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11100" windowHeight="5325" activeTab="0"/>
  </bookViews>
  <sheets>
    <sheet name="Pre-Adsil" sheetId="1" r:id="rId1"/>
  </sheets>
  <externalReferences>
    <externalReference r:id="rId4"/>
  </externalReferences>
  <definedNames>
    <definedName name="AutoCalc" localSheetId="0">'Pre-Adsil'!AutoCalc</definedName>
    <definedName name="AutoCalc">[0]!AutoCalc</definedName>
    <definedName name="AvgkWhCost">'[1]000 Summary'!$F$10</definedName>
    <definedName name="BASE_TABLE">#REF!</definedName>
    <definedName name="Baseline">#REF!</definedName>
    <definedName name="Calibrated">#REF!</definedName>
    <definedName name="CoolingDD">'[1]000 Summary'!$B$48</definedName>
    <definedName name="DemandCostPerMonth">'[1]000 Summary'!$B$9</definedName>
    <definedName name="DryerCount">#REF!</definedName>
    <definedName name="ECM_SUM">#REF!</definedName>
    <definedName name="elec_input">#REF!</definedName>
    <definedName name="ELECTRIC">#REF!</definedName>
    <definedName name="EUI">#REF!</definedName>
    <definedName name="Federally_Qualifying_AC">#REF!</definedName>
    <definedName name="Federally_Qualifying_RF___2001_Standard">#REF!</definedName>
    <definedName name="FUEL_OIL">#REF!</definedName>
    <definedName name="Gas">#REF!</definedName>
    <definedName name="GAS_INPUT">#REF!</definedName>
    <definedName name="History">#REF!</definedName>
    <definedName name="ID">'[1]000 Summary'!$A$2</definedName>
    <definedName name="input">#REF!</definedName>
    <definedName name="LoadsperWeek">#REF!</definedName>
    <definedName name="NAT_GAS">#REF!</definedName>
    <definedName name="OccupantCount">#REF!</definedName>
    <definedName name="Oil">#REF!</definedName>
    <definedName name="OIL_INPUT">#REF!</definedName>
    <definedName name="Old_Spec_Qualifying_AC">#REF!</definedName>
    <definedName name="Old_Spec_Qualifying_DW">#REF!</definedName>
    <definedName name="Old_Spec_Qualifying_RF">#REF!</definedName>
    <definedName name="Old_Standard_Qualifying_AC">#REF!</definedName>
    <definedName name="OPT_TABLE">#REF!</definedName>
    <definedName name="Optimum">#REF!</definedName>
    <definedName name="_xlnm.Print_Area" localSheetId="0">'Pre-Adsil'!$A$3:$J$66</definedName>
    <definedName name="Print_Area_MI">#REF!</definedName>
    <definedName name="print1">#REF!</definedName>
    <definedName name="Projected">#REF!</definedName>
    <definedName name="ProjectLocation">'[1]000 Summary'!$A$3</definedName>
    <definedName name="PROPANE">#REF!</definedName>
    <definedName name="PROPANE_INPUT">#REF!</definedName>
    <definedName name="Qualifying_AC">#REF!</definedName>
    <definedName name="Qualifying_DW">#REF!</definedName>
    <definedName name="Qualifying_DW_new_standard">#REF!</definedName>
    <definedName name="Qualifying_DW_old_standard">#REF!</definedName>
    <definedName name="Qualifying_RF">#REF!</definedName>
    <definedName name="ReplacementDryerCount">#REF!</definedName>
    <definedName name="SIR_Sum">#REF!</definedName>
    <definedName name="vero1">#REF!</definedName>
    <definedName name="vero2">#REF!</definedName>
    <definedName name="WasherCount">#REF!</definedName>
  </definedNames>
  <calcPr fullCalcOnLoad="1"/>
</workbook>
</file>

<file path=xl/sharedStrings.xml><?xml version="1.0" encoding="utf-8"?>
<sst xmlns="http://schemas.openxmlformats.org/spreadsheetml/2006/main" count="122" uniqueCount="97">
  <si>
    <t>ARI Conditions</t>
  </si>
  <si>
    <t>Manufacturer:</t>
  </si>
  <si>
    <t>Published EER:</t>
  </si>
  <si>
    <t>Btu/W-hr</t>
  </si>
  <si>
    <t>(CU Only)</t>
  </si>
  <si>
    <t>Model Number:</t>
  </si>
  <si>
    <t>Calculated EER:</t>
  </si>
  <si>
    <t>Serial Number</t>
  </si>
  <si>
    <t>Nominal Capacity:</t>
  </si>
  <si>
    <t>tons</t>
  </si>
  <si>
    <t>Equipment Type:</t>
  </si>
  <si>
    <t>Age</t>
  </si>
  <si>
    <t>years</t>
  </si>
  <si>
    <t>Year Manufactured:</t>
  </si>
  <si>
    <t>Coil Conditon</t>
  </si>
  <si>
    <t>(% degraded)</t>
  </si>
  <si>
    <t>Location</t>
  </si>
  <si>
    <t>Present Condition EER</t>
  </si>
  <si>
    <t>Tag</t>
  </si>
  <si>
    <t>kW/ton</t>
  </si>
  <si>
    <t xml:space="preserve">Compressor Data </t>
  </si>
  <si>
    <t>Running load Amps:</t>
  </si>
  <si>
    <t>Amps</t>
  </si>
  <si>
    <t>Power supply:</t>
  </si>
  <si>
    <t>Nameplate Voltage:</t>
  </si>
  <si>
    <t>Volts</t>
  </si>
  <si>
    <t>Phase adjustment:</t>
  </si>
  <si>
    <t>Power factor:</t>
  </si>
  <si>
    <t>Compressor quantity:</t>
  </si>
  <si>
    <t>Condensing Fan Data</t>
  </si>
  <si>
    <t>Full load Amps:</t>
  </si>
  <si>
    <t>Adjust FLA to RLA:</t>
  </si>
  <si>
    <t>Fan quantity:</t>
  </si>
  <si>
    <t>Evaporator fan data (if applicable)</t>
  </si>
  <si>
    <t>Calculated compressor load:</t>
  </si>
  <si>
    <t>kW</t>
  </si>
  <si>
    <t>Calculated condensing fan load:</t>
  </si>
  <si>
    <t>Calculated evaporator fan load</t>
  </si>
  <si>
    <t>Total calculated load for equipment:</t>
  </si>
  <si>
    <t>kW - Condensing side only</t>
  </si>
  <si>
    <t>Assumptions</t>
  </si>
  <si>
    <t>Condenser Coil Assessment</t>
  </si>
  <si>
    <t>Performance Degradation</t>
  </si>
  <si>
    <t>New</t>
  </si>
  <si>
    <t>kVa</t>
  </si>
  <si>
    <t>Coil Cleanliness</t>
  </si>
  <si>
    <t>Coated</t>
  </si>
  <si>
    <t>Clean</t>
  </si>
  <si>
    <t>Dirty</t>
  </si>
  <si>
    <t>Clogged</t>
  </si>
  <si>
    <t>Plugged</t>
  </si>
  <si>
    <t>kva</t>
  </si>
  <si>
    <t>Fin Condition</t>
  </si>
  <si>
    <t>Like New</t>
  </si>
  <si>
    <t>Some Bent</t>
  </si>
  <si>
    <t>Smashed</t>
  </si>
  <si>
    <t>Dull/rough</t>
  </si>
  <si>
    <t>Corroded</t>
  </si>
  <si>
    <t>Pitted</t>
  </si>
  <si>
    <t>Flaking</t>
  </si>
  <si>
    <t>Fin-Tube Attachment</t>
  </si>
  <si>
    <t>Corrosion</t>
  </si>
  <si>
    <t>Some Loose</t>
  </si>
  <si>
    <t>Many Loose</t>
  </si>
  <si>
    <t>Tubes</t>
  </si>
  <si>
    <t>Clean Cu</t>
  </si>
  <si>
    <t>Pitting</t>
  </si>
  <si>
    <t>Leaks</t>
  </si>
  <si>
    <t>1 or 3-phase</t>
  </si>
  <si>
    <t xml:space="preserve"> 1 or 1.73</t>
  </si>
  <si>
    <t xml:space="preserve">Age of Unit </t>
  </si>
  <si>
    <t>10-14 years</t>
  </si>
  <si>
    <t>15 or more</t>
  </si>
  <si>
    <t>Brand X</t>
  </si>
  <si>
    <t>Split-System</t>
  </si>
  <si>
    <t>ACME Warehouse</t>
  </si>
  <si>
    <t>SS-2</t>
  </si>
  <si>
    <t>Big Guy 60</t>
  </si>
  <si>
    <t xml:space="preserve"> 3-phase</t>
  </si>
  <si>
    <t>(=1.0 if single phase)</t>
  </si>
  <si>
    <t>NA</t>
  </si>
  <si>
    <t>2-9 years</t>
  </si>
  <si>
    <t xml:space="preserve">Put a "1" in the appropriate cell to </t>
  </si>
  <si>
    <t>correspond with the age of the unit.</t>
  </si>
  <si>
    <t>Put a "1" if unit is currently coated</t>
  </si>
  <si>
    <t>Place a percentage (.01-1) to represent</t>
  </si>
  <si>
    <t>percentage of the fins that are considered</t>
  </si>
  <si>
    <t>to be clean, dirty, clogged, or plugged.  These</t>
  </si>
  <si>
    <t>must sum to 100%</t>
  </si>
  <si>
    <t>Percentage in "like new" condition</t>
  </si>
  <si>
    <t>Percentage "bent"</t>
  </si>
  <si>
    <t xml:space="preserve">Percentage "smashed"   </t>
  </si>
  <si>
    <t>Percentage "dull/rough, corroded, pitted,</t>
  </si>
  <si>
    <t xml:space="preserve">&amp; flaking" plus percentage "like new", </t>
  </si>
  <si>
    <t>must equal 100%.</t>
  </si>
  <si>
    <t>Place a"1" in the appropriate cell</t>
  </si>
  <si>
    <t xml:space="preserve"> FIGURE H-1   HVAC Data Sheet and EER Calculation</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</si>
</sst>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0.0"/>
    <numFmt numFmtId="166" formatCode="0.000"/>
    <numFmt numFmtId="167" formatCode="_(&quot;$&quot;* #,##0_);_(&quot;$&quot;* \(#,##0\);_(&quot;$&quot;* &quot;-&quot;??_);_(@_)"/>
    <numFmt numFmtId="168" formatCode="_(&quot;$&quot;* #,##0.00000_);_(&quot;$&quot;* \(#,##0.00000\);_(&quot;$&quot;* &quot;-&quot;??_);_(@_)"/>
    <numFmt numFmtId="169" formatCode="#,##0.0_);\(#,##0.0\)"/>
    <numFmt numFmtId="170" formatCode="&quot;$&quot;#,##0"/>
    <numFmt numFmtId="171" formatCode="&quot;$&quot;#,##0.00000"/>
    <numFmt numFmtId="172" formatCode="&quot;$&quot;#,##0.00"/>
    <numFmt numFmtId="173" formatCode="#,##0.0"/>
    <numFmt numFmtId="174" formatCode="#,##0.000000"/>
    <numFmt numFmtId="175" formatCode="#,##0.000"/>
    <numFmt numFmtId="176" formatCode="&quot;$&quot;#,##0.000"/>
    <numFmt numFmtId="177" formatCode="#,##0.000_);\(#,##0.000\)"/>
    <numFmt numFmtId="178" formatCode="0.0%"/>
    <numFmt numFmtId="179" formatCode="_(&quot;$&quot;* #,##0.0_);_(&quot;$&quot;* \(#,##0.0\);_(&quot;$&quot;* &quot;-&quot;??_);_(@_)"/>
    <numFmt numFmtId="180" formatCode="0.0000000"/>
    <numFmt numFmtId="181" formatCode="0.000000"/>
    <numFmt numFmtId="182" formatCode="0.00000"/>
    <numFmt numFmtId="183" formatCode="0.0000"/>
    <numFmt numFmtId="184" formatCode="&quot;Yes&quot;;&quot;Yes&quot;;&quot;No&quot;"/>
    <numFmt numFmtId="185" formatCode="&quot;True&quot;;&quot;True&quot;;&quot;False&quot;"/>
    <numFmt numFmtId="186" formatCode="&quot;On&quot;;&quot;On&quot;;&quot;Off&quot;"/>
    <numFmt numFmtId="187" formatCode="[$€-2]\ #,##0.00_);[Red]\([$€-2]\ #,##0.00\)"/>
    <numFmt numFmtId="188" formatCode="&quot;$&quot;#,##0.0"/>
    <numFmt numFmtId="189" formatCode="_(&quot;$&quot;* #,##0.0000_);_(&quot;$&quot;* \(#,##0.0000\);_(&quot;$&quot;* &quot;-&quot;??_);_(@_)"/>
    <numFmt numFmtId="190" formatCode="_(* #,##0.0_);_(* \(#,##0.0\);_(* &quot;-&quot;?_);_(@_)"/>
    <numFmt numFmtId="191" formatCode="_(&quot;$&quot;* #,##0.000000_);_(&quot;$&quot;* \(#,##0.000000\);_(&quot;$&quot;* &quot;-&quot;??_);_(@_)"/>
    <numFmt numFmtId="192" formatCode="_(* #,##0.0_);_(* \(#,##0.0\);_(* &quot;-&quot;??_);_(@_)"/>
    <numFmt numFmtId="193" formatCode="_(* #,##0_);_(* \(#,##0\);_(* &quot;-&quot;??_);_(@_)"/>
    <numFmt numFmtId="194" formatCode="&quot;$&quot;#,##0.0000_);[Red]\(&quot;$&quot;#,##0.0000\)"/>
    <numFmt numFmtId="195" formatCode="_(* #,##0.0000_);_(* \(#,##0.0000\);_(* &quot;-&quot;????_);_(@_)"/>
    <numFmt numFmtId="196" formatCode="&quot;$&quot;#,##0.0_);\(&quot;$&quot;#,##0.0\)"/>
    <numFmt numFmtId="197" formatCode="[$-409]dddd\,\ mmmm\ dd\,\ yyyy"/>
    <numFmt numFmtId="198" formatCode="[$-F800]dddd\,\ mmmm\ dd\,\ yyyy"/>
    <numFmt numFmtId="199" formatCode="m/d/yy;@"/>
    <numFmt numFmtId="200" formatCode="[$-409]h:mm:ss\ AM/PM"/>
    <numFmt numFmtId="201" formatCode="&quot;$&quot;#,##0.0000"/>
    <numFmt numFmtId="202" formatCode="#,##0.0000"/>
    <numFmt numFmtId="203" formatCode="0.00_)"/>
    <numFmt numFmtId="204" formatCode="0.00000000"/>
    <numFmt numFmtId="205" formatCode="_(* #,##0.00000_);_(* \(#,##0.00000\);_(* &quot;-&quot;?????_);_(@_)"/>
    <numFmt numFmtId="206" formatCode="_(* #,##0.000_);_(* \(#,##0.000\);_(* &quot;-&quot;??_);_(@_)"/>
    <numFmt numFmtId="207" formatCode="_(* #,##0.0000_);_(* \(#,##0.0000\);_(* &quot;-&quot;??_);_(@_)"/>
    <numFmt numFmtId="208" formatCode="#,##0.00000"/>
    <numFmt numFmtId="209" formatCode="#,##0.00000_);[Red]\(#,##0.00000\)"/>
    <numFmt numFmtId="210" formatCode="0.0000000000"/>
    <numFmt numFmtId="211" formatCode="0.000000000"/>
    <numFmt numFmtId="212" formatCode="&quot;$&quot;#,##0.000_);[Red]\(&quot;$&quot;#,##0.000\)"/>
    <numFmt numFmtId="213" formatCode="0.0E+00"/>
    <numFmt numFmtId="214" formatCode="0.000E+00"/>
    <numFmt numFmtId="215" formatCode="#,##0.0000_);\(#,##0.0000\)"/>
    <numFmt numFmtId="216" formatCode="#,##0.0000000"/>
    <numFmt numFmtId="217" formatCode="&quot;$&quot;#,##0.0_);[Red]\(&quot;$&quot;#,##0.0\)"/>
    <numFmt numFmtId="218" formatCode="0.00_);\(0.00\)"/>
    <numFmt numFmtId="219" formatCode="0;0;"/>
    <numFmt numFmtId="220" formatCode="0_);\(0\)"/>
    <numFmt numFmtId="221" formatCode="[$-409]mmmm\-yy;@"/>
    <numFmt numFmtId="222" formatCode="mmm\-yyyy"/>
    <numFmt numFmtId="223" formatCode="&quot;$&quot;#,##0.00000_);[Red]\(&quot;$&quot;#,##0.00000\)"/>
    <numFmt numFmtId="224" formatCode="_(* #,##0.000000_);_(* \(#,##0.000000\);_(* &quot;-&quot;??????_);_(@_)"/>
    <numFmt numFmtId="225" formatCode="h:mm;@"/>
    <numFmt numFmtId="226" formatCode="_(* #,##0.000_);_(* \(#,##0.000\);_(* &quot;-&quot;???_);_(@_)"/>
  </numFmts>
  <fonts count="6">
    <font>
      <sz val="10"/>
      <name val="Arial"/>
      <family val="0"/>
    </font>
    <font>
      <u val="single"/>
      <sz val="10"/>
      <color indexed="14"/>
      <name val="MS Sans Serif"/>
      <family val="0"/>
    </font>
    <font>
      <u val="single"/>
      <sz val="10"/>
      <color indexed="12"/>
      <name val="MS Sans Serif"/>
      <family val="0"/>
    </font>
    <font>
      <b/>
      <i/>
      <sz val="16"/>
      <name val="Helv"/>
      <family val="0"/>
    </font>
    <font>
      <b/>
      <sz val="10"/>
      <name val="Arial"/>
      <family val="2"/>
    </font>
    <font>
      <sz val="10"/>
      <color indexed="9"/>
      <name val="Arial"/>
      <family val="2"/>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203" fontId="3" fillId="0" borderId="0">
      <alignment/>
      <protection/>
    </xf>
    <xf numFmtId="9" fontId="0" fillId="0" borderId="0" applyFont="0" applyFill="0" applyBorder="0" applyAlignment="0" applyProtection="0"/>
  </cellStyleXfs>
  <cellXfs count="43">
    <xf numFmtId="0" fontId="0" fillId="0" borderId="0" xfId="0" applyAlignment="1">
      <alignment/>
    </xf>
    <xf numFmtId="0" fontId="0" fillId="0" borderId="0" xfId="0" applyFill="1" applyAlignment="1">
      <alignment/>
    </xf>
    <xf numFmtId="0" fontId="0" fillId="2" borderId="0" xfId="0" applyFill="1" applyBorder="1" applyAlignment="1">
      <alignment/>
    </xf>
    <xf numFmtId="0" fontId="0" fillId="0" borderId="0" xfId="0" applyFill="1" applyAlignment="1">
      <alignment horizontal="center"/>
    </xf>
    <xf numFmtId="0" fontId="4" fillId="2" borderId="0" xfId="0" applyFont="1" applyFill="1" applyBorder="1" applyAlignment="1">
      <alignment/>
    </xf>
    <xf numFmtId="165" fontId="0" fillId="2" borderId="0" xfId="0" applyNumberFormat="1" applyFont="1" applyFill="1" applyBorder="1" applyAlignment="1">
      <alignment horizontal="center"/>
    </xf>
    <xf numFmtId="0" fontId="4" fillId="0" borderId="0" xfId="0" applyFont="1" applyFill="1" applyAlignment="1">
      <alignment/>
    </xf>
    <xf numFmtId="2" fontId="0" fillId="2" borderId="0" xfId="0" applyNumberFormat="1" applyFont="1" applyFill="1" applyBorder="1" applyAlignment="1">
      <alignment horizontal="center"/>
    </xf>
    <xf numFmtId="0" fontId="4" fillId="2" borderId="0" xfId="0" applyFont="1" applyFill="1" applyBorder="1" applyAlignment="1">
      <alignment horizontal="left"/>
    </xf>
    <xf numFmtId="1" fontId="0" fillId="2" borderId="0" xfId="0" applyNumberFormat="1" applyFont="1" applyFill="1" applyBorder="1" applyAlignment="1">
      <alignment horizontal="center"/>
    </xf>
    <xf numFmtId="9" fontId="0" fillId="2" borderId="0" xfId="25" applyFont="1" applyFill="1" applyBorder="1" applyAlignment="1">
      <alignment horizontal="center"/>
    </xf>
    <xf numFmtId="2" fontId="4" fillId="2" borderId="0" xfId="0" applyNumberFormat="1" applyFont="1" applyFill="1" applyBorder="1" applyAlignment="1">
      <alignment horizontal="center"/>
    </xf>
    <xf numFmtId="0" fontId="0" fillId="2" borderId="0" xfId="0" applyFill="1" applyBorder="1" applyAlignment="1">
      <alignment horizontal="center"/>
    </xf>
    <xf numFmtId="0" fontId="0" fillId="2" borderId="0" xfId="0" applyFont="1" applyFill="1" applyBorder="1" applyAlignment="1">
      <alignment horizontal="center"/>
    </xf>
    <xf numFmtId="2" fontId="0" fillId="2" borderId="0" xfId="0" applyNumberFormat="1" applyFill="1" applyBorder="1" applyAlignment="1">
      <alignment horizontal="center"/>
    </xf>
    <xf numFmtId="165" fontId="4" fillId="2" borderId="0" xfId="0" applyNumberFormat="1" applyFont="1" applyFill="1" applyBorder="1" applyAlignment="1">
      <alignment horizontal="center"/>
    </xf>
    <xf numFmtId="0" fontId="0" fillId="0" borderId="0" xfId="0" applyFill="1" applyBorder="1" applyAlignment="1">
      <alignment/>
    </xf>
    <xf numFmtId="2" fontId="0" fillId="0" borderId="0" xfId="0" applyNumberFormat="1" applyFill="1" applyBorder="1" applyAlignment="1">
      <alignment/>
    </xf>
    <xf numFmtId="2" fontId="4" fillId="0" borderId="0" xfId="0" applyNumberFormat="1" applyFont="1" applyFill="1" applyAlignment="1">
      <alignment horizontal="center"/>
    </xf>
    <xf numFmtId="0" fontId="4" fillId="2" borderId="1" xfId="0" applyFont="1" applyFill="1" applyBorder="1" applyAlignment="1">
      <alignment horizontal="center"/>
    </xf>
    <xf numFmtId="0" fontId="5" fillId="2" borderId="0" xfId="0" applyFont="1" applyFill="1" applyBorder="1" applyAlignment="1" applyProtection="1">
      <alignment/>
      <protection hidden="1"/>
    </xf>
    <xf numFmtId="1" fontId="0" fillId="2" borderId="0" xfId="0" applyNumberFormat="1" applyFill="1" applyBorder="1" applyAlignment="1">
      <alignment/>
    </xf>
    <xf numFmtId="0" fontId="0" fillId="3" borderId="0" xfId="0" applyFill="1" applyBorder="1" applyAlignment="1">
      <alignment horizontal="left"/>
    </xf>
    <xf numFmtId="0" fontId="0" fillId="3" borderId="0" xfId="0" applyFill="1" applyBorder="1" applyAlignment="1">
      <alignment/>
    </xf>
    <xf numFmtId="165" fontId="0" fillId="3" borderId="0" xfId="0" applyNumberFormat="1" applyFont="1" applyFill="1" applyBorder="1" applyAlignment="1">
      <alignment horizontal="center"/>
    </xf>
    <xf numFmtId="2" fontId="0" fillId="3" borderId="0" xfId="0" applyNumberFormat="1" applyFont="1" applyFill="1" applyBorder="1" applyAlignment="1">
      <alignment horizontal="center"/>
    </xf>
    <xf numFmtId="0" fontId="0" fillId="3" borderId="0" xfId="0" applyFont="1" applyFill="1" applyBorder="1" applyAlignment="1">
      <alignment horizontal="center"/>
    </xf>
    <xf numFmtId="0" fontId="0" fillId="3" borderId="0" xfId="0" applyFill="1" applyBorder="1" applyAlignment="1">
      <alignment horizontal="center"/>
    </xf>
    <xf numFmtId="2" fontId="0" fillId="3" borderId="0" xfId="0" applyNumberFormat="1" applyFill="1" applyBorder="1" applyAlignment="1">
      <alignment horizontal="center"/>
    </xf>
    <xf numFmtId="0" fontId="4" fillId="3" borderId="1" xfId="0" applyFont="1" applyFill="1" applyBorder="1" applyAlignment="1">
      <alignment horizontal="center"/>
    </xf>
    <xf numFmtId="0" fontId="0" fillId="0" borderId="0" xfId="0" applyFill="1" applyBorder="1" applyAlignment="1">
      <alignment horizontal="left"/>
    </xf>
    <xf numFmtId="0" fontId="0" fillId="2" borderId="0" xfId="0" applyFill="1" applyBorder="1" applyAlignment="1">
      <alignment horizontal="left"/>
    </xf>
    <xf numFmtId="0" fontId="0" fillId="0" borderId="0" xfId="0" applyFont="1" applyFill="1" applyBorder="1" applyAlignment="1" applyProtection="1">
      <alignment horizontal="left"/>
      <protection hidden="1"/>
    </xf>
    <xf numFmtId="2" fontId="0" fillId="2" borderId="0" xfId="0" applyNumberFormat="1" applyFill="1" applyBorder="1" applyAlignment="1">
      <alignment horizontal="left"/>
    </xf>
    <xf numFmtId="2" fontId="0" fillId="0" borderId="0" xfId="0" applyNumberFormat="1" applyFill="1" applyBorder="1" applyAlignment="1">
      <alignment horizontal="left"/>
    </xf>
    <xf numFmtId="9" fontId="0" fillId="2" borderId="0" xfId="25" applyFill="1" applyBorder="1" applyAlignment="1">
      <alignment horizontal="left"/>
    </xf>
    <xf numFmtId="1" fontId="0" fillId="2" borderId="0" xfId="0" applyNumberFormat="1" applyFill="1" applyBorder="1" applyAlignment="1">
      <alignment horizontal="left"/>
    </xf>
    <xf numFmtId="178" fontId="4" fillId="2" borderId="0" xfId="0" applyNumberFormat="1" applyFont="1" applyFill="1" applyBorder="1" applyAlignment="1" applyProtection="1">
      <alignment horizontal="center"/>
      <protection hidden="1" locked="0"/>
    </xf>
    <xf numFmtId="0" fontId="4" fillId="2" borderId="0" xfId="0" applyFont="1" applyFill="1" applyBorder="1" applyAlignment="1">
      <alignment horizontal="left"/>
    </xf>
    <xf numFmtId="0" fontId="4" fillId="2" borderId="0" xfId="0" applyFont="1" applyFill="1" applyBorder="1" applyAlignment="1">
      <alignment horizontal="center"/>
    </xf>
    <xf numFmtId="0" fontId="4" fillId="4" borderId="0" xfId="0" applyFont="1" applyFill="1" applyBorder="1" applyAlignment="1">
      <alignment horizontal="center"/>
    </xf>
    <xf numFmtId="0" fontId="0" fillId="3" borderId="0" xfId="0" applyFont="1" applyFill="1" applyBorder="1" applyAlignment="1">
      <alignment horizontal="left"/>
    </xf>
    <xf numFmtId="0" fontId="0" fillId="0" borderId="0" xfId="0" applyFill="1" applyBorder="1" applyAlignment="1">
      <alignment horizontal="left"/>
    </xf>
  </cellXfs>
  <cellStyles count="12">
    <cellStyle name="Normal" xfId="0"/>
    <cellStyle name="Comma" xfId="15"/>
    <cellStyle name="Comma [0]" xfId="16"/>
    <cellStyle name="Comma0" xfId="17"/>
    <cellStyle name="Currency" xfId="18"/>
    <cellStyle name="Currency [0]" xfId="19"/>
    <cellStyle name="Currency0" xfId="20"/>
    <cellStyle name="Fixed" xfId="21"/>
    <cellStyle name="Followed Hyperlink" xfId="22"/>
    <cellStyle name="Hyperlink" xfId="23"/>
    <cellStyle name="Normal - Style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76200</xdr:colOff>
      <xdr:row>35</xdr:row>
      <xdr:rowOff>19050</xdr:rowOff>
    </xdr:from>
    <xdr:ext cx="4486275" cy="5324475"/>
    <xdr:sp>
      <xdr:nvSpPr>
        <xdr:cNvPr id="1" name="TextBox 1"/>
        <xdr:cNvSpPr txBox="1">
          <a:spLocks noChangeArrowheads="1"/>
        </xdr:cNvSpPr>
      </xdr:nvSpPr>
      <xdr:spPr>
        <a:xfrm flipV="1">
          <a:off x="9534525" y="5686425"/>
          <a:ext cx="4486275" cy="5324475"/>
        </a:xfrm>
        <a:prstGeom prst="rect">
          <a:avLst/>
        </a:prstGeom>
        <a:solidFill>
          <a:srgbClr val="C0C0C0"/>
        </a:solidFill>
        <a:ln w="9525" cmpd="sng">
          <a:noFill/>
        </a:ln>
      </xdr:spPr>
      <xdr:txBody>
        <a:bodyPr vertOverflow="clip" wrap="square"/>
        <a:p>
          <a:pPr algn="l">
            <a:defRPr/>
          </a:pPr>
          <a:r>
            <a:rPr lang="en-US" cap="none" sz="1000" b="0" i="0" u="none" baseline="0">
              <a:latin typeface="Arial"/>
              <a:ea typeface="Arial"/>
              <a:cs typeface="Arial"/>
            </a:rPr>
            <a:t>Mark "x" for all that apply.
New is for equipment less than 6 months installed, that is not in Fair or Poor condition only.
Clogged is for heavy accumulation of dirt or debris that does not completely block air flow.
Condenser split is the temperature difference between the condensing temperature and the ambient or condenser inlet air.  Based on indications that refrigerant charge and airflow is correct, and that the evaporator condition is good, a relatively low condenser split and subcool temperature is an indication of good condenser performance.  The condenser does not have to elevate its temperature to reject the heat load if there is sufficient airflow and the coil and fin surfaces are clean and in good condition.  Conversely, a fouled and damaged condenser coil must have a temperature that is much higher than ambient to reject the heat absorbed in the evaporator coil and in the compressor.  A higher condensing temperature raises the discharge pressure of the compressor, thereby reducing system energy efficiency.  A comparison of the condenser and liquid line temperature with the ambient temperature is a direct indication of condenser performance.</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jlcompton\Local%20Settings\Temporary%20Internet%20Files\OLK1B\EEG\Energy\Master%20Calculations\Master%20Calculations%2010-8-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 Summary"/>
      <sheetName val="001 Aerators Electric"/>
      <sheetName val="001 Aerators Steam"/>
      <sheetName val="001 Aerators Nat Gas"/>
      <sheetName val="002 Showers Electric"/>
      <sheetName val="002 Showers Steam"/>
      <sheetName val="002 Showers Nat Gas"/>
      <sheetName val="010 Pipe Insulation"/>
      <sheetName val="011 Cond Tank Insul"/>
      <sheetName val="012 Steam Piping"/>
      <sheetName val="014 Steam Sys Leaks"/>
      <sheetName val="015 Potable Water Leaks"/>
      <sheetName val="016 DHW Leak Electric"/>
      <sheetName val="016 DHW Leak Steam"/>
      <sheetName val="016 DHW Leak Nat Gas"/>
      <sheetName val="020 T-5 Light"/>
      <sheetName val="021 Photocell"/>
      <sheetName val="022 T8 Lamps"/>
      <sheetName val="024 Occ Sensor Wall"/>
      <sheetName val="025 Occ Sensor Ceiling"/>
      <sheetName val="042 HW Temp"/>
      <sheetName val="050  Evap Clean "/>
      <sheetName val="051  Cond Coil Coat"/>
      <sheetName val="051  Cond Coil Coat SA"/>
      <sheetName val="052 Prog TStat"/>
      <sheetName val="052 Prog TStat (SA)"/>
      <sheetName val="053 Economizer"/>
      <sheetName val="054 CO2 Sensor"/>
      <sheetName val="055 Recommission Air System"/>
      <sheetName val="058 Ref Pipe"/>
      <sheetName val="061 Chilling Filter"/>
      <sheetName val="061 Chilling Filter(SA)"/>
      <sheetName val="062 Replace Split Sys"/>
      <sheetName val="062 Replace Split Sys SA"/>
      <sheetName val="063 Modify Split Sys EER+"/>
      <sheetName val="063 Modify Split Sys EER+ SA"/>
      <sheetName val="064 Modify Split Sys Comp+EER+"/>
      <sheetName val="064 Modify SplitSys Comp+EER+SA"/>
      <sheetName val="067 Replace PTAC"/>
      <sheetName val="067 Replace PTAC SA"/>
      <sheetName val="068 Modify PTAC EER+ "/>
      <sheetName val="068 Modify PTAC EER+ SA"/>
      <sheetName val="069 Modify PTAC Comp+EER+"/>
      <sheetName val="069 Modify PTAC Comp+EER+SA"/>
      <sheetName val="072 Replace Chiller"/>
      <sheetName val="072 Replace Chiller SA"/>
      <sheetName val="073 Modify Chiller EER+"/>
      <sheetName val="073 Modify Chiller EER+ SA"/>
      <sheetName val="074 Modify Chiller Comp+EER+"/>
      <sheetName val="074 Modify Chiller Comp+EER+SA"/>
      <sheetName val="075 Infrared Heater"/>
      <sheetName val="076 DDC &amp; VFD"/>
      <sheetName val="ECP 76 DDC Costs"/>
      <sheetName val="082 De-energize"/>
      <sheetName val="083 Monitors"/>
      <sheetName val="085 Fountains"/>
      <sheetName val="087 Exhaust Fan AC"/>
      <sheetName val="087 Exhaust Fan Non-AC"/>
      <sheetName val="088 Heat Trace"/>
      <sheetName val="089 Printers"/>
      <sheetName val="090 Laundry"/>
      <sheetName val="091 Time-of-day"/>
      <sheetName val="092 Motors"/>
      <sheetName val="098 Rewire"/>
      <sheetName val="099 Variable Timer"/>
      <sheetName val="100 Vending ECP"/>
      <sheetName val="101 Window AC"/>
      <sheetName val="900 Roof Exhaust"/>
    </sheetNames>
    <sheetDataSet>
      <sheetData sheetId="0">
        <row r="2">
          <cell r="A2" t="str">
            <v>boo</v>
          </cell>
        </row>
        <row r="3">
          <cell r="A3" t="str">
            <v>what</v>
          </cell>
        </row>
        <row r="9">
          <cell r="B9">
            <v>8.8</v>
          </cell>
        </row>
        <row r="10">
          <cell r="F10">
            <v>0.033825999999999995</v>
          </cell>
        </row>
        <row r="48">
          <cell r="B48">
            <v>2656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77"/>
  <sheetViews>
    <sheetView tabSelected="1" view="pageBreakPreview" zoomScaleSheetLayoutView="100" workbookViewId="0" topLeftCell="A1">
      <selection activeCell="E13" sqref="E13"/>
    </sheetView>
  </sheetViews>
  <sheetFormatPr defaultColWidth="9.140625" defaultRowHeight="12.75"/>
  <cols>
    <col min="1" max="1" width="12.421875" style="1" customWidth="1"/>
    <col min="2" max="2" width="10.8515625" style="1" customWidth="1"/>
    <col min="3" max="3" width="11.421875" style="1" customWidth="1"/>
    <col min="4" max="4" width="9.140625" style="1" customWidth="1"/>
    <col min="5" max="5" width="9.00390625" style="1" customWidth="1"/>
    <col min="6" max="6" width="18.8515625" style="1" customWidth="1"/>
    <col min="7" max="7" width="13.421875" style="1" bestFit="1" customWidth="1"/>
    <col min="8" max="9" width="9.140625" style="1" customWidth="1"/>
    <col min="10" max="10" width="11.00390625" style="1" customWidth="1"/>
    <col min="11" max="16384" width="9.140625" style="1" customWidth="1"/>
  </cols>
  <sheetData>
    <row r="1" spans="1:10" ht="12.75">
      <c r="A1" s="40" t="s">
        <v>0</v>
      </c>
      <c r="B1" s="40"/>
      <c r="C1" s="40"/>
      <c r="D1" s="40"/>
      <c r="E1" s="40"/>
      <c r="F1" s="40"/>
      <c r="G1" s="40"/>
      <c r="H1" s="40"/>
      <c r="I1" s="40"/>
      <c r="J1" s="40"/>
    </row>
    <row r="2" spans="1:25" ht="12.75">
      <c r="A2" s="2"/>
      <c r="B2" s="2"/>
      <c r="C2" s="2"/>
      <c r="D2" s="2"/>
      <c r="E2" s="2"/>
      <c r="F2" s="2"/>
      <c r="G2" s="2"/>
      <c r="H2" s="2"/>
      <c r="I2" s="2"/>
      <c r="J2" s="2"/>
      <c r="U2" s="3">
        <v>85</v>
      </c>
      <c r="V2" s="3">
        <v>95</v>
      </c>
      <c r="W2" s="3">
        <v>105</v>
      </c>
      <c r="X2" s="3">
        <v>115</v>
      </c>
      <c r="Y2" s="3">
        <v>125</v>
      </c>
    </row>
    <row r="3" spans="1:10" ht="12.75">
      <c r="A3" s="39" t="s">
        <v>96</v>
      </c>
      <c r="B3" s="39"/>
      <c r="C3" s="39"/>
      <c r="D3" s="39"/>
      <c r="E3" s="39"/>
      <c r="F3" s="39"/>
      <c r="G3" s="39"/>
      <c r="H3" s="39"/>
      <c r="I3" s="39"/>
      <c r="J3" s="2"/>
    </row>
    <row r="4" spans="1:10" ht="12.75">
      <c r="A4" s="2"/>
      <c r="B4" s="2"/>
      <c r="C4" s="2"/>
      <c r="D4" s="2"/>
      <c r="E4" s="2"/>
      <c r="F4" s="2"/>
      <c r="G4" s="2"/>
      <c r="H4" s="2"/>
      <c r="I4" s="2"/>
      <c r="J4" s="2"/>
    </row>
    <row r="5" spans="1:10" ht="12.75">
      <c r="A5" s="4" t="s">
        <v>1</v>
      </c>
      <c r="B5" s="2"/>
      <c r="C5" s="22" t="s">
        <v>73</v>
      </c>
      <c r="D5" s="23"/>
      <c r="E5" s="2"/>
      <c r="F5" s="4" t="s">
        <v>2</v>
      </c>
      <c r="G5" s="2"/>
      <c r="H5" s="24">
        <v>10.2</v>
      </c>
      <c r="I5" s="2" t="s">
        <v>3</v>
      </c>
      <c r="J5" s="2" t="s">
        <v>4</v>
      </c>
    </row>
    <row r="6" spans="1:10" ht="12.75">
      <c r="A6" s="4" t="s">
        <v>5</v>
      </c>
      <c r="B6" s="2"/>
      <c r="C6" s="23" t="s">
        <v>77</v>
      </c>
      <c r="D6" s="23"/>
      <c r="E6" s="23"/>
      <c r="F6" s="4" t="s">
        <v>6</v>
      </c>
      <c r="G6" s="2"/>
      <c r="H6" s="5">
        <f>(H7*12000)/(E31*1000)</f>
        <v>10.84140270983029</v>
      </c>
      <c r="I6" s="2" t="s">
        <v>3</v>
      </c>
      <c r="J6" s="2" t="s">
        <v>4</v>
      </c>
    </row>
    <row r="7" spans="1:10" ht="12.75">
      <c r="A7" s="6" t="s">
        <v>7</v>
      </c>
      <c r="C7" s="41">
        <v>123456</v>
      </c>
      <c r="D7" s="41"/>
      <c r="E7" s="41"/>
      <c r="F7" s="4" t="s">
        <v>8</v>
      </c>
      <c r="G7" s="2"/>
      <c r="H7" s="25">
        <v>5</v>
      </c>
      <c r="I7" s="2" t="s">
        <v>9</v>
      </c>
      <c r="J7" s="2"/>
    </row>
    <row r="8" spans="1:10" ht="12.75">
      <c r="A8" s="4" t="s">
        <v>10</v>
      </c>
      <c r="B8" s="2"/>
      <c r="C8" s="22" t="s">
        <v>74</v>
      </c>
      <c r="D8" s="23"/>
      <c r="E8" s="23"/>
      <c r="F8" s="8" t="s">
        <v>11</v>
      </c>
      <c r="G8" s="2"/>
      <c r="H8" s="9">
        <f>2004-C9</f>
        <v>5</v>
      </c>
      <c r="I8" s="2" t="s">
        <v>12</v>
      </c>
      <c r="J8" s="2"/>
    </row>
    <row r="9" spans="1:10" ht="12.75">
      <c r="A9" s="4" t="s">
        <v>13</v>
      </c>
      <c r="B9" s="2"/>
      <c r="C9" s="22">
        <v>1999</v>
      </c>
      <c r="D9" s="23"/>
      <c r="E9" s="23"/>
      <c r="F9" s="8" t="s">
        <v>14</v>
      </c>
      <c r="G9" s="2"/>
      <c r="H9" s="10">
        <f>D34</f>
        <v>0.12300000000000001</v>
      </c>
      <c r="I9" s="2" t="s">
        <v>15</v>
      </c>
      <c r="J9" s="2"/>
    </row>
    <row r="10" spans="1:10" ht="12.75">
      <c r="A10" s="4" t="s">
        <v>16</v>
      </c>
      <c r="B10" s="2"/>
      <c r="C10" s="23" t="s">
        <v>75</v>
      </c>
      <c r="D10" s="23"/>
      <c r="E10" s="23"/>
      <c r="F10" s="4" t="s">
        <v>17</v>
      </c>
      <c r="G10" s="2"/>
      <c r="H10" s="5">
        <f>H6/(1+(H8-4)*0.01+H9)</f>
        <v>9.568757908058508</v>
      </c>
      <c r="I10" s="2" t="s">
        <v>3</v>
      </c>
      <c r="J10" s="2"/>
    </row>
    <row r="11" spans="1:10" ht="12.75">
      <c r="A11" s="4" t="s">
        <v>18</v>
      </c>
      <c r="B11" s="2"/>
      <c r="C11" s="23" t="s">
        <v>76</v>
      </c>
      <c r="D11" s="23"/>
      <c r="E11" s="23"/>
      <c r="F11" s="4" t="s">
        <v>19</v>
      </c>
      <c r="G11" s="2"/>
      <c r="H11" s="7">
        <f>12/H10</f>
        <v>1.25408126272</v>
      </c>
      <c r="I11" s="2"/>
      <c r="J11" s="2"/>
    </row>
    <row r="12" spans="1:10" ht="12.75">
      <c r="A12" s="2"/>
      <c r="B12" s="2"/>
      <c r="C12" s="2"/>
      <c r="D12" s="2"/>
      <c r="E12" s="2"/>
      <c r="F12" s="4"/>
      <c r="G12" s="2"/>
      <c r="H12" s="11"/>
      <c r="I12" s="2"/>
      <c r="J12" s="2"/>
    </row>
    <row r="13" spans="1:10" ht="12.75">
      <c r="A13" s="4" t="s">
        <v>20</v>
      </c>
      <c r="B13" s="2"/>
      <c r="C13" s="2"/>
      <c r="D13" s="2"/>
      <c r="E13" s="2"/>
      <c r="F13" s="2"/>
      <c r="G13" s="2"/>
      <c r="H13" s="2"/>
      <c r="I13" s="2"/>
      <c r="J13" s="2"/>
    </row>
    <row r="14" spans="1:10" ht="12.75">
      <c r="A14" s="2" t="s">
        <v>21</v>
      </c>
      <c r="B14" s="2"/>
      <c r="C14" s="24">
        <v>18</v>
      </c>
      <c r="D14" s="2" t="s">
        <v>22</v>
      </c>
      <c r="E14" s="2"/>
      <c r="F14" s="2" t="s">
        <v>23</v>
      </c>
      <c r="G14" s="2"/>
      <c r="H14" s="27" t="s">
        <v>78</v>
      </c>
      <c r="I14" s="2"/>
      <c r="J14" s="2"/>
    </row>
    <row r="15" spans="1:10" ht="12.75">
      <c r="A15" s="2" t="s">
        <v>24</v>
      </c>
      <c r="B15" s="2"/>
      <c r="C15" s="26">
        <v>208</v>
      </c>
      <c r="D15" s="2" t="s">
        <v>25</v>
      </c>
      <c r="E15" s="2"/>
      <c r="F15" s="2" t="s">
        <v>26</v>
      </c>
      <c r="G15" s="2"/>
      <c r="H15" s="27">
        <v>1.73</v>
      </c>
      <c r="I15" s="2" t="s">
        <v>79</v>
      </c>
      <c r="J15" s="2"/>
    </row>
    <row r="16" spans="1:10" ht="12.75">
      <c r="A16" s="2" t="s">
        <v>27</v>
      </c>
      <c r="B16" s="2"/>
      <c r="C16" s="7">
        <v>0.8</v>
      </c>
      <c r="D16" s="2"/>
      <c r="E16" s="2"/>
      <c r="F16" s="2" t="s">
        <v>28</v>
      </c>
      <c r="G16" s="2"/>
      <c r="H16" s="27">
        <v>1</v>
      </c>
      <c r="I16" s="2"/>
      <c r="J16" s="2"/>
    </row>
    <row r="17" spans="1:10" ht="12.75">
      <c r="A17" s="2"/>
      <c r="B17" s="2"/>
      <c r="C17" s="12"/>
      <c r="D17" s="2"/>
      <c r="E17" s="2"/>
      <c r="F17" s="2"/>
      <c r="G17" s="2"/>
      <c r="H17" s="12"/>
      <c r="I17" s="2"/>
      <c r="J17" s="2"/>
    </row>
    <row r="18" spans="1:10" ht="12.75">
      <c r="A18" s="4" t="s">
        <v>29</v>
      </c>
      <c r="B18" s="2"/>
      <c r="C18" s="12"/>
      <c r="D18" s="2"/>
      <c r="E18" s="2"/>
      <c r="F18" s="2"/>
      <c r="G18" s="2"/>
      <c r="H18" s="12"/>
      <c r="I18" s="2"/>
      <c r="J18" s="2"/>
    </row>
    <row r="19" spans="1:10" ht="12.75">
      <c r="A19" s="2" t="s">
        <v>30</v>
      </c>
      <c r="B19" s="2"/>
      <c r="C19" s="28">
        <v>1.4</v>
      </c>
      <c r="D19" s="2" t="s">
        <v>22</v>
      </c>
      <c r="E19" s="2"/>
      <c r="F19" s="2" t="s">
        <v>23</v>
      </c>
      <c r="G19" s="2"/>
      <c r="H19" s="27" t="s">
        <v>78</v>
      </c>
      <c r="I19" s="2"/>
      <c r="J19" s="2"/>
    </row>
    <row r="20" spans="1:10" ht="12.75">
      <c r="A20" s="2" t="s">
        <v>24</v>
      </c>
      <c r="B20" s="2"/>
      <c r="C20" s="27">
        <v>208</v>
      </c>
      <c r="D20" s="2" t="s">
        <v>25</v>
      </c>
      <c r="E20" s="2"/>
      <c r="F20" s="2" t="s">
        <v>26</v>
      </c>
      <c r="G20" s="2"/>
      <c r="H20" s="27">
        <v>1.73</v>
      </c>
      <c r="I20" s="2" t="s">
        <v>79</v>
      </c>
      <c r="J20" s="2"/>
    </row>
    <row r="21" spans="1:10" ht="12.75">
      <c r="A21" s="2" t="s">
        <v>31</v>
      </c>
      <c r="B21" s="2"/>
      <c r="C21" s="14">
        <v>0.7</v>
      </c>
      <c r="D21" s="2"/>
      <c r="E21" s="2"/>
      <c r="F21" s="2" t="s">
        <v>32</v>
      </c>
      <c r="G21" s="2"/>
      <c r="H21" s="27">
        <v>1</v>
      </c>
      <c r="I21" s="2"/>
      <c r="J21" s="2"/>
    </row>
    <row r="22" spans="1:10" ht="12.75">
      <c r="A22" s="2"/>
      <c r="B22" s="2"/>
      <c r="C22" s="14"/>
      <c r="D22" s="2"/>
      <c r="E22" s="2"/>
      <c r="F22" s="2"/>
      <c r="G22" s="2"/>
      <c r="H22" s="12"/>
      <c r="I22" s="2"/>
      <c r="J22" s="2"/>
    </row>
    <row r="23" spans="1:10" ht="12.75">
      <c r="A23" s="4" t="s">
        <v>33</v>
      </c>
      <c r="B23" s="2"/>
      <c r="C23" s="12"/>
      <c r="D23" s="2"/>
      <c r="E23" s="2"/>
      <c r="F23" s="2"/>
      <c r="G23" s="2"/>
      <c r="H23" s="12"/>
      <c r="I23" s="2"/>
      <c r="J23" s="2"/>
    </row>
    <row r="24" spans="1:10" ht="12.75">
      <c r="A24" s="2" t="s">
        <v>30</v>
      </c>
      <c r="B24" s="2"/>
      <c r="C24" s="28" t="s">
        <v>80</v>
      </c>
      <c r="D24" s="2" t="s">
        <v>22</v>
      </c>
      <c r="E24" s="2"/>
      <c r="F24" s="2" t="s">
        <v>23</v>
      </c>
      <c r="G24" s="2"/>
      <c r="H24" s="27" t="s">
        <v>68</v>
      </c>
      <c r="I24" s="2"/>
      <c r="J24" s="2"/>
    </row>
    <row r="25" spans="1:10" ht="12.75">
      <c r="A25" s="2" t="s">
        <v>24</v>
      </c>
      <c r="B25" s="2"/>
      <c r="C25" s="27" t="s">
        <v>80</v>
      </c>
      <c r="D25" s="2" t="s">
        <v>25</v>
      </c>
      <c r="E25" s="2"/>
      <c r="F25" s="2" t="s">
        <v>26</v>
      </c>
      <c r="G25" s="2"/>
      <c r="H25" s="27" t="s">
        <v>69</v>
      </c>
      <c r="I25" s="2"/>
      <c r="J25" s="2"/>
    </row>
    <row r="26" spans="1:10" ht="12.75">
      <c r="A26" s="2" t="s">
        <v>31</v>
      </c>
      <c r="B26" s="2"/>
      <c r="C26" s="14">
        <v>0.7</v>
      </c>
      <c r="D26" s="2"/>
      <c r="E26" s="2"/>
      <c r="F26" s="2" t="s">
        <v>32</v>
      </c>
      <c r="G26" s="2"/>
      <c r="H26" s="27" t="s">
        <v>80</v>
      </c>
      <c r="I26" s="2"/>
      <c r="J26" s="2"/>
    </row>
    <row r="27" spans="7:10" ht="12.75">
      <c r="G27" s="2"/>
      <c r="H27" s="12"/>
      <c r="I27" s="2"/>
      <c r="J27" s="2"/>
    </row>
    <row r="28" spans="1:10" ht="12.75">
      <c r="A28" s="4" t="s">
        <v>34</v>
      </c>
      <c r="B28" s="2"/>
      <c r="C28" s="2"/>
      <c r="D28" s="2"/>
      <c r="E28" s="15">
        <f>C14*C15*C16*H15*H16/1000</f>
        <v>5.1816960000000005</v>
      </c>
      <c r="F28" s="2" t="s">
        <v>35</v>
      </c>
      <c r="G28" s="16"/>
      <c r="H28" s="16"/>
      <c r="I28" s="16"/>
      <c r="J28" s="16"/>
    </row>
    <row r="29" spans="1:10" ht="12.75">
      <c r="A29" s="4" t="s">
        <v>36</v>
      </c>
      <c r="B29" s="2"/>
      <c r="C29" s="2"/>
      <c r="D29" s="2"/>
      <c r="E29" s="11">
        <f>C19*C20*C21*H20*H21/1000</f>
        <v>0.3526432</v>
      </c>
      <c r="F29" s="2" t="s">
        <v>35</v>
      </c>
      <c r="G29" s="16"/>
      <c r="H29" s="17"/>
      <c r="I29" s="16"/>
      <c r="J29" s="17"/>
    </row>
    <row r="30" spans="1:10" ht="12.75">
      <c r="A30" s="6" t="s">
        <v>37</v>
      </c>
      <c r="E30" s="18" t="e">
        <f>C24*C25*C26*H26/1000</f>
        <v>#VALUE!</v>
      </c>
      <c r="F30" s="2" t="s">
        <v>35</v>
      </c>
      <c r="G30" s="16"/>
      <c r="H30" s="16"/>
      <c r="I30" s="16"/>
      <c r="J30" s="17"/>
    </row>
    <row r="31" spans="1:10" ht="12.75">
      <c r="A31" s="4" t="s">
        <v>38</v>
      </c>
      <c r="B31" s="2"/>
      <c r="C31" s="2"/>
      <c r="D31" s="2"/>
      <c r="E31" s="11">
        <f>E28+E29</f>
        <v>5.534339200000001</v>
      </c>
      <c r="F31" s="2" t="s">
        <v>39</v>
      </c>
      <c r="G31" s="2"/>
      <c r="H31" s="2"/>
      <c r="I31" s="2"/>
      <c r="J31" s="2"/>
    </row>
    <row r="32" spans="1:10" ht="12.75">
      <c r="A32" s="4" t="s">
        <v>40</v>
      </c>
      <c r="B32" s="2"/>
      <c r="C32" s="2"/>
      <c r="D32" s="2"/>
      <c r="E32" s="2"/>
      <c r="F32" s="2"/>
      <c r="G32" s="2"/>
      <c r="H32" s="2"/>
      <c r="I32" s="2"/>
      <c r="J32" s="2"/>
    </row>
    <row r="33" spans="1:10" ht="12.75">
      <c r="A33" s="2"/>
      <c r="B33" s="2"/>
      <c r="C33" s="2"/>
      <c r="D33" s="2"/>
      <c r="E33" s="2"/>
      <c r="F33" s="2"/>
      <c r="G33" s="2"/>
      <c r="H33" s="2"/>
      <c r="I33" s="2"/>
      <c r="J33" s="2"/>
    </row>
    <row r="34" spans="1:10" ht="12.75">
      <c r="A34" s="4" t="s">
        <v>41</v>
      </c>
      <c r="B34" s="2"/>
      <c r="C34" s="2"/>
      <c r="D34" s="37">
        <f>AVERAGE(SUM(E36:E39),SUM(E41:E45),SUM(E47:E53),SUM(E55:E58),SUM(E60:E63))/100</f>
        <v>0.12300000000000001</v>
      </c>
      <c r="E34" s="4" t="s">
        <v>42</v>
      </c>
      <c r="F34" s="2"/>
      <c r="G34" s="2"/>
      <c r="H34" s="2"/>
      <c r="I34" s="2"/>
      <c r="J34" s="2"/>
    </row>
    <row r="35" spans="1:10" ht="12.75">
      <c r="A35" s="2" t="s">
        <v>70</v>
      </c>
      <c r="B35" s="2"/>
      <c r="C35" s="2"/>
      <c r="D35" s="2"/>
      <c r="E35" s="2"/>
      <c r="F35" s="2"/>
      <c r="G35" s="2"/>
      <c r="H35" s="2"/>
      <c r="I35" s="2"/>
      <c r="J35" s="2"/>
    </row>
    <row r="36" spans="1:10" ht="13.5" customHeight="1">
      <c r="A36" s="2"/>
      <c r="B36" s="2" t="s">
        <v>43</v>
      </c>
      <c r="C36" s="29"/>
      <c r="D36" s="20">
        <v>0</v>
      </c>
      <c r="E36" s="20">
        <f>IF(OR(C36="x",C36="X",C36&gt;0),1,0)*D36</f>
        <v>0</v>
      </c>
      <c r="F36" s="42" t="s">
        <v>82</v>
      </c>
      <c r="G36" s="42"/>
      <c r="H36" s="2"/>
      <c r="I36" s="2"/>
      <c r="J36" s="2"/>
    </row>
    <row r="37" spans="1:10" ht="13.5" customHeight="1">
      <c r="A37" s="2"/>
      <c r="B37" s="2" t="s">
        <v>81</v>
      </c>
      <c r="C37" s="29"/>
      <c r="D37" s="20">
        <v>15</v>
      </c>
      <c r="E37" s="20">
        <f>IF(OR(C37="x",C37="X",C37&gt;0),1,0)*D37</f>
        <v>0</v>
      </c>
      <c r="F37" s="42" t="s">
        <v>83</v>
      </c>
      <c r="G37" s="42"/>
      <c r="H37" s="31"/>
      <c r="I37" s="31"/>
      <c r="J37" s="31"/>
    </row>
    <row r="38" spans="1:10" ht="13.5" customHeight="1">
      <c r="A38" s="2"/>
      <c r="B38" s="2" t="s">
        <v>71</v>
      </c>
      <c r="C38" s="29"/>
      <c r="D38" s="20">
        <v>20</v>
      </c>
      <c r="E38" s="20">
        <f>IF(OR(C38="x",C38="X",C38&gt;0),1,0)*D38</f>
        <v>0</v>
      </c>
      <c r="F38" s="30"/>
      <c r="G38" s="32"/>
      <c r="H38" s="30"/>
      <c r="I38" s="30"/>
      <c r="J38" s="30"/>
    </row>
    <row r="39" spans="1:11" ht="13.5" customHeight="1">
      <c r="A39" s="2"/>
      <c r="B39" s="2" t="s">
        <v>72</v>
      </c>
      <c r="C39" s="29">
        <v>1</v>
      </c>
      <c r="D39" s="20">
        <v>25</v>
      </c>
      <c r="E39" s="20">
        <f>IF(OR(C39="x",C39="X",C39&gt;0),1,0)*D39</f>
        <v>25</v>
      </c>
      <c r="F39" s="30"/>
      <c r="G39" s="32"/>
      <c r="H39" s="31"/>
      <c r="I39" s="31"/>
      <c r="J39" s="31"/>
      <c r="K39" s="12" t="s">
        <v>44</v>
      </c>
    </row>
    <row r="40" spans="1:10" ht="13.5" customHeight="1">
      <c r="A40" s="2" t="s">
        <v>45</v>
      </c>
      <c r="B40" s="2"/>
      <c r="C40" s="19"/>
      <c r="D40" s="20"/>
      <c r="E40" s="20">
        <f>IF(OR(C40="x",C40="X",C40&gt;0),1,0)*D40</f>
        <v>0</v>
      </c>
      <c r="F40" s="30"/>
      <c r="G40" s="32"/>
      <c r="H40" s="31"/>
      <c r="I40" s="31"/>
      <c r="J40" s="31"/>
    </row>
    <row r="41" spans="1:10" ht="13.5" customHeight="1">
      <c r="A41" s="2"/>
      <c r="B41" s="2" t="s">
        <v>46</v>
      </c>
      <c r="C41" s="29"/>
      <c r="D41" s="20">
        <v>25</v>
      </c>
      <c r="E41" s="20">
        <f>D41*C41</f>
        <v>0</v>
      </c>
      <c r="F41" s="30" t="s">
        <v>84</v>
      </c>
      <c r="G41" s="32"/>
      <c r="H41" s="31"/>
      <c r="I41" s="31"/>
      <c r="J41" s="31"/>
    </row>
    <row r="42" spans="1:10" ht="13.5" customHeight="1">
      <c r="A42" s="2"/>
      <c r="B42" s="2" t="s">
        <v>47</v>
      </c>
      <c r="C42" s="29">
        <v>0.7</v>
      </c>
      <c r="D42" s="20">
        <v>0</v>
      </c>
      <c r="E42" s="20">
        <f>D42*C42</f>
        <v>0</v>
      </c>
      <c r="F42" s="30" t="s">
        <v>85</v>
      </c>
      <c r="G42" s="32"/>
      <c r="H42" s="31"/>
      <c r="I42" s="31"/>
      <c r="J42" s="31"/>
    </row>
    <row r="43" spans="1:10" ht="13.5" customHeight="1">
      <c r="A43" s="2"/>
      <c r="B43" s="2" t="s">
        <v>48</v>
      </c>
      <c r="C43" s="29">
        <v>0.2</v>
      </c>
      <c r="D43" s="20">
        <v>75</v>
      </c>
      <c r="E43" s="20">
        <f>D43*C43</f>
        <v>15</v>
      </c>
      <c r="F43" s="30" t="s">
        <v>86</v>
      </c>
      <c r="G43" s="32"/>
      <c r="H43" s="31"/>
      <c r="I43" s="31"/>
      <c r="J43" s="31"/>
    </row>
    <row r="44" spans="1:10" ht="13.5" customHeight="1">
      <c r="A44" s="2"/>
      <c r="B44" s="2" t="s">
        <v>49</v>
      </c>
      <c r="C44" s="29">
        <v>0.1</v>
      </c>
      <c r="D44" s="20">
        <v>100</v>
      </c>
      <c r="E44" s="20">
        <f>D44*C44</f>
        <v>10</v>
      </c>
      <c r="F44" s="30" t="s">
        <v>87</v>
      </c>
      <c r="G44" s="32"/>
      <c r="H44" s="31"/>
      <c r="I44" s="31"/>
      <c r="J44" s="31"/>
    </row>
    <row r="45" spans="1:11" ht="13.5" customHeight="1">
      <c r="A45" s="2"/>
      <c r="B45" s="2" t="s">
        <v>50</v>
      </c>
      <c r="C45" s="29"/>
      <c r="D45" s="20">
        <v>125</v>
      </c>
      <c r="E45" s="20">
        <f>D45*C45</f>
        <v>0</v>
      </c>
      <c r="F45" s="30" t="s">
        <v>88</v>
      </c>
      <c r="G45" s="32"/>
      <c r="H45" s="31"/>
      <c r="I45" s="31"/>
      <c r="J45" s="31"/>
      <c r="K45" s="12" t="s">
        <v>51</v>
      </c>
    </row>
    <row r="46" spans="1:11" ht="13.5" customHeight="1">
      <c r="A46" s="2" t="s">
        <v>52</v>
      </c>
      <c r="B46" s="2"/>
      <c r="C46" s="19"/>
      <c r="D46" s="20"/>
      <c r="E46" s="20">
        <f>IF(OR(C46="x",C46="X",C46&gt;0),1,0)*D46</f>
        <v>0</v>
      </c>
      <c r="F46" s="30"/>
      <c r="G46" s="32"/>
      <c r="H46" s="30"/>
      <c r="I46" s="31"/>
      <c r="J46" s="31"/>
      <c r="K46" s="14">
        <v>1.58</v>
      </c>
    </row>
    <row r="47" spans="1:11" ht="13.5" customHeight="1">
      <c r="A47" s="2"/>
      <c r="B47" s="2" t="s">
        <v>53</v>
      </c>
      <c r="C47" s="29">
        <v>0.1</v>
      </c>
      <c r="D47" s="20">
        <v>0</v>
      </c>
      <c r="E47" s="20">
        <f aca="true" t="shared" si="0" ref="E47:E53">D47*C47</f>
        <v>0</v>
      </c>
      <c r="F47" s="30" t="s">
        <v>89</v>
      </c>
      <c r="G47" s="32"/>
      <c r="H47" s="30"/>
      <c r="I47" s="31"/>
      <c r="J47" s="33"/>
      <c r="K47" s="12"/>
    </row>
    <row r="48" spans="1:10" ht="13.5" customHeight="1">
      <c r="A48" s="2"/>
      <c r="B48" s="2" t="s">
        <v>54</v>
      </c>
      <c r="C48" s="29">
        <v>0.05</v>
      </c>
      <c r="D48" s="20">
        <v>50</v>
      </c>
      <c r="E48" s="20">
        <f t="shared" si="0"/>
        <v>2.5</v>
      </c>
      <c r="F48" s="30" t="s">
        <v>90</v>
      </c>
      <c r="G48" s="32"/>
      <c r="H48" s="31"/>
      <c r="I48" s="33"/>
      <c r="J48" s="34"/>
    </row>
    <row r="49" spans="1:10" ht="13.5" customHeight="1">
      <c r="A49" s="2"/>
      <c r="B49" s="2" t="s">
        <v>55</v>
      </c>
      <c r="C49" s="29"/>
      <c r="D49" s="20">
        <v>75</v>
      </c>
      <c r="E49" s="20">
        <f t="shared" si="0"/>
        <v>0</v>
      </c>
      <c r="F49" s="30" t="s">
        <v>91</v>
      </c>
      <c r="G49" s="32"/>
      <c r="H49" s="31"/>
      <c r="I49" s="31"/>
      <c r="J49" s="31"/>
    </row>
    <row r="50" spans="1:10" ht="13.5" customHeight="1">
      <c r="A50" s="2"/>
      <c r="B50" s="2" t="s">
        <v>56</v>
      </c>
      <c r="C50" s="29">
        <v>0.9</v>
      </c>
      <c r="D50" s="20">
        <v>10</v>
      </c>
      <c r="E50" s="20">
        <f t="shared" si="0"/>
        <v>9</v>
      </c>
      <c r="F50" s="30" t="s">
        <v>92</v>
      </c>
      <c r="G50" s="32"/>
      <c r="H50" s="31"/>
      <c r="I50" s="31"/>
      <c r="J50" s="31"/>
    </row>
    <row r="51" spans="1:10" ht="13.5" customHeight="1">
      <c r="A51" s="2"/>
      <c r="B51" s="2" t="s">
        <v>57</v>
      </c>
      <c r="C51" s="29"/>
      <c r="D51" s="20">
        <v>25</v>
      </c>
      <c r="E51" s="20">
        <f t="shared" si="0"/>
        <v>0</v>
      </c>
      <c r="F51" s="30" t="s">
        <v>93</v>
      </c>
      <c r="G51" s="32"/>
      <c r="H51" s="31"/>
      <c r="I51" s="31"/>
      <c r="J51" s="31"/>
    </row>
    <row r="52" spans="1:10" ht="13.5" customHeight="1">
      <c r="A52" s="2"/>
      <c r="B52" s="2" t="s">
        <v>58</v>
      </c>
      <c r="C52" s="29"/>
      <c r="D52" s="20">
        <v>50</v>
      </c>
      <c r="E52" s="20">
        <f t="shared" si="0"/>
        <v>0</v>
      </c>
      <c r="F52" s="30" t="s">
        <v>94</v>
      </c>
      <c r="G52" s="32"/>
      <c r="H52" s="31"/>
      <c r="I52" s="31"/>
      <c r="J52" s="31"/>
    </row>
    <row r="53" spans="1:10" ht="13.5" customHeight="1">
      <c r="A53" s="2"/>
      <c r="B53" s="2" t="s">
        <v>59</v>
      </c>
      <c r="C53" s="29"/>
      <c r="D53" s="20">
        <v>100</v>
      </c>
      <c r="E53" s="20">
        <f t="shared" si="0"/>
        <v>0</v>
      </c>
      <c r="F53" s="30"/>
      <c r="G53" s="32"/>
      <c r="H53" s="31"/>
      <c r="I53" s="31"/>
      <c r="J53" s="31"/>
    </row>
    <row r="54" spans="1:10" ht="13.5" customHeight="1">
      <c r="A54" s="2" t="s">
        <v>60</v>
      </c>
      <c r="B54" s="2"/>
      <c r="C54" s="19"/>
      <c r="D54" s="20"/>
      <c r="E54" s="20">
        <f aca="true" t="shared" si="1" ref="E54:E63">IF(OR(C54="x",C54="X",C54&gt;0),1,0)*D54</f>
        <v>0</v>
      </c>
      <c r="F54" s="30"/>
      <c r="G54" s="32"/>
      <c r="H54" s="31"/>
      <c r="I54" s="31"/>
      <c r="J54" s="31"/>
    </row>
    <row r="55" spans="1:10" ht="13.5" customHeight="1">
      <c r="A55" s="2"/>
      <c r="B55" s="2" t="s">
        <v>53</v>
      </c>
      <c r="C55" s="29">
        <v>1</v>
      </c>
      <c r="D55" s="20">
        <v>0</v>
      </c>
      <c r="E55" s="20">
        <f t="shared" si="1"/>
        <v>0</v>
      </c>
      <c r="F55" s="30" t="s">
        <v>95</v>
      </c>
      <c r="G55" s="32"/>
      <c r="H55" s="31"/>
      <c r="I55" s="31"/>
      <c r="J55" s="31"/>
    </row>
    <row r="56" spans="1:10" ht="13.5" customHeight="1">
      <c r="A56" s="2"/>
      <c r="B56" s="2" t="s">
        <v>61</v>
      </c>
      <c r="C56" s="29"/>
      <c r="D56" s="20">
        <v>10</v>
      </c>
      <c r="E56" s="20">
        <f t="shared" si="1"/>
        <v>0</v>
      </c>
      <c r="F56" s="31"/>
      <c r="G56" s="35"/>
      <c r="H56" s="31"/>
      <c r="I56" s="35"/>
      <c r="J56" s="31"/>
    </row>
    <row r="57" spans="1:10" ht="13.5" customHeight="1">
      <c r="A57" s="2"/>
      <c r="B57" s="2" t="s">
        <v>62</v>
      </c>
      <c r="C57" s="29"/>
      <c r="D57" s="20">
        <v>25</v>
      </c>
      <c r="E57" s="20">
        <f t="shared" si="1"/>
        <v>0</v>
      </c>
      <c r="F57" s="31"/>
      <c r="G57" s="35"/>
      <c r="H57" s="31"/>
      <c r="I57" s="35"/>
      <c r="J57" s="31"/>
    </row>
    <row r="58" spans="1:10" ht="13.5" customHeight="1">
      <c r="A58" s="2"/>
      <c r="B58" s="2" t="s">
        <v>63</v>
      </c>
      <c r="C58" s="29"/>
      <c r="D58" s="20">
        <v>50</v>
      </c>
      <c r="E58" s="20">
        <f t="shared" si="1"/>
        <v>0</v>
      </c>
      <c r="F58" s="31"/>
      <c r="G58" s="31"/>
      <c r="H58" s="31"/>
      <c r="I58" s="31"/>
      <c r="J58" s="31"/>
    </row>
    <row r="59" spans="1:10" ht="13.5" customHeight="1">
      <c r="A59" s="2" t="s">
        <v>64</v>
      </c>
      <c r="B59" s="2"/>
      <c r="C59" s="19"/>
      <c r="D59" s="20"/>
      <c r="E59" s="20">
        <f t="shared" si="1"/>
        <v>0</v>
      </c>
      <c r="F59" s="31"/>
      <c r="G59" s="31"/>
      <c r="H59" s="31"/>
      <c r="I59" s="31"/>
      <c r="J59" s="31"/>
    </row>
    <row r="60" spans="1:10" ht="13.5" customHeight="1">
      <c r="A60" s="2"/>
      <c r="B60" s="2" t="s">
        <v>65</v>
      </c>
      <c r="C60" s="29">
        <v>1</v>
      </c>
      <c r="D60" s="20">
        <v>0</v>
      </c>
      <c r="E60" s="20">
        <f t="shared" si="1"/>
        <v>0</v>
      </c>
      <c r="F60" s="30" t="s">
        <v>95</v>
      </c>
      <c r="G60" s="33"/>
      <c r="H60" s="31"/>
      <c r="I60" s="33"/>
      <c r="J60" s="31"/>
    </row>
    <row r="61" spans="1:10" ht="13.5" customHeight="1">
      <c r="A61" s="2"/>
      <c r="B61" s="2" t="s">
        <v>61</v>
      </c>
      <c r="C61" s="29"/>
      <c r="D61" s="20">
        <v>5</v>
      </c>
      <c r="E61" s="20">
        <f t="shared" si="1"/>
        <v>0</v>
      </c>
      <c r="F61" s="31"/>
      <c r="G61" s="31"/>
      <c r="H61" s="31"/>
      <c r="I61" s="31"/>
      <c r="J61" s="31"/>
    </row>
    <row r="62" spans="1:10" ht="13.5" customHeight="1">
      <c r="A62" s="2"/>
      <c r="B62" s="2" t="s">
        <v>66</v>
      </c>
      <c r="C62" s="29"/>
      <c r="D62" s="20">
        <v>10</v>
      </c>
      <c r="E62" s="20">
        <f t="shared" si="1"/>
        <v>0</v>
      </c>
      <c r="F62" s="38"/>
      <c r="G62" s="38"/>
      <c r="H62" s="38"/>
      <c r="I62" s="38"/>
      <c r="J62" s="38"/>
    </row>
    <row r="63" spans="1:10" ht="13.5" customHeight="1">
      <c r="A63" s="2"/>
      <c r="B63" s="2" t="s">
        <v>67</v>
      </c>
      <c r="C63" s="29"/>
      <c r="D63" s="20">
        <v>200</v>
      </c>
      <c r="E63" s="20">
        <f t="shared" si="1"/>
        <v>0</v>
      </c>
      <c r="F63" s="31"/>
      <c r="G63" s="31"/>
      <c r="H63" s="31"/>
      <c r="I63" s="31"/>
      <c r="J63" s="31"/>
    </row>
    <row r="64" spans="1:10" ht="13.5" customHeight="1">
      <c r="A64" s="2"/>
      <c r="B64" s="2"/>
      <c r="C64" s="2"/>
      <c r="D64" s="20"/>
      <c r="E64" s="20"/>
      <c r="F64" s="31"/>
      <c r="G64" s="31"/>
      <c r="H64" s="31"/>
      <c r="I64" s="36"/>
      <c r="J64" s="31"/>
    </row>
    <row r="65" spans="1:10" ht="13.5" customHeight="1">
      <c r="A65" s="2"/>
      <c r="B65" s="2"/>
      <c r="C65" s="12"/>
      <c r="D65" s="20"/>
      <c r="E65" s="20"/>
      <c r="F65" s="2"/>
      <c r="G65" s="2"/>
      <c r="H65" s="2"/>
      <c r="I65" s="21"/>
      <c r="J65" s="2"/>
    </row>
    <row r="66" spans="3:10" ht="13.5" customHeight="1">
      <c r="C66" s="13"/>
      <c r="D66" s="20"/>
      <c r="E66" s="20"/>
      <c r="F66" s="2"/>
      <c r="G66" s="2"/>
      <c r="H66" s="2"/>
      <c r="I66" s="2"/>
      <c r="J66" s="2"/>
    </row>
    <row r="67" spans="6:10" ht="12.75">
      <c r="F67" s="16"/>
      <c r="G67" s="16"/>
      <c r="H67" s="16"/>
      <c r="I67" s="16"/>
      <c r="J67" s="16"/>
    </row>
    <row r="68" spans="6:10" ht="12.75">
      <c r="F68" s="16"/>
      <c r="G68" s="16"/>
      <c r="H68" s="16"/>
      <c r="I68" s="16"/>
      <c r="J68" s="16"/>
    </row>
    <row r="69" spans="6:10" ht="12.75">
      <c r="F69" s="16"/>
      <c r="G69" s="16"/>
      <c r="H69" s="16"/>
      <c r="I69" s="16"/>
      <c r="J69" s="16"/>
    </row>
    <row r="70" spans="6:10" ht="12.75">
      <c r="F70" s="16"/>
      <c r="G70" s="16"/>
      <c r="H70" s="16"/>
      <c r="I70" s="16"/>
      <c r="J70" s="16"/>
    </row>
    <row r="71" spans="6:10" ht="12.75">
      <c r="F71" s="16"/>
      <c r="G71" s="16"/>
      <c r="H71" s="16"/>
      <c r="I71" s="16"/>
      <c r="J71" s="16"/>
    </row>
    <row r="72" spans="6:10" ht="12.75">
      <c r="F72" s="16"/>
      <c r="G72" s="16"/>
      <c r="H72" s="16"/>
      <c r="I72" s="16"/>
      <c r="J72" s="16"/>
    </row>
    <row r="73" spans="6:10" ht="12.75">
      <c r="F73" s="16"/>
      <c r="G73" s="16"/>
      <c r="H73" s="16"/>
      <c r="I73" s="16"/>
      <c r="J73" s="16"/>
    </row>
    <row r="74" spans="6:10" ht="12.75">
      <c r="F74" s="16"/>
      <c r="G74" s="16"/>
      <c r="H74" s="16"/>
      <c r="I74" s="16"/>
      <c r="J74" s="16"/>
    </row>
    <row r="75" spans="6:10" ht="12.75">
      <c r="F75" s="16"/>
      <c r="G75" s="16"/>
      <c r="H75" s="16"/>
      <c r="I75" s="16"/>
      <c r="J75" s="16"/>
    </row>
    <row r="76" spans="6:10" ht="12.75">
      <c r="F76" s="16"/>
      <c r="G76" s="16"/>
      <c r="H76" s="16"/>
      <c r="I76" s="16"/>
      <c r="J76" s="16"/>
    </row>
    <row r="77" spans="6:10" ht="12.75">
      <c r="F77" s="16"/>
      <c r="G77" s="16"/>
      <c r="H77" s="16"/>
      <c r="I77" s="16"/>
      <c r="J77" s="16"/>
    </row>
  </sheetData>
  <sheetProtection password="C10A" sheet="1" objects="1" scenarios="1"/>
  <protectedRanges>
    <protectedRange sqref="C5:E11 H5 H7 C14:C15 H14:H16 C19:C20 H19:H21 C24:C25 H24:H26 C36:C63" name="Range1"/>
  </protectedRanges>
  <mergeCells count="6">
    <mergeCell ref="F62:J62"/>
    <mergeCell ref="A3:I3"/>
    <mergeCell ref="A1:J1"/>
    <mergeCell ref="C7:E7"/>
    <mergeCell ref="F36:G36"/>
    <mergeCell ref="F37:G37"/>
  </mergeCells>
  <printOptions/>
  <pageMargins left="0.75" right="0.75" top="1" bottom="1" header="0.5" footer="0.5"/>
  <pageSetup fitToHeight="1" fitToWidth="1" horizontalDpi="600" verticalDpi="600" orientation="landscape" scale="56" r:id="rId2"/>
  <headerFooter alignWithMargins="0">
    <oddHeader>&amp;L
</oddHeader>
    <oddFooter>&amp;LMACTEC Calculation
Page &amp;P of &amp;N&amp;REglin AFB
Building 2582 Youth Center</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MACTEC,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tblowery</dc:creator>
  <cp:keywords/>
  <dc:description/>
  <cp:lastModifiedBy>mmccullo</cp:lastModifiedBy>
  <dcterms:created xsi:type="dcterms:W3CDTF">2004-08-31T20:14:44Z</dcterms:created>
  <dcterms:modified xsi:type="dcterms:W3CDTF">2004-11-04T19:14:49Z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-984503602</vt:i4>
  </property>
  <property fmtid="{D5CDD505-2E9C-101B-9397-08002B2CF9AE}" pid="3" name="_EmailSubject">
    <vt:lpwstr>Final Adsil REport</vt:lpwstr>
  </property>
  <property fmtid="{D5CDD505-2E9C-101B-9397-08002B2CF9AE}" pid="4" name="_AuthorEmail">
    <vt:lpwstr>TBLOWERY@mactec.com</vt:lpwstr>
  </property>
  <property fmtid="{D5CDD505-2E9C-101B-9397-08002B2CF9AE}" pid="5" name="_AuthorEmailDisplayName">
    <vt:lpwstr>Lowery, Tom</vt:lpwstr>
  </property>
  <property fmtid="{D5CDD505-2E9C-101B-9397-08002B2CF9AE}" pid="6" name="_PreviousAdHocReviewCycleID">
    <vt:i4>1200484851</vt:i4>
  </property>
  <property fmtid="{D5CDD505-2E9C-101B-9397-08002B2CF9AE}" pid="7" name="_ReviewingToolsShownOnce">
    <vt:lpwstr/>
  </property>
</Properties>
</file>