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5" yWindow="45" windowWidth="25200" windowHeight="12885"/>
  </bookViews>
  <sheets>
    <sheet name="Case Study Emis" sheetId="8" r:id="rId1"/>
    <sheet name="Bin_As" sheetId="1" r:id="rId2"/>
    <sheet name="Bin_Cr" sheetId="2" r:id="rId3"/>
    <sheet name="Bin_Ni" sheetId="3" r:id="rId4"/>
    <sheet name="Heat_Input" sheetId="4" r:id="rId5"/>
    <sheet name="EF_Bins" sheetId="5" r:id="rId6"/>
    <sheet name="All_EFs" sheetId="6" r:id="rId7"/>
    <sheet name="Boiler_Bin_Key" sheetId="7" r:id="rId8"/>
  </sheets>
  <definedNames>
    <definedName name="_xlnm._FilterDatabase" localSheetId="6" hidden="1">All_EFs!$A$1:$J$287</definedName>
    <definedName name="_xlnm._FilterDatabase" localSheetId="0" hidden="1">'Case Study Emis'!$A$2:$AR$35</definedName>
    <definedName name="_xlnm._FilterDatabase" localSheetId="5" hidden="1">EF_Bins!$A$1:$L$34</definedName>
    <definedName name="_xlnm._FilterDatabase" localSheetId="4" hidden="1">Heat_Input!$A$1:$U$34</definedName>
  </definedNames>
  <calcPr calcId="125725"/>
</workbook>
</file>

<file path=xl/calcChain.xml><?xml version="1.0" encoding="utf-8"?>
<calcChain xmlns="http://schemas.openxmlformats.org/spreadsheetml/2006/main">
  <c r="G44" i="2"/>
  <c r="P4" s="1"/>
  <c r="G43" i="3"/>
  <c r="H4" i="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"/>
  <c r="P4" i="3"/>
  <c r="P3"/>
  <c r="P6" i="1"/>
  <c r="P5"/>
  <c r="P4"/>
  <c r="P3"/>
  <c r="P5" i="2"/>
  <c r="P3"/>
  <c r="AQ35" i="8"/>
  <c r="AW35" s="1"/>
  <c r="AQ28"/>
  <c r="AW28" s="1"/>
  <c r="AQ27"/>
  <c r="AW27" s="1"/>
  <c r="AQ26"/>
  <c r="AW26" s="1"/>
  <c r="AQ25"/>
  <c r="AW25" s="1"/>
  <c r="AQ34"/>
  <c r="AW34" s="1"/>
  <c r="AQ33"/>
  <c r="AW33" s="1"/>
  <c r="AQ32"/>
  <c r="AW32" s="1"/>
  <c r="AQ31"/>
  <c r="AW31" s="1"/>
  <c r="AQ30"/>
  <c r="AW30" s="1"/>
  <c r="AQ29"/>
  <c r="AW29" s="1"/>
  <c r="AQ24"/>
  <c r="AW24" s="1"/>
  <c r="AQ23"/>
  <c r="AW23" s="1"/>
  <c r="AQ22"/>
  <c r="AW22" s="1"/>
  <c r="AQ21"/>
  <c r="AW21" s="1"/>
  <c r="AQ20"/>
  <c r="AW20" s="1"/>
  <c r="AQ19"/>
  <c r="AW19" s="1"/>
  <c r="AQ18"/>
  <c r="AW18" s="1"/>
  <c r="AQ17"/>
  <c r="AW17" s="1"/>
  <c r="AQ16"/>
  <c r="AW16" s="1"/>
  <c r="AQ13"/>
  <c r="AW13" s="1"/>
  <c r="AQ15"/>
  <c r="AW15" s="1"/>
  <c r="AQ14"/>
  <c r="AW14" s="1"/>
  <c r="AQ12"/>
  <c r="AW12" s="1"/>
  <c r="AQ11"/>
  <c r="AW11" s="1"/>
  <c r="AQ10"/>
  <c r="AW10" s="1"/>
  <c r="AQ9"/>
  <c r="AW9" s="1"/>
  <c r="AQ8"/>
  <c r="AW8" s="1"/>
  <c r="AQ5"/>
  <c r="AW5" s="1"/>
  <c r="AQ4"/>
  <c r="AW4" s="1"/>
  <c r="AQ3"/>
  <c r="AW3" s="1"/>
  <c r="AQ7"/>
  <c r="AW7" s="1"/>
  <c r="AQ6"/>
  <c r="AW6" s="1"/>
  <c r="AA35"/>
  <c r="AG35" s="1"/>
  <c r="AA34"/>
  <c r="AI34" s="1"/>
  <c r="AO34" s="1"/>
  <c r="AA33"/>
  <c r="AG33" s="1"/>
  <c r="AA32"/>
  <c r="AI32" s="1"/>
  <c r="AO32" s="1"/>
  <c r="AA31"/>
  <c r="AG31" s="1"/>
  <c r="AA30"/>
  <c r="AI30" s="1"/>
  <c r="AO30" s="1"/>
  <c r="AA29"/>
  <c r="AG29" s="1"/>
  <c r="AA28"/>
  <c r="AI28" s="1"/>
  <c r="AO28" s="1"/>
  <c r="AA27"/>
  <c r="AG27" s="1"/>
  <c r="AA26"/>
  <c r="AI26" s="1"/>
  <c r="AO26" s="1"/>
  <c r="AA25"/>
  <c r="AG25" s="1"/>
  <c r="AA24"/>
  <c r="AI24" s="1"/>
  <c r="AO24" s="1"/>
  <c r="AA23"/>
  <c r="AG23" s="1"/>
  <c r="AA22"/>
  <c r="AI22" s="1"/>
  <c r="AO22" s="1"/>
  <c r="AA21"/>
  <c r="AG21" s="1"/>
  <c r="AA20"/>
  <c r="AI20" s="1"/>
  <c r="AO20" s="1"/>
  <c r="AA19"/>
  <c r="AG19" s="1"/>
  <c r="AA18"/>
  <c r="AI18" s="1"/>
  <c r="AO18" s="1"/>
  <c r="AA17"/>
  <c r="AG17" s="1"/>
  <c r="AA16"/>
  <c r="AI16" s="1"/>
  <c r="AO16" s="1"/>
  <c r="AA13"/>
  <c r="AG13" s="1"/>
  <c r="AA15"/>
  <c r="AG15" s="1"/>
  <c r="AA14"/>
  <c r="AG14" s="1"/>
  <c r="AA12"/>
  <c r="AI12" s="1"/>
  <c r="AO12" s="1"/>
  <c r="AA11"/>
  <c r="AG11" s="1"/>
  <c r="AA10"/>
  <c r="AI10" s="1"/>
  <c r="AO10" s="1"/>
  <c r="AA9"/>
  <c r="AG9" s="1"/>
  <c r="AA8"/>
  <c r="AI8" s="1"/>
  <c r="AO8" s="1"/>
  <c r="AA5"/>
  <c r="AG5" s="1"/>
  <c r="AA4"/>
  <c r="AI4" s="1"/>
  <c r="AO4" s="1"/>
  <c r="AA3"/>
  <c r="AG3" s="1"/>
  <c r="AA7"/>
  <c r="AG7" s="1"/>
  <c r="AA6"/>
  <c r="AG6" s="1"/>
  <c r="S35"/>
  <c r="V35" s="1"/>
  <c r="S34"/>
  <c r="U34" s="1"/>
  <c r="S33"/>
  <c r="V33" s="1"/>
  <c r="S32"/>
  <c r="U32" s="1"/>
  <c r="S31"/>
  <c r="V31" s="1"/>
  <c r="S30"/>
  <c r="U30" s="1"/>
  <c r="S29"/>
  <c r="V29" s="1"/>
  <c r="S28"/>
  <c r="U28" s="1"/>
  <c r="S27"/>
  <c r="V27" s="1"/>
  <c r="S25"/>
  <c r="V25" s="1"/>
  <c r="S26"/>
  <c r="U26" s="1"/>
  <c r="S24"/>
  <c r="U24" s="1"/>
  <c r="S23"/>
  <c r="V23" s="1"/>
  <c r="S22"/>
  <c r="U22" s="1"/>
  <c r="S21"/>
  <c r="V21" s="1"/>
  <c r="S20"/>
  <c r="U20" s="1"/>
  <c r="S19"/>
  <c r="V19" s="1"/>
  <c r="S18"/>
  <c r="U18" s="1"/>
  <c r="S16"/>
  <c r="U16" s="1"/>
  <c r="S17"/>
  <c r="V17" s="1"/>
  <c r="S13"/>
  <c r="V13" s="1"/>
  <c r="S14"/>
  <c r="U14" s="1"/>
  <c r="S15"/>
  <c r="V15" s="1"/>
  <c r="S12"/>
  <c r="U12" s="1"/>
  <c r="S11"/>
  <c r="V11" s="1"/>
  <c r="S10"/>
  <c r="U10" s="1"/>
  <c r="S9"/>
  <c r="V9" s="1"/>
  <c r="S8"/>
  <c r="U8" s="1"/>
  <c r="S5"/>
  <c r="Y5" s="1"/>
  <c r="S4"/>
  <c r="Y4" s="1"/>
  <c r="S3"/>
  <c r="S7"/>
  <c r="Y7" s="1"/>
  <c r="S6"/>
  <c r="Y6" s="1"/>
  <c r="D45" i="3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4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3"/>
  <c r="D115" i="2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14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4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D120" i="1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19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76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5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3"/>
  <c r="C279" i="6"/>
  <c r="C188"/>
  <c r="C94"/>
  <c r="C265"/>
  <c r="C182"/>
  <c r="C91"/>
  <c r="C261"/>
  <c r="C174"/>
  <c r="C79"/>
  <c r="C236"/>
  <c r="C170"/>
  <c r="C59"/>
  <c r="C222"/>
  <c r="C158"/>
  <c r="C50"/>
  <c r="C218"/>
  <c r="C139"/>
  <c r="C35"/>
  <c r="C198"/>
  <c r="C130"/>
  <c r="C16"/>
  <c r="C191"/>
  <c r="C100"/>
  <c r="C7"/>
  <c r="F4" i="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"/>
  <c r="D3" i="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2"/>
  <c r="D4" i="8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"/>
  <c r="G150" i="3"/>
  <c r="G151" i="2"/>
  <c r="G113"/>
  <c r="G156" i="1"/>
  <c r="G118"/>
  <c r="G75"/>
  <c r="G51"/>
  <c r="AG34" i="8" l="1"/>
  <c r="AG32"/>
  <c r="AG30"/>
  <c r="AG28"/>
  <c r="AG26"/>
  <c r="AG24"/>
  <c r="AG22"/>
  <c r="AG20"/>
  <c r="AG18"/>
  <c r="AG16"/>
  <c r="AG12"/>
  <c r="AG10"/>
  <c r="AG8"/>
  <c r="AG4"/>
  <c r="Y3"/>
  <c r="Y34"/>
  <c r="Y32"/>
  <c r="Y30"/>
  <c r="Y28"/>
  <c r="Y26"/>
  <c r="Y24"/>
  <c r="Y22"/>
  <c r="Y20"/>
  <c r="Y18"/>
  <c r="Y16"/>
  <c r="Y14"/>
  <c r="Y12"/>
  <c r="Y10"/>
  <c r="Y8"/>
  <c r="Y35"/>
  <c r="Y33"/>
  <c r="Y31"/>
  <c r="Y29"/>
  <c r="Y27"/>
  <c r="Y25"/>
  <c r="Y23"/>
  <c r="Y21"/>
  <c r="Y19"/>
  <c r="Y17"/>
  <c r="Y15"/>
  <c r="Y13"/>
  <c r="Y11"/>
  <c r="Y9"/>
  <c r="U3"/>
  <c r="AK4"/>
  <c r="AM4"/>
  <c r="AL4"/>
  <c r="AN4"/>
  <c r="AK8"/>
  <c r="AM8"/>
  <c r="AL8"/>
  <c r="AN8"/>
  <c r="AK10"/>
  <c r="AM10"/>
  <c r="AL10"/>
  <c r="AN10"/>
  <c r="AK12"/>
  <c r="AM12"/>
  <c r="AL12"/>
  <c r="AN12"/>
  <c r="AK16"/>
  <c r="AM16"/>
  <c r="AL16"/>
  <c r="AN16"/>
  <c r="AK18"/>
  <c r="AM18"/>
  <c r="AL18"/>
  <c r="AN18"/>
  <c r="AK20"/>
  <c r="AM20"/>
  <c r="AL20"/>
  <c r="AN20"/>
  <c r="AK22"/>
  <c r="AM22"/>
  <c r="AL22"/>
  <c r="AN22"/>
  <c r="AK24"/>
  <c r="AM24"/>
  <c r="AL24"/>
  <c r="AN24"/>
  <c r="AK26"/>
  <c r="AM26"/>
  <c r="AL26"/>
  <c r="AN26"/>
  <c r="AK28"/>
  <c r="AM28"/>
  <c r="AL28"/>
  <c r="AN28"/>
  <c r="AK30"/>
  <c r="AM30"/>
  <c r="AL30"/>
  <c r="AN30"/>
  <c r="AK32"/>
  <c r="AM32"/>
  <c r="AL32"/>
  <c r="AN32"/>
  <c r="AK34"/>
  <c r="AM34"/>
  <c r="AL34"/>
  <c r="AN34"/>
  <c r="V7"/>
  <c r="U7"/>
  <c r="U4"/>
  <c r="W4"/>
  <c r="V4"/>
  <c r="X4"/>
  <c r="AD6"/>
  <c r="AF6"/>
  <c r="AC6"/>
  <c r="AE6"/>
  <c r="AF3"/>
  <c r="AD3"/>
  <c r="AE3"/>
  <c r="AC3"/>
  <c r="AC5"/>
  <c r="AE5"/>
  <c r="AD5"/>
  <c r="AF5"/>
  <c r="AC9"/>
  <c r="AE9"/>
  <c r="AD9"/>
  <c r="AF9"/>
  <c r="AC11"/>
  <c r="AE11"/>
  <c r="AD11"/>
  <c r="AF11"/>
  <c r="AD14"/>
  <c r="AF14"/>
  <c r="AC14"/>
  <c r="AE14"/>
  <c r="AC13"/>
  <c r="AE13"/>
  <c r="AD13"/>
  <c r="AF13"/>
  <c r="AC17"/>
  <c r="AE17"/>
  <c r="AD17"/>
  <c r="AF17"/>
  <c r="AC19"/>
  <c r="AE19"/>
  <c r="AD19"/>
  <c r="AF19"/>
  <c r="AC21"/>
  <c r="AE21"/>
  <c r="AD21"/>
  <c r="AF21"/>
  <c r="AC23"/>
  <c r="AE23"/>
  <c r="AD23"/>
  <c r="AF23"/>
  <c r="AC25"/>
  <c r="AE25"/>
  <c r="AD25"/>
  <c r="AF25"/>
  <c r="AC27"/>
  <c r="AE27"/>
  <c r="AD27"/>
  <c r="AF27"/>
  <c r="AC29"/>
  <c r="AE29"/>
  <c r="AD29"/>
  <c r="AF29"/>
  <c r="AC31"/>
  <c r="AE31"/>
  <c r="AD31"/>
  <c r="AF31"/>
  <c r="AC33"/>
  <c r="AE33"/>
  <c r="AD33"/>
  <c r="AF33"/>
  <c r="AC35"/>
  <c r="AE35"/>
  <c r="AD35"/>
  <c r="AF35"/>
  <c r="AS7"/>
  <c r="AU7"/>
  <c r="AT7"/>
  <c r="AV7"/>
  <c r="AT4"/>
  <c r="AV4"/>
  <c r="AS4"/>
  <c r="AU4"/>
  <c r="AT8"/>
  <c r="AV8"/>
  <c r="AS8"/>
  <c r="AU8"/>
  <c r="AT10"/>
  <c r="AV10"/>
  <c r="AS10"/>
  <c r="AU10"/>
  <c r="AT12"/>
  <c r="AV12"/>
  <c r="AS12"/>
  <c r="AU12"/>
  <c r="AS15"/>
  <c r="AU15"/>
  <c r="AT15"/>
  <c r="AV15"/>
  <c r="AT16"/>
  <c r="AV16"/>
  <c r="AS16"/>
  <c r="AU16"/>
  <c r="AT18"/>
  <c r="AV18"/>
  <c r="AS18"/>
  <c r="AU18"/>
  <c r="AT20"/>
  <c r="AV20"/>
  <c r="AS20"/>
  <c r="AU20"/>
  <c r="AT22"/>
  <c r="AV22"/>
  <c r="AS22"/>
  <c r="AU22"/>
  <c r="AT24"/>
  <c r="AV24"/>
  <c r="AS24"/>
  <c r="AU24"/>
  <c r="AT30"/>
  <c r="AV30"/>
  <c r="AS30"/>
  <c r="AU30"/>
  <c r="AT32"/>
  <c r="AV32"/>
  <c r="AS32"/>
  <c r="AU32"/>
  <c r="AT34"/>
  <c r="AV34"/>
  <c r="AS34"/>
  <c r="AU34"/>
  <c r="AT26"/>
  <c r="AV26"/>
  <c r="AS26"/>
  <c r="AU26"/>
  <c r="AT28"/>
  <c r="AV28"/>
  <c r="AS28"/>
  <c r="AU28"/>
  <c r="AI3"/>
  <c r="AO3" s="1"/>
  <c r="AI14"/>
  <c r="AO14" s="1"/>
  <c r="AI6"/>
  <c r="AO6" s="1"/>
  <c r="V3"/>
  <c r="X3"/>
  <c r="W35"/>
  <c r="U35"/>
  <c r="X34"/>
  <c r="V34"/>
  <c r="W33"/>
  <c r="U33"/>
  <c r="X32"/>
  <c r="V32"/>
  <c r="W31"/>
  <c r="U31"/>
  <c r="X30"/>
  <c r="V30"/>
  <c r="W29"/>
  <c r="U29"/>
  <c r="X28"/>
  <c r="V28"/>
  <c r="W27"/>
  <c r="U27"/>
  <c r="X26"/>
  <c r="V26"/>
  <c r="W25"/>
  <c r="U25"/>
  <c r="X24"/>
  <c r="V24"/>
  <c r="W23"/>
  <c r="U23"/>
  <c r="X22"/>
  <c r="V22"/>
  <c r="W21"/>
  <c r="U21"/>
  <c r="X20"/>
  <c r="V20"/>
  <c r="W19"/>
  <c r="U19"/>
  <c r="X18"/>
  <c r="V18"/>
  <c r="W17"/>
  <c r="U17"/>
  <c r="X16"/>
  <c r="V16"/>
  <c r="W15"/>
  <c r="U15"/>
  <c r="X14"/>
  <c r="V14"/>
  <c r="W13"/>
  <c r="U13"/>
  <c r="X12"/>
  <c r="V12"/>
  <c r="W11"/>
  <c r="U11"/>
  <c r="X10"/>
  <c r="V10"/>
  <c r="W9"/>
  <c r="U9"/>
  <c r="X8"/>
  <c r="V8"/>
  <c r="W7"/>
  <c r="U6"/>
  <c r="W6"/>
  <c r="V6"/>
  <c r="X6"/>
  <c r="V5"/>
  <c r="X5"/>
  <c r="U5"/>
  <c r="W5"/>
  <c r="AC7"/>
  <c r="AE7"/>
  <c r="AD7"/>
  <c r="AF7"/>
  <c r="AD4"/>
  <c r="AF4"/>
  <c r="AC4"/>
  <c r="AE4"/>
  <c r="AD8"/>
  <c r="AF8"/>
  <c r="AC8"/>
  <c r="AE8"/>
  <c r="AD10"/>
  <c r="AF10"/>
  <c r="AC10"/>
  <c r="AE10"/>
  <c r="AD12"/>
  <c r="AF12"/>
  <c r="AC12"/>
  <c r="AE12"/>
  <c r="AC15"/>
  <c r="AE15"/>
  <c r="AD15"/>
  <c r="AF15"/>
  <c r="AD16"/>
  <c r="AF16"/>
  <c r="AC16"/>
  <c r="AE16"/>
  <c r="AD18"/>
  <c r="AF18"/>
  <c r="AC18"/>
  <c r="AE18"/>
  <c r="AD20"/>
  <c r="AF20"/>
  <c r="AC20"/>
  <c r="AE20"/>
  <c r="AD22"/>
  <c r="AF22"/>
  <c r="AC22"/>
  <c r="AE22"/>
  <c r="AD24"/>
  <c r="AF24"/>
  <c r="AC24"/>
  <c r="AE24"/>
  <c r="AD26"/>
  <c r="AF26"/>
  <c r="AC26"/>
  <c r="AE26"/>
  <c r="AD28"/>
  <c r="AF28"/>
  <c r="AC28"/>
  <c r="AE28"/>
  <c r="AD30"/>
  <c r="AF30"/>
  <c r="AC30"/>
  <c r="AE30"/>
  <c r="AD32"/>
  <c r="AF32"/>
  <c r="AC32"/>
  <c r="AE32"/>
  <c r="AD34"/>
  <c r="AF34"/>
  <c r="AC34"/>
  <c r="AE34"/>
  <c r="AT6"/>
  <c r="AV6"/>
  <c r="AS6"/>
  <c r="AU6"/>
  <c r="AV3"/>
  <c r="AT3"/>
  <c r="AU3"/>
  <c r="AS3"/>
  <c r="AS5"/>
  <c r="AU5"/>
  <c r="AT5"/>
  <c r="AV5"/>
  <c r="AS9"/>
  <c r="AU9"/>
  <c r="AT9"/>
  <c r="AV9"/>
  <c r="AS11"/>
  <c r="AU11"/>
  <c r="AT11"/>
  <c r="AV11"/>
  <c r="AT14"/>
  <c r="AV14"/>
  <c r="AS14"/>
  <c r="AU14"/>
  <c r="AS13"/>
  <c r="AU13"/>
  <c r="AT13"/>
  <c r="AV13"/>
  <c r="AS17"/>
  <c r="AU17"/>
  <c r="AT17"/>
  <c r="AV17"/>
  <c r="AS19"/>
  <c r="AU19"/>
  <c r="AT19"/>
  <c r="AV19"/>
  <c r="AS21"/>
  <c r="AU21"/>
  <c r="AT21"/>
  <c r="AV21"/>
  <c r="AS23"/>
  <c r="AU23"/>
  <c r="AT23"/>
  <c r="AV23"/>
  <c r="AS29"/>
  <c r="AU29"/>
  <c r="AT29"/>
  <c r="AV29"/>
  <c r="AS31"/>
  <c r="AU31"/>
  <c r="AT31"/>
  <c r="AV31"/>
  <c r="AS33"/>
  <c r="AU33"/>
  <c r="AT33"/>
  <c r="AV33"/>
  <c r="AS25"/>
  <c r="AU25"/>
  <c r="AT25"/>
  <c r="AV25"/>
  <c r="AS27"/>
  <c r="AU27"/>
  <c r="AT27"/>
  <c r="AV27"/>
  <c r="AS35"/>
  <c r="AU35"/>
  <c r="AT35"/>
  <c r="AV35"/>
  <c r="AI35"/>
  <c r="AO35" s="1"/>
  <c r="AI33"/>
  <c r="AO33" s="1"/>
  <c r="AI31"/>
  <c r="AO31" s="1"/>
  <c r="AI29"/>
  <c r="AO29" s="1"/>
  <c r="AI27"/>
  <c r="AO27" s="1"/>
  <c r="AI25"/>
  <c r="AO25" s="1"/>
  <c r="AI23"/>
  <c r="AO23" s="1"/>
  <c r="AI21"/>
  <c r="AO21" s="1"/>
  <c r="AI19"/>
  <c r="AO19" s="1"/>
  <c r="AI17"/>
  <c r="AO17" s="1"/>
  <c r="AI15"/>
  <c r="AO15" s="1"/>
  <c r="AI13"/>
  <c r="AO13" s="1"/>
  <c r="AI11"/>
  <c r="AO11" s="1"/>
  <c r="AI9"/>
  <c r="AO9" s="1"/>
  <c r="AI7"/>
  <c r="AO7" s="1"/>
  <c r="AI5"/>
  <c r="AO5" s="1"/>
  <c r="W3"/>
  <c r="X35"/>
  <c r="W34"/>
  <c r="X33"/>
  <c r="W32"/>
  <c r="X31"/>
  <c r="W30"/>
  <c r="X29"/>
  <c r="W28"/>
  <c r="X27"/>
  <c r="W26"/>
  <c r="X25"/>
  <c r="W24"/>
  <c r="X23"/>
  <c r="W22"/>
  <c r="X21"/>
  <c r="W20"/>
  <c r="X19"/>
  <c r="W18"/>
  <c r="X17"/>
  <c r="W16"/>
  <c r="X15"/>
  <c r="W14"/>
  <c r="X13"/>
  <c r="W12"/>
  <c r="X11"/>
  <c r="W10"/>
  <c r="X9"/>
  <c r="W8"/>
  <c r="X7"/>
  <c r="AX35" l="1"/>
  <c r="AX14"/>
  <c r="AX6"/>
  <c r="AH34"/>
  <c r="AH32"/>
  <c r="AH30"/>
  <c r="AH28"/>
  <c r="AH26"/>
  <c r="AH24"/>
  <c r="AH22"/>
  <c r="AH20"/>
  <c r="AH18"/>
  <c r="AH16"/>
  <c r="AH12"/>
  <c r="AH10"/>
  <c r="AH8"/>
  <c r="AH4"/>
  <c r="Z5"/>
  <c r="Z8"/>
  <c r="Z10"/>
  <c r="Z12"/>
  <c r="Z14"/>
  <c r="Z16"/>
  <c r="Z18"/>
  <c r="Z20"/>
  <c r="Z22"/>
  <c r="Z24"/>
  <c r="Z26"/>
  <c r="Z28"/>
  <c r="Z30"/>
  <c r="Z32"/>
  <c r="Z34"/>
  <c r="AH3"/>
  <c r="AX27"/>
  <c r="AX25"/>
  <c r="AX33"/>
  <c r="AX31"/>
  <c r="AX29"/>
  <c r="AX23"/>
  <c r="AX21"/>
  <c r="AX19"/>
  <c r="AX17"/>
  <c r="AX13"/>
  <c r="AX11"/>
  <c r="AX9"/>
  <c r="AX5"/>
  <c r="AH15"/>
  <c r="AH7"/>
  <c r="Z6"/>
  <c r="Z9"/>
  <c r="Z11"/>
  <c r="Z13"/>
  <c r="Z15"/>
  <c r="Z17"/>
  <c r="Z19"/>
  <c r="Z21"/>
  <c r="Z23"/>
  <c r="Z25"/>
  <c r="Z27"/>
  <c r="Z29"/>
  <c r="Z31"/>
  <c r="Z33"/>
  <c r="Z35"/>
  <c r="AX28"/>
  <c r="AX26"/>
  <c r="AX34"/>
  <c r="AX32"/>
  <c r="AX30"/>
  <c r="AX24"/>
  <c r="AX22"/>
  <c r="AX20"/>
  <c r="AX18"/>
  <c r="AX16"/>
  <c r="AX15"/>
  <c r="AX12"/>
  <c r="AX10"/>
  <c r="AX8"/>
  <c r="AX4"/>
  <c r="AX7"/>
  <c r="AH35"/>
  <c r="AH33"/>
  <c r="AH31"/>
  <c r="AH29"/>
  <c r="AH27"/>
  <c r="AH25"/>
  <c r="AH23"/>
  <c r="AH21"/>
  <c r="AH19"/>
  <c r="AH17"/>
  <c r="AH13"/>
  <c r="AH14"/>
  <c r="AH11"/>
  <c r="AH9"/>
  <c r="AH5"/>
  <c r="AH6"/>
  <c r="Z4"/>
  <c r="AP34"/>
  <c r="AP32"/>
  <c r="AP30"/>
  <c r="AP28"/>
  <c r="AP26"/>
  <c r="AP24"/>
  <c r="AP22"/>
  <c r="AP20"/>
  <c r="AP18"/>
  <c r="AP16"/>
  <c r="AP12"/>
  <c r="AP10"/>
  <c r="AP8"/>
  <c r="AP4"/>
  <c r="AX3"/>
  <c r="Z7"/>
  <c r="Z3"/>
  <c r="AL9"/>
  <c r="AN9"/>
  <c r="AK9"/>
  <c r="AM9"/>
  <c r="AL17"/>
  <c r="AN17"/>
  <c r="AK17"/>
  <c r="AM17"/>
  <c r="AL25"/>
  <c r="AN25"/>
  <c r="AK25"/>
  <c r="AM25"/>
  <c r="AL29"/>
  <c r="AN29"/>
  <c r="AK29"/>
  <c r="AM29"/>
  <c r="AL7"/>
  <c r="AN7"/>
  <c r="AK7"/>
  <c r="AM7"/>
  <c r="AL11"/>
  <c r="AN11"/>
  <c r="AK11"/>
  <c r="AM11"/>
  <c r="AL15"/>
  <c r="AN15"/>
  <c r="AK15"/>
  <c r="AM15"/>
  <c r="AL19"/>
  <c r="AN19"/>
  <c r="AK19"/>
  <c r="AM19"/>
  <c r="AL23"/>
  <c r="AN23"/>
  <c r="AK23"/>
  <c r="AM23"/>
  <c r="AL27"/>
  <c r="AN27"/>
  <c r="AK27"/>
  <c r="AM27"/>
  <c r="AL31"/>
  <c r="AN31"/>
  <c r="AK31"/>
  <c r="AM31"/>
  <c r="AL35"/>
  <c r="AN35"/>
  <c r="AK35"/>
  <c r="AM35"/>
  <c r="AK6"/>
  <c r="AM6"/>
  <c r="AL6"/>
  <c r="AN6"/>
  <c r="AM3"/>
  <c r="AK3"/>
  <c r="AN3"/>
  <c r="AL3"/>
  <c r="AL5"/>
  <c r="AN5"/>
  <c r="AK5"/>
  <c r="AM5"/>
  <c r="AL13"/>
  <c r="AN13"/>
  <c r="AK13"/>
  <c r="AM13"/>
  <c r="AL21"/>
  <c r="AN21"/>
  <c r="AK21"/>
  <c r="AM21"/>
  <c r="AL33"/>
  <c r="AN33"/>
  <c r="AK33"/>
  <c r="AM33"/>
  <c r="AK14"/>
  <c r="AM14"/>
  <c r="AL14"/>
  <c r="AN14"/>
  <c r="AP3" l="1"/>
  <c r="AP14"/>
  <c r="AP33"/>
  <c r="AP21"/>
  <c r="AP13"/>
  <c r="AP5"/>
  <c r="AP6"/>
  <c r="AP35"/>
  <c r="AP31"/>
  <c r="AP27"/>
  <c r="AP23"/>
  <c r="AP19"/>
  <c r="AP15"/>
  <c r="AP11"/>
  <c r="AP7"/>
  <c r="AP29"/>
  <c r="AP25"/>
  <c r="AP17"/>
  <c r="AP9"/>
</calcChain>
</file>

<file path=xl/sharedStrings.xml><?xml version="1.0" encoding="utf-8"?>
<sst xmlns="http://schemas.openxmlformats.org/spreadsheetml/2006/main" count="4533" uniqueCount="622">
  <si>
    <t>Submittal ID</t>
  </si>
  <si>
    <t>Facility ID</t>
  </si>
  <si>
    <t>Configuration ID</t>
  </si>
  <si>
    <t>Boiler Count</t>
  </si>
  <si>
    <t>Boiler ID</t>
  </si>
  <si>
    <t>Emission Factor
lb/MMBtu</t>
  </si>
  <si>
    <t>ln lb/MMBtu</t>
  </si>
  <si>
    <t>Control</t>
  </si>
  <si>
    <t>Indicate Outlier</t>
  </si>
  <si>
    <t>Notes</t>
  </si>
  <si>
    <t>Averages</t>
  </si>
  <si>
    <t>Number of Supporting Tests</t>
  </si>
  <si>
    <t>Quality Indicator</t>
  </si>
  <si>
    <t>Representative Bins in Emission Inventory List</t>
  </si>
  <si>
    <t>SHAW3-2</t>
  </si>
  <si>
    <t>3</t>
  </si>
  <si>
    <t>ESP</t>
  </si>
  <si>
    <t>highly representative</t>
  </si>
  <si>
    <t>113,  105, 103</t>
  </si>
  <si>
    <t>Wea_Cfg_1</t>
  </si>
  <si>
    <t>1</t>
  </si>
  <si>
    <t>Fabric Filter</t>
  </si>
  <si>
    <t>111, 110, 109, 108, 107, 106, 104, 101, 100</t>
  </si>
  <si>
    <t>2</t>
  </si>
  <si>
    <t>Dry Scrubber</t>
  </si>
  <si>
    <t>Unit_1</t>
  </si>
  <si>
    <t>Wet Scrubber</t>
  </si>
  <si>
    <t>114, 112, 102</t>
  </si>
  <si>
    <t>Unit_2</t>
  </si>
  <si>
    <t>4</t>
  </si>
  <si>
    <t>7</t>
  </si>
  <si>
    <t>UNIT3</t>
  </si>
  <si>
    <t>Unit 1</t>
  </si>
  <si>
    <t>Unit 3</t>
  </si>
  <si>
    <t>CD-U3</t>
  </si>
  <si>
    <t>U2</t>
  </si>
  <si>
    <t>12</t>
  </si>
  <si>
    <t>8</t>
  </si>
  <si>
    <t>03</t>
  </si>
  <si>
    <t>Gen 1</t>
  </si>
  <si>
    <t>#1 CFB boiler</t>
  </si>
  <si>
    <t>submittal id appears twice, may be incorrect</t>
  </si>
  <si>
    <t>#2 CFB Boiler</t>
  </si>
  <si>
    <t>mk2</t>
  </si>
  <si>
    <t>JHC1-Conf</t>
  </si>
  <si>
    <t>002</t>
  </si>
  <si>
    <t>TC-4</t>
  </si>
  <si>
    <t>R.M.0014</t>
  </si>
  <si>
    <t>14</t>
  </si>
  <si>
    <t>005</t>
  </si>
  <si>
    <t>5</t>
  </si>
  <si>
    <t>JOL5 CONFIG</t>
  </si>
  <si>
    <t>Unit_4_JRPS</t>
  </si>
  <si>
    <t>Unit_5_JRPS</t>
  </si>
  <si>
    <t>6</t>
  </si>
  <si>
    <t>Unit 2</t>
  </si>
  <si>
    <t>OCPP-B7</t>
  </si>
  <si>
    <t>CryR_Cfg_1</t>
  </si>
  <si>
    <t>001</t>
  </si>
  <si>
    <t>WK8CONFIG</t>
  </si>
  <si>
    <t>WC4CONFIG</t>
  </si>
  <si>
    <t>60s</t>
  </si>
  <si>
    <t>60</t>
  </si>
  <si>
    <t>CAN003</t>
  </si>
  <si>
    <t>CAN3</t>
  </si>
  <si>
    <t>FF</t>
  </si>
  <si>
    <t>B-09</t>
  </si>
  <si>
    <t>9</t>
  </si>
  <si>
    <t>W3</t>
  </si>
  <si>
    <t>U1</t>
  </si>
  <si>
    <t>VAPP-B1</t>
  </si>
  <si>
    <t>VAPP-B3</t>
  </si>
  <si>
    <t>Unit 5 - Coal</t>
  </si>
  <si>
    <t>Unit 7 - Coal</t>
  </si>
  <si>
    <t>Unit 1&amp;2</t>
  </si>
  <si>
    <t>CFB1</t>
  </si>
  <si>
    <t>CFB2</t>
  </si>
  <si>
    <t>BRBRI</t>
  </si>
  <si>
    <t>BRBR1</t>
  </si>
  <si>
    <t>GEN2</t>
  </si>
  <si>
    <t>BLR2</t>
  </si>
  <si>
    <t>SEW-1</t>
  </si>
  <si>
    <t>Unit 04</t>
  </si>
  <si>
    <t>Unit 03</t>
  </si>
  <si>
    <t>CV-4</t>
  </si>
  <si>
    <t>Config 1</t>
  </si>
  <si>
    <t>Unit 1 &amp; 2</t>
  </si>
  <si>
    <t>BLR1</t>
  </si>
  <si>
    <t>Boiler 2</t>
  </si>
  <si>
    <t>MCM002</t>
  </si>
  <si>
    <t>MCM2</t>
  </si>
  <si>
    <t>Boiler 1</t>
  </si>
  <si>
    <t>COP001</t>
  </si>
  <si>
    <t>COP1</t>
  </si>
  <si>
    <t>UNIT2</t>
  </si>
  <si>
    <t>2A</t>
  </si>
  <si>
    <t>Need to be removed because boilers are too small to be EGUs</t>
  </si>
  <si>
    <t>2B</t>
  </si>
  <si>
    <t>2C</t>
  </si>
  <si>
    <t>THEC1</t>
  </si>
  <si>
    <t>THEC2</t>
  </si>
  <si>
    <t>AA-002</t>
  </si>
  <si>
    <t>W4</t>
  </si>
  <si>
    <t>1A</t>
  </si>
  <si>
    <t>WYG1Cfg</t>
  </si>
  <si>
    <t>101</t>
  </si>
  <si>
    <t>5A</t>
  </si>
  <si>
    <t>TSPower</t>
  </si>
  <si>
    <t>BLR100</t>
  </si>
  <si>
    <t>Boiler 9</t>
  </si>
  <si>
    <t>Rawhide101</t>
  </si>
  <si>
    <t>GEN3</t>
  </si>
  <si>
    <t>3A</t>
  </si>
  <si>
    <t>3B</t>
  </si>
  <si>
    <t>GEN4</t>
  </si>
  <si>
    <t>4A</t>
  </si>
  <si>
    <t>4B</t>
  </si>
  <si>
    <t>GEN1</t>
  </si>
  <si>
    <t>1B</t>
  </si>
  <si>
    <t>Unit001</t>
  </si>
  <si>
    <t>1374</t>
  </si>
  <si>
    <t>1374-2</t>
  </si>
  <si>
    <t>Ash_Cfg_1d</t>
  </si>
  <si>
    <t>Ash_Cfg_2</t>
  </si>
  <si>
    <t>Unit 01</t>
  </si>
  <si>
    <t>CR5</t>
  </si>
  <si>
    <t>CR4</t>
  </si>
  <si>
    <t>1-2007-FGDIN</t>
  </si>
  <si>
    <t>2-2007-FGDIN</t>
  </si>
  <si>
    <t>C1</t>
  </si>
  <si>
    <t>C3</t>
  </si>
  <si>
    <t>C4</t>
  </si>
  <si>
    <t>ERGS-B1</t>
  </si>
  <si>
    <t>3-2009</t>
  </si>
  <si>
    <t>ES-3</t>
  </si>
  <si>
    <t>ELR1-2</t>
  </si>
  <si>
    <t>003</t>
  </si>
  <si>
    <t>004</t>
  </si>
  <si>
    <t>70ss</t>
  </si>
  <si>
    <t>70</t>
  </si>
  <si>
    <t>G2</t>
  </si>
  <si>
    <t>Unit 4</t>
  </si>
  <si>
    <t>Unit3</t>
  </si>
  <si>
    <t>C2</t>
  </si>
  <si>
    <t>1Config</t>
  </si>
  <si>
    <t>outlier</t>
  </si>
  <si>
    <t>‐10.1266311</t>
  </si>
  <si>
    <t>ESP and FF</t>
  </si>
  <si>
    <t>113, 111, 109, 108, 106, 105, 104, 103, 101</t>
  </si>
  <si>
    <t>‐8.334871635</t>
  </si>
  <si>
    <t>114, 112, 110, 107, 102, 100</t>
  </si>
  <si>
    <t>‐7.050471581</t>
  </si>
  <si>
    <t>‐13.72933286</t>
  </si>
  <si>
    <t>‐15.61127805</t>
  </si>
  <si>
    <t>‐12.907252</t>
  </si>
  <si>
    <t>‐13.08314266</t>
  </si>
  <si>
    <t>‐15.1978129</t>
  </si>
  <si>
    <t>‐12.48578655</t>
  </si>
  <si>
    <t>‐15.05338491</t>
  </si>
  <si>
    <t>‐14.01030964</t>
  </si>
  <si>
    <t>‐14.42286941</t>
  </si>
  <si>
    <t>‐15.0652296</t>
  </si>
  <si>
    <t>‐13.43024816</t>
  </si>
  <si>
    <t>‐11.79794442</t>
  </si>
  <si>
    <t>‐14.63649111</t>
  </si>
  <si>
    <t>‐15.78162341</t>
  </si>
  <si>
    <t>‐12.99573073</t>
  </si>
  <si>
    <t>‐13.79570793</t>
  </si>
  <si>
    <t>‐13.81851507</t>
  </si>
  <si>
    <t>‐13.19493407</t>
  </si>
  <si>
    <t>‐13.6166597</t>
  </si>
  <si>
    <t>‐13.40340091</t>
  </si>
  <si>
    <t>Need to be removed because too small to be EGU</t>
  </si>
  <si>
    <t>‐13.22772389</t>
  </si>
  <si>
    <t>‐13.86785704</t>
  </si>
  <si>
    <t>‐13.41004545</t>
  </si>
  <si>
    <t>‐12.47788137</t>
  </si>
  <si>
    <t>‐12.9276193</t>
  </si>
  <si>
    <t>‐13.60039918</t>
  </si>
  <si>
    <t>‐14.94871429</t>
  </si>
  <si>
    <t>‐13.03160901</t>
  </si>
  <si>
    <t>‐13.64746925</t>
  </si>
  <si>
    <t>‐14.55780823</t>
  </si>
  <si>
    <t xml:space="preserve">ESP </t>
  </si>
  <si>
    <t>‐12.19216974</t>
  </si>
  <si>
    <t>‐11.06184985</t>
  </si>
  <si>
    <t>‐8.727914223</t>
  </si>
  <si>
    <t>‐10.65426385</t>
  </si>
  <si>
    <t>‐13.10256075</t>
  </si>
  <si>
    <t>‐8.92516143</t>
  </si>
  <si>
    <t>‐11.41761529</t>
  </si>
  <si>
    <t>‐12.4292162</t>
  </si>
  <si>
    <t>‐11.45465656</t>
  </si>
  <si>
    <t>‐11.63848869</t>
  </si>
  <si>
    <t>‐14.52682171</t>
  </si>
  <si>
    <t>‐12.05077976</t>
  </si>
  <si>
    <t>‐12.62462299</t>
  </si>
  <si>
    <t>‐13.25589477</t>
  </si>
  <si>
    <t>CR-1</t>
  </si>
  <si>
    <t>‐12.74735748</t>
  </si>
  <si>
    <t>‐13.51540597</t>
  </si>
  <si>
    <t>‐12.02876363</t>
  </si>
  <si>
    <t>‐13.09767076</t>
  </si>
  <si>
    <t>‐11.39070783</t>
  </si>
  <si>
    <t>‐10.91959862</t>
  </si>
  <si>
    <t>‐8.987196821</t>
  </si>
  <si>
    <t>‐11.10081581</t>
  </si>
  <si>
    <t>‐13.29671676</t>
  </si>
  <si>
    <t>‐12.78232607</t>
  </si>
  <si>
    <t>‐14.20411855</t>
  </si>
  <si>
    <t>‐12.85643668</t>
  </si>
  <si>
    <t>‐11.75542262</t>
  </si>
  <si>
    <t>‐14.37712454</t>
  </si>
  <si>
    <t>‐11.47092113</t>
  </si>
  <si>
    <t>‐11.03669129</t>
  </si>
  <si>
    <t>‐12.25107001</t>
  </si>
  <si>
    <t>‐12.63685556</t>
  </si>
  <si>
    <t>‐13.38372814</t>
  </si>
  <si>
    <t>‐8.765654551</t>
  </si>
  <si>
    <t>‐7.088078833</t>
  </si>
  <si>
    <t>WE-1</t>
  </si>
  <si>
    <t>‐13.03618568</t>
  </si>
  <si>
    <t>‐12.24481347</t>
  </si>
  <si>
    <t>‐12.67128776</t>
  </si>
  <si>
    <t>‐10.7244681</t>
  </si>
  <si>
    <t>‐13.78595176</t>
  </si>
  <si>
    <t>‐12.61554578</t>
  </si>
  <si>
    <t>‐12.32036179</t>
  </si>
  <si>
    <t>‐8.235780732</t>
  </si>
  <si>
    <t>‐15.43499881</t>
  </si>
  <si>
    <t>‐14.10052951</t>
  </si>
  <si>
    <t>‐12.47003819</t>
  </si>
  <si>
    <t>‐8.149613899</t>
  </si>
  <si>
    <t>‐7.566741066</t>
  </si>
  <si>
    <t>‐8.805379551</t>
  </si>
  <si>
    <t>‐8.565455871</t>
  </si>
  <si>
    <t>‐14.37587663</t>
  </si>
  <si>
    <t>‐11.62274033</t>
  </si>
  <si>
    <t>‐13.58439884</t>
  </si>
  <si>
    <t>‐14.16648748</t>
  </si>
  <si>
    <t>‐9.905489555</t>
  </si>
  <si>
    <t>‐13.36443494</t>
  </si>
  <si>
    <t>‐12.68088783</t>
  </si>
  <si>
    <t>‐15.54935745</t>
  </si>
  <si>
    <t>‐14.68913805</t>
  </si>
  <si>
    <t>‐14.60296842</t>
  </si>
  <si>
    <t>‐14.38114442</t>
  </si>
  <si>
    <t>‐13.66709055</t>
  </si>
  <si>
    <t>‐10.2803652</t>
  </si>
  <si>
    <t>‐8.477972478</t>
  </si>
  <si>
    <t>‐13.00014574</t>
  </si>
  <si>
    <t>‐15.16258421</t>
  </si>
  <si>
    <t>‐15.10286497</t>
  </si>
  <si>
    <t>‐9.774215217</t>
  </si>
  <si>
    <t>‐15.81061095</t>
  </si>
  <si>
    <t>‐14.48104257</t>
  </si>
  <si>
    <t>‐14.18802457</t>
  </si>
  <si>
    <t>‐12.49910232</t>
  </si>
  <si>
    <t>‐13.42346847</t>
  </si>
  <si>
    <t>‐13.6844823</t>
  </si>
  <si>
    <t>‐12.50178689</t>
  </si>
  <si>
    <t>‐12.28511585</t>
  </si>
  <si>
    <t>‐12.37330856</t>
  </si>
  <si>
    <t>‐11.55166629</t>
  </si>
  <si>
    <t>‐12.04736095</t>
  </si>
  <si>
    <t>‐11.90596805</t>
  </si>
  <si>
    <t>‐14.15800087</t>
  </si>
  <si>
    <t>‐13.30268693</t>
  </si>
  <si>
    <t>‐13.05470473</t>
  </si>
  <si>
    <t>‐14.4675158</t>
  </si>
  <si>
    <t>‐11.3818972</t>
  </si>
  <si>
    <t>‐13.47903832</t>
  </si>
  <si>
    <t>‐11.65795124</t>
  </si>
  <si>
    <t>‐12.53457671</t>
  </si>
  <si>
    <t>‐13.93429409</t>
  </si>
  <si>
    <t>‐12.0542103</t>
  </si>
  <si>
    <t>‐13.9331686</t>
  </si>
  <si>
    <t>‐13.91891379</t>
  </si>
  <si>
    <t>‐12.56560882</t>
  </si>
  <si>
    <t>‐12.14969231</t>
  </si>
  <si>
    <t>‐12.54014776</t>
  </si>
  <si>
    <t>‐14.67589366</t>
  </si>
  <si>
    <t>‐15.9357741</t>
  </si>
  <si>
    <t>Dry</t>
  </si>
  <si>
    <t>ESP, FF &amp; Wet Scrubber</t>
  </si>
  <si>
    <t>114, 113 ,112, 111, 110, 109, 108, 107, 106, 105, 104, 103, 102, 101, 100</t>
  </si>
  <si>
    <t>‐15.3116198</t>
  </si>
  <si>
    <t>‐14.9770626</t>
  </si>
  <si>
    <t>‐14.6525281</t>
  </si>
  <si>
    <t>‐14.5620585</t>
  </si>
  <si>
    <t>‐14.4024975</t>
  </si>
  <si>
    <t>‐14.2340609</t>
  </si>
  <si>
    <t>‐14.0691133</t>
  </si>
  <si>
    <t>‐14.0331508</t>
  </si>
  <si>
    <t>‐13.9674969</t>
  </si>
  <si>
    <t>‐13.9072926</t>
  </si>
  <si>
    <t>‐13.8689113</t>
  </si>
  <si>
    <t>‐13.7957079</t>
  </si>
  <si>
    <t>‐13.5843988</t>
  </si>
  <si>
    <t>‐13.5378788</t>
  </si>
  <si>
    <t>‐13.3387577</t>
  </si>
  <si>
    <t>‐13.2898003</t>
  </si>
  <si>
    <t>‐13.2848823</t>
  </si>
  <si>
    <t>‐13.2388972</t>
  </si>
  <si>
    <t>‐13.1273759</t>
  </si>
  <si>
    <t>‐12.8952278</t>
  </si>
  <si>
    <t>‐12.6712878</t>
  </si>
  <si>
    <t>‐12.6368556</t>
  </si>
  <si>
    <t>‐12.6065502</t>
  </si>
  <si>
    <t>‐12.3733086</t>
  </si>
  <si>
    <t>‐12.3685916</t>
  </si>
  <si>
    <t>‐12.1843112</t>
  </si>
  <si>
    <t>‐11.7781939</t>
  </si>
  <si>
    <t>‐11.776891</t>
  </si>
  <si>
    <t>‐11.6384887</t>
  </si>
  <si>
    <t>‐11.5413249</t>
  </si>
  <si>
    <t>‐10.2862132</t>
  </si>
  <si>
    <t>‐14.8097628</t>
  </si>
  <si>
    <t>ESP‐FF</t>
  </si>
  <si>
    <t>‐13.9286793</t>
  </si>
  <si>
    <t>‐13.7293329</t>
  </si>
  <si>
    <t>‐13.592367</t>
  </si>
  <si>
    <t>‐13.4302482</t>
  </si>
  <si>
    <t>‐13.2111946</t>
  </si>
  <si>
    <t>‐13.1789337</t>
  </si>
  <si>
    <t>‐12.9826014</t>
  </si>
  <si>
    <t>‐12.9526206</t>
  </si>
  <si>
    <t>‐12.9358838</t>
  </si>
  <si>
    <t>‐12.8794172</t>
  </si>
  <si>
    <t>‐12.789469</t>
  </si>
  <si>
    <t>‐12.693833</t>
  </si>
  <si>
    <t>‐12.661779</t>
  </si>
  <si>
    <t>‐12.5262779</t>
  </si>
  <si>
    <t>‐12.4831445</t>
  </si>
  <si>
    <t>‐12.4726458</t>
  </si>
  <si>
    <t>‐12.327111</t>
  </si>
  <si>
    <t>‐12.2786433</t>
  </si>
  <si>
    <t>‐12.2120907</t>
  </si>
  <si>
    <t>‐12.1784575</t>
  </si>
  <si>
    <t>‐12.1440373</t>
  </si>
  <si>
    <t>‐12.0874011</t>
  </si>
  <si>
    <t>‐12.0273109</t>
  </si>
  <si>
    <t>‐11.9670557</t>
  </si>
  <si>
    <t>‐11.8262673</t>
  </si>
  <si>
    <t>‐11.6778001</t>
  </si>
  <si>
    <t>‐11.6094364</t>
  </si>
  <si>
    <t>‐11.5713392</t>
  </si>
  <si>
    <t>‐11.4085654</t>
  </si>
  <si>
    <t>‐11.3389722</t>
  </si>
  <si>
    <t>‐11.1276631</t>
  </si>
  <si>
    <t>‐11.0555006</t>
  </si>
  <si>
    <t>‐10.8197783</t>
  </si>
  <si>
    <t>‐10.7853769</t>
  </si>
  <si>
    <t>‐10.7154183</t>
  </si>
  <si>
    <t>‐10.3847544</t>
  </si>
  <si>
    <t>‐9.48346229</t>
  </si>
  <si>
    <t>‐9.34158866</t>
  </si>
  <si>
    <t>‐8.82507797</t>
  </si>
  <si>
    <t>‐8.80487526</t>
  </si>
  <si>
    <t>‐8.49739056</t>
  </si>
  <si>
    <t>‐7.89393214</t>
  </si>
  <si>
    <t>‐15.6863132</t>
  </si>
  <si>
    <t>‐15.0165529</t>
  </si>
  <si>
    <t>‐14.9394407</t>
  </si>
  <si>
    <t>‐14.5383802</t>
  </si>
  <si>
    <t>‐14.3776295</t>
  </si>
  <si>
    <t>‐14.1426267</t>
  </si>
  <si>
    <t>‐14.1274853</t>
  </si>
  <si>
    <t>‐13.9076258</t>
  </si>
  <si>
    <t>‐13.8165111</t>
  </si>
  <si>
    <t>‐13.4862068</t>
  </si>
  <si>
    <t>‐12.8447316</t>
  </si>
  <si>
    <t>‐12.7405081</t>
  </si>
  <si>
    <t>‐12.4519732</t>
  </si>
  <si>
    <t>‐12.3361813</t>
  </si>
  <si>
    <t>‐11.134489</t>
  </si>
  <si>
    <t>‐10.9195986</t>
  </si>
  <si>
    <t>‐10.1965172</t>
  </si>
  <si>
    <t>‐8.93270864</t>
  </si>
  <si>
    <t>‐8.40833879</t>
  </si>
  <si>
    <t>‐8.39941016</t>
  </si>
  <si>
    <t>‐8.10508354</t>
  </si>
  <si>
    <t>‐15.3479874</t>
  </si>
  <si>
    <t>Wet</t>
  </si>
  <si>
    <t>‐15.046512</t>
  </si>
  <si>
    <t>‐14.7936767</t>
  </si>
  <si>
    <t>‐14.7393296</t>
  </si>
  <si>
    <t>‐14.0873193</t>
  </si>
  <si>
    <t>‐14.0537677</t>
  </si>
  <si>
    <t>‐13.9582269</t>
  </si>
  <si>
    <t>‐13.8225352</t>
  </si>
  <si>
    <t>‐13.7572416</t>
  </si>
  <si>
    <t>‐13.5531463</t>
  </si>
  <si>
    <t>‐13.244531</t>
  </si>
  <si>
    <t>‐13.2332949</t>
  </si>
  <si>
    <t>‐13.1842388</t>
  </si>
  <si>
    <t>‐12.9568489</t>
  </si>
  <si>
    <t>‐12.8039096</t>
  </si>
  <si>
    <t>‐12.7202372</t>
  </si>
  <si>
    <t>‐12.5071777</t>
  </si>
  <si>
    <t>‐12.3948148</t>
  </si>
  <si>
    <t>‐12.3828098</t>
  </si>
  <si>
    <t>‐12.3316359</t>
  </si>
  <si>
    <t>‐12.1496923</t>
  </si>
  <si>
    <t>‐12.1478037</t>
  </si>
  <si>
    <t>‐12.0287636</t>
  </si>
  <si>
    <t>‐11.9797342</t>
  </si>
  <si>
    <t>‐11.954536</t>
  </si>
  <si>
    <t>‐11.9119116</t>
  </si>
  <si>
    <t>‐11.6072361</t>
  </si>
  <si>
    <t>‐10.2319916</t>
  </si>
  <si>
    <t>‐10.0404534</t>
  </si>
  <si>
    <t>‐8.86675067</t>
  </si>
  <si>
    <t>‐8.70956508</t>
  </si>
  <si>
    <t>‐7.49295</t>
  </si>
  <si>
    <t>facility_id</t>
  </si>
  <si>
    <t>boiler_id</t>
  </si>
  <si>
    <t>Plant_Name</t>
  </si>
  <si>
    <t>2002_MMBtu</t>
  </si>
  <si>
    <t>2002_MMBtu_Source</t>
  </si>
  <si>
    <t>2003_MMBtu</t>
  </si>
  <si>
    <t>2003_MMBtu_Source</t>
  </si>
  <si>
    <t>2004_MMBtu</t>
  </si>
  <si>
    <t>2004_MMBtu_Source</t>
  </si>
  <si>
    <t>2005_MMBtu</t>
  </si>
  <si>
    <t>2005_MMBtu_Source</t>
  </si>
  <si>
    <t>2006_MMBtu</t>
  </si>
  <si>
    <t>2006_MMBtu_Source</t>
  </si>
  <si>
    <t>2007_MMBtu</t>
  </si>
  <si>
    <t>2007_MMBtu_Source</t>
  </si>
  <si>
    <t>2008_MMBtu</t>
  </si>
  <si>
    <t>2008_MMBtu_Source</t>
  </si>
  <si>
    <t>2009_MMBtu</t>
  </si>
  <si>
    <t>2009_MMBtu_Source</t>
  </si>
  <si>
    <t>2010_MMBtu</t>
  </si>
  <si>
    <t>2010_MMBtu_Source</t>
  </si>
  <si>
    <t>CAMD</t>
  </si>
  <si>
    <t>ICR</t>
  </si>
  <si>
    <t>Labadie</t>
  </si>
  <si>
    <t>James River Power Station</t>
  </si>
  <si>
    <t>Merrimack Station</t>
  </si>
  <si>
    <t>Conesville</t>
  </si>
  <si>
    <t>Muskogee</t>
  </si>
  <si>
    <t>Gallatin</t>
  </si>
  <si>
    <t>Chesapeake Energy Center</t>
  </si>
  <si>
    <t>Yorktown</t>
  </si>
  <si>
    <t>Waiau</t>
  </si>
  <si>
    <t>Config_ID</t>
  </si>
  <si>
    <t>Metals_bin</t>
  </si>
  <si>
    <t>As_EF</t>
  </si>
  <si>
    <t>As_EF_Source</t>
  </si>
  <si>
    <t>Cr_EF</t>
  </si>
  <si>
    <t>Cr_EF_Source</t>
  </si>
  <si>
    <t>Ni_EF</t>
  </si>
  <si>
    <t>Ni_EF_Source</t>
  </si>
  <si>
    <t>Bin</t>
  </si>
  <si>
    <t>Facility</t>
  </si>
  <si>
    <t>Unit</t>
  </si>
  <si>
    <t>W5</t>
  </si>
  <si>
    <t>W6</t>
  </si>
  <si>
    <t>W7</t>
  </si>
  <si>
    <t>W8</t>
  </si>
  <si>
    <t>Unit_3_JRPS</t>
  </si>
  <si>
    <t>mk1</t>
  </si>
  <si>
    <t>CV-3</t>
  </si>
  <si>
    <t>CV-5</t>
  </si>
  <si>
    <t>CV-6</t>
  </si>
  <si>
    <t>MK4 Config</t>
  </si>
  <si>
    <t>MK5 Config</t>
  </si>
  <si>
    <t>MK6 Config</t>
  </si>
  <si>
    <t>configuration_id</t>
  </si>
  <si>
    <t>compound</t>
  </si>
  <si>
    <t>Final_EF</t>
  </si>
  <si>
    <t>Final_EF_Units</t>
  </si>
  <si>
    <t>Final_Output_EF</t>
  </si>
  <si>
    <t>Final_Output_EF_Units</t>
  </si>
  <si>
    <t>From</t>
  </si>
  <si>
    <t>BDL</t>
  </si>
  <si>
    <t>Carbon Monoxide</t>
  </si>
  <si>
    <t>lb/MMBtu</t>
  </si>
  <si>
    <t>lb/MW</t>
  </si>
  <si>
    <t>ETTS</t>
  </si>
  <si>
    <t>No</t>
  </si>
  <si>
    <t>Ethylene Dibromide</t>
  </si>
  <si>
    <t>Yes</t>
  </si>
  <si>
    <t>Methane</t>
  </si>
  <si>
    <t>PM (Filterable)</t>
  </si>
  <si>
    <t>Part II</t>
  </si>
  <si>
    <t>no</t>
  </si>
  <si>
    <t>Total organic compounds (TOC)</t>
  </si>
  <si>
    <t>ERT</t>
  </si>
  <si>
    <t>Acenaphthene</t>
  </si>
  <si>
    <t>Acenaphthylene</t>
  </si>
  <si>
    <t>Anthracene</t>
  </si>
  <si>
    <t>Antimony</t>
  </si>
  <si>
    <t>Arsenic</t>
  </si>
  <si>
    <t>Benzo(a)Anthracene</t>
  </si>
  <si>
    <t>Benzo(a)Pyrene</t>
  </si>
  <si>
    <t>Benzo(b)Fluoranthene</t>
  </si>
  <si>
    <t>Benzo(ghi)Perylene</t>
  </si>
  <si>
    <t>Benzo(k)Fluoranthene</t>
  </si>
  <si>
    <t>Beryllium</t>
  </si>
  <si>
    <t>Cadmium</t>
  </si>
  <si>
    <t>Chromium</t>
  </si>
  <si>
    <t>Chrysene</t>
  </si>
  <si>
    <t>Cobalt</t>
  </si>
  <si>
    <t>Dibenzo(a,h)Anthracene</t>
  </si>
  <si>
    <t>Filterable Particulate_Method 29</t>
  </si>
  <si>
    <t>Filterable Particulate_OTM - 27/28</t>
  </si>
  <si>
    <t>Filterable PM2.5_OTM - 27/28</t>
  </si>
  <si>
    <t>Fluoranthene</t>
  </si>
  <si>
    <t>Fluorene</t>
  </si>
  <si>
    <t>Formaldehyde</t>
  </si>
  <si>
    <t>Indeno(1,2,3-cd)Pyrene</t>
  </si>
  <si>
    <t>Lead</t>
  </si>
  <si>
    <t>Manganese</t>
  </si>
  <si>
    <t>Mercury</t>
  </si>
  <si>
    <t>Naphthalene</t>
  </si>
  <si>
    <t>Nickel</t>
  </si>
  <si>
    <t>Phenanthrene</t>
  </si>
  <si>
    <t>PM2.5 Condensible Particulate_OTM - 27/28</t>
  </si>
  <si>
    <t>Pyrene</t>
  </si>
  <si>
    <t>Selenium</t>
  </si>
  <si>
    <t>Total organic compounds (TOC) as Propane</t>
  </si>
  <si>
    <t>Total Particulate_OTM - 27/28</t>
  </si>
  <si>
    <t>Total_Particulate_Calc</t>
  </si>
  <si>
    <t>HCN</t>
  </si>
  <si>
    <t>Hydrogen Chloride</t>
  </si>
  <si>
    <t>Hydrogen Fluoride</t>
  </si>
  <si>
    <t>Sulfur Dioxide</t>
  </si>
  <si>
    <t>CEMS</t>
  </si>
  <si>
    <t>1,2,3,4,6,7,8-HpCDD</t>
  </si>
  <si>
    <t>1,2,3,4,6,7,8-HpCDF</t>
  </si>
  <si>
    <t>1,2,3,4,7,8,9-HpCDF</t>
  </si>
  <si>
    <t>1,2,3,4,7,8-HxCDD</t>
  </si>
  <si>
    <t>1,2,3,4,7,8-HxCDF</t>
  </si>
  <si>
    <t>1,2,3,6,7,8-HxCDD</t>
  </si>
  <si>
    <t>1,2,3,6,7,8-HxCDF</t>
  </si>
  <si>
    <t>1,2,3,7,8,9-HxCDD</t>
  </si>
  <si>
    <t>1,2,3,7,8,9-HxCDF</t>
  </si>
  <si>
    <t>1,2,3,7,8-PeCDD</t>
  </si>
  <si>
    <t>1,2,3,7,8-PeCDF</t>
  </si>
  <si>
    <t>2,3,4,6,7,8-HxCDF</t>
  </si>
  <si>
    <t>2,3,4,7,8-PeCDF</t>
  </si>
  <si>
    <t>2,3,7,8-TCDD</t>
  </si>
  <si>
    <t>2,3,7,8-TCDF</t>
  </si>
  <si>
    <t>OCDD</t>
  </si>
  <si>
    <t>OCDF</t>
  </si>
  <si>
    <t>PM (Condensable)</t>
  </si>
  <si>
    <t>Filterable Particulate_Method 5</t>
  </si>
  <si>
    <t>concatenated</t>
  </si>
  <si>
    <t>concatenate</t>
  </si>
  <si>
    <t>2005 tpy Arsenic</t>
  </si>
  <si>
    <t>2006 tpy Arsenic</t>
  </si>
  <si>
    <t>2007 tpy Arsenic</t>
  </si>
  <si>
    <t>2008 tpy Arsenic</t>
  </si>
  <si>
    <t>2009 tpy Arsenic</t>
  </si>
  <si>
    <t>2005 tpy Chromium</t>
  </si>
  <si>
    <t>2006 tpy Chromium</t>
  </si>
  <si>
    <t>2007 tpy Chromium</t>
  </si>
  <si>
    <t>2008 tpy Chromium</t>
  </si>
  <si>
    <t>2009 tpy Chromium</t>
  </si>
  <si>
    <t>2008 tpy Nickel</t>
  </si>
  <si>
    <t>2009 tpy Nickel</t>
  </si>
  <si>
    <t>2005 tpy Nickel</t>
  </si>
  <si>
    <t>2006 tpy Nickel</t>
  </si>
  <si>
    <t>2007 tpy Nickel</t>
  </si>
  <si>
    <t>2005 tpy HexChrom</t>
  </si>
  <si>
    <t>2006 tpy HexChrom</t>
  </si>
  <si>
    <t>2007 tpy HexChrom</t>
  </si>
  <si>
    <t>2008 tpy HexChrom</t>
  </si>
  <si>
    <t>2009 tpy HexChrom</t>
  </si>
  <si>
    <t>Bin_Number</t>
  </si>
  <si>
    <t>HAP_Category</t>
  </si>
  <si>
    <t>Fuel_Type</t>
  </si>
  <si>
    <t>Boiler_Type</t>
  </si>
  <si>
    <t>Control_Scheme</t>
  </si>
  <si>
    <t>PM/Metals</t>
  </si>
  <si>
    <t>Bituminous</t>
  </si>
  <si>
    <t>Conventional</t>
  </si>
  <si>
    <t xml:space="preserve"> Fabric Filter + Wet FGD</t>
  </si>
  <si>
    <t xml:space="preserve"> Fabric Filter</t>
  </si>
  <si>
    <t xml:space="preserve"> ESP + Wet FGD</t>
  </si>
  <si>
    <t xml:space="preserve"> ESP</t>
  </si>
  <si>
    <t>Fluidized Bed</t>
  </si>
  <si>
    <t>Coal Refuse</t>
  </si>
  <si>
    <t>Lignite</t>
  </si>
  <si>
    <t>Subbituminous</t>
  </si>
  <si>
    <t xml:space="preserve"> Wet FGD/PM Scrubber</t>
  </si>
  <si>
    <t>IGCC</t>
  </si>
  <si>
    <t xml:space="preserve"> PM Scrubber</t>
  </si>
  <si>
    <t xml:space="preserve"> No PM Control</t>
  </si>
  <si>
    <t>No. 2 Fuel Oil</t>
  </si>
  <si>
    <t>No. 6 Fuel Oil</t>
  </si>
  <si>
    <t xml:space="preserve"> No PM Control (includes multiclones)</t>
  </si>
  <si>
    <t>Petroleum coke</t>
  </si>
  <si>
    <t xml:space="preserve"> ESP + Wet FGD + Wet ESP</t>
  </si>
  <si>
    <t>Petroleum Coke</t>
  </si>
  <si>
    <t>As_EF lb/MMBtu</t>
  </si>
  <si>
    <t>Cr_EF lb/MMBtu</t>
  </si>
  <si>
    <t>Ni_EF lb/Mmbtu</t>
  </si>
  <si>
    <t>HexCr_EF lb/MMBtu</t>
  </si>
  <si>
    <t>HexCr_EF_Source</t>
  </si>
  <si>
    <t>Emission Factor from data calc
lb/MMBtu</t>
  </si>
  <si>
    <t>2007 MMBtu/yr</t>
  </si>
  <si>
    <t>2008 MMBtu/yr</t>
  </si>
  <si>
    <t>2009 MMBtu/yr</t>
  </si>
  <si>
    <t>2006 MMBtu/yr</t>
  </si>
  <si>
    <t>2005 MMBtu/yr</t>
  </si>
  <si>
    <t>Avg tpy Arsenic</t>
  </si>
  <si>
    <t>Avg tpy Chromium</t>
  </si>
  <si>
    <t>Avg tpy HexChrom</t>
  </si>
  <si>
    <t>Avg tpy Nickel</t>
  </si>
  <si>
    <t>Average</t>
  </si>
  <si>
    <t>Fuel Type</t>
  </si>
  <si>
    <t>*Average emissions are computed for information purposes only and were not used in the non-Hg risk modeling. Year-specific emissions were used in the risk modeling for each of the 5 years modeled.</t>
  </si>
  <si>
    <t>ESP, FF, wet scrubber</t>
  </si>
  <si>
    <t>Dry scrubber</t>
  </si>
  <si>
    <t>ESP, FF</t>
  </si>
  <si>
    <t>Wet scrubber</t>
  </si>
  <si>
    <t>not used in calculation</t>
  </si>
  <si>
    <t>Emission Factor in report
lb/MMBtu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</si>
</sst>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6600"/>
        <bgColor indexed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1">
    <xf numFmtId="0" fontId="0" fillId="0" borderId="0" xfId="0"/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0" fontId="3" fillId="0" borderId="1" xfId="1" applyFont="1" applyFill="1" applyBorder="1" applyAlignment="1"/>
    <xf numFmtId="11" fontId="0" fillId="0" borderId="1" xfId="0" applyNumberFormat="1" applyBorder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 wrapText="1"/>
    </xf>
    <xf numFmtId="11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0" fontId="3" fillId="0" borderId="1" xfId="1" applyFont="1" applyFill="1" applyBorder="1" applyAlignment="1"/>
    <xf numFmtId="11" fontId="0" fillId="0" borderId="1" xfId="0" applyNumberFormat="1" applyBorder="1"/>
    <xf numFmtId="0" fontId="0" fillId="3" borderId="1" xfId="0" applyFill="1" applyBorder="1"/>
    <xf numFmtId="0" fontId="0" fillId="2" borderId="1" xfId="0" applyFill="1" applyBorder="1" applyAlignment="1">
      <alignment horizontal="center" wrapText="1"/>
    </xf>
    <xf numFmtId="11" fontId="0" fillId="0" borderId="1" xfId="0" applyNumberFormat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0" fontId="3" fillId="0" borderId="1" xfId="1" applyFont="1" applyFill="1" applyBorder="1" applyAlignment="1"/>
    <xf numFmtId="11" fontId="0" fillId="0" borderId="1" xfId="0" applyNumberFormat="1" applyBorder="1"/>
    <xf numFmtId="0" fontId="0" fillId="0" borderId="1" xfId="0" applyFill="1" applyBorder="1"/>
    <xf numFmtId="0" fontId="0" fillId="3" borderId="1" xfId="0" applyFill="1" applyBorder="1"/>
    <xf numFmtId="11" fontId="0" fillId="0" borderId="0" xfId="0" applyNumberFormat="1"/>
    <xf numFmtId="0" fontId="0" fillId="2" borderId="1" xfId="0" applyFill="1" applyBorder="1" applyAlignment="1">
      <alignment horizontal="center" wrapText="1"/>
    </xf>
    <xf numFmtId="11" fontId="0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1" fontId="0" fillId="0" borderId="1" xfId="0" applyNumberFormat="1" applyFill="1" applyBorder="1"/>
    <xf numFmtId="0" fontId="0" fillId="4" borderId="1" xfId="0" applyFill="1" applyBorder="1"/>
    <xf numFmtId="0" fontId="0" fillId="4" borderId="0" xfId="0" applyFill="1" applyBorder="1"/>
    <xf numFmtId="11" fontId="0" fillId="4" borderId="1" xfId="0" applyNumberFormat="1" applyFill="1" applyBorder="1" applyAlignment="1">
      <alignment horizontal="right"/>
    </xf>
    <xf numFmtId="0" fontId="5" fillId="0" borderId="3" xfId="5" applyFont="1" applyFill="1" applyBorder="1" applyAlignment="1">
      <alignment horizontal="right"/>
    </xf>
    <xf numFmtId="0" fontId="5" fillId="0" borderId="3" xfId="5" applyFont="1" applyFill="1" applyBorder="1" applyAlignment="1"/>
    <xf numFmtId="0" fontId="5" fillId="5" borderId="2" xfId="5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5" fillId="0" borderId="3" xfId="5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0" fontId="3" fillId="0" borderId="3" xfId="2" applyFont="1" applyFill="1" applyBorder="1" applyAlignment="1"/>
    <xf numFmtId="4" fontId="3" fillId="0" borderId="3" xfId="2" applyNumberFormat="1" applyFont="1" applyFill="1" applyBorder="1" applyAlignment="1">
      <alignment horizontal="right"/>
    </xf>
    <xf numFmtId="0" fontId="5" fillId="0" borderId="15" xfId="4" applyFont="1" applyFill="1" applyBorder="1" applyAlignment="1">
      <alignment horizontal="right"/>
    </xf>
    <xf numFmtId="0" fontId="5" fillId="0" borderId="3" xfId="4" applyFont="1" applyFill="1" applyBorder="1" applyAlignment="1">
      <alignment horizontal="right"/>
    </xf>
    <xf numFmtId="11" fontId="3" fillId="0" borderId="3" xfId="1" applyNumberFormat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11" fontId="5" fillId="0" borderId="3" xfId="4" applyNumberFormat="1" applyFont="1" applyFill="1" applyBorder="1" applyAlignment="1">
      <alignment horizontal="right"/>
    </xf>
    <xf numFmtId="11" fontId="5" fillId="0" borderId="8" xfId="4" applyNumberFormat="1" applyFont="1" applyFill="1" applyBorder="1" applyAlignment="1">
      <alignment horizontal="right"/>
    </xf>
    <xf numFmtId="0" fontId="3" fillId="5" borderId="7" xfId="3" applyFont="1" applyFill="1" applyBorder="1" applyAlignment="1">
      <alignment horizontal="center" wrapText="1"/>
    </xf>
    <xf numFmtId="0" fontId="5" fillId="0" borderId="5" xfId="5" applyFont="1" applyFill="1" applyBorder="1" applyAlignment="1">
      <alignment horizontal="right"/>
    </xf>
    <xf numFmtId="0" fontId="5" fillId="5" borderId="11" xfId="5" applyFont="1" applyFill="1" applyBorder="1" applyAlignment="1">
      <alignment horizontal="center" wrapText="1"/>
    </xf>
    <xf numFmtId="0" fontId="5" fillId="0" borderId="10" xfId="4" applyFont="1" applyFill="1" applyBorder="1" applyAlignment="1"/>
    <xf numFmtId="0" fontId="3" fillId="6" borderId="9" xfId="3" applyFont="1" applyFill="1" applyBorder="1" applyAlignment="1">
      <alignment horizontal="center" wrapText="1"/>
    </xf>
    <xf numFmtId="3" fontId="5" fillId="0" borderId="3" xfId="5" applyNumberFormat="1" applyFont="1" applyFill="1" applyBorder="1" applyAlignment="1">
      <alignment horizontal="right"/>
    </xf>
    <xf numFmtId="0" fontId="3" fillId="0" borderId="3" xfId="1" applyFont="1" applyFill="1" applyBorder="1" applyAlignment="1"/>
    <xf numFmtId="0" fontId="3" fillId="5" borderId="14" xfId="3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5" fillId="5" borderId="2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horizontal="right"/>
    </xf>
    <xf numFmtId="0" fontId="5" fillId="0" borderId="3" xfId="6" applyFont="1" applyFill="1" applyBorder="1" applyAlignment="1"/>
    <xf numFmtId="0" fontId="3" fillId="6" borderId="2" xfId="3" applyFont="1" applyFill="1" applyBorder="1" applyAlignment="1">
      <alignment horizontal="center" wrapText="1"/>
    </xf>
    <xf numFmtId="0" fontId="5" fillId="6" borderId="2" xfId="6" applyFont="1" applyFill="1" applyBorder="1" applyAlignment="1">
      <alignment horizontal="center" wrapText="1"/>
    </xf>
    <xf numFmtId="0" fontId="5" fillId="0" borderId="3" xfId="4" applyFont="1" applyFill="1" applyBorder="1" applyAlignment="1"/>
    <xf numFmtId="0" fontId="0" fillId="0" borderId="0" xfId="0"/>
    <xf numFmtId="0" fontId="0" fillId="0" borderId="0" xfId="0" applyAlignment="1">
      <alignment wrapText="1"/>
    </xf>
    <xf numFmtId="0" fontId="3" fillId="5" borderId="2" xfId="3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Font="1" applyFill="1" applyBorder="1" applyAlignment="1"/>
    <xf numFmtId="0" fontId="3" fillId="5" borderId="11" xfId="3" applyFont="1" applyFill="1" applyBorder="1" applyAlignment="1">
      <alignment horizontal="center" wrapText="1"/>
    </xf>
    <xf numFmtId="0" fontId="5" fillId="0" borderId="5" xfId="4" applyFont="1" applyFill="1" applyBorder="1" applyAlignment="1"/>
    <xf numFmtId="0" fontId="3" fillId="0" borderId="5" xfId="1" applyFont="1" applyFill="1" applyBorder="1" applyAlignment="1"/>
    <xf numFmtId="0" fontId="3" fillId="0" borderId="8" xfId="1" applyFont="1" applyFill="1" applyBorder="1" applyAlignment="1"/>
    <xf numFmtId="0" fontId="5" fillId="5" borderId="2" xfId="7" applyFont="1" applyFill="1" applyBorder="1" applyAlignment="1">
      <alignment horizontal="center"/>
    </xf>
    <xf numFmtId="0" fontId="5" fillId="0" borderId="3" xfId="7" applyFont="1" applyFill="1" applyBorder="1" applyAlignment="1">
      <alignment horizontal="right"/>
    </xf>
    <xf numFmtId="0" fontId="5" fillId="0" borderId="3" xfId="7" applyFont="1" applyFill="1" applyBorder="1" applyAlignment="1"/>
    <xf numFmtId="11" fontId="5" fillId="0" borderId="10" xfId="4" applyNumberFormat="1" applyFont="1" applyFill="1" applyBorder="1" applyAlignment="1"/>
    <xf numFmtId="11" fontId="5" fillId="0" borderId="3" xfId="4" applyNumberFormat="1" applyFont="1" applyFill="1" applyBorder="1" applyAlignment="1"/>
    <xf numFmtId="0" fontId="5" fillId="5" borderId="12" xfId="5" applyFont="1" applyFill="1" applyBorder="1" applyAlignment="1">
      <alignment horizontal="center" wrapText="1"/>
    </xf>
    <xf numFmtId="3" fontId="5" fillId="0" borderId="13" xfId="5" applyNumberFormat="1" applyFont="1" applyFill="1" applyBorder="1" applyAlignment="1">
      <alignment horizontal="right"/>
    </xf>
    <xf numFmtId="11" fontId="5" fillId="0" borderId="5" xfId="4" applyNumberFormat="1" applyFont="1" applyFill="1" applyBorder="1" applyAlignment="1"/>
    <xf numFmtId="2" fontId="5" fillId="0" borderId="3" xfId="8" applyNumberFormat="1" applyFont="1" applyFill="1" applyBorder="1" applyAlignment="1">
      <alignment horizontal="right" wrapText="1"/>
    </xf>
    <xf numFmtId="0" fontId="5" fillId="5" borderId="6" xfId="5" applyFont="1" applyFill="1" applyBorder="1" applyAlignment="1">
      <alignment horizontal="center" wrapText="1"/>
    </xf>
    <xf numFmtId="0" fontId="5" fillId="0" borderId="16" xfId="5" applyFont="1" applyFill="1" applyBorder="1" applyAlignment="1"/>
    <xf numFmtId="2" fontId="5" fillId="0" borderId="5" xfId="8" applyNumberFormat="1" applyFont="1" applyFill="1" applyBorder="1" applyAlignment="1">
      <alignment horizontal="right" wrapText="1"/>
    </xf>
    <xf numFmtId="0" fontId="5" fillId="0" borderId="8" xfId="5" applyFont="1" applyFill="1" applyBorder="1" applyAlignment="1"/>
    <xf numFmtId="4" fontId="5" fillId="0" borderId="16" xfId="5" applyNumberFormat="1" applyFont="1" applyFill="1" applyBorder="1" applyAlignment="1">
      <alignment horizontal="right"/>
    </xf>
    <xf numFmtId="0" fontId="5" fillId="0" borderId="0" xfId="5" applyFont="1" applyFill="1" applyBorder="1" applyAlignment="1"/>
    <xf numFmtId="3" fontId="5" fillId="0" borderId="0" xfId="5" applyNumberFormat="1" applyFont="1" applyFill="1" applyBorder="1" applyAlignment="1">
      <alignment horizontal="right"/>
    </xf>
    <xf numFmtId="0" fontId="5" fillId="0" borderId="4" xfId="5" applyFont="1" applyFill="1" applyBorder="1" applyAlignment="1"/>
    <xf numFmtId="3" fontId="5" fillId="0" borderId="4" xfId="5" applyNumberFormat="1" applyFont="1" applyFill="1" applyBorder="1" applyAlignment="1">
      <alignment horizontal="right"/>
    </xf>
    <xf numFmtId="0" fontId="1" fillId="4" borderId="1" xfId="0" applyFont="1" applyFill="1" applyBorder="1"/>
    <xf numFmtId="11" fontId="1" fillId="4" borderId="1" xfId="0" applyNumberFormat="1" applyFont="1" applyFill="1" applyBorder="1"/>
    <xf numFmtId="11" fontId="1" fillId="4" borderId="1" xfId="0" applyNumberFormat="1" applyFont="1" applyFill="1" applyBorder="1" applyAlignment="1">
      <alignment horizontal="right"/>
    </xf>
    <xf numFmtId="11" fontId="3" fillId="0" borderId="3" xfId="1" applyNumberFormat="1" applyFont="1" applyFill="1" applyBorder="1" applyAlignment="1"/>
    <xf numFmtId="11" fontId="5" fillId="0" borderId="3" xfId="6" applyNumberFormat="1" applyFont="1" applyFill="1" applyBorder="1" applyAlignment="1">
      <alignment horizontal="right"/>
    </xf>
    <xf numFmtId="0" fontId="3" fillId="5" borderId="17" xfId="3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right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0" borderId="22" xfId="0" applyBorder="1" applyAlignment="1">
      <alignment wrapText="1"/>
    </xf>
  </cellXfs>
  <cellStyles count="9">
    <cellStyle name="Normal" xfId="0" builtinId="0"/>
    <cellStyle name="Normal_2-Heat_Inputs" xfId="5"/>
    <cellStyle name="Normal_4_Boiler_EFs" xfId="3"/>
    <cellStyle name="Normal_4-Boiler_EFs" xfId="4"/>
    <cellStyle name="Normal_Heat_Input" xfId="8"/>
    <cellStyle name="Normal_Sheet1" xfId="1"/>
    <cellStyle name="Normal_Sheet13" xfId="2"/>
    <cellStyle name="Normal_Sheet6" xfId="6"/>
    <cellStyle name="Normal_Sheet7" xfId="7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X41"/>
  <sheetViews>
    <sheetView tabSelected="1" workbookViewId="0">
      <pane xSplit="6" ySplit="2" topLeftCell="AD3" activePane="bottomRight" state="frozen"/>
      <selection pane="topRight" activeCell="G1" sqref="G1"/>
      <selection pane="bottomLeft" activeCell="A2" sqref="A2"/>
      <selection pane="bottomRight" sqref="A1:F1"/>
    </sheetView>
  </sheetViews>
  <sheetFormatPr defaultRowHeight="15"/>
  <cols>
    <col min="1" max="1" width="10" style="76" customWidth="1"/>
    <col min="2" max="2" width="25.5703125" style="76" customWidth="1"/>
    <col min="3" max="3" width="9.140625" style="76"/>
    <col min="4" max="4" width="9.140625" style="76" customWidth="1"/>
    <col min="5" max="5" width="10.140625" style="76" customWidth="1"/>
    <col min="6" max="6" width="9.140625" style="76" customWidth="1"/>
    <col min="7" max="7" width="8.5703125" style="76" customWidth="1"/>
    <col min="8" max="8" width="14.5703125" style="76" bestFit="1" customWidth="1"/>
    <col min="9" max="17" width="13" style="76" customWidth="1"/>
    <col min="18" max="18" width="12.5703125" style="76" customWidth="1"/>
    <col min="19" max="19" width="9.85546875" style="76" customWidth="1"/>
    <col min="20" max="20" width="9.140625" style="76"/>
    <col min="21" max="21" width="9.85546875" style="76" customWidth="1"/>
    <col min="22" max="25" width="9.140625" style="76"/>
    <col min="26" max="26" width="9.85546875" style="76" customWidth="1"/>
    <col min="27" max="27" width="10.42578125" style="76" customWidth="1"/>
    <col min="28" max="34" width="9.140625" style="76"/>
    <col min="35" max="35" width="10.7109375" style="76" customWidth="1"/>
    <col min="36" max="42" width="9.140625" style="76"/>
    <col min="43" max="43" width="10.5703125" style="76" customWidth="1"/>
    <col min="44" max="16384" width="9.140625" style="76"/>
  </cols>
  <sheetData>
    <row r="1" spans="1:50" ht="51" customHeight="1">
      <c r="A1" s="110" t="s">
        <v>615</v>
      </c>
      <c r="B1" s="110"/>
      <c r="C1" s="110"/>
      <c r="D1" s="110"/>
      <c r="E1" s="110"/>
      <c r="F1" s="110"/>
    </row>
    <row r="2" spans="1:50" s="74" customFormat="1" ht="29.25" customHeight="1">
      <c r="A2" s="75" t="s">
        <v>415</v>
      </c>
      <c r="B2" s="75" t="s">
        <v>417</v>
      </c>
      <c r="C2" s="75" t="s">
        <v>416</v>
      </c>
      <c r="D2" s="70" t="s">
        <v>550</v>
      </c>
      <c r="E2" s="75" t="s">
        <v>447</v>
      </c>
      <c r="F2" s="62" t="s">
        <v>550</v>
      </c>
      <c r="G2" s="65" t="s">
        <v>448</v>
      </c>
      <c r="H2" s="105" t="s">
        <v>614</v>
      </c>
      <c r="I2" s="87" t="s">
        <v>608</v>
      </c>
      <c r="J2" s="45" t="s">
        <v>425</v>
      </c>
      <c r="K2" s="45" t="s">
        <v>607</v>
      </c>
      <c r="L2" s="45" t="s">
        <v>427</v>
      </c>
      <c r="M2" s="45" t="s">
        <v>604</v>
      </c>
      <c r="N2" s="45" t="s">
        <v>429</v>
      </c>
      <c r="O2" s="45" t="s">
        <v>605</v>
      </c>
      <c r="P2" s="45" t="s">
        <v>431</v>
      </c>
      <c r="Q2" s="45" t="s">
        <v>606</v>
      </c>
      <c r="R2" s="60" t="s">
        <v>433</v>
      </c>
      <c r="S2" s="58" t="s">
        <v>598</v>
      </c>
      <c r="T2" s="75" t="s">
        <v>450</v>
      </c>
      <c r="U2" s="75" t="s">
        <v>552</v>
      </c>
      <c r="V2" s="75" t="s">
        <v>553</v>
      </c>
      <c r="W2" s="75" t="s">
        <v>554</v>
      </c>
      <c r="X2" s="75" t="s">
        <v>555</v>
      </c>
      <c r="Y2" s="75" t="s">
        <v>556</v>
      </c>
      <c r="Z2" s="75" t="s">
        <v>609</v>
      </c>
      <c r="AA2" s="58" t="s">
        <v>599</v>
      </c>
      <c r="AB2" s="78" t="s">
        <v>452</v>
      </c>
      <c r="AC2" s="75" t="s">
        <v>557</v>
      </c>
      <c r="AD2" s="75" t="s">
        <v>558</v>
      </c>
      <c r="AE2" s="75" t="s">
        <v>559</v>
      </c>
      <c r="AF2" s="75" t="s">
        <v>560</v>
      </c>
      <c r="AG2" s="75" t="s">
        <v>561</v>
      </c>
      <c r="AH2" s="75" t="s">
        <v>610</v>
      </c>
      <c r="AI2" s="58" t="s">
        <v>601</v>
      </c>
      <c r="AJ2" s="78" t="s">
        <v>602</v>
      </c>
      <c r="AK2" s="75" t="s">
        <v>567</v>
      </c>
      <c r="AL2" s="75" t="s">
        <v>568</v>
      </c>
      <c r="AM2" s="75" t="s">
        <v>569</v>
      </c>
      <c r="AN2" s="75" t="s">
        <v>570</v>
      </c>
      <c r="AO2" s="75" t="s">
        <v>571</v>
      </c>
      <c r="AP2" s="75" t="s">
        <v>611</v>
      </c>
      <c r="AQ2" s="58" t="s">
        <v>600</v>
      </c>
      <c r="AR2" s="75" t="s">
        <v>454</v>
      </c>
      <c r="AS2" s="75" t="s">
        <v>564</v>
      </c>
      <c r="AT2" s="75" t="s">
        <v>565</v>
      </c>
      <c r="AU2" s="75" t="s">
        <v>566</v>
      </c>
      <c r="AV2" s="75" t="s">
        <v>562</v>
      </c>
      <c r="AW2" s="75" t="s">
        <v>563</v>
      </c>
      <c r="AX2" s="75" t="s">
        <v>612</v>
      </c>
    </row>
    <row r="3" spans="1:50">
      <c r="A3" s="53">
        <v>766</v>
      </c>
      <c r="B3" s="72" t="s">
        <v>446</v>
      </c>
      <c r="C3" s="72" t="s">
        <v>15</v>
      </c>
      <c r="D3" s="72" t="str">
        <f t="shared" ref="D3:D35" si="0">CONCATENATE(A3, " &amp; ", C3)</f>
        <v>766 &amp; 3</v>
      </c>
      <c r="E3" s="72" t="s">
        <v>68</v>
      </c>
      <c r="F3" s="61" t="str">
        <f t="shared" ref="F3:F35" si="1">CONCATENATE(A3, " &amp; ", E3)</f>
        <v>766 &amp; W3</v>
      </c>
      <c r="G3" s="52">
        <v>119</v>
      </c>
      <c r="H3" s="106" t="str">
        <f>VLOOKUP(G3,Boiler_Bin_Key!$A$2:$E$23,3, FALSE)</f>
        <v>No. 6 Fuel Oil</v>
      </c>
      <c r="I3" s="88">
        <v>1820704.9697153475</v>
      </c>
      <c r="J3" s="44" t="s">
        <v>436</v>
      </c>
      <c r="K3" s="63">
        <v>916765.38584877155</v>
      </c>
      <c r="L3" s="44" t="s">
        <v>436</v>
      </c>
      <c r="M3" s="63">
        <v>1608236.4115921701</v>
      </c>
      <c r="N3" s="44" t="s">
        <v>436</v>
      </c>
      <c r="O3" s="63">
        <v>794197.8840648263</v>
      </c>
      <c r="P3" s="43" t="s">
        <v>436</v>
      </c>
      <c r="Q3" s="63">
        <v>936180.90581099608</v>
      </c>
      <c r="R3" s="59" t="s">
        <v>436</v>
      </c>
      <c r="S3" s="57">
        <f>AVERAGE(All_EFs!E91,All_EFs!E94)</f>
        <v>3.3416574818924787E-6</v>
      </c>
      <c r="T3" s="72" t="s">
        <v>456</v>
      </c>
      <c r="U3" s="86">
        <f t="shared" ref="U3:U35" si="2">$I3*$S3/2000</f>
        <v>3.0420861921840554E-3</v>
      </c>
      <c r="V3" s="86">
        <f t="shared" ref="V3:V35" si="3">$K3*$S3/2000</f>
        <v>1.5317579553807963E-3</v>
      </c>
      <c r="W3" s="86">
        <f t="shared" ref="W3:W35" si="4">$M3*$S3/2000</f>
        <v>2.6870876187244435E-3</v>
      </c>
      <c r="X3" s="86">
        <f t="shared" ref="X3:X35" si="5">$O3*$S3/2000</f>
        <v>1.3269686506942012E-3</v>
      </c>
      <c r="Y3" s="89">
        <f t="shared" ref="Y3:Y35" si="6">$Q3*$S3/2000</f>
        <v>1.5641979641540964E-3</v>
      </c>
      <c r="Z3" s="85">
        <f>AVERAGE(U3:Y3)</f>
        <v>2.0304196762275183E-3</v>
      </c>
      <c r="AA3" s="57">
        <f>AVERAGE(All_EFs!E182, All_EFs!E188)</f>
        <v>1.9533814573470169E-6</v>
      </c>
      <c r="AB3" s="79" t="s">
        <v>456</v>
      </c>
      <c r="AC3" s="86">
        <f t="shared" ref="AC3:AC35" si="7">$I3*$AA3/2000</f>
        <v>1.7782656635707611E-3</v>
      </c>
      <c r="AD3" s="86">
        <f t="shared" ref="AD3:AD35" si="8">$K3*$AA3/2000</f>
        <v>8.9539625272728682E-4</v>
      </c>
      <c r="AE3" s="86">
        <f t="shared" ref="AE3:AE35" si="9">$M3*$AA3/2000</f>
        <v>1.5707495927172251E-3</v>
      </c>
      <c r="AF3" s="86">
        <f t="shared" ref="AF3:AF35" si="10">$O3*$AA3/2000</f>
        <v>7.7568571009823371E-4</v>
      </c>
      <c r="AG3" s="89">
        <f t="shared" ref="AG3:AG35" si="11">$Q3*$AA3/2000</f>
        <v>9.1435921106676683E-4</v>
      </c>
      <c r="AH3" s="85">
        <f>AVERAGE(AC3:AG3)</f>
        <v>1.1868912860360545E-3</v>
      </c>
      <c r="AI3" s="57">
        <f>IF(OR(G3=117, G3=118,G3=119), 'Case Study Emis'!AA3*0.18,'Case Study Emis'!AA3*0.12)</f>
        <v>3.5160866232246303E-7</v>
      </c>
      <c r="AJ3" s="79" t="s">
        <v>456</v>
      </c>
      <c r="AK3" s="86">
        <f t="shared" ref="AK3:AK35" si="12">$I3*$AI3/2000</f>
        <v>3.2008781944273696E-4</v>
      </c>
      <c r="AL3" s="86">
        <f t="shared" ref="AL3:AL35" si="13">$K3*$AI3/2000</f>
        <v>1.6117132549091161E-4</v>
      </c>
      <c r="AM3" s="86">
        <f t="shared" ref="AM3:AM35" si="14">$M3*$AI3/2000</f>
        <v>2.8273492668910049E-4</v>
      </c>
      <c r="AN3" s="86">
        <f t="shared" ref="AN3:AN35" si="15">$O3*$AI3/2000</f>
        <v>1.3962342781768209E-4</v>
      </c>
      <c r="AO3" s="89">
        <f t="shared" ref="AO3:AO35" si="16">$Q3*$AI3/2000</f>
        <v>1.6458465799201806E-4</v>
      </c>
      <c r="AP3" s="85">
        <f>AVERAGE(AK3:AO3)</f>
        <v>2.1364043148648982E-4</v>
      </c>
      <c r="AQ3" s="57">
        <f>AVERAGE(All_EFs!E265, All_EFs!E279)</f>
        <v>5.2099143547710137E-4</v>
      </c>
      <c r="AR3" s="72" t="s">
        <v>456</v>
      </c>
      <c r="AS3" s="86">
        <f t="shared" ref="AS3:AS35" si="17">$I3*$AQ3/2000</f>
        <v>0.47428584787614564</v>
      </c>
      <c r="AT3" s="86">
        <f t="shared" ref="AT3:AT35" si="18">$K3*$AQ3/2000</f>
        <v>0.23881345718453512</v>
      </c>
      <c r="AU3" s="86">
        <f t="shared" ref="AU3:AU35" si="19">$M3*$AQ3/2000</f>
        <v>0.41893869833097358</v>
      </c>
      <c r="AV3" s="86">
        <f t="shared" ref="AV3:AV35" si="20">$O3*$AQ3/2000</f>
        <v>0.2068851478359052</v>
      </c>
      <c r="AW3" s="89">
        <f t="shared" ref="AW3:AW35" si="21">$Q3*$AQ3/2000</f>
        <v>0.24387111699236194</v>
      </c>
      <c r="AX3" s="85">
        <f>AVERAGE(AS3:AW3)</f>
        <v>0.31655885364398434</v>
      </c>
    </row>
    <row r="4" spans="1:50">
      <c r="A4" s="53">
        <v>766</v>
      </c>
      <c r="B4" s="72" t="s">
        <v>446</v>
      </c>
      <c r="C4" s="72" t="s">
        <v>29</v>
      </c>
      <c r="D4" s="72" t="str">
        <f t="shared" si="0"/>
        <v>766 &amp; 4</v>
      </c>
      <c r="E4" s="72" t="s">
        <v>102</v>
      </c>
      <c r="F4" s="61" t="str">
        <f t="shared" si="1"/>
        <v>766 &amp; W4</v>
      </c>
      <c r="G4" s="52">
        <v>119</v>
      </c>
      <c r="H4" s="106" t="str">
        <f>VLOOKUP(G4,Boiler_Bin_Key!$A$2:$E$23,3, FALSE)</f>
        <v>No. 6 Fuel Oil</v>
      </c>
      <c r="I4" s="88">
        <v>1529074.7788180599</v>
      </c>
      <c r="J4" s="44" t="s">
        <v>436</v>
      </c>
      <c r="K4" s="63">
        <v>814811.94118293701</v>
      </c>
      <c r="L4" s="44" t="s">
        <v>436</v>
      </c>
      <c r="M4" s="63">
        <v>1263743.2741122143</v>
      </c>
      <c r="N4" s="44" t="s">
        <v>436</v>
      </c>
      <c r="O4" s="63">
        <v>1037224.827612682</v>
      </c>
      <c r="P4" s="43" t="s">
        <v>436</v>
      </c>
      <c r="Q4" s="63">
        <v>1204222.5006753046</v>
      </c>
      <c r="R4" s="59" t="s">
        <v>436</v>
      </c>
      <c r="S4" s="57">
        <f>AVERAGE(All_EFs!E91,All_EFs!E94)</f>
        <v>3.3416574818924787E-6</v>
      </c>
      <c r="T4" s="72" t="s">
        <v>456</v>
      </c>
      <c r="U4" s="86">
        <f t="shared" si="2"/>
        <v>2.5548220875052288E-3</v>
      </c>
      <c r="V4" s="86">
        <f t="shared" si="3"/>
        <v>1.3614112097946479E-3</v>
      </c>
      <c r="W4" s="86">
        <f t="shared" si="4"/>
        <v>2.1114985835641894E-3</v>
      </c>
      <c r="X4" s="86">
        <f t="shared" si="5"/>
        <v>1.7330250527982775E-3</v>
      </c>
      <c r="Y4" s="89">
        <f t="shared" si="6"/>
        <v>2.0120495646224514E-3</v>
      </c>
      <c r="Z4" s="85">
        <f t="shared" ref="Z4:Z35" si="22">AVERAGE(U4:Y4)</f>
        <v>1.9545612996569586E-3</v>
      </c>
      <c r="AA4" s="57">
        <f>AVERAGE(All_EFs!E182, All_EFs!E188)</f>
        <v>1.9533814573470169E-6</v>
      </c>
      <c r="AB4" s="79" t="s">
        <v>456</v>
      </c>
      <c r="AC4" s="86">
        <f t="shared" si="7"/>
        <v>1.4934331599200947E-3</v>
      </c>
      <c r="AD4" s="86">
        <f t="shared" si="8"/>
        <v>7.9581926856583864E-4</v>
      </c>
      <c r="AE4" s="86">
        <f t="shared" si="9"/>
        <v>1.2342863392489039E-3</v>
      </c>
      <c r="AF4" s="86">
        <f t="shared" si="10"/>
        <v>1.0130478726792847E-3</v>
      </c>
      <c r="AG4" s="89">
        <f t="shared" si="11"/>
        <v>1.1761529516695977E-3</v>
      </c>
      <c r="AH4" s="85">
        <f t="shared" ref="AH4:AH35" si="23">AVERAGE(AC4:AG4)</f>
        <v>1.142547918416744E-3</v>
      </c>
      <c r="AI4" s="57">
        <f>IF(OR(G4=117, G4=118,G4=119), 'Case Study Emis'!AA4*0.18,'Case Study Emis'!AA4*0.12)</f>
        <v>3.5160866232246303E-7</v>
      </c>
      <c r="AJ4" s="79" t="s">
        <v>456</v>
      </c>
      <c r="AK4" s="86">
        <f t="shared" si="12"/>
        <v>2.6881796878561702E-4</v>
      </c>
      <c r="AL4" s="86">
        <f t="shared" si="13"/>
        <v>1.4324746834185094E-4</v>
      </c>
      <c r="AM4" s="86">
        <f t="shared" si="14"/>
        <v>2.2217154106480273E-4</v>
      </c>
      <c r="AN4" s="86">
        <f t="shared" si="15"/>
        <v>1.823486170822712E-4</v>
      </c>
      <c r="AO4" s="89">
        <f t="shared" si="16"/>
        <v>2.1170753130052758E-4</v>
      </c>
      <c r="AP4" s="85">
        <f t="shared" ref="AP4:AP35" si="24">AVERAGE(AK4:AO4)</f>
        <v>2.0565862531501388E-4</v>
      </c>
      <c r="AQ4" s="57">
        <f>AVERAGE(All_EFs!E265, All_EFs!E279)</f>
        <v>5.2099143547710137E-4</v>
      </c>
      <c r="AR4" s="72" t="s">
        <v>456</v>
      </c>
      <c r="AS4" s="86">
        <f t="shared" si="17"/>
        <v>0.39831743198412617</v>
      </c>
      <c r="AT4" s="86">
        <f t="shared" si="18"/>
        <v>0.21225502144039091</v>
      </c>
      <c r="AU4" s="86">
        <f t="shared" si="19"/>
        <v>0.32919971122712732</v>
      </c>
      <c r="AV4" s="86">
        <f t="shared" si="20"/>
        <v>0.27019262592521009</v>
      </c>
      <c r="AW4" s="89">
        <f t="shared" si="21"/>
        <v>0.31369480463032579</v>
      </c>
      <c r="AX4" s="85">
        <f t="shared" ref="AX4:AX35" si="25">AVERAGE(AS4:AW4)</f>
        <v>0.30473191904143604</v>
      </c>
    </row>
    <row r="5" spans="1:50">
      <c r="A5" s="53">
        <v>766</v>
      </c>
      <c r="B5" s="72" t="s">
        <v>446</v>
      </c>
      <c r="C5" s="72" t="s">
        <v>50</v>
      </c>
      <c r="D5" s="72" t="str">
        <f t="shared" si="0"/>
        <v>766 &amp; 5</v>
      </c>
      <c r="E5" s="72" t="s">
        <v>458</v>
      </c>
      <c r="F5" s="61" t="str">
        <f t="shared" si="1"/>
        <v>766 &amp; W5</v>
      </c>
      <c r="G5" s="52">
        <v>119</v>
      </c>
      <c r="H5" s="106" t="str">
        <f>VLOOKUP(G5,Boiler_Bin_Key!$A$2:$E$23,3, FALSE)</f>
        <v>No. 6 Fuel Oil</v>
      </c>
      <c r="I5" s="88">
        <v>1851317.1835238759</v>
      </c>
      <c r="J5" s="44" t="s">
        <v>436</v>
      </c>
      <c r="K5" s="63">
        <v>1698468.2374151361</v>
      </c>
      <c r="L5" s="44" t="s">
        <v>436</v>
      </c>
      <c r="M5" s="63">
        <v>1855821.4691692577</v>
      </c>
      <c r="N5" s="44" t="s">
        <v>436</v>
      </c>
      <c r="O5" s="63">
        <v>1360141.3403547199</v>
      </c>
      <c r="P5" s="43" t="s">
        <v>436</v>
      </c>
      <c r="Q5" s="63">
        <v>1573899.1849546859</v>
      </c>
      <c r="R5" s="59" t="s">
        <v>436</v>
      </c>
      <c r="S5" s="57">
        <f>AVERAGE(All_EFs!E91,All_EFs!E94)</f>
        <v>3.3416574818924787E-6</v>
      </c>
      <c r="T5" s="72" t="s">
        <v>456</v>
      </c>
      <c r="U5" s="86">
        <f t="shared" si="2"/>
        <v>3.0932339588393355E-3</v>
      </c>
      <c r="V5" s="86">
        <f t="shared" si="3"/>
        <v>2.8378495466575104E-3</v>
      </c>
      <c r="W5" s="86">
        <f t="shared" si="4"/>
        <v>3.1007598487530711E-3</v>
      </c>
      <c r="X5" s="86">
        <f t="shared" si="5"/>
        <v>2.2725632432138072E-3</v>
      </c>
      <c r="Y5" s="89">
        <f t="shared" si="6"/>
        <v>2.62971599357415E-3</v>
      </c>
      <c r="Z5" s="85">
        <f t="shared" si="22"/>
        <v>2.7868245182075748E-3</v>
      </c>
      <c r="AA5" s="57">
        <f>AVERAGE(All_EFs!E182, All_EFs!E188)</f>
        <v>1.9533814573470169E-6</v>
      </c>
      <c r="AB5" s="79" t="s">
        <v>456</v>
      </c>
      <c r="AC5" s="86">
        <f t="shared" si="7"/>
        <v>1.8081643289817218E-3</v>
      </c>
      <c r="AD5" s="86">
        <f t="shared" si="8"/>
        <v>1.6588781804297988E-3</v>
      </c>
      <c r="AE5" s="86">
        <f t="shared" si="9"/>
        <v>1.8125636230108633E-3</v>
      </c>
      <c r="AF5" s="86">
        <f t="shared" si="10"/>
        <v>1.3284374368100137E-3</v>
      </c>
      <c r="AG5" s="89">
        <f t="shared" si="11"/>
        <v>1.5372127418120331E-3</v>
      </c>
      <c r="AH5" s="85">
        <f t="shared" si="23"/>
        <v>1.629051262208886E-3</v>
      </c>
      <c r="AI5" s="57">
        <f>IF(OR(G5=117, G5=118,G5=119), 'Case Study Emis'!AA5*0.18,'Case Study Emis'!AA5*0.12)</f>
        <v>3.5160866232246303E-7</v>
      </c>
      <c r="AJ5" s="79" t="s">
        <v>456</v>
      </c>
      <c r="AK5" s="86">
        <f t="shared" si="12"/>
        <v>3.2546957921670986E-4</v>
      </c>
      <c r="AL5" s="86">
        <f t="shared" si="13"/>
        <v>2.9859807247736375E-4</v>
      </c>
      <c r="AM5" s="86">
        <f t="shared" si="14"/>
        <v>3.2626145214195539E-4</v>
      </c>
      <c r="AN5" s="86">
        <f t="shared" si="15"/>
        <v>2.391187386258025E-4</v>
      </c>
      <c r="AO5" s="89">
        <f t="shared" si="16"/>
        <v>2.7669829352616596E-4</v>
      </c>
      <c r="AP5" s="85">
        <f t="shared" si="24"/>
        <v>2.9322922719759949E-4</v>
      </c>
      <c r="AQ5" s="57">
        <f>AVERAGE(All_EFs!E265, All_EFs!E279)</f>
        <v>5.2099143547710137E-4</v>
      </c>
      <c r="AR5" s="72" t="s">
        <v>456</v>
      </c>
      <c r="AS5" s="86">
        <f t="shared" si="17"/>
        <v>0.48226019848376422</v>
      </c>
      <c r="AT5" s="86">
        <f t="shared" si="18"/>
        <v>0.44244370256158699</v>
      </c>
      <c r="AU5" s="86">
        <f t="shared" si="19"/>
        <v>0.48343354560585738</v>
      </c>
      <c r="AV5" s="86">
        <f t="shared" si="20"/>
        <v>0.35431099468157712</v>
      </c>
      <c r="AW5" s="89">
        <f t="shared" si="21"/>
        <v>0.40999399783289087</v>
      </c>
      <c r="AX5" s="85">
        <f t="shared" si="25"/>
        <v>0.43448848783313537</v>
      </c>
    </row>
    <row r="6" spans="1:50">
      <c r="A6" s="53">
        <v>766</v>
      </c>
      <c r="B6" s="72" t="s">
        <v>446</v>
      </c>
      <c r="C6" s="72" t="s">
        <v>54</v>
      </c>
      <c r="D6" s="72" t="str">
        <f t="shared" si="0"/>
        <v>766 &amp; 6</v>
      </c>
      <c r="E6" s="72" t="s">
        <v>459</v>
      </c>
      <c r="F6" s="61" t="str">
        <f t="shared" si="1"/>
        <v>766 &amp; W6</v>
      </c>
      <c r="G6" s="52">
        <v>119</v>
      </c>
      <c r="H6" s="106" t="str">
        <f>VLOOKUP(G6,Boiler_Bin_Key!$A$2:$E$23,3, FALSE)</f>
        <v>No. 6 Fuel Oil</v>
      </c>
      <c r="I6" s="88">
        <v>1513170.8963013736</v>
      </c>
      <c r="J6" s="44" t="s">
        <v>436</v>
      </c>
      <c r="K6" s="63">
        <v>1398151.6715652738</v>
      </c>
      <c r="L6" s="44" t="s">
        <v>436</v>
      </c>
      <c r="M6" s="63">
        <v>1594374.4275793396</v>
      </c>
      <c r="N6" s="44" t="s">
        <v>436</v>
      </c>
      <c r="O6" s="63">
        <v>1427311.0233908538</v>
      </c>
      <c r="P6" s="43" t="s">
        <v>436</v>
      </c>
      <c r="Q6" s="63">
        <v>1674434.8310736571</v>
      </c>
      <c r="R6" s="59" t="s">
        <v>436</v>
      </c>
      <c r="S6" s="57">
        <f>All_EFs!E91</f>
        <v>2.7873430662117397E-6</v>
      </c>
      <c r="T6" s="72" t="s">
        <v>457</v>
      </c>
      <c r="U6" s="86">
        <f t="shared" si="2"/>
        <v>2.1088632028995183E-3</v>
      </c>
      <c r="V6" s="86">
        <f t="shared" si="3"/>
        <v>1.9485641836249096E-3</v>
      </c>
      <c r="W6" s="86">
        <f t="shared" si="4"/>
        <v>2.2220342528292921E-3</v>
      </c>
      <c r="X6" s="86">
        <f t="shared" si="5"/>
        <v>1.9892027421880391E-3</v>
      </c>
      <c r="Y6" s="89">
        <f t="shared" si="6"/>
        <v>2.3336121581082917E-3</v>
      </c>
      <c r="Z6" s="85">
        <f t="shared" si="22"/>
        <v>2.1204553079300103E-3</v>
      </c>
      <c r="AA6" s="57">
        <f>All_EFs!E182</f>
        <v>8.5220575629246956E-7</v>
      </c>
      <c r="AB6" s="79" t="s">
        <v>457</v>
      </c>
      <c r="AC6" s="86">
        <f t="shared" si="7"/>
        <v>6.4476647404113313E-4</v>
      </c>
      <c r="AD6" s="86">
        <f t="shared" si="8"/>
        <v>5.9575645133893229E-4</v>
      </c>
      <c r="AE6" s="86">
        <f t="shared" si="9"/>
        <v>6.7936753243431219E-4</v>
      </c>
      <c r="AF6" s="86">
        <f t="shared" si="10"/>
        <v>6.0818133507669063E-4</v>
      </c>
      <c r="AG6" s="89">
        <f t="shared" si="11"/>
        <v>7.1348150078878985E-4</v>
      </c>
      <c r="AH6" s="85">
        <f t="shared" si="23"/>
        <v>6.4831065873597162E-4</v>
      </c>
      <c r="AI6" s="57">
        <f>IF(OR(G6=117, G6=118,G6=119), 'Case Study Emis'!AA6*0.18,'Case Study Emis'!AA6*0.12)</f>
        <v>1.5339703613264452E-7</v>
      </c>
      <c r="AJ6" s="79" t="s">
        <v>457</v>
      </c>
      <c r="AK6" s="86">
        <f t="shared" si="12"/>
        <v>1.1605796532740395E-4</v>
      </c>
      <c r="AL6" s="86">
        <f t="shared" si="13"/>
        <v>1.0723616124100782E-4</v>
      </c>
      <c r="AM6" s="86">
        <f t="shared" si="14"/>
        <v>1.222861558381762E-4</v>
      </c>
      <c r="AN6" s="86">
        <f t="shared" si="15"/>
        <v>1.0947264031380431E-4</v>
      </c>
      <c r="AO6" s="89">
        <f t="shared" si="16"/>
        <v>1.2842667014198214E-4</v>
      </c>
      <c r="AP6" s="85">
        <f t="shared" si="24"/>
        <v>1.1669591857247489E-4</v>
      </c>
      <c r="AQ6" s="57">
        <f>All_EFs!E265</f>
        <v>4.2194459027883042E-4</v>
      </c>
      <c r="AR6" s="72" t="s">
        <v>457</v>
      </c>
      <c r="AS6" s="86">
        <f t="shared" si="17"/>
        <v>0.3192371369308668</v>
      </c>
      <c r="AT6" s="86">
        <f t="shared" si="18"/>
        <v>0.2949712671031357</v>
      </c>
      <c r="AU6" s="86">
        <f t="shared" si="19"/>
        <v>0.33636883229800463</v>
      </c>
      <c r="AV6" s="86">
        <f t="shared" si="20"/>
        <v>0.30112308248255598</v>
      </c>
      <c r="AW6" s="89">
        <f t="shared" si="21"/>
        <v>0.35325935937298847</v>
      </c>
      <c r="AX6" s="85">
        <f t="shared" si="25"/>
        <v>0.32099193563751033</v>
      </c>
    </row>
    <row r="7" spans="1:50">
      <c r="A7" s="53">
        <v>766</v>
      </c>
      <c r="B7" s="72" t="s">
        <v>446</v>
      </c>
      <c r="C7" s="72" t="s">
        <v>30</v>
      </c>
      <c r="D7" s="72" t="str">
        <f t="shared" si="0"/>
        <v>766 &amp; 7</v>
      </c>
      <c r="E7" s="72" t="s">
        <v>460</v>
      </c>
      <c r="F7" s="61" t="str">
        <f t="shared" si="1"/>
        <v>766 &amp; W7</v>
      </c>
      <c r="G7" s="52">
        <v>119</v>
      </c>
      <c r="H7" s="106" t="str">
        <f>VLOOKUP(G7,Boiler_Bin_Key!$A$2:$E$23,3, FALSE)</f>
        <v>No. 6 Fuel Oil</v>
      </c>
      <c r="I7" s="88">
        <v>4380622.5663490314</v>
      </c>
      <c r="J7" s="44" t="s">
        <v>436</v>
      </c>
      <c r="K7" s="63">
        <v>4968208.7378516188</v>
      </c>
      <c r="L7" s="44" t="s">
        <v>436</v>
      </c>
      <c r="M7" s="63">
        <v>3920554.7909272932</v>
      </c>
      <c r="N7" s="44" t="s">
        <v>436</v>
      </c>
      <c r="O7" s="63">
        <v>3997808.4622036982</v>
      </c>
      <c r="P7" s="43" t="s">
        <v>436</v>
      </c>
      <c r="Q7" s="63">
        <v>4616635.3231882863</v>
      </c>
      <c r="R7" s="59" t="s">
        <v>436</v>
      </c>
      <c r="S7" s="57">
        <f>All_EFs!E94</f>
        <v>3.8959718975732173E-6</v>
      </c>
      <c r="T7" s="72" t="s">
        <v>457</v>
      </c>
      <c r="U7" s="86">
        <f t="shared" si="2"/>
        <v>8.5333912061854467E-3</v>
      </c>
      <c r="V7" s="86">
        <f t="shared" si="3"/>
        <v>9.678000811973805E-3</v>
      </c>
      <c r="W7" s="86">
        <f t="shared" si="4"/>
        <v>7.6371856441743869E-3</v>
      </c>
      <c r="X7" s="86">
        <f t="shared" si="5"/>
        <v>7.7876747103130042E-3</v>
      </c>
      <c r="Y7" s="89">
        <f t="shared" si="6"/>
        <v>8.9931407402427041E-3</v>
      </c>
      <c r="Z7" s="85">
        <f t="shared" si="22"/>
        <v>8.5258786225778684E-3</v>
      </c>
      <c r="AA7" s="57">
        <f>All_EFs!E188</f>
        <v>3.0545571584015645E-6</v>
      </c>
      <c r="AB7" s="79" t="s">
        <v>457</v>
      </c>
      <c r="AC7" s="86">
        <f t="shared" si="7"/>
        <v>6.690431009148433E-3</v>
      </c>
      <c r="AD7" s="86">
        <f t="shared" si="8"/>
        <v>7.5878387823189323E-3</v>
      </c>
      <c r="AE7" s="86">
        <f t="shared" si="9"/>
        <v>5.9877793507662567E-3</v>
      </c>
      <c r="AF7" s="86">
        <f t="shared" si="10"/>
        <v>6.1057672280713281E-3</v>
      </c>
      <c r="AG7" s="89">
        <f t="shared" si="11"/>
        <v>7.0508882370871502E-3</v>
      </c>
      <c r="AH7" s="85">
        <f t="shared" si="23"/>
        <v>6.6845409214784197E-3</v>
      </c>
      <c r="AI7" s="57">
        <f>IF(OR(G7=117, G7=118,G7=119), 'Case Study Emis'!AA7*0.18,'Case Study Emis'!AA7*0.12)</f>
        <v>5.4982028851228163E-7</v>
      </c>
      <c r="AJ7" s="79" t="s">
        <v>457</v>
      </c>
      <c r="AK7" s="86">
        <f t="shared" si="12"/>
        <v>1.2042775816467179E-3</v>
      </c>
      <c r="AL7" s="86">
        <f t="shared" si="13"/>
        <v>1.3658109808174076E-3</v>
      </c>
      <c r="AM7" s="86">
        <f t="shared" si="14"/>
        <v>1.0778002831379262E-3</v>
      </c>
      <c r="AN7" s="86">
        <f t="shared" si="15"/>
        <v>1.0990381010528392E-3</v>
      </c>
      <c r="AO7" s="89">
        <f t="shared" si="16"/>
        <v>1.2691598826756871E-3</v>
      </c>
      <c r="AP7" s="85">
        <f t="shared" si="24"/>
        <v>1.2032173658661157E-3</v>
      </c>
      <c r="AQ7" s="57">
        <f>All_EFs!E279</f>
        <v>6.2003828067537243E-4</v>
      </c>
      <c r="AR7" s="72" t="s">
        <v>457</v>
      </c>
      <c r="AS7" s="86">
        <f t="shared" si="17"/>
        <v>1.3580768421633955</v>
      </c>
      <c r="AT7" s="86">
        <f t="shared" si="18"/>
        <v>1.5402398019269399</v>
      </c>
      <c r="AU7" s="86">
        <f t="shared" si="19"/>
        <v>1.2154470259300765</v>
      </c>
      <c r="AV7" s="86">
        <f t="shared" si="20"/>
        <v>1.2393971426871178</v>
      </c>
      <c r="AW7" s="89">
        <f t="shared" si="21"/>
        <v>1.4312453141474286</v>
      </c>
      <c r="AX7" s="85">
        <f t="shared" si="25"/>
        <v>1.3568812253709914</v>
      </c>
    </row>
    <row r="8" spans="1:50">
      <c r="A8" s="53">
        <v>766</v>
      </c>
      <c r="B8" s="72" t="s">
        <v>446</v>
      </c>
      <c r="C8" s="72" t="s">
        <v>37</v>
      </c>
      <c r="D8" s="72" t="str">
        <f t="shared" si="0"/>
        <v>766 &amp; 8</v>
      </c>
      <c r="E8" s="72" t="s">
        <v>461</v>
      </c>
      <c r="F8" s="61" t="str">
        <f t="shared" si="1"/>
        <v>766 &amp; W8</v>
      </c>
      <c r="G8" s="52">
        <v>119</v>
      </c>
      <c r="H8" s="106" t="str">
        <f>VLOOKUP(G8,Boiler_Bin_Key!$A$2:$E$23,3, FALSE)</f>
        <v>No. 6 Fuel Oil</v>
      </c>
      <c r="I8" s="88">
        <v>3578769.5452923113</v>
      </c>
      <c r="J8" s="44" t="s">
        <v>436</v>
      </c>
      <c r="K8" s="63">
        <v>4601378.7661362672</v>
      </c>
      <c r="L8" s="44" t="s">
        <v>436</v>
      </c>
      <c r="M8" s="63">
        <v>4692674.6066197231</v>
      </c>
      <c r="N8" s="44" t="s">
        <v>436</v>
      </c>
      <c r="O8" s="63">
        <v>4703423.8723732242</v>
      </c>
      <c r="P8" s="43" t="s">
        <v>436</v>
      </c>
      <c r="Q8" s="63">
        <v>4879610.644297068</v>
      </c>
      <c r="R8" s="59" t="s">
        <v>436</v>
      </c>
      <c r="S8" s="57">
        <f>AVERAGE(All_EFs!E91,All_EFs!E94)</f>
        <v>3.3416574818924787E-6</v>
      </c>
      <c r="T8" s="72" t="s">
        <v>456</v>
      </c>
      <c r="U8" s="86">
        <f t="shared" si="2"/>
        <v>5.9795110134974981E-3</v>
      </c>
      <c r="V8" s="86">
        <f t="shared" si="3"/>
        <v>7.6881158904402204E-3</v>
      </c>
      <c r="W8" s="86">
        <f t="shared" si="4"/>
        <v>7.8406556046488208E-3</v>
      </c>
      <c r="X8" s="86">
        <f t="shared" si="5"/>
        <v>7.8586157868138409E-3</v>
      </c>
      <c r="Y8" s="89">
        <f t="shared" si="6"/>
        <v>8.1529937091187367E-3</v>
      </c>
      <c r="Z8" s="85">
        <f t="shared" si="22"/>
        <v>7.5039784009038237E-3</v>
      </c>
      <c r="AA8" s="57">
        <f>AVERAGE(All_EFs!E182, All_EFs!E188)</f>
        <v>1.9533814573470169E-6</v>
      </c>
      <c r="AB8" s="79" t="s">
        <v>456</v>
      </c>
      <c r="AC8" s="86">
        <f t="shared" si="7"/>
        <v>3.4953510349461079E-3</v>
      </c>
      <c r="AD8" s="86">
        <f t="shared" si="8"/>
        <v>4.4941239800004402E-3</v>
      </c>
      <c r="AE8" s="86">
        <f t="shared" si="9"/>
        <v>4.5832917809670868E-3</v>
      </c>
      <c r="AF8" s="86">
        <f t="shared" si="10"/>
        <v>4.5937904891685784E-3</v>
      </c>
      <c r="AG8" s="89">
        <f t="shared" si="11"/>
        <v>4.7658704758215117E-3</v>
      </c>
      <c r="AH8" s="85">
        <f t="shared" si="23"/>
        <v>4.3864855521807454E-3</v>
      </c>
      <c r="AI8" s="57">
        <f>IF(OR(G8=117, G8=118,G8=119), 'Case Study Emis'!AA8*0.18,'Case Study Emis'!AA8*0.12)</f>
        <v>3.5160866232246303E-7</v>
      </c>
      <c r="AJ8" s="79" t="s">
        <v>456</v>
      </c>
      <c r="AK8" s="86">
        <f t="shared" si="12"/>
        <v>6.2916318629029945E-4</v>
      </c>
      <c r="AL8" s="86">
        <f t="shared" si="13"/>
        <v>8.089423164000792E-4</v>
      </c>
      <c r="AM8" s="86">
        <f t="shared" si="14"/>
        <v>8.2499252057407569E-4</v>
      </c>
      <c r="AN8" s="86">
        <f t="shared" si="15"/>
        <v>8.2688228805034424E-4</v>
      </c>
      <c r="AO8" s="89">
        <f t="shared" si="16"/>
        <v>8.5785668564787197E-4</v>
      </c>
      <c r="AP8" s="85">
        <f t="shared" si="24"/>
        <v>7.8956739939253404E-4</v>
      </c>
      <c r="AQ8" s="57">
        <f>AVERAGE(All_EFs!E265, All_EFs!E279)</f>
        <v>5.2099143547710137E-4</v>
      </c>
      <c r="AR8" s="72" t="s">
        <v>456</v>
      </c>
      <c r="AS8" s="86">
        <f t="shared" si="17"/>
        <v>0.9322541413217873</v>
      </c>
      <c r="AT8" s="86">
        <f t="shared" si="18"/>
        <v>1.1986394642715936</v>
      </c>
      <c r="AU8" s="86">
        <f t="shared" si="19"/>
        <v>1.2224216397648759</v>
      </c>
      <c r="AV8" s="86">
        <f t="shared" si="20"/>
        <v>1.2252217774624965</v>
      </c>
      <c r="AW8" s="89">
        <f t="shared" si="21"/>
        <v>1.2711176770708363</v>
      </c>
      <c r="AX8" s="85">
        <f t="shared" si="25"/>
        <v>1.169930939978318</v>
      </c>
    </row>
    <row r="9" spans="1:50">
      <c r="A9" s="53">
        <v>2103</v>
      </c>
      <c r="B9" s="72" t="s">
        <v>438</v>
      </c>
      <c r="C9" s="72" t="s">
        <v>20</v>
      </c>
      <c r="D9" s="72" t="str">
        <f t="shared" si="0"/>
        <v>2103 &amp; 1</v>
      </c>
      <c r="E9" s="72" t="s">
        <v>58</v>
      </c>
      <c r="F9" s="61" t="str">
        <f t="shared" si="1"/>
        <v>2103 &amp; 001</v>
      </c>
      <c r="G9" s="52">
        <v>113</v>
      </c>
      <c r="H9" s="106" t="str">
        <f>VLOOKUP(G9,Boiler_Bin_Key!$A$2:$E$23,3, FALSE)</f>
        <v>Subbituminous</v>
      </c>
      <c r="I9" s="88">
        <v>39072238.524999999</v>
      </c>
      <c r="J9" s="44" t="s">
        <v>436</v>
      </c>
      <c r="K9" s="63">
        <v>41049777.725000001</v>
      </c>
      <c r="L9" s="44" t="s">
        <v>436</v>
      </c>
      <c r="M9" s="63">
        <v>43227034.281999998</v>
      </c>
      <c r="N9" s="44" t="s">
        <v>436</v>
      </c>
      <c r="O9" s="63">
        <v>30651427.567000002</v>
      </c>
      <c r="P9" s="43" t="s">
        <v>436</v>
      </c>
      <c r="Q9" s="63">
        <v>41660850.199000001</v>
      </c>
      <c r="R9" s="59" t="s">
        <v>436</v>
      </c>
      <c r="S9" s="57">
        <f>Bin_As!O3</f>
        <v>1.2500000000000001E-5</v>
      </c>
      <c r="T9" s="72" t="s">
        <v>455</v>
      </c>
      <c r="U9" s="86">
        <f t="shared" si="2"/>
        <v>0.24420149078125</v>
      </c>
      <c r="V9" s="86">
        <f t="shared" si="3"/>
        <v>0.25656111078125005</v>
      </c>
      <c r="W9" s="86">
        <f t="shared" si="4"/>
        <v>0.27016896426250003</v>
      </c>
      <c r="X9" s="86">
        <f t="shared" si="5"/>
        <v>0.19157142229375004</v>
      </c>
      <c r="Y9" s="89">
        <f t="shared" si="6"/>
        <v>0.26038031374375004</v>
      </c>
      <c r="Z9" s="85">
        <f t="shared" si="22"/>
        <v>0.24457666037250006</v>
      </c>
      <c r="AA9" s="57">
        <f>Bin_Cr!O3</f>
        <v>4.8900000000000003E-5</v>
      </c>
      <c r="AB9" s="79" t="s">
        <v>455</v>
      </c>
      <c r="AC9" s="86">
        <f t="shared" si="7"/>
        <v>0.95531623193625004</v>
      </c>
      <c r="AD9" s="86">
        <f t="shared" si="8"/>
        <v>1.0036670653762501</v>
      </c>
      <c r="AE9" s="86">
        <f t="shared" si="9"/>
        <v>1.0569009881949001</v>
      </c>
      <c r="AF9" s="86">
        <f t="shared" si="10"/>
        <v>0.74942740401315011</v>
      </c>
      <c r="AG9" s="89">
        <f t="shared" si="11"/>
        <v>1.0186077873655501</v>
      </c>
      <c r="AH9" s="85">
        <f t="shared" si="23"/>
        <v>0.95678389537722008</v>
      </c>
      <c r="AI9" s="57">
        <f>IF(OR(G9=117, G9=118,G9=119), 'Case Study Emis'!AA9*0.18,'Case Study Emis'!AA9*0.12)</f>
        <v>5.8680000000000004E-6</v>
      </c>
      <c r="AJ9" s="79" t="s">
        <v>455</v>
      </c>
      <c r="AK9" s="86">
        <f t="shared" si="12"/>
        <v>0.11463794783235001</v>
      </c>
      <c r="AL9" s="86">
        <f t="shared" si="13"/>
        <v>0.12044004784515001</v>
      </c>
      <c r="AM9" s="86">
        <f t="shared" si="14"/>
        <v>0.12682811858338799</v>
      </c>
      <c r="AN9" s="86">
        <f t="shared" si="15"/>
        <v>8.9931288481578012E-2</v>
      </c>
      <c r="AO9" s="89">
        <f t="shared" si="16"/>
        <v>0.12223293448386602</v>
      </c>
      <c r="AP9" s="85">
        <f t="shared" si="24"/>
        <v>0.11481406744526641</v>
      </c>
      <c r="AQ9" s="57">
        <f>Bin_Ni!O3</f>
        <v>2.7399999999999999E-5</v>
      </c>
      <c r="AR9" s="72" t="s">
        <v>455</v>
      </c>
      <c r="AS9" s="86">
        <f t="shared" si="17"/>
        <v>0.53528966779249998</v>
      </c>
      <c r="AT9" s="86">
        <f t="shared" si="18"/>
        <v>0.56238195483249998</v>
      </c>
      <c r="AU9" s="86">
        <f t="shared" si="19"/>
        <v>0.5922103696633999</v>
      </c>
      <c r="AV9" s="86">
        <f t="shared" si="20"/>
        <v>0.41992455766789999</v>
      </c>
      <c r="AW9" s="89">
        <f t="shared" si="21"/>
        <v>0.5707536477263</v>
      </c>
      <c r="AX9" s="85">
        <f t="shared" si="25"/>
        <v>0.53611203953651998</v>
      </c>
    </row>
    <row r="10" spans="1:50">
      <c r="A10" s="53">
        <v>2103</v>
      </c>
      <c r="B10" s="72" t="s">
        <v>438</v>
      </c>
      <c r="C10" s="72" t="s">
        <v>23</v>
      </c>
      <c r="D10" s="72" t="str">
        <f t="shared" si="0"/>
        <v>2103 &amp; 2</v>
      </c>
      <c r="E10" s="72" t="s">
        <v>45</v>
      </c>
      <c r="F10" s="61" t="str">
        <f t="shared" si="1"/>
        <v>2103 &amp; 002</v>
      </c>
      <c r="G10" s="52">
        <v>113</v>
      </c>
      <c r="H10" s="106" t="str">
        <f>VLOOKUP(G10,Boiler_Bin_Key!$A$2:$E$23,3, FALSE)</f>
        <v>Subbituminous</v>
      </c>
      <c r="I10" s="88">
        <v>41606921</v>
      </c>
      <c r="J10" s="44" t="s">
        <v>436</v>
      </c>
      <c r="K10" s="63">
        <v>43293188.5</v>
      </c>
      <c r="L10" s="44" t="s">
        <v>436</v>
      </c>
      <c r="M10" s="63">
        <v>45084677.452</v>
      </c>
      <c r="N10" s="44" t="s">
        <v>436</v>
      </c>
      <c r="O10" s="63">
        <v>42918554.726000004</v>
      </c>
      <c r="P10" s="43" t="s">
        <v>436</v>
      </c>
      <c r="Q10" s="63">
        <v>41462594.381999999</v>
      </c>
      <c r="R10" s="59" t="s">
        <v>436</v>
      </c>
      <c r="S10" s="57">
        <f>Bin_As!O3</f>
        <v>1.2500000000000001E-5</v>
      </c>
      <c r="T10" s="72" t="s">
        <v>455</v>
      </c>
      <c r="U10" s="86">
        <f t="shared" si="2"/>
        <v>0.26004325625000002</v>
      </c>
      <c r="V10" s="86">
        <f t="shared" si="3"/>
        <v>0.27058242812500005</v>
      </c>
      <c r="W10" s="86">
        <f t="shared" si="4"/>
        <v>0.28177923407500005</v>
      </c>
      <c r="X10" s="86">
        <f t="shared" si="5"/>
        <v>0.2682409670375</v>
      </c>
      <c r="Y10" s="89">
        <f t="shared" si="6"/>
        <v>0.25914121488749997</v>
      </c>
      <c r="Z10" s="85">
        <f t="shared" si="22"/>
        <v>0.26795742007500001</v>
      </c>
      <c r="AA10" s="57">
        <f>Bin_Cr!O3</f>
        <v>4.8900000000000003E-5</v>
      </c>
      <c r="AB10" s="79" t="s">
        <v>455</v>
      </c>
      <c r="AC10" s="86">
        <f t="shared" si="7"/>
        <v>1.01728921845</v>
      </c>
      <c r="AD10" s="86">
        <f t="shared" si="8"/>
        <v>1.0585184588250001</v>
      </c>
      <c r="AE10" s="86">
        <f t="shared" si="9"/>
        <v>1.1023203637014001</v>
      </c>
      <c r="AF10" s="86">
        <f t="shared" si="10"/>
        <v>1.0493586630507001</v>
      </c>
      <c r="AG10" s="89">
        <f t="shared" si="11"/>
        <v>1.0137604326399001</v>
      </c>
      <c r="AH10" s="85">
        <f t="shared" si="23"/>
        <v>1.0482494273334002</v>
      </c>
      <c r="AI10" s="57">
        <f>IF(OR(G10=117, G10=118,G10=119), 'Case Study Emis'!AA10*0.18,'Case Study Emis'!AA10*0.12)</f>
        <v>5.8680000000000004E-6</v>
      </c>
      <c r="AJ10" s="79" t="s">
        <v>455</v>
      </c>
      <c r="AK10" s="86">
        <f t="shared" si="12"/>
        <v>0.122074706214</v>
      </c>
      <c r="AL10" s="86">
        <f t="shared" si="13"/>
        <v>0.12702221505899999</v>
      </c>
      <c r="AM10" s="86">
        <f t="shared" si="14"/>
        <v>0.13227844364416802</v>
      </c>
      <c r="AN10" s="86">
        <f t="shared" si="15"/>
        <v>0.12592303956608403</v>
      </c>
      <c r="AO10" s="89">
        <f t="shared" si="16"/>
        <v>0.12165125191678801</v>
      </c>
      <c r="AP10" s="85">
        <f t="shared" si="24"/>
        <v>0.12578993128000801</v>
      </c>
      <c r="AQ10" s="57">
        <f>Bin_Ni!O3</f>
        <v>2.7399999999999999E-5</v>
      </c>
      <c r="AR10" s="72" t="s">
        <v>455</v>
      </c>
      <c r="AS10" s="86">
        <f t="shared" si="17"/>
        <v>0.57001481769999995</v>
      </c>
      <c r="AT10" s="86">
        <f t="shared" si="18"/>
        <v>0.59311668244999993</v>
      </c>
      <c r="AU10" s="86">
        <f t="shared" si="19"/>
        <v>0.6176600810924</v>
      </c>
      <c r="AV10" s="86">
        <f t="shared" si="20"/>
        <v>0.58798419974620009</v>
      </c>
      <c r="AW10" s="89">
        <f t="shared" si="21"/>
        <v>0.56803754303339993</v>
      </c>
      <c r="AX10" s="85">
        <f t="shared" si="25"/>
        <v>0.58736266480440003</v>
      </c>
    </row>
    <row r="11" spans="1:50">
      <c r="A11" s="53">
        <v>2103</v>
      </c>
      <c r="B11" s="72" t="s">
        <v>438</v>
      </c>
      <c r="C11" s="72" t="s">
        <v>15</v>
      </c>
      <c r="D11" s="72" t="str">
        <f t="shared" si="0"/>
        <v>2103 &amp; 3</v>
      </c>
      <c r="E11" s="72" t="s">
        <v>136</v>
      </c>
      <c r="F11" s="61" t="str">
        <f t="shared" si="1"/>
        <v>2103 &amp; 003</v>
      </c>
      <c r="G11" s="52">
        <v>113</v>
      </c>
      <c r="H11" s="106" t="str">
        <f>VLOOKUP(G11,Boiler_Bin_Key!$A$2:$E$23,3, FALSE)</f>
        <v>Subbituminous</v>
      </c>
      <c r="I11" s="88">
        <v>44560291.100000001</v>
      </c>
      <c r="J11" s="44" t="s">
        <v>436</v>
      </c>
      <c r="K11" s="63">
        <v>41856202.625</v>
      </c>
      <c r="L11" s="44" t="s">
        <v>436</v>
      </c>
      <c r="M11" s="63">
        <v>46088524.597999997</v>
      </c>
      <c r="N11" s="44" t="s">
        <v>436</v>
      </c>
      <c r="O11" s="63">
        <v>45434016.034999996</v>
      </c>
      <c r="P11" s="43" t="s">
        <v>436</v>
      </c>
      <c r="Q11" s="63">
        <v>40684655.193000004</v>
      </c>
      <c r="R11" s="59" t="s">
        <v>436</v>
      </c>
      <c r="S11" s="57">
        <f>Bin_As!O3</f>
        <v>1.2500000000000001E-5</v>
      </c>
      <c r="T11" s="72" t="s">
        <v>455</v>
      </c>
      <c r="U11" s="86">
        <f t="shared" si="2"/>
        <v>0.27850181937500001</v>
      </c>
      <c r="V11" s="86">
        <f t="shared" si="3"/>
        <v>0.26160126640625003</v>
      </c>
      <c r="W11" s="86">
        <f t="shared" si="4"/>
        <v>0.28805327873750003</v>
      </c>
      <c r="X11" s="86">
        <f t="shared" si="5"/>
        <v>0.28396260021874997</v>
      </c>
      <c r="Y11" s="89">
        <f t="shared" si="6"/>
        <v>0.25427909495625006</v>
      </c>
      <c r="Z11" s="85">
        <f t="shared" si="22"/>
        <v>0.27327961193875006</v>
      </c>
      <c r="AA11" s="57">
        <f>Bin_Cr!O3</f>
        <v>4.8900000000000003E-5</v>
      </c>
      <c r="AB11" s="79" t="s">
        <v>455</v>
      </c>
      <c r="AC11" s="86">
        <f t="shared" si="7"/>
        <v>1.0894991173949999</v>
      </c>
      <c r="AD11" s="86">
        <f t="shared" si="8"/>
        <v>1.0233841541812501</v>
      </c>
      <c r="AE11" s="86">
        <f t="shared" si="9"/>
        <v>1.1268644264211001</v>
      </c>
      <c r="AF11" s="86">
        <f t="shared" si="10"/>
        <v>1.1108616920557499</v>
      </c>
      <c r="AG11" s="89">
        <f t="shared" si="11"/>
        <v>0.99473981946885015</v>
      </c>
      <c r="AH11" s="85">
        <f t="shared" si="23"/>
        <v>1.06906984190439</v>
      </c>
      <c r="AI11" s="57">
        <f>IF(OR(G11=117, G11=118,G11=119), 'Case Study Emis'!AA11*0.18,'Case Study Emis'!AA11*0.12)</f>
        <v>5.8680000000000004E-6</v>
      </c>
      <c r="AJ11" s="79" t="s">
        <v>455</v>
      </c>
      <c r="AK11" s="86">
        <f t="shared" si="12"/>
        <v>0.13073989408740003</v>
      </c>
      <c r="AL11" s="86">
        <f t="shared" si="13"/>
        <v>0.12280609850175002</v>
      </c>
      <c r="AM11" s="86">
        <f t="shared" si="14"/>
        <v>0.13522373117053202</v>
      </c>
      <c r="AN11" s="86">
        <f t="shared" si="15"/>
        <v>0.13330340304669</v>
      </c>
      <c r="AO11" s="89">
        <f t="shared" si="16"/>
        <v>0.11936877833626203</v>
      </c>
      <c r="AP11" s="85">
        <f t="shared" si="24"/>
        <v>0.12828838102852683</v>
      </c>
      <c r="AQ11" s="57">
        <f>Bin_Ni!O3</f>
        <v>2.7399999999999999E-5</v>
      </c>
      <c r="AR11" s="72" t="s">
        <v>455</v>
      </c>
      <c r="AS11" s="86">
        <f t="shared" si="17"/>
        <v>0.61047598806999992</v>
      </c>
      <c r="AT11" s="86">
        <f t="shared" si="18"/>
        <v>0.5734299759625</v>
      </c>
      <c r="AU11" s="86">
        <f t="shared" si="19"/>
        <v>0.63141278699259984</v>
      </c>
      <c r="AV11" s="86">
        <f t="shared" si="20"/>
        <v>0.62244601967949997</v>
      </c>
      <c r="AW11" s="89">
        <f t="shared" si="21"/>
        <v>0.55737977614409995</v>
      </c>
      <c r="AX11" s="85">
        <f t="shared" si="25"/>
        <v>0.59902890936973985</v>
      </c>
    </row>
    <row r="12" spans="1:50">
      <c r="A12" s="53">
        <v>2103</v>
      </c>
      <c r="B12" s="72" t="s">
        <v>438</v>
      </c>
      <c r="C12" s="72" t="s">
        <v>29</v>
      </c>
      <c r="D12" s="72" t="str">
        <f t="shared" si="0"/>
        <v>2103 &amp; 4</v>
      </c>
      <c r="E12" s="72" t="s">
        <v>137</v>
      </c>
      <c r="F12" s="61" t="str">
        <f t="shared" si="1"/>
        <v>2103 &amp; 004</v>
      </c>
      <c r="G12" s="52">
        <v>113</v>
      </c>
      <c r="H12" s="106" t="str">
        <f>VLOOKUP(G12,Boiler_Bin_Key!$A$2:$E$23,3, FALSE)</f>
        <v>Subbituminous</v>
      </c>
      <c r="I12" s="88">
        <v>43275209.399999999</v>
      </c>
      <c r="J12" s="44" t="s">
        <v>436</v>
      </c>
      <c r="K12" s="63">
        <v>43958266.424999997</v>
      </c>
      <c r="L12" s="44" t="s">
        <v>436</v>
      </c>
      <c r="M12" s="63">
        <v>48001366.178999998</v>
      </c>
      <c r="N12" s="44" t="s">
        <v>436</v>
      </c>
      <c r="O12" s="63">
        <v>46587140.973999999</v>
      </c>
      <c r="P12" s="43" t="s">
        <v>436</v>
      </c>
      <c r="Q12" s="63">
        <v>42418174.534000002</v>
      </c>
      <c r="R12" s="59" t="s">
        <v>436</v>
      </c>
      <c r="S12" s="57">
        <f>Bin_As!O3</f>
        <v>1.2500000000000001E-5</v>
      </c>
      <c r="T12" s="72" t="s">
        <v>455</v>
      </c>
      <c r="U12" s="86">
        <f t="shared" si="2"/>
        <v>0.27047005875000002</v>
      </c>
      <c r="V12" s="86">
        <f t="shared" si="3"/>
        <v>0.27473916515625002</v>
      </c>
      <c r="W12" s="86">
        <f t="shared" si="4"/>
        <v>0.30000853861874999</v>
      </c>
      <c r="X12" s="86">
        <f t="shared" si="5"/>
        <v>0.29116963108750005</v>
      </c>
      <c r="Y12" s="89">
        <f t="shared" si="6"/>
        <v>0.26511359083750002</v>
      </c>
      <c r="Z12" s="85">
        <f t="shared" si="22"/>
        <v>0.28030019688999996</v>
      </c>
      <c r="AA12" s="57">
        <f>Bin_Cr!O3</f>
        <v>4.8900000000000003E-5</v>
      </c>
      <c r="AB12" s="79" t="s">
        <v>455</v>
      </c>
      <c r="AC12" s="86">
        <f t="shared" si="7"/>
        <v>1.0580788698300001</v>
      </c>
      <c r="AD12" s="86">
        <f t="shared" si="8"/>
        <v>1.07477961409125</v>
      </c>
      <c r="AE12" s="86">
        <f t="shared" si="9"/>
        <v>1.1736334030765498</v>
      </c>
      <c r="AF12" s="86">
        <f t="shared" si="10"/>
        <v>1.1390555968143001</v>
      </c>
      <c r="AG12" s="89">
        <f t="shared" si="11"/>
        <v>1.0371243673563002</v>
      </c>
      <c r="AH12" s="85">
        <f t="shared" si="23"/>
        <v>1.0965343702336801</v>
      </c>
      <c r="AI12" s="57">
        <f>IF(OR(G12=117, G12=118,G12=119), 'Case Study Emis'!AA12*0.18,'Case Study Emis'!AA12*0.12)</f>
        <v>5.8680000000000004E-6</v>
      </c>
      <c r="AJ12" s="79" t="s">
        <v>455</v>
      </c>
      <c r="AK12" s="86">
        <f t="shared" si="12"/>
        <v>0.12696946437959999</v>
      </c>
      <c r="AL12" s="86">
        <f t="shared" si="13"/>
        <v>0.12897355369095001</v>
      </c>
      <c r="AM12" s="86">
        <f t="shared" si="14"/>
        <v>0.140836008369186</v>
      </c>
      <c r="AN12" s="86">
        <f t="shared" si="15"/>
        <v>0.136686671617716</v>
      </c>
      <c r="AO12" s="89">
        <f t="shared" si="16"/>
        <v>0.124454924082756</v>
      </c>
      <c r="AP12" s="85">
        <f t="shared" si="24"/>
        <v>0.1315841244280416</v>
      </c>
      <c r="AQ12" s="57">
        <f>Bin_Ni!O3</f>
        <v>2.7399999999999999E-5</v>
      </c>
      <c r="AR12" s="72" t="s">
        <v>455</v>
      </c>
      <c r="AS12" s="86">
        <f t="shared" si="17"/>
        <v>0.59287036877999988</v>
      </c>
      <c r="AT12" s="86">
        <f t="shared" si="18"/>
        <v>0.60222825002249991</v>
      </c>
      <c r="AU12" s="86">
        <f t="shared" si="19"/>
        <v>0.65761871665229987</v>
      </c>
      <c r="AV12" s="86">
        <f t="shared" si="20"/>
        <v>0.63824383134379992</v>
      </c>
      <c r="AW12" s="89">
        <f t="shared" si="21"/>
        <v>0.58112899111579996</v>
      </c>
      <c r="AX12" s="85">
        <f t="shared" si="25"/>
        <v>0.61441803158287978</v>
      </c>
    </row>
    <row r="13" spans="1:50">
      <c r="A13" s="53">
        <v>2161</v>
      </c>
      <c r="B13" s="72" t="s">
        <v>439</v>
      </c>
      <c r="C13" s="72" t="s">
        <v>15</v>
      </c>
      <c r="D13" s="72" t="str">
        <f t="shared" si="0"/>
        <v>2161 &amp; 3</v>
      </c>
      <c r="E13" s="72" t="s">
        <v>462</v>
      </c>
      <c r="F13" s="61" t="str">
        <f t="shared" si="1"/>
        <v>2161 &amp; Unit_3_JRPS</v>
      </c>
      <c r="G13" s="52">
        <v>113</v>
      </c>
      <c r="H13" s="106" t="str">
        <f>VLOOKUP(G13,Boiler_Bin_Key!$A$2:$E$23,3, FALSE)</f>
        <v>Subbituminous</v>
      </c>
      <c r="I13" s="88">
        <v>3639867.0550000002</v>
      </c>
      <c r="J13" s="44" t="s">
        <v>436</v>
      </c>
      <c r="K13" s="63">
        <v>3813966.4369999999</v>
      </c>
      <c r="L13" s="44" t="s">
        <v>436</v>
      </c>
      <c r="M13" s="63">
        <v>3420726.1919999998</v>
      </c>
      <c r="N13" s="44" t="s">
        <v>436</v>
      </c>
      <c r="O13" s="63">
        <v>3416430.2969999998</v>
      </c>
      <c r="P13" s="43" t="s">
        <v>436</v>
      </c>
      <c r="Q13" s="63">
        <v>2629915.625</v>
      </c>
      <c r="R13" s="59" t="s">
        <v>436</v>
      </c>
      <c r="S13" s="57">
        <f>AVERAGE(All_EFs!E59, All_EFs!E79)</f>
        <v>2.3319347429647859E-6</v>
      </c>
      <c r="T13" s="72" t="s">
        <v>456</v>
      </c>
      <c r="U13" s="86">
        <f t="shared" si="2"/>
        <v>4.2439662226637096E-3</v>
      </c>
      <c r="V13" s="86">
        <f t="shared" si="3"/>
        <v>4.4469604214709578E-3</v>
      </c>
      <c r="W13" s="86">
        <f t="shared" si="4"/>
        <v>3.9884551266472154E-3</v>
      </c>
      <c r="X13" s="86">
        <f t="shared" si="5"/>
        <v>3.9834462532459007E-3</v>
      </c>
      <c r="Y13" s="89">
        <f t="shared" si="6"/>
        <v>3.0663958085017247E-3</v>
      </c>
      <c r="Z13" s="85">
        <f t="shared" si="22"/>
        <v>3.9458447665059017E-3</v>
      </c>
      <c r="AA13" s="57">
        <f>AVERAGE(All_EFs!E170, All_EFs!E174)</f>
        <v>4.9515923629040294E-4</v>
      </c>
      <c r="AB13" s="79" t="s">
        <v>456</v>
      </c>
      <c r="AC13" s="86">
        <f t="shared" si="7"/>
        <v>0.90115689557619905</v>
      </c>
      <c r="AD13" s="86">
        <f t="shared" si="8"/>
        <v>0.94426035409107456</v>
      </c>
      <c r="AE13" s="86">
        <f t="shared" si="9"/>
        <v>0.84690208439464909</v>
      </c>
      <c r="AF13" s="86">
        <f t="shared" si="10"/>
        <v>0.8458385083509572</v>
      </c>
      <c r="AG13" s="89">
        <f t="shared" si="11"/>
        <v>0.6511135061915988</v>
      </c>
      <c r="AH13" s="85">
        <f t="shared" si="23"/>
        <v>0.83785426972089572</v>
      </c>
      <c r="AI13" s="57">
        <f>IF(OR(G13=117, G13=118,G13=119), 'Case Study Emis'!AA13*0.18,'Case Study Emis'!AA13*0.12)</f>
        <v>5.941910835484835E-5</v>
      </c>
      <c r="AJ13" s="79" t="s">
        <v>456</v>
      </c>
      <c r="AK13" s="86">
        <f t="shared" si="12"/>
        <v>0.10813882746914388</v>
      </c>
      <c r="AL13" s="86">
        <f t="shared" si="13"/>
        <v>0.11331124249092894</v>
      </c>
      <c r="AM13" s="86">
        <f t="shared" si="14"/>
        <v>0.10162825012735789</v>
      </c>
      <c r="AN13" s="86">
        <f t="shared" si="15"/>
        <v>0.10150062100211485</v>
      </c>
      <c r="AO13" s="89">
        <f t="shared" si="16"/>
        <v>7.8133620742991863E-2</v>
      </c>
      <c r="AP13" s="85">
        <f t="shared" si="24"/>
        <v>0.10054251236650749</v>
      </c>
      <c r="AQ13" s="57">
        <f>AVERAGE(All_EFs!E236, All_EFs!E261)</f>
        <v>3.7451935370014331E-4</v>
      </c>
      <c r="AR13" s="72" t="s">
        <v>456</v>
      </c>
      <c r="AS13" s="86">
        <f t="shared" si="17"/>
        <v>0.68160032849652208</v>
      </c>
      <c r="AT13" s="86">
        <f t="shared" si="18"/>
        <v>0.7142021225096391</v>
      </c>
      <c r="AU13" s="86">
        <f t="shared" si="19"/>
        <v>0.64056408130649622</v>
      </c>
      <c r="AV13" s="86">
        <f t="shared" si="20"/>
        <v>0.63975963339701436</v>
      </c>
      <c r="AW13" s="89">
        <f t="shared" si="21"/>
        <v>0.49247715008045423</v>
      </c>
      <c r="AX13" s="85">
        <f t="shared" si="25"/>
        <v>0.63372066315802522</v>
      </c>
    </row>
    <row r="14" spans="1:50">
      <c r="A14" s="53">
        <v>2161</v>
      </c>
      <c r="B14" s="72" t="s">
        <v>439</v>
      </c>
      <c r="C14" s="72" t="s">
        <v>29</v>
      </c>
      <c r="D14" s="72" t="str">
        <f t="shared" si="0"/>
        <v>2161 &amp; 4</v>
      </c>
      <c r="E14" s="72" t="s">
        <v>52</v>
      </c>
      <c r="F14" s="61" t="str">
        <f t="shared" si="1"/>
        <v>2161 &amp; Unit_4_JRPS</v>
      </c>
      <c r="G14" s="52">
        <v>113</v>
      </c>
      <c r="H14" s="106" t="str">
        <f>VLOOKUP(G14,Boiler_Bin_Key!$A$2:$E$23,3, FALSE)</f>
        <v>Subbituminous</v>
      </c>
      <c r="I14" s="88">
        <v>4781700.7869999995</v>
      </c>
      <c r="J14" s="44" t="s">
        <v>436</v>
      </c>
      <c r="K14" s="63">
        <v>4387065.5180000002</v>
      </c>
      <c r="L14" s="44" t="s">
        <v>436</v>
      </c>
      <c r="M14" s="63">
        <v>3591059.2280000001</v>
      </c>
      <c r="N14" s="44" t="s">
        <v>436</v>
      </c>
      <c r="O14" s="63">
        <v>4088148.534</v>
      </c>
      <c r="P14" s="43" t="s">
        <v>436</v>
      </c>
      <c r="Q14" s="63">
        <v>3259622.3670000001</v>
      </c>
      <c r="R14" s="59" t="s">
        <v>436</v>
      </c>
      <c r="S14" s="57">
        <f>All_EFs!E59</f>
        <v>2.071027813159413E-6</v>
      </c>
      <c r="T14" s="72" t="s">
        <v>457</v>
      </c>
      <c r="U14" s="86">
        <f t="shared" si="2"/>
        <v>4.9515176620416271E-3</v>
      </c>
      <c r="V14" s="86">
        <f t="shared" si="3"/>
        <v>4.5428673529653045E-3</v>
      </c>
      <c r="W14" s="86">
        <f t="shared" si="4"/>
        <v>3.718591769945385E-3</v>
      </c>
      <c r="X14" s="86">
        <f t="shared" si="5"/>
        <v>4.2333346591204406E-3</v>
      </c>
      <c r="Y14" s="89">
        <f t="shared" si="6"/>
        <v>3.3753842912267601E-3</v>
      </c>
      <c r="Z14" s="85">
        <f t="shared" si="22"/>
        <v>4.1643391470599037E-3</v>
      </c>
      <c r="AA14" s="57">
        <f>All_EFs!E170</f>
        <v>1.556118473574939E-4</v>
      </c>
      <c r="AB14" s="79" t="s">
        <v>457</v>
      </c>
      <c r="AC14" s="86">
        <f t="shared" si="7"/>
        <v>0.37204464648792618</v>
      </c>
      <c r="AD14" s="86">
        <f t="shared" si="8"/>
        <v>0.34133968486717048</v>
      </c>
      <c r="AE14" s="86">
        <f t="shared" si="9"/>
        <v>0.27940568021962797</v>
      </c>
      <c r="AF14" s="86">
        <f t="shared" si="10"/>
        <v>0.31808217282378526</v>
      </c>
      <c r="AG14" s="89">
        <f t="shared" si="11"/>
        <v>0.25361792910833852</v>
      </c>
      <c r="AH14" s="85">
        <f t="shared" si="23"/>
        <v>0.31289802270136968</v>
      </c>
      <c r="AI14" s="57">
        <f>IF(OR(G14=117, G14=118,G14=119), 'Case Study Emis'!AA14*0.18,'Case Study Emis'!AA14*0.12)</f>
        <v>1.8673421682899267E-5</v>
      </c>
      <c r="AJ14" s="79" t="s">
        <v>457</v>
      </c>
      <c r="AK14" s="86">
        <f t="shared" si="12"/>
        <v>4.4645357578551141E-2</v>
      </c>
      <c r="AL14" s="86">
        <f t="shared" si="13"/>
        <v>4.0960762184060459E-2</v>
      </c>
      <c r="AM14" s="86">
        <f t="shared" si="14"/>
        <v>3.3528681626355347E-2</v>
      </c>
      <c r="AN14" s="86">
        <f t="shared" si="15"/>
        <v>3.8169860738854228E-2</v>
      </c>
      <c r="AO14" s="89">
        <f t="shared" si="16"/>
        <v>3.0434151493000616E-2</v>
      </c>
      <c r="AP14" s="85">
        <f t="shared" si="24"/>
        <v>3.7547762724164359E-2</v>
      </c>
      <c r="AQ14" s="57">
        <f>All_EFs!E236</f>
        <v>2.0413592438200465E-4</v>
      </c>
      <c r="AR14" s="72" t="s">
        <v>457</v>
      </c>
      <c r="AS14" s="86">
        <f t="shared" si="17"/>
        <v>0.48805845513620205</v>
      </c>
      <c r="AT14" s="86">
        <f t="shared" si="18"/>
        <v>0.44777883742067404</v>
      </c>
      <c r="AU14" s="86">
        <f t="shared" si="19"/>
        <v>0.36653209750915405</v>
      </c>
      <c r="AV14" s="86">
        <f t="shared" si="20"/>
        <v>0.41726898999951356</v>
      </c>
      <c r="AW14" s="89">
        <f t="shared" si="21"/>
        <v>0.33270301251190154</v>
      </c>
      <c r="AX14" s="85">
        <f t="shared" si="25"/>
        <v>0.41046827851548906</v>
      </c>
    </row>
    <row r="15" spans="1:50">
      <c r="A15" s="53">
        <v>2161</v>
      </c>
      <c r="B15" s="72" t="s">
        <v>439</v>
      </c>
      <c r="C15" s="72" t="s">
        <v>50</v>
      </c>
      <c r="D15" s="72" t="str">
        <f t="shared" si="0"/>
        <v>2161 &amp; 5</v>
      </c>
      <c r="E15" s="72" t="s">
        <v>53</v>
      </c>
      <c r="F15" s="61" t="str">
        <f t="shared" si="1"/>
        <v>2161 &amp; Unit_5_JRPS</v>
      </c>
      <c r="G15" s="52">
        <v>113</v>
      </c>
      <c r="H15" s="106" t="str">
        <f>VLOOKUP(G15,Boiler_Bin_Key!$A$2:$E$23,3, FALSE)</f>
        <v>Subbituminous</v>
      </c>
      <c r="I15" s="88">
        <v>8030928.3940000003</v>
      </c>
      <c r="J15" s="44" t="s">
        <v>436</v>
      </c>
      <c r="K15" s="63">
        <v>7742468.108</v>
      </c>
      <c r="L15" s="44" t="s">
        <v>436</v>
      </c>
      <c r="M15" s="63">
        <v>6598749.6140000001</v>
      </c>
      <c r="N15" s="44" t="s">
        <v>436</v>
      </c>
      <c r="O15" s="63">
        <v>7676731.25</v>
      </c>
      <c r="P15" s="43" t="s">
        <v>436</v>
      </c>
      <c r="Q15" s="63">
        <v>6078481.8830000004</v>
      </c>
      <c r="R15" s="59" t="s">
        <v>436</v>
      </c>
      <c r="S15" s="57">
        <f>All_EFs!E79</f>
        <v>2.5928416727701587E-6</v>
      </c>
      <c r="T15" s="72" t="s">
        <v>457</v>
      </c>
      <c r="U15" s="86">
        <f t="shared" si="2"/>
        <v>1.0411462905498162E-2</v>
      </c>
      <c r="V15" s="86">
        <f t="shared" si="3"/>
        <v>1.0037496980258163E-2</v>
      </c>
      <c r="W15" s="86">
        <f t="shared" si="4"/>
        <v>8.554756493677599E-3</v>
      </c>
      <c r="X15" s="86">
        <f t="shared" si="5"/>
        <v>9.9522743478284766E-3</v>
      </c>
      <c r="Y15" s="89">
        <f t="shared" si="6"/>
        <v>7.880270566710413E-3</v>
      </c>
      <c r="Z15" s="85">
        <f t="shared" si="22"/>
        <v>9.3672522587945617E-3</v>
      </c>
      <c r="AA15" s="57">
        <f>All_EFs!E174</f>
        <v>8.3470662522331198E-4</v>
      </c>
      <c r="AB15" s="79" t="s">
        <v>457</v>
      </c>
      <c r="AC15" s="86">
        <f t="shared" si="7"/>
        <v>3.3517345685829065</v>
      </c>
      <c r="AD15" s="86">
        <f t="shared" si="8"/>
        <v>3.2313447126639008</v>
      </c>
      <c r="AE15" s="86">
        <f t="shared" si="9"/>
        <v>2.7540100104977863</v>
      </c>
      <c r="AF15" s="86">
        <f t="shared" si="10"/>
        <v>3.2039092172169186</v>
      </c>
      <c r="AG15" s="89">
        <f t="shared" si="11"/>
        <v>2.5368745495199865</v>
      </c>
      <c r="AH15" s="85">
        <f t="shared" si="23"/>
        <v>3.0155746116962994</v>
      </c>
      <c r="AI15" s="57">
        <f>IF(OR(G15=117, G15=118,G15=119), 'Case Study Emis'!AA15*0.18,'Case Study Emis'!AA15*0.12)</f>
        <v>1.0016479502679743E-4</v>
      </c>
      <c r="AJ15" s="79" t="s">
        <v>457</v>
      </c>
      <c r="AK15" s="86">
        <f t="shared" si="12"/>
        <v>0.40220814822994871</v>
      </c>
      <c r="AL15" s="86">
        <f t="shared" si="13"/>
        <v>0.38776136551966806</v>
      </c>
      <c r="AM15" s="86">
        <f t="shared" si="14"/>
        <v>0.33048120125973435</v>
      </c>
      <c r="AN15" s="86">
        <f t="shared" si="15"/>
        <v>0.38446910606603024</v>
      </c>
      <c r="AO15" s="89">
        <f t="shared" si="16"/>
        <v>0.30442494594239838</v>
      </c>
      <c r="AP15" s="85">
        <f t="shared" si="24"/>
        <v>0.36186895340355602</v>
      </c>
      <c r="AQ15" s="57">
        <f>All_EFs!E261</f>
        <v>5.4490278301828194E-4</v>
      </c>
      <c r="AR15" s="72" t="s">
        <v>457</v>
      </c>
      <c r="AS15" s="86">
        <f t="shared" si="17"/>
        <v>2.1880376160555706</v>
      </c>
      <c r="AT15" s="86">
        <f t="shared" si="18"/>
        <v>2.1094462097397457</v>
      </c>
      <c r="AU15" s="86">
        <f t="shared" si="19"/>
        <v>1.7978385145547067</v>
      </c>
      <c r="AV15" s="86">
        <f t="shared" si="20"/>
        <v>2.0915361113042072</v>
      </c>
      <c r="AW15" s="89">
        <f t="shared" si="21"/>
        <v>1.6560908472864535</v>
      </c>
      <c r="AX15" s="85">
        <f t="shared" si="25"/>
        <v>1.9685898597881368</v>
      </c>
    </row>
    <row r="16" spans="1:50">
      <c r="A16" s="53">
        <v>2364</v>
      </c>
      <c r="B16" s="72" t="s">
        <v>440</v>
      </c>
      <c r="C16" s="72" t="s">
        <v>20</v>
      </c>
      <c r="D16" s="72" t="str">
        <f t="shared" si="0"/>
        <v>2364 &amp; 1</v>
      </c>
      <c r="E16" s="72" t="s">
        <v>463</v>
      </c>
      <c r="F16" s="61" t="str">
        <f t="shared" si="1"/>
        <v>2364 &amp; mk1</v>
      </c>
      <c r="G16" s="52">
        <v>103</v>
      </c>
      <c r="H16" s="106" t="str">
        <f>VLOOKUP(G16,Boiler_Bin_Key!$A$2:$E$23,3, FALSE)</f>
        <v>Bituminous</v>
      </c>
      <c r="I16" s="88">
        <v>10249994.028999999</v>
      </c>
      <c r="J16" s="44" t="s">
        <v>436</v>
      </c>
      <c r="K16" s="63">
        <v>9082391.159</v>
      </c>
      <c r="L16" s="44" t="s">
        <v>436</v>
      </c>
      <c r="M16" s="63">
        <v>10869517.507999999</v>
      </c>
      <c r="N16" s="44" t="s">
        <v>436</v>
      </c>
      <c r="O16" s="63">
        <v>8885298.3320000004</v>
      </c>
      <c r="P16" s="43" t="s">
        <v>436</v>
      </c>
      <c r="Q16" s="63">
        <v>8990654.2100000009</v>
      </c>
      <c r="R16" s="59" t="s">
        <v>436</v>
      </c>
      <c r="S16" s="57">
        <f>All_EFs!E35</f>
        <v>1.6208550185225044E-5</v>
      </c>
      <c r="T16" s="72" t="s">
        <v>456</v>
      </c>
      <c r="U16" s="86">
        <f t="shared" si="2"/>
        <v>8.3068771308651757E-2</v>
      </c>
      <c r="V16" s="86">
        <f t="shared" si="3"/>
        <v>7.3606196451247885E-2</v>
      </c>
      <c r="W16" s="86">
        <f t="shared" si="4"/>
        <v>8.8089560008800125E-2</v>
      </c>
      <c r="X16" s="86">
        <f t="shared" si="5"/>
        <v>7.2008901962459196E-2</v>
      </c>
      <c r="Y16" s="89">
        <f t="shared" si="6"/>
        <v>7.2862734980394916E-2</v>
      </c>
      <c r="Z16" s="85">
        <f t="shared" si="22"/>
        <v>7.792723294231077E-2</v>
      </c>
      <c r="AA16" s="57">
        <f>All_EFs!E139</f>
        <v>1.8077546673519874E-5</v>
      </c>
      <c r="AB16" s="79" t="s">
        <v>456</v>
      </c>
      <c r="AC16" s="86">
        <f t="shared" si="7"/>
        <v>9.2647372731273755E-2</v>
      </c>
      <c r="AD16" s="86">
        <f t="shared" si="8"/>
        <v>8.2093675041993372E-2</v>
      </c>
      <c r="AE16" s="86">
        <f t="shared" si="9"/>
        <v>9.8247105034755713E-2</v>
      </c>
      <c r="AF16" s="86">
        <f t="shared" si="10"/>
        <v>8.0312197652439146E-2</v>
      </c>
      <c r="AG16" s="89">
        <f t="shared" si="11"/>
        <v>8.1264485553376495E-2</v>
      </c>
      <c r="AH16" s="85">
        <f t="shared" si="23"/>
        <v>8.6912967202767699E-2</v>
      </c>
      <c r="AI16" s="57">
        <f>IF(OR(G16=117, G16=118,G16=119), 'Case Study Emis'!AA16*0.18,'Case Study Emis'!AA16*0.12)</f>
        <v>2.1693056008223848E-6</v>
      </c>
      <c r="AJ16" s="79" t="s">
        <v>456</v>
      </c>
      <c r="AK16" s="86">
        <f t="shared" si="12"/>
        <v>1.111768472775285E-2</v>
      </c>
      <c r="AL16" s="86">
        <f t="shared" si="13"/>
        <v>9.8512410050392071E-3</v>
      </c>
      <c r="AM16" s="86">
        <f t="shared" si="14"/>
        <v>1.1789652604170685E-2</v>
      </c>
      <c r="AN16" s="86">
        <f t="shared" si="15"/>
        <v>9.6374637182926968E-3</v>
      </c>
      <c r="AO16" s="89">
        <f t="shared" si="16"/>
        <v>9.7517382664051785E-3</v>
      </c>
      <c r="AP16" s="85">
        <f t="shared" si="24"/>
        <v>1.0429556064332123E-2</v>
      </c>
      <c r="AQ16" s="57">
        <f>All_EFs!E218</f>
        <v>9.0823345025898528E-6</v>
      </c>
      <c r="AR16" s="72" t="s">
        <v>456</v>
      </c>
      <c r="AS16" s="86">
        <f t="shared" si="17"/>
        <v>4.6546937210463331E-2</v>
      </c>
      <c r="AT16" s="86">
        <f t="shared" si="18"/>
        <v>4.1244657294701371E-2</v>
      </c>
      <c r="AU16" s="86">
        <f t="shared" si="19"/>
        <v>4.9360296944706436E-2</v>
      </c>
      <c r="AV16" s="86">
        <f t="shared" si="20"/>
        <v>4.0349625803263831E-2</v>
      </c>
      <c r="AW16" s="89">
        <f t="shared" si="21"/>
        <v>4.0828064466168865E-2</v>
      </c>
      <c r="AX16" s="85">
        <f t="shared" si="25"/>
        <v>4.3665916343860765E-2</v>
      </c>
    </row>
    <row r="17" spans="1:50">
      <c r="A17" s="53">
        <v>2364</v>
      </c>
      <c r="B17" s="72" t="s">
        <v>440</v>
      </c>
      <c r="C17" s="72" t="s">
        <v>23</v>
      </c>
      <c r="D17" s="72" t="str">
        <f t="shared" si="0"/>
        <v>2364 &amp; 2</v>
      </c>
      <c r="E17" s="72" t="s">
        <v>43</v>
      </c>
      <c r="F17" s="61" t="str">
        <f t="shared" si="1"/>
        <v>2364 &amp; mk2</v>
      </c>
      <c r="G17" s="52">
        <v>103</v>
      </c>
      <c r="H17" s="106" t="str">
        <f>VLOOKUP(G17,Boiler_Bin_Key!$A$2:$E$23,3, FALSE)</f>
        <v>Bituminous</v>
      </c>
      <c r="I17" s="88">
        <v>23795571.351</v>
      </c>
      <c r="J17" s="44" t="s">
        <v>436</v>
      </c>
      <c r="K17" s="63">
        <v>25328216.127999999</v>
      </c>
      <c r="L17" s="44" t="s">
        <v>436</v>
      </c>
      <c r="M17" s="63">
        <v>25448437.546999998</v>
      </c>
      <c r="N17" s="44" t="s">
        <v>436</v>
      </c>
      <c r="O17" s="63">
        <v>21447235.848999999</v>
      </c>
      <c r="P17" s="43" t="s">
        <v>436</v>
      </c>
      <c r="Q17" s="63">
        <v>16328997.66</v>
      </c>
      <c r="R17" s="59" t="s">
        <v>436</v>
      </c>
      <c r="S17" s="57">
        <f>All_EFs!E35</f>
        <v>1.6208550185225044E-5</v>
      </c>
      <c r="T17" s="72" t="s">
        <v>457</v>
      </c>
      <c r="U17" s="86">
        <f t="shared" si="2"/>
        <v>0.1928458562143934</v>
      </c>
      <c r="V17" s="86">
        <f t="shared" si="3"/>
        <v>0.20526683110645719</v>
      </c>
      <c r="W17" s="86">
        <f t="shared" si="4"/>
        <v>0.2062411385580574</v>
      </c>
      <c r="X17" s="86">
        <f t="shared" si="5"/>
        <v>0.17381429929643707</v>
      </c>
      <c r="Y17" s="89">
        <f t="shared" si="6"/>
        <v>0.13233468902326614</v>
      </c>
      <c r="Z17" s="85">
        <f t="shared" si="22"/>
        <v>0.18210056283972226</v>
      </c>
      <c r="AA17" s="57">
        <f>All_EFs!E139</f>
        <v>1.8077546673519874E-5</v>
      </c>
      <c r="AB17" s="79" t="s">
        <v>457</v>
      </c>
      <c r="AC17" s="86">
        <f t="shared" si="7"/>
        <v>0.21508277586038743</v>
      </c>
      <c r="AD17" s="86">
        <f t="shared" si="8"/>
        <v>0.2289360046054594</v>
      </c>
      <c r="AE17" s="86">
        <f t="shared" si="9"/>
        <v>0.23002265876202405</v>
      </c>
      <c r="AF17" s="86">
        <f t="shared" si="10"/>
        <v>0.19385670353914308</v>
      </c>
      <c r="AG17" s="89">
        <f t="shared" si="11"/>
        <v>0.14759410866522341</v>
      </c>
      <c r="AH17" s="85">
        <f t="shared" si="23"/>
        <v>0.20309845028644746</v>
      </c>
      <c r="AI17" s="57">
        <f>IF(OR(G17=117, G17=118,G17=119), 'Case Study Emis'!AA17*0.18,'Case Study Emis'!AA17*0.12)</f>
        <v>2.1693056008223848E-6</v>
      </c>
      <c r="AJ17" s="79" t="s">
        <v>457</v>
      </c>
      <c r="AK17" s="86">
        <f t="shared" si="12"/>
        <v>2.5809933103246488E-2</v>
      </c>
      <c r="AL17" s="86">
        <f t="shared" si="13"/>
        <v>2.7472320552655128E-2</v>
      </c>
      <c r="AM17" s="86">
        <f t="shared" si="14"/>
        <v>2.7602719051442886E-2</v>
      </c>
      <c r="AN17" s="86">
        <f t="shared" si="15"/>
        <v>2.3262804424697168E-2</v>
      </c>
      <c r="AO17" s="89">
        <f t="shared" si="16"/>
        <v>1.7711293039826811E-2</v>
      </c>
      <c r="AP17" s="85">
        <f t="shared" si="24"/>
        <v>2.4371814034373697E-2</v>
      </c>
      <c r="AQ17" s="57">
        <f>All_EFs!E218</f>
        <v>9.0823345025898528E-6</v>
      </c>
      <c r="AR17" s="72" t="s">
        <v>457</v>
      </c>
      <c r="AS17" s="86">
        <f t="shared" si="17"/>
        <v>0.10805966934501296</v>
      </c>
      <c r="AT17" s="86">
        <f t="shared" si="18"/>
        <v>0.11501966561419358</v>
      </c>
      <c r="AU17" s="86">
        <f t="shared" si="19"/>
        <v>0.11556561118506059</v>
      </c>
      <c r="AV17" s="86">
        <f t="shared" si="20"/>
        <v>9.7395485068277332E-2</v>
      </c>
      <c r="AW17" s="89">
        <f t="shared" si="21"/>
        <v>7.4152709420063481E-2</v>
      </c>
      <c r="AX17" s="85">
        <f t="shared" si="25"/>
        <v>0.10203862812652158</v>
      </c>
    </row>
    <row r="18" spans="1:50">
      <c r="A18" s="53">
        <v>2840</v>
      </c>
      <c r="B18" s="72" t="s">
        <v>441</v>
      </c>
      <c r="C18" s="72" t="s">
        <v>15</v>
      </c>
      <c r="D18" s="72" t="str">
        <f t="shared" si="0"/>
        <v>2840 &amp; 3</v>
      </c>
      <c r="E18" s="72" t="s">
        <v>464</v>
      </c>
      <c r="F18" s="61" t="str">
        <f t="shared" si="1"/>
        <v>2840 &amp; CV-3</v>
      </c>
      <c r="G18" s="52">
        <v>103</v>
      </c>
      <c r="H18" s="106" t="str">
        <f>VLOOKUP(G18,Boiler_Bin_Key!$A$2:$E$23,3, FALSE)</f>
        <v>Bituminous</v>
      </c>
      <c r="I18" s="88">
        <v>7301032.8250000002</v>
      </c>
      <c r="J18" s="44" t="s">
        <v>436</v>
      </c>
      <c r="K18" s="63">
        <v>5002365.25</v>
      </c>
      <c r="L18" s="44" t="s">
        <v>436</v>
      </c>
      <c r="M18" s="63">
        <v>6683883.9000000004</v>
      </c>
      <c r="N18" s="44" t="s">
        <v>436</v>
      </c>
      <c r="O18" s="63">
        <v>8195880.8720000004</v>
      </c>
      <c r="P18" s="43" t="s">
        <v>436</v>
      </c>
      <c r="Q18" s="63">
        <v>4929770.6490000002</v>
      </c>
      <c r="R18" s="59" t="s">
        <v>436</v>
      </c>
      <c r="S18" s="57">
        <f>All_EFs!E16</f>
        <v>1.4439378507525317E-5</v>
      </c>
      <c r="T18" s="72" t="s">
        <v>457</v>
      </c>
      <c r="U18" s="86">
        <f t="shared" si="2"/>
        <v>5.2711188228020928E-2</v>
      </c>
      <c r="V18" s="86">
        <f t="shared" si="3"/>
        <v>3.6115522638820757E-2</v>
      </c>
      <c r="W18" s="86">
        <f t="shared" si="4"/>
        <v>4.8255564766227249E-2</v>
      </c>
      <c r="X18" s="86">
        <f t="shared" si="5"/>
        <v>5.9171713056697328E-2</v>
      </c>
      <c r="Y18" s="89">
        <f t="shared" si="6"/>
        <v>3.5591412178099871E-2</v>
      </c>
      <c r="Z18" s="85">
        <f t="shared" si="22"/>
        <v>4.6369080173573232E-2</v>
      </c>
      <c r="AA18" s="57">
        <f>All_EFs!E130</f>
        <v>8.6762912988560279E-4</v>
      </c>
      <c r="AB18" s="79" t="s">
        <v>457</v>
      </c>
      <c r="AC18" s="86">
        <f t="shared" si="7"/>
        <v>3.1672943786104875</v>
      </c>
      <c r="AD18" s="86">
        <f t="shared" si="8"/>
        <v>2.170098904613738</v>
      </c>
      <c r="AE18" s="86">
        <f t="shared" si="9"/>
        <v>2.899566186206695</v>
      </c>
      <c r="AF18" s="86">
        <f t="shared" si="10"/>
        <v>3.555492494809708</v>
      </c>
      <c r="AG18" s="89">
        <f t="shared" si="11"/>
        <v>2.1386063093637269</v>
      </c>
      <c r="AH18" s="85">
        <f t="shared" si="23"/>
        <v>2.7862116547208706</v>
      </c>
      <c r="AI18" s="57">
        <f>IF(OR(G18=117, G18=118,G18=119), 'Case Study Emis'!AA18*0.18,'Case Study Emis'!AA18*0.12)</f>
        <v>1.0411549558627233E-4</v>
      </c>
      <c r="AJ18" s="79" t="s">
        <v>457</v>
      </c>
      <c r="AK18" s="86">
        <f t="shared" si="12"/>
        <v>0.38007532543325845</v>
      </c>
      <c r="AL18" s="86">
        <f t="shared" si="13"/>
        <v>0.26041186855364851</v>
      </c>
      <c r="AM18" s="86">
        <f t="shared" si="14"/>
        <v>0.34794794234480331</v>
      </c>
      <c r="AN18" s="86">
        <f t="shared" si="15"/>
        <v>0.4266590993771649</v>
      </c>
      <c r="AO18" s="89">
        <f t="shared" si="16"/>
        <v>0.25663275712364719</v>
      </c>
      <c r="AP18" s="85">
        <f t="shared" si="24"/>
        <v>0.33434539856650447</v>
      </c>
      <c r="AQ18" s="57">
        <f>All_EFs!E198</f>
        <v>5.5744474834641558E-4</v>
      </c>
      <c r="AR18" s="72" t="s">
        <v>457</v>
      </c>
      <c r="AS18" s="86">
        <f t="shared" si="17"/>
        <v>2.0349612029005222</v>
      </c>
      <c r="AT18" s="86">
        <f t="shared" si="18"/>
        <v>1.394271118961552</v>
      </c>
      <c r="AU18" s="86">
        <f t="shared" si="19"/>
        <v>1.8629479893060796</v>
      </c>
      <c r="AV18" s="86">
        <f t="shared" si="20"/>
        <v>2.284375375084621</v>
      </c>
      <c r="AW18" s="89">
        <f t="shared" si="21"/>
        <v>1.3740373794186755</v>
      </c>
      <c r="AX18" s="85">
        <f t="shared" si="25"/>
        <v>1.7901186131342901</v>
      </c>
    </row>
    <row r="19" spans="1:50">
      <c r="A19" s="53">
        <v>2840</v>
      </c>
      <c r="B19" s="72" t="s">
        <v>441</v>
      </c>
      <c r="C19" s="72" t="s">
        <v>29</v>
      </c>
      <c r="D19" s="72" t="str">
        <f t="shared" si="0"/>
        <v>2840 &amp; 4</v>
      </c>
      <c r="E19" s="72" t="s">
        <v>84</v>
      </c>
      <c r="F19" s="61" t="str">
        <f t="shared" si="1"/>
        <v>2840 &amp; CV-4</v>
      </c>
      <c r="G19" s="52">
        <v>102</v>
      </c>
      <c r="H19" s="106" t="str">
        <f>VLOOKUP(G19,Boiler_Bin_Key!$A$2:$E$23,3, FALSE)</f>
        <v>Bituminous</v>
      </c>
      <c r="I19" s="88">
        <v>44779193.25</v>
      </c>
      <c r="J19" s="44" t="s">
        <v>436</v>
      </c>
      <c r="K19" s="63">
        <v>38915109.549999997</v>
      </c>
      <c r="L19" s="44" t="s">
        <v>436</v>
      </c>
      <c r="M19" s="63">
        <v>44885033.725000001</v>
      </c>
      <c r="N19" s="44" t="s">
        <v>436</v>
      </c>
      <c r="O19" s="63">
        <v>36844643.395999998</v>
      </c>
      <c r="P19" s="43" t="s">
        <v>436</v>
      </c>
      <c r="Q19" s="63">
        <v>20260274.344000001</v>
      </c>
      <c r="R19" s="59" t="s">
        <v>436</v>
      </c>
      <c r="S19" s="57">
        <f>Bin_As!O6</f>
        <v>2.52E-6</v>
      </c>
      <c r="T19" s="72" t="s">
        <v>455</v>
      </c>
      <c r="U19" s="86">
        <f t="shared" si="2"/>
        <v>5.6421783495000002E-2</v>
      </c>
      <c r="V19" s="86">
        <f t="shared" si="3"/>
        <v>4.9033038033E-2</v>
      </c>
      <c r="W19" s="86">
        <f t="shared" si="4"/>
        <v>5.6555142493500001E-2</v>
      </c>
      <c r="X19" s="86">
        <f t="shared" si="5"/>
        <v>4.642425067896E-2</v>
      </c>
      <c r="Y19" s="89">
        <f t="shared" si="6"/>
        <v>2.5527945673440001E-2</v>
      </c>
      <c r="Z19" s="85">
        <f t="shared" si="22"/>
        <v>4.6792432074779997E-2</v>
      </c>
      <c r="AA19" s="57">
        <f>Bin_Cr!O5</f>
        <v>4.7500000000000003E-6</v>
      </c>
      <c r="AB19" s="79" t="s">
        <v>455</v>
      </c>
      <c r="AC19" s="86">
        <f t="shared" si="7"/>
        <v>0.10635058396875</v>
      </c>
      <c r="AD19" s="86">
        <f t="shared" si="8"/>
        <v>9.2423385181249998E-2</v>
      </c>
      <c r="AE19" s="86">
        <f t="shared" si="9"/>
        <v>0.10660195509687501</v>
      </c>
      <c r="AF19" s="86">
        <f t="shared" si="10"/>
        <v>8.7506028065500008E-2</v>
      </c>
      <c r="AG19" s="89">
        <f t="shared" si="11"/>
        <v>4.8118151567000007E-2</v>
      </c>
      <c r="AH19" s="85">
        <f t="shared" si="23"/>
        <v>8.8200020775874993E-2</v>
      </c>
      <c r="AI19" s="57">
        <f>IF(OR(G19=117, G19=118,G19=119), 'Case Study Emis'!AA19*0.18,'Case Study Emis'!AA19*0.12)</f>
        <v>5.7000000000000005E-7</v>
      </c>
      <c r="AJ19" s="79" t="s">
        <v>455</v>
      </c>
      <c r="AK19" s="86">
        <f t="shared" si="12"/>
        <v>1.2762070076250001E-2</v>
      </c>
      <c r="AL19" s="86">
        <f t="shared" si="13"/>
        <v>1.109080622175E-2</v>
      </c>
      <c r="AM19" s="86">
        <f t="shared" si="14"/>
        <v>1.2792234611625002E-2</v>
      </c>
      <c r="AN19" s="86">
        <f t="shared" si="15"/>
        <v>1.0500723367860001E-2</v>
      </c>
      <c r="AO19" s="89">
        <f t="shared" si="16"/>
        <v>5.7741781880400007E-3</v>
      </c>
      <c r="AP19" s="85">
        <f t="shared" si="24"/>
        <v>1.0584002493105E-2</v>
      </c>
      <c r="AQ19" s="57">
        <f>Bin_Ni!O3</f>
        <v>2.7399999999999999E-5</v>
      </c>
      <c r="AR19" s="72" t="s">
        <v>455</v>
      </c>
      <c r="AS19" s="86">
        <f t="shared" si="17"/>
        <v>0.61347494752499998</v>
      </c>
      <c r="AT19" s="86">
        <f t="shared" si="18"/>
        <v>0.53313700083499993</v>
      </c>
      <c r="AU19" s="86">
        <f t="shared" si="19"/>
        <v>0.61492496203249991</v>
      </c>
      <c r="AV19" s="86">
        <f t="shared" si="20"/>
        <v>0.50477161452519992</v>
      </c>
      <c r="AW19" s="89">
        <f t="shared" si="21"/>
        <v>0.27756575851280002</v>
      </c>
      <c r="AX19" s="85">
        <f t="shared" si="25"/>
        <v>0.50877485668610001</v>
      </c>
    </row>
    <row r="20" spans="1:50">
      <c r="A20" s="53">
        <v>2840</v>
      </c>
      <c r="B20" s="72" t="s">
        <v>441</v>
      </c>
      <c r="C20" s="72" t="s">
        <v>50</v>
      </c>
      <c r="D20" s="72" t="str">
        <f t="shared" si="0"/>
        <v>2840 &amp; 5</v>
      </c>
      <c r="E20" s="72" t="s">
        <v>465</v>
      </c>
      <c r="F20" s="61" t="str">
        <f t="shared" si="1"/>
        <v>2840 &amp; CV-5</v>
      </c>
      <c r="G20" s="52">
        <v>102</v>
      </c>
      <c r="H20" s="106" t="str">
        <f>VLOOKUP(G20,Boiler_Bin_Key!$A$2:$E$23,3, FALSE)</f>
        <v>Bituminous</v>
      </c>
      <c r="I20" s="88">
        <v>24541261.467999998</v>
      </c>
      <c r="J20" s="44" t="s">
        <v>436</v>
      </c>
      <c r="K20" s="63">
        <v>22834170.82</v>
      </c>
      <c r="L20" s="44" t="s">
        <v>436</v>
      </c>
      <c r="M20" s="63">
        <v>28730363.986000001</v>
      </c>
      <c r="N20" s="44" t="s">
        <v>436</v>
      </c>
      <c r="O20" s="63">
        <v>31309228.495000001</v>
      </c>
      <c r="P20" s="43" t="s">
        <v>436</v>
      </c>
      <c r="Q20" s="63">
        <v>18578188.993999999</v>
      </c>
      <c r="R20" s="59" t="s">
        <v>436</v>
      </c>
      <c r="S20" s="57">
        <f>Bin_As!O6</f>
        <v>2.52E-6</v>
      </c>
      <c r="T20" s="72" t="s">
        <v>455</v>
      </c>
      <c r="U20" s="86">
        <f t="shared" si="2"/>
        <v>3.0921989449679999E-2</v>
      </c>
      <c r="V20" s="86">
        <f t="shared" si="3"/>
        <v>2.8771055233200001E-2</v>
      </c>
      <c r="W20" s="86">
        <f t="shared" si="4"/>
        <v>3.6200258622360003E-2</v>
      </c>
      <c r="X20" s="86">
        <f t="shared" si="5"/>
        <v>3.9449627903700005E-2</v>
      </c>
      <c r="Y20" s="89">
        <f t="shared" si="6"/>
        <v>2.3408518132439996E-2</v>
      </c>
      <c r="Z20" s="85">
        <f t="shared" si="22"/>
        <v>3.1750289868276008E-2</v>
      </c>
      <c r="AA20" s="57">
        <f>Bin_Cr!O5</f>
        <v>4.7500000000000003E-6</v>
      </c>
      <c r="AB20" s="79" t="s">
        <v>455</v>
      </c>
      <c r="AC20" s="86">
        <f t="shared" si="7"/>
        <v>5.8285495986499999E-2</v>
      </c>
      <c r="AD20" s="86">
        <f t="shared" si="8"/>
        <v>5.4231155697499998E-2</v>
      </c>
      <c r="AE20" s="86">
        <f t="shared" si="9"/>
        <v>6.8234614466749999E-2</v>
      </c>
      <c r="AF20" s="86">
        <f t="shared" si="10"/>
        <v>7.4359417675625011E-2</v>
      </c>
      <c r="AG20" s="89">
        <f t="shared" si="11"/>
        <v>4.4123198860750001E-2</v>
      </c>
      <c r="AH20" s="85">
        <f t="shared" si="23"/>
        <v>5.9846776537425005E-2</v>
      </c>
      <c r="AI20" s="57">
        <f>IF(OR(G20=117, G20=118,G20=119), 'Case Study Emis'!AA20*0.18,'Case Study Emis'!AA20*0.12)</f>
        <v>5.7000000000000005E-7</v>
      </c>
      <c r="AJ20" s="79" t="s">
        <v>455</v>
      </c>
      <c r="AK20" s="86">
        <f t="shared" si="12"/>
        <v>6.9942595183799996E-3</v>
      </c>
      <c r="AL20" s="86">
        <f t="shared" si="13"/>
        <v>6.5077386837000002E-3</v>
      </c>
      <c r="AM20" s="86">
        <f t="shared" si="14"/>
        <v>8.1881537360100013E-3</v>
      </c>
      <c r="AN20" s="86">
        <f t="shared" si="15"/>
        <v>8.9231301210750003E-3</v>
      </c>
      <c r="AO20" s="89">
        <f t="shared" si="16"/>
        <v>5.2947838632900002E-3</v>
      </c>
      <c r="AP20" s="85">
        <f t="shared" si="24"/>
        <v>7.1816131844909996E-3</v>
      </c>
      <c r="AQ20" s="57">
        <f>Bin_Ni!O3</f>
        <v>2.7399999999999999E-5</v>
      </c>
      <c r="AR20" s="72" t="s">
        <v>455</v>
      </c>
      <c r="AS20" s="86">
        <f t="shared" si="17"/>
        <v>0.33621528211159996</v>
      </c>
      <c r="AT20" s="86">
        <f t="shared" si="18"/>
        <v>0.31282814023399996</v>
      </c>
      <c r="AU20" s="86">
        <f t="shared" si="19"/>
        <v>0.39360598660820001</v>
      </c>
      <c r="AV20" s="86">
        <f t="shared" si="20"/>
        <v>0.42893643038149998</v>
      </c>
      <c r="AW20" s="89">
        <f t="shared" si="21"/>
        <v>0.25452118921779998</v>
      </c>
      <c r="AX20" s="85">
        <f t="shared" si="25"/>
        <v>0.34522140571061993</v>
      </c>
    </row>
    <row r="21" spans="1:50">
      <c r="A21" s="53">
        <v>2840</v>
      </c>
      <c r="B21" s="72" t="s">
        <v>441</v>
      </c>
      <c r="C21" s="72" t="s">
        <v>54</v>
      </c>
      <c r="D21" s="72" t="str">
        <f t="shared" si="0"/>
        <v>2840 &amp; 6</v>
      </c>
      <c r="E21" s="72" t="s">
        <v>466</v>
      </c>
      <c r="F21" s="61" t="str">
        <f t="shared" si="1"/>
        <v>2840 &amp; CV-6</v>
      </c>
      <c r="G21" s="52">
        <v>102</v>
      </c>
      <c r="H21" s="106" t="str">
        <f>VLOOKUP(G21,Boiler_Bin_Key!$A$2:$E$23,3, FALSE)</f>
        <v>Bituminous</v>
      </c>
      <c r="I21" s="88">
        <v>20098058.206999999</v>
      </c>
      <c r="J21" s="44" t="s">
        <v>436</v>
      </c>
      <c r="K21" s="63">
        <v>25441528.329999998</v>
      </c>
      <c r="L21" s="44" t="s">
        <v>436</v>
      </c>
      <c r="M21" s="63">
        <v>27931487.388999999</v>
      </c>
      <c r="N21" s="44" t="s">
        <v>436</v>
      </c>
      <c r="O21" s="63">
        <v>24420828.381000001</v>
      </c>
      <c r="P21" s="43" t="s">
        <v>436</v>
      </c>
      <c r="Q21" s="63">
        <v>22319624.923</v>
      </c>
      <c r="R21" s="59" t="s">
        <v>436</v>
      </c>
      <c r="S21" s="57">
        <f>Bin_As!O6</f>
        <v>2.52E-6</v>
      </c>
      <c r="T21" s="72" t="s">
        <v>455</v>
      </c>
      <c r="U21" s="86">
        <f t="shared" si="2"/>
        <v>2.5323553340819999E-2</v>
      </c>
      <c r="V21" s="86">
        <f t="shared" si="3"/>
        <v>3.2056325695799998E-2</v>
      </c>
      <c r="W21" s="86">
        <f t="shared" si="4"/>
        <v>3.5193674110140002E-2</v>
      </c>
      <c r="X21" s="86">
        <f t="shared" si="5"/>
        <v>3.077024376006E-2</v>
      </c>
      <c r="Y21" s="89">
        <f t="shared" si="6"/>
        <v>2.812272740298E-2</v>
      </c>
      <c r="Z21" s="85">
        <f t="shared" si="22"/>
        <v>3.0293304861960003E-2</v>
      </c>
      <c r="AA21" s="57">
        <f>Bin_Cr!O5</f>
        <v>4.7500000000000003E-6</v>
      </c>
      <c r="AB21" s="79" t="s">
        <v>455</v>
      </c>
      <c r="AC21" s="86">
        <f t="shared" si="7"/>
        <v>4.7732888241624999E-2</v>
      </c>
      <c r="AD21" s="86">
        <f t="shared" si="8"/>
        <v>6.0423629783750002E-2</v>
      </c>
      <c r="AE21" s="86">
        <f t="shared" si="9"/>
        <v>6.6337282548874998E-2</v>
      </c>
      <c r="AF21" s="86">
        <f t="shared" si="10"/>
        <v>5.7999467404875008E-2</v>
      </c>
      <c r="AG21" s="89">
        <f t="shared" si="11"/>
        <v>5.3009109192125002E-2</v>
      </c>
      <c r="AH21" s="85">
        <f t="shared" si="23"/>
        <v>5.7100475434249995E-2</v>
      </c>
      <c r="AI21" s="57">
        <f>IF(OR(G21=117, G21=118,G21=119), 'Case Study Emis'!AA21*0.18,'Case Study Emis'!AA21*0.12)</f>
        <v>5.7000000000000005E-7</v>
      </c>
      <c r="AJ21" s="79" t="s">
        <v>455</v>
      </c>
      <c r="AK21" s="86">
        <f t="shared" si="12"/>
        <v>5.7279465889949997E-3</v>
      </c>
      <c r="AL21" s="86">
        <f t="shared" si="13"/>
        <v>7.25083557405E-3</v>
      </c>
      <c r="AM21" s="86">
        <f t="shared" si="14"/>
        <v>7.9604739058650002E-3</v>
      </c>
      <c r="AN21" s="86">
        <f t="shared" si="15"/>
        <v>6.9599360885850003E-3</v>
      </c>
      <c r="AO21" s="89">
        <f t="shared" si="16"/>
        <v>6.3610931030550003E-3</v>
      </c>
      <c r="AP21" s="85">
        <f t="shared" si="24"/>
        <v>6.8520570521100003E-3</v>
      </c>
      <c r="AQ21" s="57">
        <f>Bin_Ni!O3</f>
        <v>2.7399999999999999E-5</v>
      </c>
      <c r="AR21" s="72" t="s">
        <v>455</v>
      </c>
      <c r="AS21" s="86">
        <f t="shared" si="17"/>
        <v>0.27534339743589997</v>
      </c>
      <c r="AT21" s="86">
        <f t="shared" si="18"/>
        <v>0.34854893812099996</v>
      </c>
      <c r="AU21" s="86">
        <f t="shared" si="19"/>
        <v>0.38266137722929994</v>
      </c>
      <c r="AV21" s="86">
        <f t="shared" si="20"/>
        <v>0.33456534881969996</v>
      </c>
      <c r="AW21" s="89">
        <f t="shared" si="21"/>
        <v>0.30577886144510003</v>
      </c>
      <c r="AX21" s="85">
        <f t="shared" si="25"/>
        <v>0.3293795846102</v>
      </c>
    </row>
    <row r="22" spans="1:50">
      <c r="A22" s="53">
        <v>2952</v>
      </c>
      <c r="B22" s="72" t="s">
        <v>442</v>
      </c>
      <c r="C22" s="72" t="s">
        <v>29</v>
      </c>
      <c r="D22" s="72" t="str">
        <f t="shared" si="0"/>
        <v>2952 &amp; 4</v>
      </c>
      <c r="E22" s="72" t="s">
        <v>467</v>
      </c>
      <c r="F22" s="61" t="str">
        <f t="shared" si="1"/>
        <v>2952 &amp; MK4 Config</v>
      </c>
      <c r="G22" s="52">
        <v>113</v>
      </c>
      <c r="H22" s="106" t="str">
        <f>VLOOKUP(G22,Boiler_Bin_Key!$A$2:$E$23,3, FALSE)</f>
        <v>Subbituminous</v>
      </c>
      <c r="I22" s="88">
        <v>33236048.068</v>
      </c>
      <c r="J22" s="44" t="s">
        <v>436</v>
      </c>
      <c r="K22" s="63">
        <v>35860758.236000001</v>
      </c>
      <c r="L22" s="44" t="s">
        <v>436</v>
      </c>
      <c r="M22" s="63">
        <v>27804675.037999999</v>
      </c>
      <c r="N22" s="44" t="s">
        <v>436</v>
      </c>
      <c r="O22" s="63">
        <v>38359992.575999998</v>
      </c>
      <c r="P22" s="43" t="s">
        <v>436</v>
      </c>
      <c r="Q22" s="63">
        <v>26599815.598999999</v>
      </c>
      <c r="R22" s="59" t="s">
        <v>436</v>
      </c>
      <c r="S22" s="57">
        <f>Bin_As!O3</f>
        <v>1.2500000000000001E-5</v>
      </c>
      <c r="T22" s="72" t="s">
        <v>455</v>
      </c>
      <c r="U22" s="86">
        <f t="shared" si="2"/>
        <v>0.20772530042500001</v>
      </c>
      <c r="V22" s="86">
        <f t="shared" si="3"/>
        <v>0.22412973897500002</v>
      </c>
      <c r="W22" s="86">
        <f t="shared" si="4"/>
        <v>0.17377921898750001</v>
      </c>
      <c r="X22" s="86">
        <f t="shared" si="5"/>
        <v>0.23974995360000001</v>
      </c>
      <c r="Y22" s="89">
        <f t="shared" si="6"/>
        <v>0.16624884749374999</v>
      </c>
      <c r="Z22" s="85">
        <f t="shared" si="22"/>
        <v>0.20232661189625004</v>
      </c>
      <c r="AA22" s="57">
        <f>Bin_Cr!O3</f>
        <v>4.8900000000000003E-5</v>
      </c>
      <c r="AB22" s="79" t="s">
        <v>455</v>
      </c>
      <c r="AC22" s="86">
        <f t="shared" si="7"/>
        <v>0.81262137526260003</v>
      </c>
      <c r="AD22" s="86">
        <f t="shared" si="8"/>
        <v>0.87679553887020001</v>
      </c>
      <c r="AE22" s="86">
        <f t="shared" si="9"/>
        <v>0.67982430467910004</v>
      </c>
      <c r="AF22" s="86">
        <f t="shared" si="10"/>
        <v>0.93790181848319998</v>
      </c>
      <c r="AG22" s="89">
        <f t="shared" si="11"/>
        <v>0.65036549139555011</v>
      </c>
      <c r="AH22" s="85">
        <f t="shared" si="23"/>
        <v>0.79150170573813006</v>
      </c>
      <c r="AI22" s="57">
        <f>IF(OR(G22=117, G22=118,G22=119), 'Case Study Emis'!AA22*0.18,'Case Study Emis'!AA22*0.12)</f>
        <v>5.8680000000000004E-6</v>
      </c>
      <c r="AJ22" s="79" t="s">
        <v>455</v>
      </c>
      <c r="AK22" s="86">
        <f t="shared" si="12"/>
        <v>9.7514565031512013E-2</v>
      </c>
      <c r="AL22" s="86">
        <f t="shared" si="13"/>
        <v>0.10521546466442401</v>
      </c>
      <c r="AM22" s="86">
        <f t="shared" si="14"/>
        <v>8.1578916561492007E-2</v>
      </c>
      <c r="AN22" s="86">
        <f t="shared" si="15"/>
        <v>0.112548218217984</v>
      </c>
      <c r="AO22" s="89">
        <f t="shared" si="16"/>
        <v>7.8043858967466004E-2</v>
      </c>
      <c r="AP22" s="85">
        <f t="shared" si="24"/>
        <v>9.4980204688575612E-2</v>
      </c>
      <c r="AQ22" s="57">
        <f>Bin_Ni!O3</f>
        <v>2.7399999999999999E-5</v>
      </c>
      <c r="AR22" s="72" t="s">
        <v>455</v>
      </c>
      <c r="AS22" s="86">
        <f t="shared" si="17"/>
        <v>0.45533385853159997</v>
      </c>
      <c r="AT22" s="86">
        <f t="shared" si="18"/>
        <v>0.49129238783320001</v>
      </c>
      <c r="AU22" s="86">
        <f t="shared" si="19"/>
        <v>0.38092404802059998</v>
      </c>
      <c r="AV22" s="86">
        <f t="shared" si="20"/>
        <v>0.52553189829119995</v>
      </c>
      <c r="AW22" s="89">
        <f t="shared" si="21"/>
        <v>0.36441747370629995</v>
      </c>
      <c r="AX22" s="85">
        <f t="shared" si="25"/>
        <v>0.44349993327657999</v>
      </c>
    </row>
    <row r="23" spans="1:50">
      <c r="A23" s="53">
        <v>2952</v>
      </c>
      <c r="B23" s="72" t="s">
        <v>442</v>
      </c>
      <c r="C23" s="72" t="s">
        <v>50</v>
      </c>
      <c r="D23" s="72" t="str">
        <f t="shared" si="0"/>
        <v>2952 &amp; 5</v>
      </c>
      <c r="E23" s="72" t="s">
        <v>468</v>
      </c>
      <c r="F23" s="61" t="str">
        <f t="shared" si="1"/>
        <v>2952 &amp; MK5 Config</v>
      </c>
      <c r="G23" s="52">
        <v>113</v>
      </c>
      <c r="H23" s="106" t="str">
        <f>VLOOKUP(G23,Boiler_Bin_Key!$A$2:$E$23,3, FALSE)</f>
        <v>Subbituminous</v>
      </c>
      <c r="I23" s="88">
        <v>33889404.398999996</v>
      </c>
      <c r="J23" s="44" t="s">
        <v>436</v>
      </c>
      <c r="K23" s="63">
        <v>37190797.925999999</v>
      </c>
      <c r="L23" s="44" t="s">
        <v>436</v>
      </c>
      <c r="M23" s="63">
        <v>24191118.245000001</v>
      </c>
      <c r="N23" s="44" t="s">
        <v>436</v>
      </c>
      <c r="O23" s="63">
        <v>30929766.057</v>
      </c>
      <c r="P23" s="43" t="s">
        <v>436</v>
      </c>
      <c r="Q23" s="63">
        <v>32869678.373</v>
      </c>
      <c r="R23" s="59" t="s">
        <v>436</v>
      </c>
      <c r="S23" s="57">
        <f>Bin_As!O3</f>
        <v>1.2500000000000001E-5</v>
      </c>
      <c r="T23" s="72" t="s">
        <v>455</v>
      </c>
      <c r="U23" s="86">
        <f t="shared" si="2"/>
        <v>0.21180877749374999</v>
      </c>
      <c r="V23" s="86">
        <f t="shared" si="3"/>
        <v>0.23244248703750001</v>
      </c>
      <c r="W23" s="86">
        <f t="shared" si="4"/>
        <v>0.15119448903125002</v>
      </c>
      <c r="X23" s="86">
        <f t="shared" si="5"/>
        <v>0.19331103785625001</v>
      </c>
      <c r="Y23" s="89">
        <f t="shared" si="6"/>
        <v>0.20543548983125001</v>
      </c>
      <c r="Z23" s="85">
        <f t="shared" si="22"/>
        <v>0.19883845625000002</v>
      </c>
      <c r="AA23" s="57">
        <f>Bin_Cr!O3</f>
        <v>4.8900000000000003E-5</v>
      </c>
      <c r="AB23" s="79" t="s">
        <v>455</v>
      </c>
      <c r="AC23" s="86">
        <f t="shared" si="7"/>
        <v>0.82859593755554994</v>
      </c>
      <c r="AD23" s="86">
        <f t="shared" si="8"/>
        <v>0.90931500929069997</v>
      </c>
      <c r="AE23" s="86">
        <f t="shared" si="9"/>
        <v>0.59147284109025011</v>
      </c>
      <c r="AF23" s="86">
        <f t="shared" si="10"/>
        <v>0.75623278009365003</v>
      </c>
      <c r="AG23" s="89">
        <f t="shared" si="11"/>
        <v>0.80366363621985004</v>
      </c>
      <c r="AH23" s="85">
        <f t="shared" si="23"/>
        <v>0.77785604084999993</v>
      </c>
      <c r="AI23" s="57">
        <f>IF(OR(G23=117, G23=118,G23=119), 'Case Study Emis'!AA23*0.18,'Case Study Emis'!AA23*0.12)</f>
        <v>5.8680000000000004E-6</v>
      </c>
      <c r="AJ23" s="79" t="s">
        <v>455</v>
      </c>
      <c r="AK23" s="86">
        <f t="shared" si="12"/>
        <v>9.9431512506666E-2</v>
      </c>
      <c r="AL23" s="86">
        <f t="shared" si="13"/>
        <v>0.10911780111488401</v>
      </c>
      <c r="AM23" s="86">
        <f t="shared" si="14"/>
        <v>7.0976740930830007E-2</v>
      </c>
      <c r="AN23" s="86">
        <f t="shared" si="15"/>
        <v>9.0747933611238008E-2</v>
      </c>
      <c r="AO23" s="89">
        <f t="shared" si="16"/>
        <v>9.6439636346382002E-2</v>
      </c>
      <c r="AP23" s="85">
        <f t="shared" si="24"/>
        <v>9.3342724901999991E-2</v>
      </c>
      <c r="AQ23" s="57">
        <f>Bin_Ni!O3</f>
        <v>2.7399999999999999E-5</v>
      </c>
      <c r="AR23" s="72" t="s">
        <v>455</v>
      </c>
      <c r="AS23" s="86">
        <f t="shared" si="17"/>
        <v>0.4642848402662999</v>
      </c>
      <c r="AT23" s="86">
        <f t="shared" si="18"/>
        <v>0.50951393158619995</v>
      </c>
      <c r="AU23" s="86">
        <f t="shared" si="19"/>
        <v>0.33141831995650001</v>
      </c>
      <c r="AV23" s="86">
        <f t="shared" si="20"/>
        <v>0.42373779498089997</v>
      </c>
      <c r="AW23" s="89">
        <f t="shared" si="21"/>
        <v>0.45031459371009996</v>
      </c>
      <c r="AX23" s="85">
        <f t="shared" si="25"/>
        <v>0.43585389609999997</v>
      </c>
    </row>
    <row r="24" spans="1:50">
      <c r="A24" s="53">
        <v>2952</v>
      </c>
      <c r="B24" s="72" t="s">
        <v>442</v>
      </c>
      <c r="C24" s="72" t="s">
        <v>54</v>
      </c>
      <c r="D24" s="72" t="str">
        <f t="shared" si="0"/>
        <v>2952 &amp; 6</v>
      </c>
      <c r="E24" s="72" t="s">
        <v>469</v>
      </c>
      <c r="F24" s="61" t="str">
        <f t="shared" si="1"/>
        <v>2952 &amp; MK6 Config</v>
      </c>
      <c r="G24" s="52">
        <v>113</v>
      </c>
      <c r="H24" s="106" t="str">
        <f>VLOOKUP(G24,Boiler_Bin_Key!$A$2:$E$23,3, FALSE)</f>
        <v>Subbituminous</v>
      </c>
      <c r="I24" s="88">
        <v>39328783.064999998</v>
      </c>
      <c r="J24" s="44" t="s">
        <v>436</v>
      </c>
      <c r="K24" s="63">
        <v>31864872.215999998</v>
      </c>
      <c r="L24" s="44" t="s">
        <v>436</v>
      </c>
      <c r="M24" s="63">
        <v>35741871.376999997</v>
      </c>
      <c r="N24" s="44" t="s">
        <v>436</v>
      </c>
      <c r="O24" s="63">
        <v>35276700.130000003</v>
      </c>
      <c r="P24" s="43" t="s">
        <v>436</v>
      </c>
      <c r="Q24" s="63">
        <v>32965442.377</v>
      </c>
      <c r="R24" s="59" t="s">
        <v>436</v>
      </c>
      <c r="S24" s="57">
        <f>Bin_As!O3</f>
        <v>1.2500000000000001E-5</v>
      </c>
      <c r="T24" s="72" t="s">
        <v>455</v>
      </c>
      <c r="U24" s="86">
        <f t="shared" si="2"/>
        <v>0.24580489415624998</v>
      </c>
      <c r="V24" s="86">
        <f t="shared" si="3"/>
        <v>0.19915545134999998</v>
      </c>
      <c r="W24" s="86">
        <f t="shared" si="4"/>
        <v>0.22338669610624998</v>
      </c>
      <c r="X24" s="86">
        <f t="shared" si="5"/>
        <v>0.22047937581250002</v>
      </c>
      <c r="Y24" s="89">
        <f t="shared" si="6"/>
        <v>0.20603401485625003</v>
      </c>
      <c r="Z24" s="85">
        <f t="shared" si="22"/>
        <v>0.21897208645624996</v>
      </c>
      <c r="AA24" s="57">
        <f>Bin_Cr!O3</f>
        <v>4.8900000000000003E-5</v>
      </c>
      <c r="AB24" s="79" t="s">
        <v>455</v>
      </c>
      <c r="AC24" s="86">
        <f t="shared" si="7"/>
        <v>0.96158874593924992</v>
      </c>
      <c r="AD24" s="86">
        <f t="shared" si="8"/>
        <v>0.77909612568120001</v>
      </c>
      <c r="AE24" s="86">
        <f t="shared" si="9"/>
        <v>0.87388875516764997</v>
      </c>
      <c r="AF24" s="86">
        <f t="shared" si="10"/>
        <v>0.86251531817850013</v>
      </c>
      <c r="AG24" s="89">
        <f t="shared" si="11"/>
        <v>0.80600506611764999</v>
      </c>
      <c r="AH24" s="85">
        <f t="shared" si="23"/>
        <v>0.85661880221685005</v>
      </c>
      <c r="AI24" s="57">
        <f>IF(OR(G24=117, G24=118,G24=119), 'Case Study Emis'!AA24*0.18,'Case Study Emis'!AA24*0.12)</f>
        <v>5.8680000000000004E-6</v>
      </c>
      <c r="AJ24" s="79" t="s">
        <v>455</v>
      </c>
      <c r="AK24" s="86">
        <f t="shared" si="12"/>
        <v>0.11539064951271</v>
      </c>
      <c r="AL24" s="86">
        <f t="shared" si="13"/>
        <v>9.3491535081744001E-2</v>
      </c>
      <c r="AM24" s="86">
        <f t="shared" si="14"/>
        <v>0.10486665062011799</v>
      </c>
      <c r="AN24" s="86">
        <f t="shared" si="15"/>
        <v>0.10350183818142002</v>
      </c>
      <c r="AO24" s="89">
        <f t="shared" si="16"/>
        <v>9.6720607934118005E-2</v>
      </c>
      <c r="AP24" s="85">
        <f t="shared" si="24"/>
        <v>0.10279425626602198</v>
      </c>
      <c r="AQ24" s="57">
        <f>Bin_Ni!O3</f>
        <v>2.7399999999999999E-5</v>
      </c>
      <c r="AR24" s="72" t="s">
        <v>455</v>
      </c>
      <c r="AS24" s="86">
        <f t="shared" si="17"/>
        <v>0.53880432799049993</v>
      </c>
      <c r="AT24" s="86">
        <f t="shared" si="18"/>
        <v>0.43654874935919996</v>
      </c>
      <c r="AU24" s="86">
        <f t="shared" si="19"/>
        <v>0.48966363786489997</v>
      </c>
      <c r="AV24" s="86">
        <f t="shared" si="20"/>
        <v>0.48329079178099998</v>
      </c>
      <c r="AW24" s="89">
        <f t="shared" si="21"/>
        <v>0.45162656056489997</v>
      </c>
      <c r="AX24" s="85">
        <f t="shared" si="25"/>
        <v>0.47998681351209999</v>
      </c>
    </row>
    <row r="25" spans="1:50">
      <c r="A25" s="53">
        <v>3403</v>
      </c>
      <c r="B25" s="72" t="s">
        <v>443</v>
      </c>
      <c r="C25" s="72" t="s">
        <v>20</v>
      </c>
      <c r="D25" s="72" t="str">
        <f t="shared" si="0"/>
        <v>3403 &amp; 1</v>
      </c>
      <c r="E25" s="72" t="s">
        <v>20</v>
      </c>
      <c r="F25" s="61" t="str">
        <f t="shared" si="1"/>
        <v>3403 &amp; 1</v>
      </c>
      <c r="G25" s="52">
        <v>113</v>
      </c>
      <c r="H25" s="106" t="str">
        <f>VLOOKUP(G25,Boiler_Bin_Key!$A$2:$E$23,3, FALSE)</f>
        <v>Subbituminous</v>
      </c>
      <c r="I25" s="88">
        <v>17456407.875999998</v>
      </c>
      <c r="J25" s="44" t="s">
        <v>436</v>
      </c>
      <c r="K25" s="63">
        <v>19112863.852000002</v>
      </c>
      <c r="L25" s="44" t="s">
        <v>436</v>
      </c>
      <c r="M25" s="63">
        <v>17309102.870999999</v>
      </c>
      <c r="N25" s="44" t="s">
        <v>436</v>
      </c>
      <c r="O25" s="63">
        <v>17652391.625999998</v>
      </c>
      <c r="P25" s="43" t="s">
        <v>436</v>
      </c>
      <c r="Q25" s="63">
        <v>15455018.5</v>
      </c>
      <c r="R25" s="59" t="s">
        <v>436</v>
      </c>
      <c r="S25" s="57">
        <f>All_EFs!E7</f>
        <v>3.968705949341404E-7</v>
      </c>
      <c r="T25" s="72" t="s">
        <v>456</v>
      </c>
      <c r="U25" s="86">
        <f t="shared" si="2"/>
        <v>3.4639674895805671E-3</v>
      </c>
      <c r="V25" s="86">
        <f t="shared" si="3"/>
        <v>3.7926668239192333E-3</v>
      </c>
      <c r="W25" s="86">
        <f t="shared" si="4"/>
        <v>3.4347369770950037E-3</v>
      </c>
      <c r="X25" s="86">
        <f t="shared" si="5"/>
        <v>3.5028575833105291E-3</v>
      </c>
      <c r="Y25" s="89">
        <f t="shared" si="6"/>
        <v>3.0668211934065728E-3</v>
      </c>
      <c r="Z25" s="85">
        <f t="shared" si="22"/>
        <v>3.4522100134623812E-3</v>
      </c>
      <c r="AA25" s="57">
        <f>All_EFs!E100</f>
        <v>2.6506085759476448E-4</v>
      </c>
      <c r="AB25" s="79" t="s">
        <v>456</v>
      </c>
      <c r="AC25" s="86">
        <f t="shared" si="7"/>
        <v>2.3135052210682803</v>
      </c>
      <c r="AD25" s="86">
        <f t="shared" si="8"/>
        <v>2.5330360418515472</v>
      </c>
      <c r="AE25" s="86">
        <f t="shared" si="9"/>
        <v>2.2939828255916299</v>
      </c>
      <c r="AF25" s="86">
        <f t="shared" si="10"/>
        <v>2.3394790314930991</v>
      </c>
      <c r="AG25" s="89">
        <f t="shared" si="11"/>
        <v>2.0482602288764751</v>
      </c>
      <c r="AH25" s="85">
        <f t="shared" si="23"/>
        <v>2.3056526697762059</v>
      </c>
      <c r="AI25" s="57">
        <f>IF(OR(G25=117, G25=118,G25=119), 'Case Study Emis'!AA25*0.18,'Case Study Emis'!AA25*0.12)</f>
        <v>3.1807302911371735E-5</v>
      </c>
      <c r="AJ25" s="79" t="s">
        <v>456</v>
      </c>
      <c r="AK25" s="86">
        <f t="shared" si="12"/>
        <v>0.27762062652819364</v>
      </c>
      <c r="AL25" s="86">
        <f t="shared" si="13"/>
        <v>0.30396432502218562</v>
      </c>
      <c r="AM25" s="86">
        <f t="shared" si="14"/>
        <v>0.27527793907099557</v>
      </c>
      <c r="AN25" s="86">
        <f t="shared" si="15"/>
        <v>0.2807374837791719</v>
      </c>
      <c r="AO25" s="89">
        <f t="shared" si="16"/>
        <v>0.24579122746517701</v>
      </c>
      <c r="AP25" s="85">
        <f t="shared" si="24"/>
        <v>0.27667832037314477</v>
      </c>
      <c r="AQ25" s="57">
        <f>All_EFs!E191</f>
        <v>1.4984742779428992E-4</v>
      </c>
      <c r="AR25" s="72" t="s">
        <v>456</v>
      </c>
      <c r="AS25" s="86">
        <f t="shared" si="17"/>
        <v>1.3078989093732918</v>
      </c>
      <c r="AT25" s="86">
        <f t="shared" si="18"/>
        <v>1.432006743002332</v>
      </c>
      <c r="AU25" s="86">
        <f t="shared" si="19"/>
        <v>1.2968622713230542</v>
      </c>
      <c r="AV25" s="86">
        <f t="shared" si="20"/>
        <v>1.3225827397867813</v>
      </c>
      <c r="AW25" s="89">
        <f t="shared" si="21"/>
        <v>1.1579473843690824</v>
      </c>
      <c r="AX25" s="85">
        <f t="shared" si="25"/>
        <v>1.3034596095709083</v>
      </c>
    </row>
    <row r="26" spans="1:50">
      <c r="A26" s="53">
        <v>3403</v>
      </c>
      <c r="B26" s="72" t="s">
        <v>443</v>
      </c>
      <c r="C26" s="72" t="s">
        <v>23</v>
      </c>
      <c r="D26" s="72" t="str">
        <f t="shared" si="0"/>
        <v>3403 &amp; 2</v>
      </c>
      <c r="E26" s="72" t="s">
        <v>23</v>
      </c>
      <c r="F26" s="61" t="str">
        <f t="shared" si="1"/>
        <v>3403 &amp; 2</v>
      </c>
      <c r="G26" s="52">
        <v>113</v>
      </c>
      <c r="H26" s="106" t="str">
        <f>VLOOKUP(G26,Boiler_Bin_Key!$A$2:$E$23,3, FALSE)</f>
        <v>Subbituminous</v>
      </c>
      <c r="I26" s="88">
        <v>16734399.698999999</v>
      </c>
      <c r="J26" s="44" t="s">
        <v>436</v>
      </c>
      <c r="K26" s="63">
        <v>18777535.248</v>
      </c>
      <c r="L26" s="44" t="s">
        <v>436</v>
      </c>
      <c r="M26" s="63">
        <v>18754729.079</v>
      </c>
      <c r="N26" s="44" t="s">
        <v>436</v>
      </c>
      <c r="O26" s="63">
        <v>17876521.789000001</v>
      </c>
      <c r="P26" s="43" t="s">
        <v>436</v>
      </c>
      <c r="Q26" s="63">
        <v>14518086.244999999</v>
      </c>
      <c r="R26" s="59" t="s">
        <v>436</v>
      </c>
      <c r="S26" s="57">
        <f>All_EFs!E7</f>
        <v>3.968705949341404E-7</v>
      </c>
      <c r="T26" s="72" t="s">
        <v>457</v>
      </c>
      <c r="U26" s="86">
        <f t="shared" si="2"/>
        <v>3.3206955822039151E-3</v>
      </c>
      <c r="V26" s="86">
        <f t="shared" si="3"/>
        <v>3.7261257926352758E-3</v>
      </c>
      <c r="W26" s="86">
        <f t="shared" si="4"/>
        <v>3.7216002437056766E-3</v>
      </c>
      <c r="X26" s="86">
        <f t="shared" si="5"/>
        <v>3.5473329188767774E-3</v>
      </c>
      <c r="Y26" s="89">
        <f t="shared" si="6"/>
        <v>2.8809007626791551E-3</v>
      </c>
      <c r="Z26" s="85">
        <f t="shared" si="22"/>
        <v>3.4393310600201602E-3</v>
      </c>
      <c r="AA26" s="57">
        <f>All_EFs!E100</f>
        <v>2.6506085759476448E-4</v>
      </c>
      <c r="AB26" s="79" t="s">
        <v>457</v>
      </c>
      <c r="AC26" s="86">
        <f t="shared" si="7"/>
        <v>2.2178171677752543</v>
      </c>
      <c r="AD26" s="86">
        <f t="shared" si="8"/>
        <v>2.4885947981753995</v>
      </c>
      <c r="AE26" s="86">
        <f t="shared" si="9"/>
        <v>2.4855722868186034</v>
      </c>
      <c r="AF26" s="86">
        <f t="shared" si="10"/>
        <v>2.3691830981019164</v>
      </c>
      <c r="AG26" s="89">
        <f t="shared" si="11"/>
        <v>1.9240881953672269</v>
      </c>
      <c r="AH26" s="85">
        <f t="shared" si="23"/>
        <v>2.29705110924768</v>
      </c>
      <c r="AI26" s="57">
        <f>IF(OR(G26=117, G26=118,G26=119), 'Case Study Emis'!AA26*0.18,'Case Study Emis'!AA26*0.12)</f>
        <v>3.1807302911371735E-5</v>
      </c>
      <c r="AJ26" s="79" t="s">
        <v>457</v>
      </c>
      <c r="AK26" s="86">
        <f t="shared" si="12"/>
        <v>0.26613806013303049</v>
      </c>
      <c r="AL26" s="86">
        <f t="shared" si="13"/>
        <v>0.29863137578104787</v>
      </c>
      <c r="AM26" s="86">
        <f t="shared" si="14"/>
        <v>0.2982686744182324</v>
      </c>
      <c r="AN26" s="86">
        <f t="shared" si="15"/>
        <v>0.28430197177222999</v>
      </c>
      <c r="AO26" s="89">
        <f t="shared" si="16"/>
        <v>0.23089058344406721</v>
      </c>
      <c r="AP26" s="85">
        <f t="shared" si="24"/>
        <v>0.27564613310972164</v>
      </c>
      <c r="AQ26" s="57">
        <f>All_EFs!E191</f>
        <v>1.4984742779428992E-4</v>
      </c>
      <c r="AR26" s="72" t="s">
        <v>457</v>
      </c>
      <c r="AS26" s="86">
        <f t="shared" si="17"/>
        <v>1.2538033752883446</v>
      </c>
      <c r="AT26" s="86">
        <f t="shared" si="18"/>
        <v>1.4068826786147068</v>
      </c>
      <c r="AU26" s="86">
        <f t="shared" si="19"/>
        <v>1.405173955733461</v>
      </c>
      <c r="AV26" s="86">
        <f t="shared" si="20"/>
        <v>1.339375403995114</v>
      </c>
      <c r="AW26" s="89">
        <f t="shared" si="21"/>
        <v>1.0877489401544556</v>
      </c>
      <c r="AX26" s="85">
        <f t="shared" si="25"/>
        <v>1.2985968707572166</v>
      </c>
    </row>
    <row r="27" spans="1:50">
      <c r="A27" s="53">
        <v>3403</v>
      </c>
      <c r="B27" s="72" t="s">
        <v>443</v>
      </c>
      <c r="C27" s="72" t="s">
        <v>15</v>
      </c>
      <c r="D27" s="72" t="str">
        <f t="shared" si="0"/>
        <v>3403 &amp; 3</v>
      </c>
      <c r="E27" s="72" t="s">
        <v>15</v>
      </c>
      <c r="F27" s="61" t="str">
        <f t="shared" si="1"/>
        <v>3403 &amp; 3</v>
      </c>
      <c r="G27" s="52">
        <v>113</v>
      </c>
      <c r="H27" s="106" t="str">
        <f>VLOOKUP(G27,Boiler_Bin_Key!$A$2:$E$23,3, FALSE)</f>
        <v>Subbituminous</v>
      </c>
      <c r="I27" s="88">
        <v>19288359.293000001</v>
      </c>
      <c r="J27" s="44" t="s">
        <v>436</v>
      </c>
      <c r="K27" s="63">
        <v>20725457.181000002</v>
      </c>
      <c r="L27" s="44" t="s">
        <v>436</v>
      </c>
      <c r="M27" s="63">
        <v>19018560.129000001</v>
      </c>
      <c r="N27" s="44" t="s">
        <v>436</v>
      </c>
      <c r="O27" s="63">
        <v>21974059.739</v>
      </c>
      <c r="P27" s="43" t="s">
        <v>436</v>
      </c>
      <c r="Q27" s="63">
        <v>18391112.065000001</v>
      </c>
      <c r="R27" s="59" t="s">
        <v>436</v>
      </c>
      <c r="S27" s="57">
        <f>All_EFs!E7</f>
        <v>3.968705949341404E-7</v>
      </c>
      <c r="T27" s="72" t="s">
        <v>456</v>
      </c>
      <c r="U27" s="86">
        <f t="shared" si="2"/>
        <v>3.8274913139581834E-3</v>
      </c>
      <c r="V27" s="86">
        <f t="shared" si="3"/>
        <v>4.1126622608527617E-3</v>
      </c>
      <c r="W27" s="86">
        <f t="shared" si="4"/>
        <v>3.7739536365934763E-3</v>
      </c>
      <c r="X27" s="86">
        <f t="shared" si="5"/>
        <v>4.3604290808676362E-3</v>
      </c>
      <c r="Y27" s="89">
        <f t="shared" si="6"/>
        <v>3.6494457933684988E-3</v>
      </c>
      <c r="Z27" s="85">
        <f t="shared" si="22"/>
        <v>3.944796417128112E-3</v>
      </c>
      <c r="AA27" s="57">
        <f>All_EFs!E100</f>
        <v>2.6506085759476448E-4</v>
      </c>
      <c r="AB27" s="79" t="s">
        <v>456</v>
      </c>
      <c r="AC27" s="86">
        <f t="shared" si="7"/>
        <v>2.5562945278992628</v>
      </c>
      <c r="AD27" s="86">
        <f t="shared" si="8"/>
        <v>2.7467537272197151</v>
      </c>
      <c r="AE27" s="86">
        <f t="shared" si="9"/>
        <v>2.5205379290051675</v>
      </c>
      <c r="AF27" s="86">
        <f t="shared" si="10"/>
        <v>2.912231559628963</v>
      </c>
      <c r="AG27" s="89">
        <f t="shared" si="11"/>
        <v>2.4373819680351603</v>
      </c>
      <c r="AH27" s="85">
        <f t="shared" si="23"/>
        <v>2.6346399423576541</v>
      </c>
      <c r="AI27" s="57">
        <f>IF(OR(G27=117, G27=118,G27=119), 'Case Study Emis'!AA27*0.18,'Case Study Emis'!AA27*0.12)</f>
        <v>3.1807302911371735E-5</v>
      </c>
      <c r="AJ27" s="79" t="s">
        <v>456</v>
      </c>
      <c r="AK27" s="86">
        <f t="shared" si="12"/>
        <v>0.30675534334791149</v>
      </c>
      <c r="AL27" s="86">
        <f t="shared" si="13"/>
        <v>0.32961044726636579</v>
      </c>
      <c r="AM27" s="86">
        <f t="shared" si="14"/>
        <v>0.30246455148062007</v>
      </c>
      <c r="AN27" s="86">
        <f t="shared" si="15"/>
        <v>0.34946778715547555</v>
      </c>
      <c r="AO27" s="89">
        <f t="shared" si="16"/>
        <v>0.29248583616421925</v>
      </c>
      <c r="AP27" s="85">
        <f t="shared" si="24"/>
        <v>0.31615679308291844</v>
      </c>
      <c r="AQ27" s="57">
        <f>All_EFs!E191</f>
        <v>1.4984742779428992E-4</v>
      </c>
      <c r="AR27" s="72" t="s">
        <v>456</v>
      </c>
      <c r="AS27" s="86">
        <f t="shared" si="17"/>
        <v>1.4451555132140692</v>
      </c>
      <c r="AT27" s="86">
        <f t="shared" si="18"/>
        <v>1.5528282242167728</v>
      </c>
      <c r="AU27" s="86">
        <f t="shared" si="19"/>
        <v>1.4249411578408444</v>
      </c>
      <c r="AV27" s="86">
        <f t="shared" si="20"/>
        <v>1.6463781650436078</v>
      </c>
      <c r="AW27" s="89">
        <f t="shared" si="21"/>
        <v>1.3779304186083909</v>
      </c>
      <c r="AX27" s="85">
        <f t="shared" si="25"/>
        <v>1.489446695784737</v>
      </c>
    </row>
    <row r="28" spans="1:50">
      <c r="A28" s="53">
        <v>3403</v>
      </c>
      <c r="B28" s="72" t="s">
        <v>443</v>
      </c>
      <c r="C28" s="72" t="s">
        <v>29</v>
      </c>
      <c r="D28" s="72" t="str">
        <f t="shared" si="0"/>
        <v>3403 &amp; 4</v>
      </c>
      <c r="E28" s="72" t="s">
        <v>29</v>
      </c>
      <c r="F28" s="61" t="str">
        <f t="shared" si="1"/>
        <v>3403 &amp; 4</v>
      </c>
      <c r="G28" s="52">
        <v>113</v>
      </c>
      <c r="H28" s="106" t="str">
        <f>VLOOKUP(G28,Boiler_Bin_Key!$A$2:$E$23,3, FALSE)</f>
        <v>Subbituminous</v>
      </c>
      <c r="I28" s="88">
        <v>19633886.206999999</v>
      </c>
      <c r="J28" s="44" t="s">
        <v>436</v>
      </c>
      <c r="K28" s="63">
        <v>16292368.494000001</v>
      </c>
      <c r="L28" s="44" t="s">
        <v>436</v>
      </c>
      <c r="M28" s="63">
        <v>22392251.835000001</v>
      </c>
      <c r="N28" s="44" t="s">
        <v>436</v>
      </c>
      <c r="O28" s="63">
        <v>22196807.703000002</v>
      </c>
      <c r="P28" s="43" t="s">
        <v>436</v>
      </c>
      <c r="Q28" s="63">
        <v>15759141.788000001</v>
      </c>
      <c r="R28" s="59" t="s">
        <v>436</v>
      </c>
      <c r="S28" s="57">
        <f>All_EFs!E7</f>
        <v>3.968705949341404E-7</v>
      </c>
      <c r="T28" s="72" t="s">
        <v>456</v>
      </c>
      <c r="U28" s="86">
        <f t="shared" si="2"/>
        <v>3.8960560499206516E-3</v>
      </c>
      <c r="V28" s="86">
        <f t="shared" si="3"/>
        <v>3.232980988550013E-3</v>
      </c>
      <c r="W28" s="86">
        <f t="shared" si="4"/>
        <v>4.4434131538357742E-3</v>
      </c>
      <c r="X28" s="86">
        <f t="shared" si="5"/>
        <v>4.4046301393641605E-3</v>
      </c>
      <c r="Y28" s="89">
        <f t="shared" si="6"/>
        <v>3.1271699885275167E-3</v>
      </c>
      <c r="Z28" s="85">
        <f t="shared" si="22"/>
        <v>3.8208500640396228E-3</v>
      </c>
      <c r="AA28" s="57">
        <f>All_EFs!E100</f>
        <v>2.6506085759476448E-4</v>
      </c>
      <c r="AB28" s="79" t="s">
        <v>456</v>
      </c>
      <c r="AC28" s="86">
        <f t="shared" si="7"/>
        <v>2.6020873579727186</v>
      </c>
      <c r="AD28" s="86">
        <f t="shared" si="8"/>
        <v>2.159234582634781</v>
      </c>
      <c r="AE28" s="86">
        <f t="shared" si="9"/>
        <v>2.9676547374315194</v>
      </c>
      <c r="AF28" s="86">
        <f t="shared" si="10"/>
        <v>2.9417524428116271</v>
      </c>
      <c r="AG28" s="89">
        <f t="shared" si="11"/>
        <v>2.0885658186423854</v>
      </c>
      <c r="AH28" s="85">
        <f t="shared" si="23"/>
        <v>2.5518589878986062</v>
      </c>
      <c r="AI28" s="57">
        <f>IF(OR(G28=117, G28=118,G28=119), 'Case Study Emis'!AA28*0.18,'Case Study Emis'!AA28*0.12)</f>
        <v>3.1807302911371735E-5</v>
      </c>
      <c r="AJ28" s="79" t="s">
        <v>456</v>
      </c>
      <c r="AK28" s="86">
        <f t="shared" si="12"/>
        <v>0.31225048295672619</v>
      </c>
      <c r="AL28" s="86">
        <f t="shared" si="13"/>
        <v>0.25910814991617365</v>
      </c>
      <c r="AM28" s="86">
        <f t="shared" si="14"/>
        <v>0.35611856849178231</v>
      </c>
      <c r="AN28" s="86">
        <f t="shared" si="15"/>
        <v>0.35301029313739524</v>
      </c>
      <c r="AO28" s="89">
        <f t="shared" si="16"/>
        <v>0.2506278982370862</v>
      </c>
      <c r="AP28" s="85">
        <f t="shared" si="24"/>
        <v>0.30622307854783271</v>
      </c>
      <c r="AQ28" s="57">
        <f>All_EFs!E191</f>
        <v>1.4984742779428992E-4</v>
      </c>
      <c r="AR28" s="72" t="s">
        <v>456</v>
      </c>
      <c r="AS28" s="86">
        <f t="shared" si="17"/>
        <v>1.4710436728623686</v>
      </c>
      <c r="AT28" s="86">
        <f t="shared" si="18"/>
        <v>1.2206847557513145</v>
      </c>
      <c r="AU28" s="86">
        <f t="shared" si="19"/>
        <v>1.6777106699983593</v>
      </c>
      <c r="AV28" s="86">
        <f t="shared" si="20"/>
        <v>1.6630672697695155</v>
      </c>
      <c r="AW28" s="89">
        <f t="shared" si="21"/>
        <v>1.1807334305886537</v>
      </c>
      <c r="AX28" s="85">
        <f t="shared" si="25"/>
        <v>1.4426479597940423</v>
      </c>
    </row>
    <row r="29" spans="1:50">
      <c r="A29" s="53">
        <v>3803</v>
      </c>
      <c r="B29" s="72" t="s">
        <v>444</v>
      </c>
      <c r="C29" s="72" t="s">
        <v>20</v>
      </c>
      <c r="D29" s="72" t="str">
        <f t="shared" si="0"/>
        <v>3803 &amp; 1</v>
      </c>
      <c r="E29" s="72" t="s">
        <v>32</v>
      </c>
      <c r="F29" s="61" t="str">
        <f t="shared" si="1"/>
        <v>3803 &amp; Unit 1</v>
      </c>
      <c r="G29" s="52">
        <v>103</v>
      </c>
      <c r="H29" s="106" t="str">
        <f>VLOOKUP(G29,Boiler_Bin_Key!$A$2:$E$23,3, FALSE)</f>
        <v>Bituminous</v>
      </c>
      <c r="I29" s="88">
        <v>6814209.6749999998</v>
      </c>
      <c r="J29" s="44" t="s">
        <v>436</v>
      </c>
      <c r="K29" s="63">
        <v>6335915.875</v>
      </c>
      <c r="L29" s="44" t="s">
        <v>436</v>
      </c>
      <c r="M29" s="63">
        <v>7999661.75</v>
      </c>
      <c r="N29" s="44" t="s">
        <v>436</v>
      </c>
      <c r="O29" s="63">
        <v>6057020.2079999996</v>
      </c>
      <c r="P29" s="43" t="s">
        <v>436</v>
      </c>
      <c r="Q29" s="63">
        <v>5307587.6289999997</v>
      </c>
      <c r="R29" s="59" t="s">
        <v>436</v>
      </c>
      <c r="S29" s="57">
        <f>Bin_As!O3</f>
        <v>1.2500000000000001E-5</v>
      </c>
      <c r="T29" s="72" t="s">
        <v>455</v>
      </c>
      <c r="U29" s="86">
        <f t="shared" si="2"/>
        <v>4.2588810468749995E-2</v>
      </c>
      <c r="V29" s="86">
        <f t="shared" si="3"/>
        <v>3.9599474218750007E-2</v>
      </c>
      <c r="W29" s="86">
        <f t="shared" si="4"/>
        <v>4.99978859375E-2</v>
      </c>
      <c r="X29" s="86">
        <f t="shared" si="5"/>
        <v>3.7856376300000001E-2</v>
      </c>
      <c r="Y29" s="89">
        <f t="shared" si="6"/>
        <v>3.3172422681250001E-2</v>
      </c>
      <c r="Z29" s="85">
        <f t="shared" si="22"/>
        <v>4.0642993921249995E-2</v>
      </c>
      <c r="AA29" s="57">
        <f>Bin_Cr!O3</f>
        <v>4.8900000000000003E-5</v>
      </c>
      <c r="AB29" s="79" t="s">
        <v>455</v>
      </c>
      <c r="AC29" s="86">
        <f t="shared" si="7"/>
        <v>0.16660742655374999</v>
      </c>
      <c r="AD29" s="86">
        <f t="shared" si="8"/>
        <v>0.15491314314375002</v>
      </c>
      <c r="AE29" s="86">
        <f t="shared" si="9"/>
        <v>0.1955917297875</v>
      </c>
      <c r="AF29" s="86">
        <f t="shared" si="10"/>
        <v>0.14809414408559998</v>
      </c>
      <c r="AG29" s="89">
        <f t="shared" si="11"/>
        <v>0.12977051752905</v>
      </c>
      <c r="AH29" s="85">
        <f t="shared" si="23"/>
        <v>0.15899539221992998</v>
      </c>
      <c r="AI29" s="57">
        <f>IF(OR(G29=117, G29=118,G29=119), 'Case Study Emis'!AA29*0.18,'Case Study Emis'!AA29*0.12)</f>
        <v>5.8680000000000004E-6</v>
      </c>
      <c r="AJ29" s="79" t="s">
        <v>455</v>
      </c>
      <c r="AK29" s="86">
        <f t="shared" si="12"/>
        <v>1.9992891186450003E-2</v>
      </c>
      <c r="AL29" s="86">
        <f t="shared" si="13"/>
        <v>1.8589577177249999E-2</v>
      </c>
      <c r="AM29" s="86">
        <f t="shared" si="14"/>
        <v>2.3471007574500002E-2</v>
      </c>
      <c r="AN29" s="86">
        <f t="shared" si="15"/>
        <v>1.7771297290271999E-2</v>
      </c>
      <c r="AO29" s="89">
        <f t="shared" si="16"/>
        <v>1.5572462103486E-2</v>
      </c>
      <c r="AP29" s="85">
        <f t="shared" si="24"/>
        <v>1.9079447066391603E-2</v>
      </c>
      <c r="AQ29" s="57">
        <f>Bin_Ni!O3</f>
        <v>2.7399999999999999E-5</v>
      </c>
      <c r="AR29" s="72" t="s">
        <v>455</v>
      </c>
      <c r="AS29" s="86">
        <f t="shared" si="17"/>
        <v>9.3354672547499989E-2</v>
      </c>
      <c r="AT29" s="86">
        <f t="shared" si="18"/>
        <v>8.6802047487499992E-2</v>
      </c>
      <c r="AU29" s="86">
        <f t="shared" si="19"/>
        <v>0.109595365975</v>
      </c>
      <c r="AV29" s="86">
        <f t="shared" si="20"/>
        <v>8.2981176849599991E-2</v>
      </c>
      <c r="AW29" s="89">
        <f t="shared" si="21"/>
        <v>7.2713950517299994E-2</v>
      </c>
      <c r="AX29" s="85">
        <f t="shared" si="25"/>
        <v>8.9089442675380007E-2</v>
      </c>
    </row>
    <row r="30" spans="1:50">
      <c r="A30" s="53">
        <v>3803</v>
      </c>
      <c r="B30" s="72" t="s">
        <v>444</v>
      </c>
      <c r="C30" s="72" t="s">
        <v>23</v>
      </c>
      <c r="D30" s="72" t="str">
        <f t="shared" si="0"/>
        <v>3803 &amp; 2</v>
      </c>
      <c r="E30" s="72" t="s">
        <v>55</v>
      </c>
      <c r="F30" s="61" t="str">
        <f t="shared" si="1"/>
        <v>3803 &amp; Unit 2</v>
      </c>
      <c r="G30" s="52">
        <v>103</v>
      </c>
      <c r="H30" s="106" t="str">
        <f>VLOOKUP(G30,Boiler_Bin_Key!$A$2:$E$23,3, FALSE)</f>
        <v>Bituminous</v>
      </c>
      <c r="I30" s="88">
        <v>7759592.5250000004</v>
      </c>
      <c r="J30" s="44" t="s">
        <v>436</v>
      </c>
      <c r="K30" s="63">
        <v>6964481.1749999998</v>
      </c>
      <c r="L30" s="44" t="s">
        <v>436</v>
      </c>
      <c r="M30" s="63">
        <v>8201378.2249999996</v>
      </c>
      <c r="N30" s="44" t="s">
        <v>436</v>
      </c>
      <c r="O30" s="63">
        <v>6238013.2319999998</v>
      </c>
      <c r="P30" s="43" t="s">
        <v>436</v>
      </c>
      <c r="Q30" s="63">
        <v>6032871.7029999997</v>
      </c>
      <c r="R30" s="59" t="s">
        <v>436</v>
      </c>
      <c r="S30" s="57">
        <f>Bin_As!O3</f>
        <v>1.2500000000000001E-5</v>
      </c>
      <c r="T30" s="72" t="s">
        <v>455</v>
      </c>
      <c r="U30" s="86">
        <f t="shared" si="2"/>
        <v>4.8497453281250005E-2</v>
      </c>
      <c r="V30" s="86">
        <f t="shared" si="3"/>
        <v>4.3528007343750001E-2</v>
      </c>
      <c r="W30" s="86">
        <f t="shared" si="4"/>
        <v>5.125861390625E-2</v>
      </c>
      <c r="X30" s="86">
        <f t="shared" si="5"/>
        <v>3.8987582700000002E-2</v>
      </c>
      <c r="Y30" s="89">
        <f t="shared" si="6"/>
        <v>3.7705448143750001E-2</v>
      </c>
      <c r="Z30" s="85">
        <f t="shared" si="22"/>
        <v>4.3995421074999999E-2</v>
      </c>
      <c r="AA30" s="57">
        <f>Bin_Cr!O3</f>
        <v>4.8900000000000003E-5</v>
      </c>
      <c r="AB30" s="79" t="s">
        <v>455</v>
      </c>
      <c r="AC30" s="86">
        <f t="shared" si="7"/>
        <v>0.18972203723625003</v>
      </c>
      <c r="AD30" s="86">
        <f t="shared" si="8"/>
        <v>0.17028156472875</v>
      </c>
      <c r="AE30" s="86">
        <f t="shared" si="9"/>
        <v>0.20052369760124999</v>
      </c>
      <c r="AF30" s="86">
        <f t="shared" si="10"/>
        <v>0.15251942352240003</v>
      </c>
      <c r="AG30" s="89">
        <f t="shared" si="11"/>
        <v>0.14750371313835001</v>
      </c>
      <c r="AH30" s="85">
        <f t="shared" si="23"/>
        <v>0.1721100872454</v>
      </c>
      <c r="AI30" s="57">
        <f>IF(OR(G30=117, G30=118,G30=119), 'Case Study Emis'!AA30*0.18,'Case Study Emis'!AA30*0.12)</f>
        <v>5.8680000000000004E-6</v>
      </c>
      <c r="AJ30" s="79" t="s">
        <v>455</v>
      </c>
      <c r="AK30" s="86">
        <f t="shared" si="12"/>
        <v>2.276664446835E-2</v>
      </c>
      <c r="AL30" s="86">
        <f t="shared" si="13"/>
        <v>2.0433787767449998E-2</v>
      </c>
      <c r="AM30" s="86">
        <f t="shared" si="14"/>
        <v>2.4062843712150003E-2</v>
      </c>
      <c r="AN30" s="86">
        <f t="shared" si="15"/>
        <v>1.8302330822688E-2</v>
      </c>
      <c r="AO30" s="89">
        <f t="shared" si="16"/>
        <v>1.7700445576602001E-2</v>
      </c>
      <c r="AP30" s="85">
        <f t="shared" si="24"/>
        <v>2.0653210469448003E-2</v>
      </c>
      <c r="AQ30" s="57">
        <f>Bin_Ni!O3</f>
        <v>2.7399999999999999E-5</v>
      </c>
      <c r="AR30" s="72" t="s">
        <v>455</v>
      </c>
      <c r="AS30" s="86">
        <f t="shared" si="17"/>
        <v>0.10630641759249999</v>
      </c>
      <c r="AT30" s="86">
        <f t="shared" si="18"/>
        <v>9.5413392097499994E-2</v>
      </c>
      <c r="AU30" s="86">
        <f t="shared" si="19"/>
        <v>0.11235888168249998</v>
      </c>
      <c r="AV30" s="86">
        <f t="shared" si="20"/>
        <v>8.5460781278399997E-2</v>
      </c>
      <c r="AW30" s="89">
        <f t="shared" si="21"/>
        <v>8.2650342331099996E-2</v>
      </c>
      <c r="AX30" s="85">
        <f t="shared" si="25"/>
        <v>9.6437962996399992E-2</v>
      </c>
    </row>
    <row r="31" spans="1:50">
      <c r="A31" s="53">
        <v>3803</v>
      </c>
      <c r="B31" s="72" t="s">
        <v>444</v>
      </c>
      <c r="C31" s="72" t="s">
        <v>15</v>
      </c>
      <c r="D31" s="72" t="str">
        <f t="shared" si="0"/>
        <v>3803 &amp; 3</v>
      </c>
      <c r="E31" s="72" t="s">
        <v>33</v>
      </c>
      <c r="F31" s="61" t="str">
        <f t="shared" si="1"/>
        <v>3803 &amp; Unit 3</v>
      </c>
      <c r="G31" s="52">
        <v>103</v>
      </c>
      <c r="H31" s="106" t="str">
        <f>VLOOKUP(G31,Boiler_Bin_Key!$A$2:$E$23,3, FALSE)</f>
        <v>Bituminous</v>
      </c>
      <c r="I31" s="88">
        <v>11101683.475</v>
      </c>
      <c r="J31" s="44" t="s">
        <v>436</v>
      </c>
      <c r="K31" s="63">
        <v>10986899.675000001</v>
      </c>
      <c r="L31" s="44" t="s">
        <v>436</v>
      </c>
      <c r="M31" s="63">
        <v>9510399.8000000007</v>
      </c>
      <c r="N31" s="44" t="s">
        <v>436</v>
      </c>
      <c r="O31" s="63">
        <v>9988571.4189999998</v>
      </c>
      <c r="P31" s="43" t="s">
        <v>436</v>
      </c>
      <c r="Q31" s="63">
        <v>10131974.798</v>
      </c>
      <c r="R31" s="59" t="s">
        <v>436</v>
      </c>
      <c r="S31" s="57">
        <f>Bin_As!O3</f>
        <v>1.2500000000000001E-5</v>
      </c>
      <c r="T31" s="72" t="s">
        <v>455</v>
      </c>
      <c r="U31" s="86">
        <f t="shared" si="2"/>
        <v>6.9385521718749996E-2</v>
      </c>
      <c r="V31" s="86">
        <f t="shared" si="3"/>
        <v>6.8668122968750009E-2</v>
      </c>
      <c r="W31" s="86">
        <f t="shared" si="4"/>
        <v>5.9439998750000007E-2</v>
      </c>
      <c r="X31" s="86">
        <f t="shared" si="5"/>
        <v>6.2428571368749998E-2</v>
      </c>
      <c r="Y31" s="89">
        <f t="shared" si="6"/>
        <v>6.3324842487500005E-2</v>
      </c>
      <c r="Z31" s="85">
        <f t="shared" si="22"/>
        <v>6.464941145875E-2</v>
      </c>
      <c r="AA31" s="57">
        <f>Bin_Cr!O3</f>
        <v>4.8900000000000003E-5</v>
      </c>
      <c r="AB31" s="79" t="s">
        <v>455</v>
      </c>
      <c r="AC31" s="86">
        <f t="shared" si="7"/>
        <v>0.27143616096375001</v>
      </c>
      <c r="AD31" s="86">
        <f t="shared" si="8"/>
        <v>0.26862969705375001</v>
      </c>
      <c r="AE31" s="86">
        <f t="shared" si="9"/>
        <v>0.23252927511000004</v>
      </c>
      <c r="AF31" s="86">
        <f t="shared" si="10"/>
        <v>0.24422057119455001</v>
      </c>
      <c r="AG31" s="89">
        <f t="shared" si="11"/>
        <v>0.24772678381110003</v>
      </c>
      <c r="AH31" s="85">
        <f t="shared" si="23"/>
        <v>0.25290849762662998</v>
      </c>
      <c r="AI31" s="57">
        <f>IF(OR(G31=117, G31=118,G31=119), 'Case Study Emis'!AA31*0.18,'Case Study Emis'!AA31*0.12)</f>
        <v>5.8680000000000004E-6</v>
      </c>
      <c r="AJ31" s="79" t="s">
        <v>455</v>
      </c>
      <c r="AK31" s="86">
        <f t="shared" si="12"/>
        <v>3.2572339315649998E-2</v>
      </c>
      <c r="AL31" s="86">
        <f t="shared" si="13"/>
        <v>3.2235563646450006E-2</v>
      </c>
      <c r="AM31" s="86">
        <f t="shared" si="14"/>
        <v>2.7903513013200005E-2</v>
      </c>
      <c r="AN31" s="86">
        <f t="shared" si="15"/>
        <v>2.9306468543345999E-2</v>
      </c>
      <c r="AO31" s="89">
        <f t="shared" si="16"/>
        <v>2.9727214057332002E-2</v>
      </c>
      <c r="AP31" s="85">
        <f t="shared" si="24"/>
        <v>3.0349019715195602E-2</v>
      </c>
      <c r="AQ31" s="57">
        <f>Bin_Ni!O3</f>
        <v>2.7399999999999999E-5</v>
      </c>
      <c r="AR31" s="72" t="s">
        <v>455</v>
      </c>
      <c r="AS31" s="86">
        <f t="shared" si="17"/>
        <v>0.1520930636075</v>
      </c>
      <c r="AT31" s="86">
        <f t="shared" si="18"/>
        <v>0.15052052554750001</v>
      </c>
      <c r="AU31" s="86">
        <f t="shared" si="19"/>
        <v>0.13029247726000001</v>
      </c>
      <c r="AV31" s="86">
        <f t="shared" si="20"/>
        <v>0.13684342844029998</v>
      </c>
      <c r="AW31" s="89">
        <f t="shared" si="21"/>
        <v>0.13880805473259999</v>
      </c>
      <c r="AX31" s="85">
        <f t="shared" si="25"/>
        <v>0.14171150991758</v>
      </c>
    </row>
    <row r="32" spans="1:50">
      <c r="A32" s="53">
        <v>3803</v>
      </c>
      <c r="B32" s="72" t="s">
        <v>444</v>
      </c>
      <c r="C32" s="72" t="s">
        <v>29</v>
      </c>
      <c r="D32" s="72" t="str">
        <f t="shared" si="0"/>
        <v>3803 &amp; 4</v>
      </c>
      <c r="E32" s="72" t="s">
        <v>141</v>
      </c>
      <c r="F32" s="61" t="str">
        <f t="shared" si="1"/>
        <v>3803 &amp; Unit 4</v>
      </c>
      <c r="G32" s="52">
        <v>103</v>
      </c>
      <c r="H32" s="106" t="str">
        <f>VLOOKUP(G32,Boiler_Bin_Key!$A$2:$E$23,3, FALSE)</f>
        <v>Bituminous</v>
      </c>
      <c r="I32" s="88">
        <v>15394537.425000001</v>
      </c>
      <c r="J32" s="44" t="s">
        <v>436</v>
      </c>
      <c r="K32" s="63">
        <v>13424074.15</v>
      </c>
      <c r="L32" s="44" t="s">
        <v>436</v>
      </c>
      <c r="M32" s="63">
        <v>15066383.35</v>
      </c>
      <c r="N32" s="44" t="s">
        <v>436</v>
      </c>
      <c r="O32" s="63">
        <v>13939072.385</v>
      </c>
      <c r="P32" s="43" t="s">
        <v>436</v>
      </c>
      <c r="Q32" s="63">
        <v>13782616.024</v>
      </c>
      <c r="R32" s="59" t="s">
        <v>436</v>
      </c>
      <c r="S32" s="57">
        <f>Bin_As!O3</f>
        <v>1.2500000000000001E-5</v>
      </c>
      <c r="T32" s="72" t="s">
        <v>455</v>
      </c>
      <c r="U32" s="86">
        <f t="shared" si="2"/>
        <v>9.6215858906250007E-2</v>
      </c>
      <c r="V32" s="86">
        <f t="shared" si="3"/>
        <v>8.3900463437500003E-2</v>
      </c>
      <c r="W32" s="86">
        <f t="shared" si="4"/>
        <v>9.4164895937500007E-2</v>
      </c>
      <c r="X32" s="86">
        <f t="shared" si="5"/>
        <v>8.7119202406249999E-2</v>
      </c>
      <c r="Y32" s="89">
        <f t="shared" si="6"/>
        <v>8.6141350150000004E-2</v>
      </c>
      <c r="Z32" s="85">
        <f t="shared" si="22"/>
        <v>8.9508354167499998E-2</v>
      </c>
      <c r="AA32" s="57">
        <f>Bin_Cr!O3</f>
        <v>4.8900000000000003E-5</v>
      </c>
      <c r="AB32" s="79" t="s">
        <v>455</v>
      </c>
      <c r="AC32" s="86">
        <f t="shared" si="7"/>
        <v>0.37639644004125006</v>
      </c>
      <c r="AD32" s="86">
        <f t="shared" si="8"/>
        <v>0.32821861296749999</v>
      </c>
      <c r="AE32" s="86">
        <f t="shared" si="9"/>
        <v>0.36837307290749999</v>
      </c>
      <c r="AF32" s="86">
        <f t="shared" si="10"/>
        <v>0.34081031981325005</v>
      </c>
      <c r="AG32" s="89">
        <f t="shared" si="11"/>
        <v>0.33698496178679999</v>
      </c>
      <c r="AH32" s="85">
        <f t="shared" si="23"/>
        <v>0.35015668150325996</v>
      </c>
      <c r="AI32" s="57">
        <f>IF(OR(G32=117, G32=118,G32=119), 'Case Study Emis'!AA32*0.18,'Case Study Emis'!AA32*0.12)</f>
        <v>5.8680000000000004E-6</v>
      </c>
      <c r="AJ32" s="79" t="s">
        <v>455</v>
      </c>
      <c r="AK32" s="86">
        <f t="shared" si="12"/>
        <v>4.5167572804950006E-2</v>
      </c>
      <c r="AL32" s="86">
        <f t="shared" si="13"/>
        <v>3.9386233556099999E-2</v>
      </c>
      <c r="AM32" s="86">
        <f t="shared" si="14"/>
        <v>4.4204768748900003E-2</v>
      </c>
      <c r="AN32" s="86">
        <f t="shared" si="15"/>
        <v>4.0897238377590003E-2</v>
      </c>
      <c r="AO32" s="89">
        <f t="shared" si="16"/>
        <v>4.0438195414415998E-2</v>
      </c>
      <c r="AP32" s="85">
        <f t="shared" si="24"/>
        <v>4.2018801780391205E-2</v>
      </c>
      <c r="AQ32" s="57">
        <f>Bin_Ni!O3</f>
        <v>2.7399999999999999E-5</v>
      </c>
      <c r="AR32" s="72" t="s">
        <v>455</v>
      </c>
      <c r="AS32" s="86">
        <f t="shared" si="17"/>
        <v>0.21090516272249998</v>
      </c>
      <c r="AT32" s="86">
        <f t="shared" si="18"/>
        <v>0.18390981585499999</v>
      </c>
      <c r="AU32" s="86">
        <f t="shared" si="19"/>
        <v>0.20640945189499998</v>
      </c>
      <c r="AV32" s="86">
        <f t="shared" si="20"/>
        <v>0.19096529167449999</v>
      </c>
      <c r="AW32" s="89">
        <f t="shared" si="21"/>
        <v>0.1888218395288</v>
      </c>
      <c r="AX32" s="85">
        <f t="shared" si="25"/>
        <v>0.19620231233516</v>
      </c>
    </row>
    <row r="33" spans="1:50">
      <c r="A33" s="53">
        <v>3809</v>
      </c>
      <c r="B33" s="72" t="s">
        <v>445</v>
      </c>
      <c r="C33" s="72" t="s">
        <v>20</v>
      </c>
      <c r="D33" s="72" t="str">
        <f t="shared" si="0"/>
        <v>3809 &amp; 1</v>
      </c>
      <c r="E33" s="72" t="s">
        <v>32</v>
      </c>
      <c r="F33" s="61" t="str">
        <f t="shared" si="1"/>
        <v>3809 &amp; Unit 1</v>
      </c>
      <c r="G33" s="52">
        <v>103</v>
      </c>
      <c r="H33" s="106" t="str">
        <f>VLOOKUP(G33,Boiler_Bin_Key!$A$2:$E$23,3, FALSE)</f>
        <v>Bituminous</v>
      </c>
      <c r="I33" s="88">
        <v>10379119.082</v>
      </c>
      <c r="J33" s="44" t="s">
        <v>436</v>
      </c>
      <c r="K33" s="63">
        <v>9488800.0250000004</v>
      </c>
      <c r="L33" s="44" t="s">
        <v>436</v>
      </c>
      <c r="M33" s="63">
        <v>10682653.594000001</v>
      </c>
      <c r="N33" s="44" t="s">
        <v>436</v>
      </c>
      <c r="O33" s="63">
        <v>8906904.352</v>
      </c>
      <c r="P33" s="43" t="s">
        <v>436</v>
      </c>
      <c r="Q33" s="63">
        <v>7593178.79</v>
      </c>
      <c r="R33" s="59" t="s">
        <v>436</v>
      </c>
      <c r="S33" s="57">
        <f>Bin_As!O3</f>
        <v>1.2500000000000001E-5</v>
      </c>
      <c r="T33" s="72" t="s">
        <v>455</v>
      </c>
      <c r="U33" s="86">
        <f t="shared" si="2"/>
        <v>6.4869494262500008E-2</v>
      </c>
      <c r="V33" s="86">
        <f t="shared" si="3"/>
        <v>5.9305000156250003E-2</v>
      </c>
      <c r="W33" s="86">
        <f t="shared" si="4"/>
        <v>6.67665849625E-2</v>
      </c>
      <c r="X33" s="86">
        <f t="shared" si="5"/>
        <v>5.5668152200000001E-2</v>
      </c>
      <c r="Y33" s="89">
        <f t="shared" si="6"/>
        <v>4.7457367437500002E-2</v>
      </c>
      <c r="Z33" s="85">
        <f t="shared" si="22"/>
        <v>5.881331980375E-2</v>
      </c>
      <c r="AA33" s="57">
        <f>Bin_Cr!O3</f>
        <v>4.8900000000000003E-5</v>
      </c>
      <c r="AB33" s="79" t="s">
        <v>455</v>
      </c>
      <c r="AC33" s="86">
        <f t="shared" si="7"/>
        <v>0.25376946155490004</v>
      </c>
      <c r="AD33" s="86">
        <f t="shared" si="8"/>
        <v>0.23200116061125001</v>
      </c>
      <c r="AE33" s="86">
        <f t="shared" si="9"/>
        <v>0.26119088037330007</v>
      </c>
      <c r="AF33" s="86">
        <f t="shared" si="10"/>
        <v>0.21777381140640001</v>
      </c>
      <c r="AG33" s="89">
        <f t="shared" si="11"/>
        <v>0.1856532214155</v>
      </c>
      <c r="AH33" s="85">
        <f t="shared" si="23"/>
        <v>0.23007770707227002</v>
      </c>
      <c r="AI33" s="57">
        <f>IF(OR(G33=117, G33=118,G33=119), 'Case Study Emis'!AA33*0.18,'Case Study Emis'!AA33*0.12)</f>
        <v>5.8680000000000004E-6</v>
      </c>
      <c r="AJ33" s="79" t="s">
        <v>455</v>
      </c>
      <c r="AK33" s="86">
        <f t="shared" si="12"/>
        <v>3.0452335386588005E-2</v>
      </c>
      <c r="AL33" s="86">
        <f t="shared" si="13"/>
        <v>2.7840139273350006E-2</v>
      </c>
      <c r="AM33" s="86">
        <f t="shared" si="14"/>
        <v>3.1342905644796006E-2</v>
      </c>
      <c r="AN33" s="86">
        <f t="shared" si="15"/>
        <v>2.6132857368768001E-2</v>
      </c>
      <c r="AO33" s="89">
        <f t="shared" si="16"/>
        <v>2.227838656986E-2</v>
      </c>
      <c r="AP33" s="85">
        <f t="shared" si="24"/>
        <v>2.7609324848672401E-2</v>
      </c>
      <c r="AQ33" s="57">
        <f>Bin_Ni!O3</f>
        <v>2.7399999999999999E-5</v>
      </c>
      <c r="AR33" s="72" t="s">
        <v>455</v>
      </c>
      <c r="AS33" s="86">
        <f t="shared" si="17"/>
        <v>0.14219393142339998</v>
      </c>
      <c r="AT33" s="86">
        <f t="shared" si="18"/>
        <v>0.12999656034250001</v>
      </c>
      <c r="AU33" s="86">
        <f t="shared" si="19"/>
        <v>0.14635235423779999</v>
      </c>
      <c r="AV33" s="86">
        <f t="shared" si="20"/>
        <v>0.12202458962239998</v>
      </c>
      <c r="AW33" s="89">
        <f t="shared" si="21"/>
        <v>0.10402654942299999</v>
      </c>
      <c r="AX33" s="85">
        <f t="shared" si="25"/>
        <v>0.12891879700981995</v>
      </c>
    </row>
    <row r="34" spans="1:50">
      <c r="A34" s="53">
        <v>3809</v>
      </c>
      <c r="B34" s="72" t="s">
        <v>445</v>
      </c>
      <c r="C34" s="72" t="s">
        <v>23</v>
      </c>
      <c r="D34" s="72" t="str">
        <f t="shared" si="0"/>
        <v>3809 &amp; 2</v>
      </c>
      <c r="E34" s="72" t="s">
        <v>55</v>
      </c>
      <c r="F34" s="61" t="str">
        <f t="shared" si="1"/>
        <v>3809 &amp; Unit 2</v>
      </c>
      <c r="G34" s="52">
        <v>103</v>
      </c>
      <c r="H34" s="106" t="str">
        <f>VLOOKUP(G34,Boiler_Bin_Key!$A$2:$E$23,3, FALSE)</f>
        <v>Bituminous</v>
      </c>
      <c r="I34" s="88">
        <v>10894074.767000001</v>
      </c>
      <c r="J34" s="44" t="s">
        <v>436</v>
      </c>
      <c r="K34" s="63">
        <v>9176114.9000000004</v>
      </c>
      <c r="L34" s="44" t="s">
        <v>436</v>
      </c>
      <c r="M34" s="63">
        <v>9446340.1070000008</v>
      </c>
      <c r="N34" s="44" t="s">
        <v>436</v>
      </c>
      <c r="O34" s="63">
        <v>9358005.182</v>
      </c>
      <c r="P34" s="43" t="s">
        <v>436</v>
      </c>
      <c r="Q34" s="63">
        <v>9016330.7689999994</v>
      </c>
      <c r="R34" s="59" t="s">
        <v>436</v>
      </c>
      <c r="S34" s="57">
        <f>Bin_As!O3</f>
        <v>1.2500000000000001E-5</v>
      </c>
      <c r="T34" s="72" t="s">
        <v>455</v>
      </c>
      <c r="U34" s="86">
        <f t="shared" si="2"/>
        <v>6.808796729375001E-2</v>
      </c>
      <c r="V34" s="86">
        <f t="shared" si="3"/>
        <v>5.7350718125000005E-2</v>
      </c>
      <c r="W34" s="86">
        <f t="shared" si="4"/>
        <v>5.9039625668750005E-2</v>
      </c>
      <c r="X34" s="86">
        <f t="shared" si="5"/>
        <v>5.8487532387500006E-2</v>
      </c>
      <c r="Y34" s="89">
        <f t="shared" si="6"/>
        <v>5.6352067306249996E-2</v>
      </c>
      <c r="Z34" s="85">
        <f t="shared" si="22"/>
        <v>5.9863582156250005E-2</v>
      </c>
      <c r="AA34" s="57">
        <f>Bin_Cr!O3</f>
        <v>4.8900000000000003E-5</v>
      </c>
      <c r="AB34" s="79" t="s">
        <v>455</v>
      </c>
      <c r="AC34" s="86">
        <f t="shared" si="7"/>
        <v>0.26636012805315007</v>
      </c>
      <c r="AD34" s="86">
        <f t="shared" si="8"/>
        <v>0.22435600930500002</v>
      </c>
      <c r="AE34" s="86">
        <f t="shared" si="9"/>
        <v>0.23096301561615004</v>
      </c>
      <c r="AF34" s="86">
        <f t="shared" si="10"/>
        <v>0.22880322669990003</v>
      </c>
      <c r="AG34" s="89">
        <f t="shared" si="11"/>
        <v>0.22044928730205002</v>
      </c>
      <c r="AH34" s="85">
        <f t="shared" si="23"/>
        <v>0.23418633339525002</v>
      </c>
      <c r="AI34" s="57">
        <f>IF(OR(G34=117, G34=118,G34=119), 'Case Study Emis'!AA34*0.18,'Case Study Emis'!AA34*0.12)</f>
        <v>5.8680000000000004E-6</v>
      </c>
      <c r="AJ34" s="79" t="s">
        <v>455</v>
      </c>
      <c r="AK34" s="86">
        <f t="shared" si="12"/>
        <v>3.1963215366378007E-2</v>
      </c>
      <c r="AL34" s="86">
        <f t="shared" si="13"/>
        <v>2.6922721116600001E-2</v>
      </c>
      <c r="AM34" s="86">
        <f t="shared" si="14"/>
        <v>2.7715561873938005E-2</v>
      </c>
      <c r="AN34" s="86">
        <f t="shared" si="15"/>
        <v>2.7456387203988002E-2</v>
      </c>
      <c r="AO34" s="89">
        <f t="shared" si="16"/>
        <v>2.6453914476245999E-2</v>
      </c>
      <c r="AP34" s="85">
        <f t="shared" si="24"/>
        <v>2.8102360007430004E-2</v>
      </c>
      <c r="AQ34" s="57">
        <f>Bin_Ni!O3</f>
        <v>2.7399999999999999E-5</v>
      </c>
      <c r="AR34" s="72" t="s">
        <v>455</v>
      </c>
      <c r="AS34" s="86">
        <f t="shared" si="17"/>
        <v>0.14924882430790001</v>
      </c>
      <c r="AT34" s="86">
        <f t="shared" si="18"/>
        <v>0.12571277413000001</v>
      </c>
      <c r="AU34" s="86">
        <f t="shared" si="19"/>
        <v>0.12941485946590001</v>
      </c>
      <c r="AV34" s="86">
        <f t="shared" si="20"/>
        <v>0.12820467099339999</v>
      </c>
      <c r="AW34" s="89">
        <f t="shared" si="21"/>
        <v>0.12352373153529998</v>
      </c>
      <c r="AX34" s="85">
        <f t="shared" si="25"/>
        <v>0.13122097208649999</v>
      </c>
    </row>
    <row r="35" spans="1:50">
      <c r="A35" s="53">
        <v>3809</v>
      </c>
      <c r="B35" s="72" t="s">
        <v>445</v>
      </c>
      <c r="C35" s="72" t="s">
        <v>15</v>
      </c>
      <c r="D35" s="72" t="str">
        <f t="shared" si="0"/>
        <v>3809 &amp; 3</v>
      </c>
      <c r="E35" s="72" t="s">
        <v>33</v>
      </c>
      <c r="F35" s="61" t="str">
        <f t="shared" si="1"/>
        <v>3809 &amp; Unit 3</v>
      </c>
      <c r="G35" s="52">
        <v>119</v>
      </c>
      <c r="H35" s="106" t="str">
        <f>VLOOKUP(G35,Boiler_Bin_Key!$A$2:$E$23,3, FALSE)</f>
        <v>No. 6 Fuel Oil</v>
      </c>
      <c r="I35" s="88">
        <v>19093780.324999999</v>
      </c>
      <c r="J35" s="44" t="s">
        <v>436</v>
      </c>
      <c r="K35" s="63">
        <v>3035484.65</v>
      </c>
      <c r="L35" s="44" t="s">
        <v>436</v>
      </c>
      <c r="M35" s="63">
        <v>9509965.5500000007</v>
      </c>
      <c r="N35" s="44" t="s">
        <v>436</v>
      </c>
      <c r="O35" s="63">
        <v>4144936.66</v>
      </c>
      <c r="P35" s="43" t="s">
        <v>436</v>
      </c>
      <c r="Q35" s="63">
        <v>2677395.412</v>
      </c>
      <c r="R35" s="59" t="s">
        <v>436</v>
      </c>
      <c r="S35" s="57">
        <f>All_EFs!E50</f>
        <v>1.0024579539893068E-5</v>
      </c>
      <c r="T35" s="72" t="s">
        <v>457</v>
      </c>
      <c r="U35" s="86">
        <f t="shared" si="2"/>
        <v>9.5703559792603893E-2</v>
      </c>
      <c r="V35" s="86">
        <f t="shared" si="3"/>
        <v>1.5214728658024734E-2</v>
      </c>
      <c r="W35" s="86">
        <f t="shared" si="4"/>
        <v>4.7666703038808968E-2</v>
      </c>
      <c r="X35" s="86">
        <f t="shared" si="5"/>
        <v>2.0775623617994357E-2</v>
      </c>
      <c r="Y35" s="89">
        <f t="shared" si="6"/>
        <v>1.3419881633669386E-2</v>
      </c>
      <c r="Z35" s="85">
        <f t="shared" si="22"/>
        <v>3.8556099348220269E-2</v>
      </c>
      <c r="AA35" s="57">
        <f>All_EFs!E158</f>
        <v>8.3968660412730338E-4</v>
      </c>
      <c r="AB35" s="79" t="s">
        <v>457</v>
      </c>
      <c r="AC35" s="86">
        <f t="shared" si="7"/>
        <v>8.0163957805259844</v>
      </c>
      <c r="AD35" s="86">
        <f t="shared" si="8"/>
        <v>1.2744278988195281</v>
      </c>
      <c r="AE35" s="86">
        <f t="shared" si="9"/>
        <v>3.9926953390235718</v>
      </c>
      <c r="AF35" s="86">
        <f t="shared" si="10"/>
        <v>1.7402238941790835</v>
      </c>
      <c r="AG35" s="89">
        <f t="shared" si="11"/>
        <v>1.124086530704151</v>
      </c>
      <c r="AH35" s="85">
        <f t="shared" si="23"/>
        <v>3.2295658886504639</v>
      </c>
      <c r="AI35" s="57">
        <f>IF(OR(G35=117, G35=118,G35=119), 'Case Study Emis'!AA35*0.18,'Case Study Emis'!AA35*0.12)</f>
        <v>1.5114358874291459E-4</v>
      </c>
      <c r="AJ35" s="79" t="s">
        <v>457</v>
      </c>
      <c r="AK35" s="86">
        <f t="shared" si="12"/>
        <v>1.4429512404946769</v>
      </c>
      <c r="AL35" s="86">
        <f t="shared" si="13"/>
        <v>0.22939702178751503</v>
      </c>
      <c r="AM35" s="86">
        <f t="shared" si="14"/>
        <v>0.71868516102424285</v>
      </c>
      <c r="AN35" s="86">
        <f t="shared" si="15"/>
        <v>0.31324030095223504</v>
      </c>
      <c r="AO35" s="89">
        <f t="shared" si="16"/>
        <v>0.20233557552674719</v>
      </c>
      <c r="AP35" s="85">
        <f t="shared" si="24"/>
        <v>0.58132185995708341</v>
      </c>
      <c r="AQ35" s="57">
        <f>All_EFs!E222</f>
        <v>7.57469829236817E-3</v>
      </c>
      <c r="AR35" s="72" t="s">
        <v>457</v>
      </c>
      <c r="AS35" s="86">
        <f t="shared" si="17"/>
        <v>72.314812611315219</v>
      </c>
      <c r="AT35" s="86">
        <f t="shared" si="18"/>
        <v>11.496440197432396</v>
      </c>
      <c r="AU35" s="86">
        <f t="shared" si="19"/>
        <v>36.01755990603256</v>
      </c>
      <c r="AV35" s="86">
        <f t="shared" si="20"/>
        <v>15.698322320238114</v>
      </c>
      <c r="AW35" s="89">
        <f t="shared" si="21"/>
        <v>10.140231227635386</v>
      </c>
      <c r="AX35" s="85">
        <f t="shared" si="25"/>
        <v>29.133473252530734</v>
      </c>
    </row>
    <row r="36" spans="1:50">
      <c r="A36" s="55"/>
      <c r="B36" s="64"/>
      <c r="C36" s="64"/>
      <c r="D36" s="64"/>
      <c r="E36" s="64"/>
      <c r="F36" s="64"/>
      <c r="G36" s="55"/>
      <c r="H36" s="55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54"/>
      <c r="T36" s="64"/>
      <c r="U36" s="64"/>
      <c r="V36" s="64"/>
      <c r="W36" s="64"/>
      <c r="X36" s="64"/>
      <c r="Y36" s="64"/>
      <c r="Z36" s="64"/>
      <c r="AA36" s="54"/>
      <c r="AB36" s="80"/>
      <c r="AC36" s="81"/>
      <c r="AD36" s="81"/>
      <c r="AE36" s="64"/>
      <c r="AF36" s="64"/>
      <c r="AG36" s="64"/>
      <c r="AH36" s="64"/>
      <c r="AI36" s="54"/>
      <c r="AJ36" s="80"/>
      <c r="AK36" s="81"/>
      <c r="AL36" s="81"/>
      <c r="AM36" s="64"/>
      <c r="AN36" s="64"/>
      <c r="AO36" s="64"/>
      <c r="AP36" s="64"/>
      <c r="AQ36" s="54"/>
      <c r="AR36" s="64"/>
      <c r="AS36" s="77"/>
      <c r="AT36" s="77"/>
      <c r="AU36" s="77"/>
      <c r="AV36" s="77"/>
      <c r="AW36" s="77"/>
      <c r="AX36" s="77"/>
    </row>
    <row r="37" spans="1:50">
      <c r="U37" s="103"/>
      <c r="V37" s="103"/>
      <c r="W37" s="103"/>
      <c r="X37" s="103"/>
      <c r="Y37" s="103"/>
    </row>
    <row r="38" spans="1:50">
      <c r="U38" s="103"/>
      <c r="V38" s="103"/>
      <c r="W38" s="103"/>
      <c r="X38" s="103"/>
      <c r="Y38" s="103"/>
    </row>
    <row r="39" spans="1:50">
      <c r="U39" s="103"/>
      <c r="V39" s="103"/>
      <c r="W39" s="103"/>
      <c r="X39" s="103"/>
      <c r="Y39" s="103"/>
    </row>
    <row r="40" spans="1:50">
      <c r="U40" s="103"/>
      <c r="V40" s="103"/>
      <c r="W40" s="103"/>
      <c r="X40" s="103"/>
      <c r="Y40" s="103"/>
    </row>
    <row r="41" spans="1:50">
      <c r="U41" s="103"/>
      <c r="V41" s="103"/>
      <c r="W41" s="103"/>
      <c r="X41" s="103"/>
      <c r="Y41" s="103"/>
    </row>
  </sheetData>
  <sortState ref="A2:M46">
    <sortCondition ref="A2:A46"/>
    <sortCondition ref="C2:C46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S156"/>
  <sheetViews>
    <sheetView workbookViewId="0">
      <pane ySplit="2" topLeftCell="A3" activePane="bottomLeft" state="frozen"/>
      <selection activeCell="N26" sqref="N26"/>
      <selection pane="bottomLeft"/>
    </sheetView>
  </sheetViews>
  <sheetFormatPr defaultRowHeight="15"/>
  <cols>
    <col min="1" max="1" width="9" bestFit="1" customWidth="1"/>
    <col min="2" max="2" width="7.28515625" bestFit="1" customWidth="1"/>
    <col min="3" max="3" width="13.140625" bestFit="1" customWidth="1"/>
    <col min="4" max="4" width="13.140625" style="73" customWidth="1"/>
    <col min="5" max="5" width="6.28515625" bestFit="1" customWidth="1"/>
    <col min="6" max="6" width="12.42578125" bestFit="1" customWidth="1"/>
    <col min="7" max="7" width="8.85546875" bestFit="1" customWidth="1"/>
    <col min="8" max="8" width="11.7109375" bestFit="1" customWidth="1"/>
    <col min="9" max="9" width="13.140625" bestFit="1" customWidth="1"/>
    <col min="10" max="10" width="8.140625" bestFit="1" customWidth="1"/>
    <col min="11" max="11" width="56.85546875" bestFit="1" customWidth="1"/>
    <col min="14" max="14" width="13.140625" bestFit="1" customWidth="1"/>
    <col min="15" max="15" width="10.140625" customWidth="1"/>
    <col min="16" max="16" width="10.140625" style="73" customWidth="1"/>
    <col min="17" max="17" width="8.5703125" bestFit="1" customWidth="1"/>
    <col min="18" max="18" width="20.28515625" bestFit="1" customWidth="1"/>
    <col min="19" max="19" width="36.85546875" bestFit="1" customWidth="1"/>
  </cols>
  <sheetData>
    <row r="2" spans="1:19" ht="75">
      <c r="A2" s="2" t="s">
        <v>0</v>
      </c>
      <c r="B2" s="2" t="s">
        <v>1</v>
      </c>
      <c r="C2" s="2" t="s">
        <v>2</v>
      </c>
      <c r="D2" s="66" t="s">
        <v>550</v>
      </c>
      <c r="E2" s="2" t="s">
        <v>3</v>
      </c>
      <c r="F2" s="2" t="s">
        <v>4</v>
      </c>
      <c r="G2" s="11" t="s">
        <v>5</v>
      </c>
      <c r="H2" s="2" t="s">
        <v>6</v>
      </c>
      <c r="I2" s="2" t="s">
        <v>7</v>
      </c>
      <c r="J2" s="10" t="s">
        <v>8</v>
      </c>
      <c r="K2" s="2" t="s">
        <v>9</v>
      </c>
      <c r="L2" s="12"/>
      <c r="M2" s="12"/>
      <c r="N2" s="13" t="s">
        <v>10</v>
      </c>
      <c r="O2" s="28" t="s">
        <v>621</v>
      </c>
      <c r="P2" s="28" t="s">
        <v>603</v>
      </c>
      <c r="Q2" s="2" t="s">
        <v>11</v>
      </c>
      <c r="R2" s="2" t="s">
        <v>12</v>
      </c>
      <c r="S2" s="2" t="s">
        <v>13</v>
      </c>
    </row>
    <row r="3" spans="1:19">
      <c r="A3" s="3">
        <v>1471</v>
      </c>
      <c r="B3" s="3">
        <v>3131</v>
      </c>
      <c r="C3" s="3" t="s">
        <v>14</v>
      </c>
      <c r="D3" s="29" t="str">
        <f>CONCATENATE(B3, " &amp; ", C3)</f>
        <v>3131 &amp; SHAW3-2</v>
      </c>
      <c r="E3" s="3">
        <v>1</v>
      </c>
      <c r="F3" s="3" t="s">
        <v>15</v>
      </c>
      <c r="G3" s="5">
        <v>2.7500000000000002E-4</v>
      </c>
      <c r="H3" s="3">
        <v>-8.1987394600000005</v>
      </c>
      <c r="I3" s="3" t="s">
        <v>16</v>
      </c>
      <c r="J3" s="3"/>
      <c r="K3" s="3"/>
      <c r="L3" s="1"/>
      <c r="M3" s="1"/>
      <c r="N3" s="3" t="s">
        <v>16</v>
      </c>
      <c r="O3" s="5">
        <v>1.2500000000000001E-5</v>
      </c>
      <c r="P3" s="31">
        <f>G51</f>
        <v>1.246857777777778E-5</v>
      </c>
      <c r="Q3" s="3">
        <v>45</v>
      </c>
      <c r="R3" s="3" t="s">
        <v>17</v>
      </c>
      <c r="S3" s="14" t="s">
        <v>18</v>
      </c>
    </row>
    <row r="4" spans="1:19">
      <c r="A4" s="3">
        <v>979</v>
      </c>
      <c r="B4" s="3">
        <v>2716</v>
      </c>
      <c r="C4" s="3" t="s">
        <v>19</v>
      </c>
      <c r="D4" s="29" t="str">
        <f t="shared" ref="D4:D67" si="0">CONCATENATE(B4, " &amp; ", C4)</f>
        <v>2716 &amp; Wea_Cfg_1</v>
      </c>
      <c r="E4" s="3">
        <v>2</v>
      </c>
      <c r="F4" s="3" t="s">
        <v>20</v>
      </c>
      <c r="G4" s="5">
        <v>3.9299999999999996E-6</v>
      </c>
      <c r="H4" s="3">
        <v>-12.446871099999999</v>
      </c>
      <c r="I4" s="3" t="s">
        <v>16</v>
      </c>
      <c r="J4" s="3"/>
      <c r="K4" s="3"/>
      <c r="L4" s="1"/>
      <c r="M4" s="1"/>
      <c r="N4" s="3" t="s">
        <v>21</v>
      </c>
      <c r="O4" s="5">
        <v>9.7199999999999997E-7</v>
      </c>
      <c r="P4" s="31">
        <f>G75</f>
        <v>9.7209523809523791E-7</v>
      </c>
      <c r="Q4" s="3">
        <v>21</v>
      </c>
      <c r="R4" s="3" t="s">
        <v>17</v>
      </c>
      <c r="S4" s="14" t="s">
        <v>22</v>
      </c>
    </row>
    <row r="5" spans="1:19">
      <c r="A5" s="3">
        <v>979</v>
      </c>
      <c r="B5" s="3">
        <v>2716</v>
      </c>
      <c r="C5" s="3" t="s">
        <v>19</v>
      </c>
      <c r="D5" s="29" t="str">
        <f t="shared" si="0"/>
        <v>2716 &amp; Wea_Cfg_1</v>
      </c>
      <c r="E5" s="3">
        <v>2</v>
      </c>
      <c r="F5" s="4" t="s">
        <v>23</v>
      </c>
      <c r="G5" s="5"/>
      <c r="H5" s="3"/>
      <c r="I5" s="3"/>
      <c r="J5" s="3"/>
      <c r="K5" s="3"/>
      <c r="L5" s="1"/>
      <c r="M5" s="1"/>
      <c r="N5" s="3" t="s">
        <v>24</v>
      </c>
      <c r="O5" s="5">
        <v>1.61E-6</v>
      </c>
      <c r="P5" s="31">
        <f>G118</f>
        <v>1.6075800000000002E-6</v>
      </c>
      <c r="Q5" s="3">
        <v>35</v>
      </c>
      <c r="R5" s="3" t="s">
        <v>17</v>
      </c>
      <c r="S5" s="3"/>
    </row>
    <row r="6" spans="1:19">
      <c r="A6" s="3">
        <v>1111</v>
      </c>
      <c r="B6" s="3">
        <v>3942</v>
      </c>
      <c r="C6" s="3" t="s">
        <v>25</v>
      </c>
      <c r="D6" s="29" t="str">
        <f t="shared" si="0"/>
        <v>3942 &amp; Unit_1</v>
      </c>
      <c r="E6" s="3">
        <v>1</v>
      </c>
      <c r="F6" s="3" t="s">
        <v>20</v>
      </c>
      <c r="G6" s="5">
        <v>3.3399999999999999E-5</v>
      </c>
      <c r="H6" s="3">
        <v>-10.3069547</v>
      </c>
      <c r="I6" s="3" t="s">
        <v>16</v>
      </c>
      <c r="J6" s="3"/>
      <c r="K6" s="3"/>
      <c r="L6" s="1"/>
      <c r="M6" s="1"/>
      <c r="N6" s="3" t="s">
        <v>26</v>
      </c>
      <c r="O6" s="5">
        <v>2.52E-6</v>
      </c>
      <c r="P6" s="31">
        <f>G156</f>
        <v>2.5234305555555548E-6</v>
      </c>
      <c r="Q6" s="3">
        <v>36</v>
      </c>
      <c r="R6" s="3" t="s">
        <v>17</v>
      </c>
      <c r="S6" s="3" t="s">
        <v>27</v>
      </c>
    </row>
    <row r="7" spans="1:19">
      <c r="A7" s="3">
        <v>1113</v>
      </c>
      <c r="B7" s="3">
        <v>3942</v>
      </c>
      <c r="C7" s="3" t="s">
        <v>28</v>
      </c>
      <c r="D7" s="29" t="str">
        <f t="shared" si="0"/>
        <v>3942 &amp; Unit_2</v>
      </c>
      <c r="E7" s="3">
        <v>1</v>
      </c>
      <c r="F7" s="3" t="s">
        <v>23</v>
      </c>
      <c r="G7" s="5">
        <v>8.85E-6</v>
      </c>
      <c r="H7" s="3">
        <v>-11.635093100000001</v>
      </c>
      <c r="I7" s="3" t="s">
        <v>16</v>
      </c>
      <c r="J7" s="3"/>
      <c r="K7" s="3"/>
      <c r="L7" s="1"/>
      <c r="M7" s="1"/>
      <c r="N7" s="1"/>
      <c r="O7" s="1"/>
      <c r="Q7" s="1"/>
      <c r="R7" s="1"/>
      <c r="S7" s="1"/>
    </row>
    <row r="8" spans="1:19">
      <c r="A8" s="3">
        <v>1636</v>
      </c>
      <c r="B8" s="3">
        <v>1010</v>
      </c>
      <c r="C8" s="3" t="s">
        <v>29</v>
      </c>
      <c r="D8" s="29" t="str">
        <f t="shared" si="0"/>
        <v>1010 &amp; 4</v>
      </c>
      <c r="E8" s="3">
        <v>1</v>
      </c>
      <c r="F8" s="3" t="s">
        <v>29</v>
      </c>
      <c r="G8" s="5">
        <v>3.2199999999999997E-5</v>
      </c>
      <c r="H8" s="3">
        <v>-10.343544100000001</v>
      </c>
      <c r="I8" s="3" t="s">
        <v>16</v>
      </c>
      <c r="J8" s="3"/>
      <c r="K8" s="3"/>
      <c r="L8" s="1"/>
      <c r="M8" s="1"/>
      <c r="N8" s="1"/>
      <c r="O8" s="1"/>
      <c r="Q8" s="1"/>
      <c r="R8" s="1"/>
      <c r="S8" s="1"/>
    </row>
    <row r="9" spans="1:19">
      <c r="A9" s="3">
        <v>902</v>
      </c>
      <c r="B9" s="3">
        <v>2732</v>
      </c>
      <c r="C9" s="3" t="s">
        <v>30</v>
      </c>
      <c r="D9" s="29" t="str">
        <f t="shared" si="0"/>
        <v>2732 &amp; 7</v>
      </c>
      <c r="E9" s="3">
        <v>1</v>
      </c>
      <c r="F9" s="3" t="s">
        <v>30</v>
      </c>
      <c r="G9" s="5">
        <v>2.37E-5</v>
      </c>
      <c r="H9" s="3">
        <v>-10.6500355</v>
      </c>
      <c r="I9" s="3" t="s">
        <v>16</v>
      </c>
      <c r="J9" s="3"/>
      <c r="K9" s="3"/>
      <c r="L9" s="1"/>
      <c r="M9" s="1"/>
      <c r="N9" s="1"/>
      <c r="O9" s="1"/>
      <c r="Q9" s="1"/>
      <c r="R9" s="1"/>
      <c r="S9" s="1"/>
    </row>
    <row r="10" spans="1:19">
      <c r="A10" s="3">
        <v>903</v>
      </c>
      <c r="B10" s="3">
        <v>2732</v>
      </c>
      <c r="C10" s="3" t="s">
        <v>30</v>
      </c>
      <c r="D10" s="29" t="str">
        <f t="shared" si="0"/>
        <v>2732 &amp; 7</v>
      </c>
      <c r="E10" s="3">
        <v>1</v>
      </c>
      <c r="F10" s="3" t="s">
        <v>30</v>
      </c>
      <c r="G10" s="5">
        <v>2.6999999999999999E-5</v>
      </c>
      <c r="H10" s="3">
        <v>-10.5196737</v>
      </c>
      <c r="I10" s="3" t="s">
        <v>16</v>
      </c>
      <c r="J10" s="3"/>
      <c r="K10" s="3"/>
      <c r="L10" s="1"/>
      <c r="M10" s="1"/>
      <c r="N10" s="1"/>
      <c r="O10" s="1"/>
      <c r="Q10" s="1"/>
      <c r="R10" s="1"/>
      <c r="S10" s="1"/>
    </row>
    <row r="11" spans="1:19">
      <c r="A11" s="3">
        <v>1906</v>
      </c>
      <c r="B11" s="3">
        <v>7253</v>
      </c>
      <c r="C11" s="3" t="s">
        <v>31</v>
      </c>
      <c r="D11" s="29" t="str">
        <f t="shared" si="0"/>
        <v>7253 &amp; UNIT3</v>
      </c>
      <c r="E11" s="3">
        <v>1</v>
      </c>
      <c r="F11" s="3" t="s">
        <v>15</v>
      </c>
      <c r="G11" s="5">
        <v>5.0100000000000003E-6</v>
      </c>
      <c r="H11" s="3">
        <v>-12.2040746</v>
      </c>
      <c r="I11" s="3" t="s">
        <v>16</v>
      </c>
      <c r="J11" s="3"/>
      <c r="K11" s="3"/>
      <c r="L11" s="1"/>
      <c r="M11" s="1"/>
      <c r="N11" s="1"/>
      <c r="O11" s="1"/>
      <c r="Q11" s="1"/>
      <c r="R11" s="1"/>
      <c r="S11" s="1"/>
    </row>
    <row r="12" spans="1:19">
      <c r="A12" s="3">
        <v>2279</v>
      </c>
      <c r="B12" s="3">
        <v>2837</v>
      </c>
      <c r="C12" s="3" t="s">
        <v>32</v>
      </c>
      <c r="D12" s="29" t="str">
        <f t="shared" si="0"/>
        <v>2837 &amp; Unit 1</v>
      </c>
      <c r="E12" s="3">
        <v>1</v>
      </c>
      <c r="F12" s="3" t="s">
        <v>20</v>
      </c>
      <c r="G12" s="5">
        <v>6.9999999999999997E-7</v>
      </c>
      <c r="H12" s="3">
        <v>-14.1726995</v>
      </c>
      <c r="I12" s="3" t="s">
        <v>16</v>
      </c>
      <c r="J12" s="3"/>
      <c r="K12" s="3"/>
      <c r="L12" s="1"/>
      <c r="M12" s="1"/>
      <c r="N12" s="1"/>
      <c r="O12" s="1"/>
      <c r="Q12" s="1"/>
      <c r="R12" s="1"/>
      <c r="S12" s="1"/>
    </row>
    <row r="13" spans="1:19">
      <c r="A13" s="3">
        <v>22791</v>
      </c>
      <c r="B13" s="3">
        <v>2837</v>
      </c>
      <c r="C13" s="3" t="s">
        <v>33</v>
      </c>
      <c r="D13" s="29" t="str">
        <f t="shared" si="0"/>
        <v>2837 &amp; Unit 3</v>
      </c>
      <c r="E13" s="3">
        <v>1</v>
      </c>
      <c r="F13" s="3" t="s">
        <v>15</v>
      </c>
      <c r="G13" s="5">
        <v>2.3300000000000001E-7</v>
      </c>
      <c r="H13" s="3">
        <v>-15.271311799999999</v>
      </c>
      <c r="I13" s="3" t="s">
        <v>16</v>
      </c>
      <c r="J13" s="3"/>
      <c r="K13" s="3"/>
      <c r="L13" s="1"/>
      <c r="M13" s="1"/>
      <c r="N13" s="1"/>
      <c r="O13" s="1"/>
      <c r="Q13" s="1"/>
      <c r="R13" s="1"/>
      <c r="S13" s="1"/>
    </row>
    <row r="14" spans="1:19">
      <c r="A14" s="3">
        <v>1004</v>
      </c>
      <c r="B14" s="3">
        <v>2828</v>
      </c>
      <c r="C14" s="3" t="s">
        <v>34</v>
      </c>
      <c r="D14" s="29" t="str">
        <f t="shared" si="0"/>
        <v>2828 &amp; CD-U3</v>
      </c>
      <c r="E14" s="3">
        <v>1</v>
      </c>
      <c r="F14" s="3" t="s">
        <v>15</v>
      </c>
      <c r="G14" s="5">
        <v>8.1999999999999998E-7</v>
      </c>
      <c r="H14" s="3">
        <v>-14.013961500000001</v>
      </c>
      <c r="I14" s="3" t="s">
        <v>16</v>
      </c>
      <c r="J14" s="3"/>
      <c r="K14" s="3"/>
      <c r="L14" s="1"/>
      <c r="M14" s="1"/>
      <c r="N14" s="1"/>
      <c r="O14" s="1"/>
      <c r="Q14" s="1"/>
      <c r="R14" s="1"/>
      <c r="S14" s="1"/>
    </row>
    <row r="15" spans="1:19">
      <c r="A15" s="3">
        <v>3197</v>
      </c>
      <c r="B15" s="3">
        <v>60</v>
      </c>
      <c r="C15" s="3" t="s">
        <v>20</v>
      </c>
      <c r="D15" s="29" t="str">
        <f t="shared" si="0"/>
        <v>60 &amp; 1</v>
      </c>
      <c r="E15" s="3">
        <v>1</v>
      </c>
      <c r="F15" s="3" t="s">
        <v>20</v>
      </c>
      <c r="G15" s="5">
        <v>3.7E-7</v>
      </c>
      <c r="H15" s="3">
        <v>-14.8097628</v>
      </c>
      <c r="I15" s="3" t="s">
        <v>16</v>
      </c>
      <c r="J15" s="3"/>
      <c r="K15" s="3"/>
      <c r="L15" s="1"/>
      <c r="M15" s="1"/>
      <c r="N15" s="1"/>
      <c r="O15" s="1"/>
      <c r="Q15" s="1"/>
      <c r="R15" s="1"/>
      <c r="S15" s="1"/>
    </row>
    <row r="16" spans="1:19">
      <c r="A16" s="3">
        <v>1845</v>
      </c>
      <c r="B16" s="3">
        <v>1218</v>
      </c>
      <c r="C16" s="3" t="s">
        <v>35</v>
      </c>
      <c r="D16" s="29" t="str">
        <f t="shared" si="0"/>
        <v>1218 &amp; U2</v>
      </c>
      <c r="E16" s="3">
        <v>1</v>
      </c>
      <c r="F16" s="3" t="s">
        <v>23</v>
      </c>
      <c r="G16" s="5">
        <v>3.3500000000000001E-5</v>
      </c>
      <c r="H16" s="3">
        <v>-10.303965099999999</v>
      </c>
      <c r="I16" s="3" t="s">
        <v>16</v>
      </c>
      <c r="J16" s="3"/>
      <c r="K16" s="3"/>
      <c r="L16" s="1"/>
      <c r="M16" s="1"/>
      <c r="N16" s="1"/>
      <c r="O16" s="1"/>
      <c r="Q16" s="1"/>
      <c r="R16" s="1"/>
      <c r="S16" s="1"/>
    </row>
    <row r="17" spans="1:11">
      <c r="A17" s="3">
        <v>1854</v>
      </c>
      <c r="B17" s="3">
        <v>1250</v>
      </c>
      <c r="C17" s="3" t="s">
        <v>15</v>
      </c>
      <c r="D17" s="29" t="str">
        <f t="shared" si="0"/>
        <v>1250 &amp; 3</v>
      </c>
      <c r="E17" s="3">
        <v>1</v>
      </c>
      <c r="F17" s="3" t="s">
        <v>15</v>
      </c>
      <c r="G17" s="5">
        <v>2.5699999999999999E-7</v>
      </c>
      <c r="H17" s="3">
        <v>-15.174189800000001</v>
      </c>
      <c r="I17" s="3" t="s">
        <v>16</v>
      </c>
      <c r="J17" s="3"/>
      <c r="K17" s="3"/>
    </row>
    <row r="18" spans="1:11">
      <c r="A18" s="3">
        <v>828</v>
      </c>
      <c r="B18" s="3">
        <v>997</v>
      </c>
      <c r="C18" s="3" t="s">
        <v>36</v>
      </c>
      <c r="D18" s="29" t="str">
        <f t="shared" si="0"/>
        <v>997 &amp; 12</v>
      </c>
      <c r="E18" s="3">
        <v>1</v>
      </c>
      <c r="F18" s="3" t="s">
        <v>36</v>
      </c>
      <c r="G18" s="5">
        <v>2.3799999999999999E-5</v>
      </c>
      <c r="H18" s="3">
        <v>-10.645825</v>
      </c>
      <c r="I18" s="3" t="s">
        <v>16</v>
      </c>
      <c r="J18" s="3"/>
      <c r="K18" s="3"/>
    </row>
    <row r="19" spans="1:11">
      <c r="A19" s="3">
        <v>2070</v>
      </c>
      <c r="B19" s="3">
        <v>1167</v>
      </c>
      <c r="C19" s="3" t="s">
        <v>37</v>
      </c>
      <c r="D19" s="29" t="str">
        <f t="shared" si="0"/>
        <v>1167 &amp; 8</v>
      </c>
      <c r="E19" s="3">
        <v>1</v>
      </c>
      <c r="F19" s="3" t="s">
        <v>37</v>
      </c>
      <c r="G19" s="5">
        <v>8.2399999999999997E-7</v>
      </c>
      <c r="H19" s="3">
        <v>-14.0090953</v>
      </c>
      <c r="I19" s="3" t="s">
        <v>16</v>
      </c>
      <c r="J19" s="3"/>
      <c r="K19" s="3"/>
    </row>
    <row r="20" spans="1:11">
      <c r="A20" s="3">
        <v>993</v>
      </c>
      <c r="B20" s="3">
        <v>1385</v>
      </c>
      <c r="C20" s="3" t="s">
        <v>38</v>
      </c>
      <c r="D20" s="29" t="str">
        <f t="shared" si="0"/>
        <v>1385 &amp; 03</v>
      </c>
      <c r="E20" s="3">
        <v>1</v>
      </c>
      <c r="F20" s="3" t="s">
        <v>15</v>
      </c>
      <c r="G20" s="5">
        <v>5.2599999999999996E-6</v>
      </c>
      <c r="H20" s="3">
        <v>-12.1553795</v>
      </c>
      <c r="I20" s="3" t="s">
        <v>16</v>
      </c>
      <c r="J20" s="3"/>
      <c r="K20" s="3"/>
    </row>
    <row r="21" spans="1:11">
      <c r="A21" s="6">
        <v>10000000</v>
      </c>
      <c r="B21" s="3">
        <v>50974</v>
      </c>
      <c r="C21" s="3" t="s">
        <v>39</v>
      </c>
      <c r="D21" s="29" t="str">
        <f t="shared" si="0"/>
        <v>50974 &amp; Gen 1</v>
      </c>
      <c r="E21" s="3">
        <v>2</v>
      </c>
      <c r="F21" s="3" t="s">
        <v>40</v>
      </c>
      <c r="G21" s="5">
        <v>9.8100000000000001E-7</v>
      </c>
      <c r="H21" s="3">
        <v>-13.834693400000001</v>
      </c>
      <c r="I21" s="3" t="s">
        <v>16</v>
      </c>
      <c r="J21" s="3"/>
      <c r="K21" s="3" t="s">
        <v>41</v>
      </c>
    </row>
    <row r="22" spans="1:11">
      <c r="A22" s="6">
        <v>10000000</v>
      </c>
      <c r="B22" s="3">
        <v>50974</v>
      </c>
      <c r="C22" s="3" t="s">
        <v>39</v>
      </c>
      <c r="D22" s="29" t="str">
        <f t="shared" si="0"/>
        <v>50974 &amp; Gen 1</v>
      </c>
      <c r="E22" s="3">
        <v>2</v>
      </c>
      <c r="F22" s="4" t="s">
        <v>42</v>
      </c>
      <c r="G22" s="5"/>
      <c r="H22" s="3"/>
      <c r="I22" s="3"/>
      <c r="J22" s="3"/>
      <c r="K22" s="3" t="s">
        <v>41</v>
      </c>
    </row>
    <row r="23" spans="1:11">
      <c r="A23" s="3">
        <v>2276</v>
      </c>
      <c r="B23" s="3">
        <v>47</v>
      </c>
      <c r="C23" s="3" t="s">
        <v>29</v>
      </c>
      <c r="D23" s="29" t="str">
        <f t="shared" si="0"/>
        <v>47 &amp; 4</v>
      </c>
      <c r="E23" s="3">
        <v>1</v>
      </c>
      <c r="F23" s="3" t="s">
        <v>29</v>
      </c>
      <c r="G23" s="5">
        <v>5.8699999999999995E-7</v>
      </c>
      <c r="H23" s="3">
        <v>-14.348241</v>
      </c>
      <c r="I23" s="3" t="s">
        <v>16</v>
      </c>
      <c r="J23" s="3"/>
      <c r="K23" s="3"/>
    </row>
    <row r="24" spans="1:11">
      <c r="A24" s="3">
        <v>2274</v>
      </c>
      <c r="B24" s="3">
        <v>47</v>
      </c>
      <c r="C24" s="3" t="s">
        <v>15</v>
      </c>
      <c r="D24" s="29" t="str">
        <f t="shared" si="0"/>
        <v>47 &amp; 3</v>
      </c>
      <c r="E24" s="3">
        <v>1</v>
      </c>
      <c r="F24" s="3" t="s">
        <v>15</v>
      </c>
      <c r="G24" s="5">
        <v>1.7499999999999999E-7</v>
      </c>
      <c r="H24" s="3">
        <v>-15.5584799</v>
      </c>
      <c r="I24" s="3" t="s">
        <v>16</v>
      </c>
      <c r="J24" s="3"/>
      <c r="K24" s="3"/>
    </row>
    <row r="25" spans="1:11">
      <c r="A25" s="3">
        <v>1809</v>
      </c>
      <c r="B25" s="3">
        <v>2364</v>
      </c>
      <c r="C25" s="3" t="s">
        <v>43</v>
      </c>
      <c r="D25" s="29" t="str">
        <f t="shared" si="0"/>
        <v>2364 &amp; mk2</v>
      </c>
      <c r="E25" s="3">
        <v>1</v>
      </c>
      <c r="F25" s="3" t="s">
        <v>23</v>
      </c>
      <c r="G25" s="5">
        <v>1.6200000000000001E-5</v>
      </c>
      <c r="H25" s="3">
        <v>-11.030499300000001</v>
      </c>
      <c r="I25" s="3" t="s">
        <v>16</v>
      </c>
      <c r="J25" s="3"/>
      <c r="K25" s="3"/>
    </row>
    <row r="26" spans="1:11">
      <c r="A26" s="3">
        <v>1642</v>
      </c>
      <c r="B26" s="3">
        <v>1710</v>
      </c>
      <c r="C26" s="3" t="s">
        <v>44</v>
      </c>
      <c r="D26" s="29" t="str">
        <f t="shared" si="0"/>
        <v>1710 &amp; JHC1-Conf</v>
      </c>
      <c r="E26" s="3">
        <v>1</v>
      </c>
      <c r="F26" s="3" t="s">
        <v>32</v>
      </c>
      <c r="G26" s="5">
        <v>1.5E-6</v>
      </c>
      <c r="H26" s="3">
        <v>-13.410045500000001</v>
      </c>
      <c r="I26" s="3" t="s">
        <v>16</v>
      </c>
      <c r="J26" s="3"/>
      <c r="K26" s="3"/>
    </row>
    <row r="27" spans="1:11">
      <c r="A27" s="3">
        <v>2161</v>
      </c>
      <c r="B27" s="3">
        <v>1626</v>
      </c>
      <c r="C27" s="3" t="s">
        <v>32</v>
      </c>
      <c r="D27" s="29" t="str">
        <f t="shared" si="0"/>
        <v>1626 &amp; Unit 1</v>
      </c>
      <c r="E27" s="3">
        <v>1</v>
      </c>
      <c r="F27" s="3" t="s">
        <v>20</v>
      </c>
      <c r="G27" s="5">
        <v>1.0899999999999999E-6</v>
      </c>
      <c r="H27" s="3">
        <v>-13.729332899999999</v>
      </c>
      <c r="I27" s="3" t="s">
        <v>16</v>
      </c>
      <c r="J27" s="3"/>
      <c r="K27" s="3"/>
    </row>
    <row r="28" spans="1:11">
      <c r="A28" s="3">
        <v>2195</v>
      </c>
      <c r="B28" s="3">
        <v>1554</v>
      </c>
      <c r="C28" s="3" t="s">
        <v>45</v>
      </c>
      <c r="D28" s="29" t="str">
        <f t="shared" si="0"/>
        <v>1554 &amp; 002</v>
      </c>
      <c r="E28" s="3">
        <v>1</v>
      </c>
      <c r="F28" s="3" t="s">
        <v>23</v>
      </c>
      <c r="G28" s="5">
        <v>1.4699999999999999E-6</v>
      </c>
      <c r="H28" s="3">
        <v>-13.430248199999999</v>
      </c>
      <c r="I28" s="3" t="s">
        <v>16</v>
      </c>
      <c r="J28" s="3"/>
      <c r="K28" s="3"/>
    </row>
    <row r="29" spans="1:11">
      <c r="A29" s="3">
        <v>941</v>
      </c>
      <c r="B29" s="3">
        <v>7030</v>
      </c>
      <c r="C29" s="3" t="s">
        <v>35</v>
      </c>
      <c r="D29" s="29" t="str">
        <f t="shared" si="0"/>
        <v>7030 &amp; U2</v>
      </c>
      <c r="E29" s="3">
        <v>1</v>
      </c>
      <c r="F29" s="3" t="s">
        <v>35</v>
      </c>
      <c r="G29" s="5">
        <v>2.9900000000000002E-7</v>
      </c>
      <c r="H29" s="3">
        <v>-15.0228223</v>
      </c>
      <c r="I29" s="3" t="s">
        <v>16</v>
      </c>
      <c r="J29" s="3"/>
      <c r="K29" s="3"/>
    </row>
    <row r="30" spans="1:11">
      <c r="A30" s="3">
        <v>12861</v>
      </c>
      <c r="B30" s="3">
        <v>988</v>
      </c>
      <c r="C30" s="3" t="s">
        <v>46</v>
      </c>
      <c r="D30" s="29" t="str">
        <f t="shared" si="0"/>
        <v>988 &amp; TC-4</v>
      </c>
      <c r="E30" s="3">
        <v>1</v>
      </c>
      <c r="F30" s="3" t="s">
        <v>29</v>
      </c>
      <c r="G30" s="5">
        <v>1.64E-6</v>
      </c>
      <c r="H30" s="3">
        <v>-13.3208143</v>
      </c>
      <c r="I30" s="3" t="s">
        <v>16</v>
      </c>
      <c r="J30" s="3"/>
      <c r="K30" s="3"/>
    </row>
    <row r="31" spans="1:11">
      <c r="A31" s="3">
        <v>2302</v>
      </c>
      <c r="B31" s="3">
        <v>6085</v>
      </c>
      <c r="C31" s="3" t="s">
        <v>47</v>
      </c>
      <c r="D31" s="29" t="str">
        <f t="shared" si="0"/>
        <v>6085 &amp; R.M.0014</v>
      </c>
      <c r="E31" s="3">
        <v>1</v>
      </c>
      <c r="F31" s="3" t="s">
        <v>48</v>
      </c>
      <c r="G31" s="5">
        <v>1.1000000000000001E-6</v>
      </c>
      <c r="H31" s="3">
        <v>-13.7202004</v>
      </c>
      <c r="I31" s="3" t="s">
        <v>16</v>
      </c>
      <c r="J31" s="3"/>
      <c r="K31" s="3"/>
    </row>
    <row r="32" spans="1:11">
      <c r="A32" s="3">
        <v>1154</v>
      </c>
      <c r="B32" s="3">
        <v>864</v>
      </c>
      <c r="C32" s="3" t="s">
        <v>49</v>
      </c>
      <c r="D32" s="29" t="str">
        <f t="shared" si="0"/>
        <v>864 &amp; 005</v>
      </c>
      <c r="E32" s="3">
        <v>1</v>
      </c>
      <c r="F32" s="3" t="s">
        <v>50</v>
      </c>
      <c r="G32" s="5">
        <v>1.9400000000000001E-6</v>
      </c>
      <c r="H32" s="3">
        <v>-13.1528226</v>
      </c>
      <c r="I32" s="3" t="s">
        <v>16</v>
      </c>
      <c r="J32" s="3"/>
      <c r="K32" s="3"/>
    </row>
    <row r="33" spans="1:11">
      <c r="A33" s="3">
        <v>2009</v>
      </c>
      <c r="B33" s="3">
        <v>874</v>
      </c>
      <c r="C33" s="3" t="s">
        <v>51</v>
      </c>
      <c r="D33" s="29" t="str">
        <f t="shared" si="0"/>
        <v>874 &amp; JOL5 CONFIG</v>
      </c>
      <c r="E33" s="3">
        <v>1</v>
      </c>
      <c r="F33" s="3" t="s">
        <v>50</v>
      </c>
      <c r="G33" s="5">
        <v>2.83E-6</v>
      </c>
      <c r="H33" s="3">
        <v>-12.7752339</v>
      </c>
      <c r="I33" s="3" t="s">
        <v>16</v>
      </c>
      <c r="J33" s="3"/>
      <c r="K33" s="3"/>
    </row>
    <row r="34" spans="1:11">
      <c r="A34" s="3">
        <v>894</v>
      </c>
      <c r="B34" s="3">
        <v>2094</v>
      </c>
      <c r="C34" s="3" t="s">
        <v>20</v>
      </c>
      <c r="D34" s="29" t="str">
        <f t="shared" si="0"/>
        <v>2094 &amp; 1</v>
      </c>
      <c r="E34" s="3">
        <v>1</v>
      </c>
      <c r="F34" s="3" t="s">
        <v>20</v>
      </c>
      <c r="G34" s="5">
        <v>1.79E-6</v>
      </c>
      <c r="H34" s="3">
        <v>-13.233294900000001</v>
      </c>
      <c r="I34" s="3" t="s">
        <v>16</v>
      </c>
      <c r="J34" s="3"/>
      <c r="K34" s="3"/>
    </row>
    <row r="35" spans="1:11">
      <c r="A35" s="3">
        <v>1902</v>
      </c>
      <c r="B35" s="3">
        <v>6017</v>
      </c>
      <c r="C35" s="3" t="s">
        <v>45</v>
      </c>
      <c r="D35" s="29" t="str">
        <f t="shared" si="0"/>
        <v>6017 &amp; 002</v>
      </c>
      <c r="E35" s="3">
        <v>1</v>
      </c>
      <c r="F35" s="3" t="s">
        <v>23</v>
      </c>
      <c r="G35" s="5">
        <v>2.2400000000000002E-6</v>
      </c>
      <c r="H35" s="3">
        <v>-13.009034700000001</v>
      </c>
      <c r="I35" s="3" t="s">
        <v>16</v>
      </c>
      <c r="J35" s="3"/>
      <c r="K35" s="3"/>
    </row>
    <row r="36" spans="1:11">
      <c r="A36" s="3">
        <v>2135</v>
      </c>
      <c r="B36" s="3">
        <v>2161</v>
      </c>
      <c r="C36" s="3" t="s">
        <v>52</v>
      </c>
      <c r="D36" s="29" t="str">
        <f t="shared" si="0"/>
        <v>2161 &amp; Unit_4_JRPS</v>
      </c>
      <c r="E36" s="3">
        <v>1</v>
      </c>
      <c r="F36" s="3" t="s">
        <v>29</v>
      </c>
      <c r="G36" s="5">
        <v>2.08E-6</v>
      </c>
      <c r="H36" s="3">
        <v>-13.0831427</v>
      </c>
      <c r="I36" s="3" t="s">
        <v>16</v>
      </c>
      <c r="J36" s="3"/>
      <c r="K36" s="3"/>
    </row>
    <row r="37" spans="1:11">
      <c r="A37" s="3">
        <v>21351</v>
      </c>
      <c r="B37" s="3">
        <v>2161</v>
      </c>
      <c r="C37" s="3" t="s">
        <v>53</v>
      </c>
      <c r="D37" s="29" t="str">
        <f t="shared" si="0"/>
        <v>2161 &amp; Unit_5_JRPS</v>
      </c>
      <c r="E37" s="3">
        <v>1</v>
      </c>
      <c r="F37" s="3" t="s">
        <v>50</v>
      </c>
      <c r="G37" s="5">
        <v>5.4700000000000001E-6</v>
      </c>
      <c r="H37" s="3">
        <v>-12.116231900000001</v>
      </c>
      <c r="I37" s="3" t="s">
        <v>16</v>
      </c>
      <c r="J37" s="3"/>
      <c r="K37" s="3"/>
    </row>
    <row r="38" spans="1:11">
      <c r="A38" s="3">
        <v>892</v>
      </c>
      <c r="B38" s="3">
        <v>2098</v>
      </c>
      <c r="C38" s="3" t="s">
        <v>54</v>
      </c>
      <c r="D38" s="29" t="str">
        <f t="shared" si="0"/>
        <v>2098 &amp; 6</v>
      </c>
      <c r="E38" s="3">
        <v>1</v>
      </c>
      <c r="F38" s="3" t="s">
        <v>54</v>
      </c>
      <c r="G38" s="5">
        <v>6.7900000000000002E-6</v>
      </c>
      <c r="H38" s="3">
        <v>-11.900059600000001</v>
      </c>
      <c r="I38" s="3" t="s">
        <v>16</v>
      </c>
      <c r="J38" s="3"/>
      <c r="K38" s="3"/>
    </row>
    <row r="39" spans="1:11">
      <c r="A39" s="3">
        <v>1141</v>
      </c>
      <c r="B39" s="3">
        <v>1943</v>
      </c>
      <c r="C39" s="3" t="s">
        <v>23</v>
      </c>
      <c r="D39" s="29" t="str">
        <f t="shared" si="0"/>
        <v>1943 &amp; 2</v>
      </c>
      <c r="E39" s="3">
        <v>1</v>
      </c>
      <c r="F39" s="3" t="s">
        <v>45</v>
      </c>
      <c r="G39" s="5">
        <v>5.2900000000000002E-6</v>
      </c>
      <c r="H39" s="3">
        <v>-12.1496923</v>
      </c>
      <c r="I39" s="3" t="s">
        <v>16</v>
      </c>
      <c r="J39" s="3"/>
      <c r="K39" s="3"/>
    </row>
    <row r="40" spans="1:11">
      <c r="A40" s="3">
        <v>1989</v>
      </c>
      <c r="B40" s="3">
        <v>1295</v>
      </c>
      <c r="C40" s="3" t="s">
        <v>55</v>
      </c>
      <c r="D40" s="29" t="str">
        <f t="shared" si="0"/>
        <v>1295 &amp; Unit 2</v>
      </c>
      <c r="E40" s="3">
        <v>1</v>
      </c>
      <c r="F40" s="3" t="s">
        <v>23</v>
      </c>
      <c r="G40" s="5">
        <v>1.9E-6</v>
      </c>
      <c r="H40" s="3">
        <v>-13.1736567</v>
      </c>
      <c r="I40" s="3" t="s">
        <v>16</v>
      </c>
      <c r="J40" s="3"/>
      <c r="K40" s="3"/>
    </row>
    <row r="41" spans="1:11">
      <c r="A41" s="3">
        <v>1021</v>
      </c>
      <c r="B41" s="3">
        <v>4041</v>
      </c>
      <c r="C41" s="3" t="s">
        <v>56</v>
      </c>
      <c r="D41" s="29" t="str">
        <f t="shared" si="0"/>
        <v>4041 &amp; OCPP-B7</v>
      </c>
      <c r="E41" s="3">
        <v>1</v>
      </c>
      <c r="F41" s="3" t="s">
        <v>30</v>
      </c>
      <c r="G41" s="5">
        <v>2.3999999999999998E-7</v>
      </c>
      <c r="H41" s="3">
        <v>-15.243662199999999</v>
      </c>
      <c r="I41" s="3" t="s">
        <v>16</v>
      </c>
      <c r="J41" s="3"/>
      <c r="K41" s="3"/>
    </row>
    <row r="42" spans="1:11">
      <c r="A42" s="3">
        <v>975</v>
      </c>
      <c r="B42" s="3">
        <v>628</v>
      </c>
      <c r="C42" s="3" t="s">
        <v>57</v>
      </c>
      <c r="D42" s="29" t="str">
        <f t="shared" si="0"/>
        <v>628 &amp; CryR_Cfg_1</v>
      </c>
      <c r="E42" s="3">
        <v>1</v>
      </c>
      <c r="F42" s="3" t="s">
        <v>20</v>
      </c>
      <c r="G42" s="5">
        <v>1.04E-5</v>
      </c>
      <c r="H42" s="3">
        <v>-11.4737048</v>
      </c>
      <c r="I42" s="3" t="s">
        <v>16</v>
      </c>
      <c r="J42" s="3"/>
      <c r="K42" s="3"/>
    </row>
    <row r="43" spans="1:11">
      <c r="A43" s="3">
        <v>2103</v>
      </c>
      <c r="B43" s="3">
        <v>1393</v>
      </c>
      <c r="C43" s="3" t="s">
        <v>58</v>
      </c>
      <c r="D43" s="29" t="str">
        <f t="shared" si="0"/>
        <v>1393 &amp; 001</v>
      </c>
      <c r="E43" s="3">
        <v>1</v>
      </c>
      <c r="F43" s="3" t="s">
        <v>54</v>
      </c>
      <c r="G43" s="5">
        <v>3.4999999999999998E-7</v>
      </c>
      <c r="H43" s="3">
        <v>-14.8653327</v>
      </c>
      <c r="I43" s="3" t="s">
        <v>16</v>
      </c>
      <c r="J43" s="3"/>
      <c r="K43" s="3"/>
    </row>
    <row r="44" spans="1:11">
      <c r="A44" s="3">
        <v>2013</v>
      </c>
      <c r="B44" s="3">
        <v>883</v>
      </c>
      <c r="C44" s="3" t="s">
        <v>59</v>
      </c>
      <c r="D44" s="29" t="str">
        <f t="shared" si="0"/>
        <v>883 &amp; WK8CONFIG</v>
      </c>
      <c r="E44" s="3">
        <v>1</v>
      </c>
      <c r="F44" s="3" t="s">
        <v>37</v>
      </c>
      <c r="G44" s="5">
        <v>3.05E-6</v>
      </c>
      <c r="H44" s="3">
        <v>-12.700369</v>
      </c>
      <c r="I44" s="3" t="s">
        <v>16</v>
      </c>
      <c r="J44" s="3"/>
      <c r="K44" s="3"/>
    </row>
    <row r="45" spans="1:11">
      <c r="A45" s="3">
        <v>2011</v>
      </c>
      <c r="B45" s="3">
        <v>884</v>
      </c>
      <c r="C45" s="3" t="s">
        <v>60</v>
      </c>
      <c r="D45" s="29" t="str">
        <f t="shared" si="0"/>
        <v>884 &amp; WC4CONFIG</v>
      </c>
      <c r="E45" s="3">
        <v>1</v>
      </c>
      <c r="F45" s="3" t="s">
        <v>29</v>
      </c>
      <c r="G45" s="5">
        <v>1.0899999999999999E-6</v>
      </c>
      <c r="H45" s="3">
        <v>-13.729332899999999</v>
      </c>
      <c r="I45" s="3" t="s">
        <v>16</v>
      </c>
      <c r="J45" s="3"/>
      <c r="K45" s="3"/>
    </row>
    <row r="46" spans="1:11">
      <c r="A46" s="7">
        <v>10000000</v>
      </c>
      <c r="B46" s="3">
        <v>50974</v>
      </c>
      <c r="C46" s="3" t="s">
        <v>39</v>
      </c>
      <c r="D46" s="29" t="str">
        <f t="shared" si="0"/>
        <v>50974 &amp; Gen 1</v>
      </c>
      <c r="E46" s="3">
        <v>2</v>
      </c>
      <c r="F46" s="3" t="s">
        <v>40</v>
      </c>
      <c r="G46" s="5">
        <v>1.73E-7</v>
      </c>
      <c r="H46" s="3">
        <v>-15.569974200000001</v>
      </c>
      <c r="I46" s="3" t="s">
        <v>16</v>
      </c>
      <c r="J46" s="3"/>
      <c r="K46" s="3" t="s">
        <v>41</v>
      </c>
    </row>
    <row r="47" spans="1:11">
      <c r="A47" s="7">
        <v>10000000</v>
      </c>
      <c r="B47" s="3">
        <v>50974</v>
      </c>
      <c r="C47" s="3" t="s">
        <v>39</v>
      </c>
      <c r="D47" s="29" t="str">
        <f t="shared" si="0"/>
        <v>50974 &amp; Gen 1</v>
      </c>
      <c r="E47" s="3">
        <v>2</v>
      </c>
      <c r="F47" s="4" t="s">
        <v>42</v>
      </c>
      <c r="G47" s="5"/>
      <c r="H47" s="3"/>
      <c r="I47" s="3"/>
      <c r="J47" s="3"/>
      <c r="K47" s="3" t="s">
        <v>41</v>
      </c>
    </row>
    <row r="48" spans="1:11">
      <c r="A48" s="3">
        <v>2278</v>
      </c>
      <c r="B48" s="3">
        <v>3403</v>
      </c>
      <c r="C48" s="3" t="s">
        <v>23</v>
      </c>
      <c r="D48" s="29" t="str">
        <f t="shared" si="0"/>
        <v>3403 &amp; 2</v>
      </c>
      <c r="E48" s="3">
        <v>1</v>
      </c>
      <c r="F48" s="3" t="s">
        <v>23</v>
      </c>
      <c r="G48" s="5">
        <v>3.9700000000000002E-7</v>
      </c>
      <c r="H48" s="3">
        <v>-14.7393296</v>
      </c>
      <c r="I48" s="3" t="s">
        <v>16</v>
      </c>
      <c r="J48" s="3"/>
      <c r="K48" s="3"/>
    </row>
    <row r="49" spans="1:16">
      <c r="A49" s="3">
        <v>632</v>
      </c>
      <c r="B49" s="3">
        <v>990</v>
      </c>
      <c r="C49" s="3" t="s">
        <v>61</v>
      </c>
      <c r="D49" s="29" t="str">
        <f t="shared" si="0"/>
        <v>990 &amp; 60s</v>
      </c>
      <c r="E49" s="3">
        <v>1</v>
      </c>
      <c r="F49" s="3" t="s">
        <v>62</v>
      </c>
      <c r="G49" s="5">
        <v>1.3900000000000001E-5</v>
      </c>
      <c r="H49" s="3">
        <v>-11.1836217</v>
      </c>
      <c r="I49" s="3" t="s">
        <v>16</v>
      </c>
      <c r="J49" s="3"/>
      <c r="K49" s="3"/>
    </row>
    <row r="50" spans="1:16">
      <c r="A50" s="3">
        <v>731</v>
      </c>
      <c r="B50" s="3">
        <v>4041</v>
      </c>
      <c r="C50" s="3" t="s">
        <v>56</v>
      </c>
      <c r="D50" s="29" t="str">
        <f t="shared" si="0"/>
        <v>4041 &amp; OCPP-B7</v>
      </c>
      <c r="E50" s="3">
        <v>1</v>
      </c>
      <c r="F50" s="3" t="s">
        <v>30</v>
      </c>
      <c r="G50" s="5">
        <v>1.26E-6</v>
      </c>
      <c r="H50" s="3">
        <v>-13.584398800000001</v>
      </c>
      <c r="I50" s="3" t="s">
        <v>16</v>
      </c>
      <c r="J50" s="3"/>
      <c r="K50" s="3"/>
    </row>
    <row r="51" spans="1:16" s="27" customFormat="1">
      <c r="A51" s="107" t="s">
        <v>16</v>
      </c>
      <c r="B51" s="108"/>
      <c r="C51" s="108"/>
      <c r="D51" s="108"/>
      <c r="E51" s="109"/>
      <c r="F51" s="100" t="s">
        <v>613</v>
      </c>
      <c r="G51" s="101">
        <f>AVERAGE(G3:G50)</f>
        <v>1.246857777777778E-5</v>
      </c>
      <c r="H51" s="40"/>
      <c r="I51" s="40"/>
      <c r="J51" s="40"/>
      <c r="K51" s="40"/>
      <c r="P51" s="73"/>
    </row>
    <row r="52" spans="1:16">
      <c r="A52" s="3">
        <v>63254</v>
      </c>
      <c r="B52" s="3">
        <v>3280</v>
      </c>
      <c r="C52" s="3" t="s">
        <v>63</v>
      </c>
      <c r="D52" s="29" t="str">
        <f t="shared" si="0"/>
        <v>3280 &amp; CAN003</v>
      </c>
      <c r="E52" s="3">
        <v>1</v>
      </c>
      <c r="F52" s="3" t="s">
        <v>64</v>
      </c>
      <c r="G52" s="5">
        <v>4.1099999999999996E-6</v>
      </c>
      <c r="H52" s="3">
        <v>-12.4020875</v>
      </c>
      <c r="I52" s="3" t="s">
        <v>65</v>
      </c>
      <c r="J52" s="3"/>
      <c r="K52" s="3"/>
    </row>
    <row r="53" spans="1:16">
      <c r="A53" s="3">
        <v>2095</v>
      </c>
      <c r="B53" s="3">
        <v>4125</v>
      </c>
      <c r="C53" s="3" t="s">
        <v>66</v>
      </c>
      <c r="D53" s="29" t="str">
        <f t="shared" si="0"/>
        <v>4125 &amp; B-09</v>
      </c>
      <c r="E53" s="3">
        <v>1</v>
      </c>
      <c r="F53" s="3" t="s">
        <v>67</v>
      </c>
      <c r="G53" s="5">
        <v>3.2600000000000001E-6</v>
      </c>
      <c r="H53" s="3">
        <v>-12.6337834</v>
      </c>
      <c r="I53" s="3" t="s">
        <v>65</v>
      </c>
      <c r="J53" s="3"/>
      <c r="K53" s="3"/>
    </row>
    <row r="54" spans="1:16">
      <c r="A54" s="3">
        <v>1606</v>
      </c>
      <c r="B54" s="3">
        <v>4078</v>
      </c>
      <c r="C54" s="3" t="s">
        <v>68</v>
      </c>
      <c r="D54" s="29" t="str">
        <f t="shared" si="0"/>
        <v>4078 &amp; W3</v>
      </c>
      <c r="E54" s="3">
        <v>1</v>
      </c>
      <c r="F54" s="3" t="s">
        <v>15</v>
      </c>
      <c r="G54" s="5">
        <v>4.2399999999999999E-7</v>
      </c>
      <c r="H54" s="3">
        <v>-14.673532399999999</v>
      </c>
      <c r="I54" s="3" t="s">
        <v>65</v>
      </c>
      <c r="J54" s="3"/>
      <c r="K54" s="3"/>
    </row>
    <row r="55" spans="1:16">
      <c r="A55" s="3">
        <v>1310</v>
      </c>
      <c r="B55" s="3">
        <v>527</v>
      </c>
      <c r="C55" s="3" t="s">
        <v>58</v>
      </c>
      <c r="D55" s="29" t="str">
        <f t="shared" si="0"/>
        <v>527 &amp; 001</v>
      </c>
      <c r="E55" s="3">
        <v>1</v>
      </c>
      <c r="F55" s="3" t="s">
        <v>20</v>
      </c>
      <c r="G55" s="5">
        <v>7.1099999999999995E-7</v>
      </c>
      <c r="H55" s="3">
        <v>-14.1565934</v>
      </c>
      <c r="I55" s="3" t="s">
        <v>65</v>
      </c>
      <c r="J55" s="3"/>
      <c r="K55" s="3"/>
    </row>
    <row r="56" spans="1:16">
      <c r="A56" s="3">
        <v>879456</v>
      </c>
      <c r="B56" s="3">
        <v>6147</v>
      </c>
      <c r="C56" s="3" t="s">
        <v>23</v>
      </c>
      <c r="D56" s="29" t="str">
        <f t="shared" si="0"/>
        <v>6147 &amp; 2</v>
      </c>
      <c r="E56" s="3">
        <v>1</v>
      </c>
      <c r="F56" s="3" t="s">
        <v>23</v>
      </c>
      <c r="G56" s="5">
        <v>2.1799999999999999E-6</v>
      </c>
      <c r="H56" s="3">
        <v>-13.036185700000001</v>
      </c>
      <c r="I56" s="3" t="s">
        <v>65</v>
      </c>
      <c r="J56" s="3"/>
      <c r="K56" s="3"/>
    </row>
    <row r="57" spans="1:16">
      <c r="A57" s="3">
        <v>1841</v>
      </c>
      <c r="B57" s="3">
        <v>897</v>
      </c>
      <c r="C57" s="3" t="s">
        <v>58</v>
      </c>
      <c r="D57" s="29" t="str">
        <f t="shared" si="0"/>
        <v>897 &amp; 001</v>
      </c>
      <c r="E57" s="3">
        <v>1</v>
      </c>
      <c r="F57" s="3" t="s">
        <v>32</v>
      </c>
      <c r="G57" s="5">
        <v>7.2399999999999997E-7</v>
      </c>
      <c r="H57" s="3">
        <v>-14.1384744</v>
      </c>
      <c r="I57" s="3" t="s">
        <v>65</v>
      </c>
      <c r="J57" s="3"/>
      <c r="K57" s="3"/>
    </row>
    <row r="58" spans="1:16">
      <c r="A58" s="3">
        <v>1597</v>
      </c>
      <c r="B58" s="3">
        <v>4072</v>
      </c>
      <c r="C58" s="3" t="s">
        <v>37</v>
      </c>
      <c r="D58" s="29" t="str">
        <f t="shared" si="0"/>
        <v>4072 &amp; 8</v>
      </c>
      <c r="E58" s="3">
        <v>1</v>
      </c>
      <c r="F58" s="3" t="s">
        <v>37</v>
      </c>
      <c r="G58" s="5">
        <v>1.53E-6</v>
      </c>
      <c r="H58" s="3">
        <v>-13.390242799999999</v>
      </c>
      <c r="I58" s="3" t="s">
        <v>65</v>
      </c>
      <c r="J58" s="3"/>
      <c r="K58" s="3"/>
    </row>
    <row r="59" spans="1:16">
      <c r="A59" s="3">
        <v>1835</v>
      </c>
      <c r="B59" s="3">
        <v>6077</v>
      </c>
      <c r="C59" s="3" t="s">
        <v>35</v>
      </c>
      <c r="D59" s="29" t="str">
        <f t="shared" si="0"/>
        <v>6077 &amp; U2</v>
      </c>
      <c r="E59" s="3">
        <v>1</v>
      </c>
      <c r="F59" s="3" t="s">
        <v>23</v>
      </c>
      <c r="G59" s="5">
        <v>2.6399999999999998E-7</v>
      </c>
      <c r="H59" s="3">
        <v>-15.1472467</v>
      </c>
      <c r="I59" s="3" t="s">
        <v>65</v>
      </c>
      <c r="J59" s="3"/>
      <c r="K59" s="3"/>
    </row>
    <row r="60" spans="1:16">
      <c r="A60" s="3">
        <v>2170</v>
      </c>
      <c r="B60" s="3">
        <v>6077</v>
      </c>
      <c r="C60" s="3" t="s">
        <v>69</v>
      </c>
      <c r="D60" s="29" t="str">
        <f t="shared" si="0"/>
        <v>6077 &amp; U1</v>
      </c>
      <c r="E60" s="3">
        <v>1</v>
      </c>
      <c r="F60" s="3" t="s">
        <v>20</v>
      </c>
      <c r="G60" s="5">
        <v>2.35E-7</v>
      </c>
      <c r="H60" s="3">
        <v>-15.2616754</v>
      </c>
      <c r="I60" s="3" t="s">
        <v>65</v>
      </c>
      <c r="J60" s="3"/>
      <c r="K60" s="3"/>
    </row>
    <row r="61" spans="1:16">
      <c r="A61" s="3">
        <v>1244</v>
      </c>
      <c r="B61" s="3">
        <v>4042</v>
      </c>
      <c r="C61" s="3" t="s">
        <v>70</v>
      </c>
      <c r="D61" s="29" t="str">
        <f t="shared" si="0"/>
        <v>4042 &amp; VAPP-B1</v>
      </c>
      <c r="E61" s="3">
        <v>1</v>
      </c>
      <c r="F61" s="3" t="s">
        <v>20</v>
      </c>
      <c r="G61" s="5">
        <v>6.6599999999999996E-7</v>
      </c>
      <c r="H61" s="3">
        <v>-14.221366700000001</v>
      </c>
      <c r="I61" s="3" t="s">
        <v>65</v>
      </c>
      <c r="J61" s="3"/>
      <c r="K61" s="3"/>
    </row>
    <row r="62" spans="1:16">
      <c r="A62" s="3">
        <v>735</v>
      </c>
      <c r="B62" s="3">
        <v>4042</v>
      </c>
      <c r="C62" s="3" t="s">
        <v>71</v>
      </c>
      <c r="D62" s="29" t="str">
        <f t="shared" si="0"/>
        <v>4042 &amp; VAPP-B3</v>
      </c>
      <c r="E62" s="3">
        <v>1</v>
      </c>
      <c r="F62" s="3" t="s">
        <v>15</v>
      </c>
      <c r="G62" s="5">
        <v>2.9999999999999999E-7</v>
      </c>
      <c r="H62" s="3">
        <v>-15.0196573</v>
      </c>
      <c r="I62" s="3" t="s">
        <v>65</v>
      </c>
      <c r="J62" s="3"/>
      <c r="K62" s="3"/>
    </row>
    <row r="63" spans="1:16">
      <c r="A63" s="3">
        <v>1189</v>
      </c>
      <c r="B63" s="3">
        <v>492</v>
      </c>
      <c r="C63" s="3" t="s">
        <v>72</v>
      </c>
      <c r="D63" s="29" t="str">
        <f t="shared" si="0"/>
        <v>492 &amp; Unit 5 - Coal</v>
      </c>
      <c r="E63" s="3">
        <v>1</v>
      </c>
      <c r="F63" s="3" t="s">
        <v>50</v>
      </c>
      <c r="G63" s="5">
        <v>1.6400000000000001E-7</v>
      </c>
      <c r="H63" s="3">
        <v>-15.6233994</v>
      </c>
      <c r="I63" s="3" t="s">
        <v>65</v>
      </c>
      <c r="J63" s="3"/>
      <c r="K63" s="3"/>
    </row>
    <row r="64" spans="1:16">
      <c r="A64" s="3">
        <v>1190</v>
      </c>
      <c r="B64" s="3">
        <v>492</v>
      </c>
      <c r="C64" s="3" t="s">
        <v>73</v>
      </c>
      <c r="D64" s="29" t="str">
        <f t="shared" si="0"/>
        <v>492 &amp; Unit 7 - Coal</v>
      </c>
      <c r="E64" s="3">
        <v>1</v>
      </c>
      <c r="F64" s="3" t="s">
        <v>30</v>
      </c>
      <c r="G64" s="5">
        <v>3.6800000000000001E-7</v>
      </c>
      <c r="H64" s="3">
        <v>-14.8151829</v>
      </c>
      <c r="I64" s="3" t="s">
        <v>65</v>
      </c>
      <c r="J64" s="3"/>
      <c r="K64" s="3"/>
    </row>
    <row r="65" spans="1:16">
      <c r="A65" s="3">
        <v>1654</v>
      </c>
      <c r="B65" s="3">
        <v>10743</v>
      </c>
      <c r="C65" s="3" t="s">
        <v>74</v>
      </c>
      <c r="D65" s="29" t="str">
        <f t="shared" si="0"/>
        <v>10743 &amp; Unit 1&amp;2</v>
      </c>
      <c r="E65" s="3">
        <v>2</v>
      </c>
      <c r="F65" s="3" t="s">
        <v>75</v>
      </c>
      <c r="G65" s="5">
        <v>6.6199999999999997E-7</v>
      </c>
      <c r="H65" s="3">
        <v>-14.2280003</v>
      </c>
      <c r="I65" s="3" t="s">
        <v>65</v>
      </c>
      <c r="J65" s="3"/>
      <c r="K65" s="3"/>
    </row>
    <row r="66" spans="1:16">
      <c r="A66" s="3">
        <v>1654</v>
      </c>
      <c r="B66" s="3">
        <v>10743</v>
      </c>
      <c r="C66" s="3" t="s">
        <v>74</v>
      </c>
      <c r="D66" s="29" t="str">
        <f t="shared" si="0"/>
        <v>10743 &amp; Unit 1&amp;2</v>
      </c>
      <c r="E66" s="3">
        <v>2</v>
      </c>
      <c r="F66" s="4" t="s">
        <v>76</v>
      </c>
      <c r="G66" s="5"/>
      <c r="H66" s="3"/>
      <c r="I66" s="3"/>
      <c r="J66" s="3"/>
      <c r="K66" s="3"/>
    </row>
    <row r="67" spans="1:16">
      <c r="A67" s="3">
        <v>1832</v>
      </c>
      <c r="B67" s="3">
        <v>2277</v>
      </c>
      <c r="C67" s="3" t="s">
        <v>69</v>
      </c>
      <c r="D67" s="29" t="str">
        <f t="shared" si="0"/>
        <v>2277 &amp; U1</v>
      </c>
      <c r="E67" s="3">
        <v>1</v>
      </c>
      <c r="F67" s="3" t="s">
        <v>20</v>
      </c>
      <c r="G67" s="5">
        <v>5.82E-7</v>
      </c>
      <c r="H67" s="3">
        <v>-14.356795399999999</v>
      </c>
      <c r="I67" s="3" t="s">
        <v>65</v>
      </c>
      <c r="J67" s="3"/>
      <c r="K67" s="3"/>
    </row>
    <row r="68" spans="1:16">
      <c r="A68" s="3">
        <v>1833</v>
      </c>
      <c r="B68" s="3">
        <v>2277</v>
      </c>
      <c r="C68" s="3" t="s">
        <v>35</v>
      </c>
      <c r="D68" s="29" t="str">
        <f t="shared" ref="D68:D131" si="1">CONCATENATE(B68, " &amp; ", C68)</f>
        <v>2277 &amp; U2</v>
      </c>
      <c r="E68" s="3">
        <v>1</v>
      </c>
      <c r="F68" s="3" t="s">
        <v>23</v>
      </c>
      <c r="G68" s="5">
        <v>6.1200000000000003E-7</v>
      </c>
      <c r="H68" s="3">
        <v>-14.3065336</v>
      </c>
      <c r="I68" s="3" t="s">
        <v>65</v>
      </c>
      <c r="J68" s="3"/>
      <c r="K68" s="3"/>
    </row>
    <row r="69" spans="1:16">
      <c r="A69" s="3">
        <v>2088</v>
      </c>
      <c r="B69" s="3">
        <v>54144</v>
      </c>
      <c r="C69" s="3" t="s">
        <v>77</v>
      </c>
      <c r="D69" s="29" t="str">
        <f t="shared" si="1"/>
        <v>54144 &amp; BRBRI</v>
      </c>
      <c r="E69" s="3">
        <v>1</v>
      </c>
      <c r="F69" s="3" t="s">
        <v>78</v>
      </c>
      <c r="G69" s="5">
        <v>8.2900000000000002E-7</v>
      </c>
      <c r="H69" s="3">
        <v>-14.003045699999999</v>
      </c>
      <c r="I69" s="3" t="s">
        <v>65</v>
      </c>
      <c r="J69" s="3"/>
      <c r="K69" s="3"/>
    </row>
    <row r="70" spans="1:16">
      <c r="A70" s="3">
        <v>845</v>
      </c>
      <c r="B70" s="3">
        <v>10849</v>
      </c>
      <c r="C70" s="3" t="s">
        <v>79</v>
      </c>
      <c r="D70" s="29" t="str">
        <f t="shared" si="1"/>
        <v>10849 &amp; GEN2</v>
      </c>
      <c r="E70" s="3">
        <v>1</v>
      </c>
      <c r="F70" s="3" t="s">
        <v>80</v>
      </c>
      <c r="G70" s="5">
        <v>3.1E-7</v>
      </c>
      <c r="H70" s="3">
        <v>-14.986693499999999</v>
      </c>
      <c r="I70" s="3" t="s">
        <v>65</v>
      </c>
      <c r="J70" s="3"/>
      <c r="K70" s="3"/>
    </row>
    <row r="71" spans="1:16">
      <c r="A71" s="3">
        <v>734</v>
      </c>
      <c r="B71" s="3">
        <v>4042</v>
      </c>
      <c r="C71" s="3" t="s">
        <v>70</v>
      </c>
      <c r="D71" s="29" t="str">
        <f t="shared" si="1"/>
        <v>4042 &amp; VAPP-B1</v>
      </c>
      <c r="E71" s="3">
        <v>1</v>
      </c>
      <c r="F71" s="3" t="s">
        <v>20</v>
      </c>
      <c r="G71" s="5">
        <v>5.3600000000000004E-7</v>
      </c>
      <c r="H71" s="3">
        <v>-14.4382222</v>
      </c>
      <c r="I71" s="3" t="s">
        <v>65</v>
      </c>
      <c r="J71" s="3"/>
      <c r="K71" s="3"/>
    </row>
    <row r="72" spans="1:16">
      <c r="A72" s="3">
        <v>736</v>
      </c>
      <c r="B72" s="3">
        <v>4042</v>
      </c>
      <c r="C72" s="3" t="s">
        <v>71</v>
      </c>
      <c r="D72" s="29" t="str">
        <f t="shared" si="1"/>
        <v>4042 &amp; VAPP-B3</v>
      </c>
      <c r="E72" s="3">
        <v>1</v>
      </c>
      <c r="F72" s="3" t="s">
        <v>15</v>
      </c>
      <c r="G72" s="5">
        <v>2.9700000000000003E-7</v>
      </c>
      <c r="H72" s="3">
        <v>-15.030352499999999</v>
      </c>
      <c r="I72" s="3" t="s">
        <v>65</v>
      </c>
      <c r="J72" s="3"/>
      <c r="K72" s="3"/>
    </row>
    <row r="73" spans="1:16">
      <c r="A73" s="8">
        <v>524</v>
      </c>
      <c r="B73" s="3">
        <v>3130</v>
      </c>
      <c r="C73" s="3" t="s">
        <v>81</v>
      </c>
      <c r="D73" s="29" t="str">
        <f t="shared" si="1"/>
        <v>3130 &amp; SEW-1</v>
      </c>
      <c r="E73" s="3">
        <v>2</v>
      </c>
      <c r="F73" s="3" t="s">
        <v>20</v>
      </c>
      <c r="G73" s="5">
        <v>1.6500000000000001E-6</v>
      </c>
      <c r="H73" s="3">
        <v>-13.314735300000001</v>
      </c>
      <c r="I73" s="3" t="s">
        <v>65</v>
      </c>
      <c r="J73" s="3"/>
      <c r="K73" s="3"/>
    </row>
    <row r="74" spans="1:16">
      <c r="A74" s="8">
        <v>524</v>
      </c>
      <c r="B74" s="3">
        <v>3130</v>
      </c>
      <c r="C74" s="3" t="s">
        <v>81</v>
      </c>
      <c r="D74" s="29" t="str">
        <f t="shared" si="1"/>
        <v>3130 &amp; SEW-1</v>
      </c>
      <c r="E74" s="3">
        <v>2</v>
      </c>
      <c r="F74" s="4" t="s">
        <v>23</v>
      </c>
      <c r="G74" s="5"/>
      <c r="H74" s="3"/>
      <c r="I74" s="3"/>
      <c r="J74" s="3"/>
      <c r="K74" s="3"/>
    </row>
    <row r="75" spans="1:16" s="27" customFormat="1">
      <c r="A75" s="107" t="s">
        <v>65</v>
      </c>
      <c r="B75" s="108"/>
      <c r="C75" s="108"/>
      <c r="D75" s="108"/>
      <c r="E75" s="109"/>
      <c r="F75" s="100" t="s">
        <v>613</v>
      </c>
      <c r="G75" s="101">
        <f>AVERAGE(G52:G74)</f>
        <v>9.7209523809523791E-7</v>
      </c>
      <c r="H75" s="40"/>
      <c r="I75" s="40"/>
      <c r="J75" s="40"/>
      <c r="K75" s="40"/>
      <c r="P75" s="73"/>
    </row>
    <row r="76" spans="1:16">
      <c r="A76" s="3">
        <v>995</v>
      </c>
      <c r="B76" s="3">
        <v>6041</v>
      </c>
      <c r="C76" s="3" t="s">
        <v>82</v>
      </c>
      <c r="D76" s="29" t="str">
        <f t="shared" si="1"/>
        <v>6041 &amp; Unit 04</v>
      </c>
      <c r="E76" s="3">
        <v>1</v>
      </c>
      <c r="F76" s="3" t="s">
        <v>29</v>
      </c>
      <c r="G76" s="5">
        <v>3.89E-7</v>
      </c>
      <c r="H76" s="3">
        <v>-14.759690000000001</v>
      </c>
      <c r="I76" s="3" t="s">
        <v>24</v>
      </c>
      <c r="J76" s="3"/>
      <c r="K76" s="3"/>
    </row>
    <row r="77" spans="1:16">
      <c r="A77" s="3">
        <v>1563</v>
      </c>
      <c r="B77" s="3">
        <v>6041</v>
      </c>
      <c r="C77" s="3" t="s">
        <v>83</v>
      </c>
      <c r="D77" s="29" t="str">
        <f t="shared" si="1"/>
        <v>6041 &amp; Unit 03</v>
      </c>
      <c r="E77" s="3">
        <v>1</v>
      </c>
      <c r="F77" s="3" t="s">
        <v>15</v>
      </c>
      <c r="G77" s="5">
        <v>3.8299999999999998E-7</v>
      </c>
      <c r="H77" s="3">
        <v>-14.775230000000001</v>
      </c>
      <c r="I77" s="3" t="s">
        <v>24</v>
      </c>
      <c r="J77" s="3"/>
      <c r="K77" s="3"/>
    </row>
    <row r="78" spans="1:16">
      <c r="A78" s="3">
        <v>550002</v>
      </c>
      <c r="B78" s="3">
        <v>2840</v>
      </c>
      <c r="C78" s="3" t="s">
        <v>84</v>
      </c>
      <c r="D78" s="29" t="str">
        <f t="shared" si="1"/>
        <v>2840 &amp; CV-4</v>
      </c>
      <c r="E78" s="3">
        <v>1</v>
      </c>
      <c r="F78" s="3" t="s">
        <v>29</v>
      </c>
      <c r="G78" s="5">
        <v>6.5899999999999996E-7</v>
      </c>
      <c r="H78" s="3">
        <v>-14.232329999999999</v>
      </c>
      <c r="I78" s="3" t="s">
        <v>24</v>
      </c>
      <c r="J78" s="3"/>
      <c r="K78" s="3"/>
    </row>
    <row r="79" spans="1:16">
      <c r="A79" s="3">
        <v>1942</v>
      </c>
      <c r="B79" s="3">
        <v>50951</v>
      </c>
      <c r="C79" s="3" t="s">
        <v>85</v>
      </c>
      <c r="D79" s="29" t="str">
        <f t="shared" si="1"/>
        <v>50951 &amp; Config 1</v>
      </c>
      <c r="E79" s="3">
        <v>1</v>
      </c>
      <c r="F79" s="3" t="s">
        <v>20</v>
      </c>
      <c r="G79" s="5">
        <v>9.9999999999999995E-8</v>
      </c>
      <c r="H79" s="3">
        <v>-16.118099999999998</v>
      </c>
      <c r="I79" s="3" t="s">
        <v>24</v>
      </c>
      <c r="J79" s="3"/>
      <c r="K79" s="3"/>
    </row>
    <row r="80" spans="1:16">
      <c r="A80" s="3">
        <v>698</v>
      </c>
      <c r="B80" s="3">
        <v>52007</v>
      </c>
      <c r="C80" s="3" t="s">
        <v>86</v>
      </c>
      <c r="D80" s="29" t="str">
        <f t="shared" si="1"/>
        <v>52007 &amp; Unit 1 &amp; 2</v>
      </c>
      <c r="E80" s="3">
        <v>2</v>
      </c>
      <c r="F80" s="3" t="s">
        <v>87</v>
      </c>
      <c r="G80" s="5">
        <v>3.72E-7</v>
      </c>
      <c r="H80" s="3">
        <v>-14.80437</v>
      </c>
      <c r="I80" s="3" t="s">
        <v>24</v>
      </c>
      <c r="J80" s="3"/>
      <c r="K80" s="3"/>
    </row>
    <row r="81" spans="1:11">
      <c r="A81" s="3">
        <v>698</v>
      </c>
      <c r="B81" s="3">
        <v>52007</v>
      </c>
      <c r="C81" s="3" t="s">
        <v>86</v>
      </c>
      <c r="D81" s="29" t="str">
        <f t="shared" si="1"/>
        <v>52007 &amp; Unit 1 &amp; 2</v>
      </c>
      <c r="E81" s="3">
        <v>2</v>
      </c>
      <c r="F81" s="4" t="s">
        <v>80</v>
      </c>
      <c r="G81" s="5"/>
      <c r="H81" s="3"/>
      <c r="I81" s="3"/>
      <c r="J81" s="3"/>
      <c r="K81" s="3"/>
    </row>
    <row r="82" spans="1:11">
      <c r="A82" s="3">
        <v>2021</v>
      </c>
      <c r="B82" s="3">
        <v>54755</v>
      </c>
      <c r="C82" s="3" t="s">
        <v>88</v>
      </c>
      <c r="D82" s="29" t="str">
        <f t="shared" si="1"/>
        <v>54755 &amp; Boiler 2</v>
      </c>
      <c r="E82" s="3">
        <v>1</v>
      </c>
      <c r="F82" s="3" t="s">
        <v>80</v>
      </c>
      <c r="G82" s="5">
        <v>8.54E-7</v>
      </c>
      <c r="H82" s="3">
        <v>-13.973330000000001</v>
      </c>
      <c r="I82" s="3" t="s">
        <v>24</v>
      </c>
      <c r="J82" s="3"/>
      <c r="K82" s="3"/>
    </row>
    <row r="83" spans="1:11">
      <c r="A83" s="3">
        <v>8761</v>
      </c>
      <c r="B83" s="3">
        <v>3287</v>
      </c>
      <c r="C83" s="3" t="s">
        <v>89</v>
      </c>
      <c r="D83" s="29" t="str">
        <f t="shared" si="1"/>
        <v>3287 &amp; MCM002</v>
      </c>
      <c r="E83" s="3">
        <v>1</v>
      </c>
      <c r="F83" s="3" t="s">
        <v>90</v>
      </c>
      <c r="G83" s="5">
        <v>2.3300000000000001E-5</v>
      </c>
      <c r="H83" s="3">
        <v>-10.667059999999999</v>
      </c>
      <c r="I83" s="3" t="s">
        <v>24</v>
      </c>
      <c r="J83" s="3"/>
      <c r="K83" s="3"/>
    </row>
    <row r="84" spans="1:11">
      <c r="A84" s="3">
        <v>8761</v>
      </c>
      <c r="B84" s="3">
        <v>3287</v>
      </c>
      <c r="C84" s="3" t="s">
        <v>89</v>
      </c>
      <c r="D84" s="29" t="str">
        <f t="shared" si="1"/>
        <v>3287 &amp; MCM002</v>
      </c>
      <c r="E84" s="3">
        <v>1</v>
      </c>
      <c r="F84" s="3" t="s">
        <v>90</v>
      </c>
      <c r="G84" s="5">
        <v>1.4600000000000001E-5</v>
      </c>
      <c r="H84" s="3">
        <v>-11.13449</v>
      </c>
      <c r="I84" s="3" t="s">
        <v>24</v>
      </c>
      <c r="J84" s="3"/>
      <c r="K84" s="3"/>
    </row>
    <row r="85" spans="1:11">
      <c r="A85" s="3">
        <v>2022</v>
      </c>
      <c r="B85" s="3">
        <v>54035</v>
      </c>
      <c r="C85" s="3" t="s">
        <v>91</v>
      </c>
      <c r="D85" s="29" t="str">
        <f t="shared" si="1"/>
        <v>54035 &amp; Boiler 1</v>
      </c>
      <c r="E85" s="3">
        <v>1</v>
      </c>
      <c r="F85" s="3" t="s">
        <v>87</v>
      </c>
      <c r="G85" s="5">
        <v>3.9899999999999999E-6</v>
      </c>
      <c r="H85" s="3">
        <v>-12.43172</v>
      </c>
      <c r="I85" s="3" t="s">
        <v>24</v>
      </c>
      <c r="J85" s="3"/>
      <c r="K85" s="3"/>
    </row>
    <row r="86" spans="1:11">
      <c r="A86" s="3">
        <v>1249</v>
      </c>
      <c r="B86" s="3">
        <v>7210</v>
      </c>
      <c r="C86" s="3" t="s">
        <v>92</v>
      </c>
      <c r="D86" s="29" t="str">
        <f t="shared" si="1"/>
        <v>7210 &amp; COP001</v>
      </c>
      <c r="E86" s="3">
        <v>1</v>
      </c>
      <c r="F86" s="3" t="s">
        <v>93</v>
      </c>
      <c r="G86" s="5">
        <v>1.14E-7</v>
      </c>
      <c r="H86" s="3">
        <v>-15.987069999999999</v>
      </c>
      <c r="I86" s="3" t="s">
        <v>24</v>
      </c>
      <c r="J86" s="3"/>
      <c r="K86" s="3"/>
    </row>
    <row r="87" spans="1:11">
      <c r="A87" s="9">
        <v>1349</v>
      </c>
      <c r="B87" s="9">
        <v>10377</v>
      </c>
      <c r="C87" s="3" t="s">
        <v>94</v>
      </c>
      <c r="D87" s="29" t="str">
        <f t="shared" si="1"/>
        <v>10377 &amp; UNIT2</v>
      </c>
      <c r="E87" s="3">
        <v>3</v>
      </c>
      <c r="F87" s="3" t="s">
        <v>95</v>
      </c>
      <c r="G87" s="5">
        <v>7.1200000000000002E-7</v>
      </c>
      <c r="H87" s="3">
        <v>-14.155189999999999</v>
      </c>
      <c r="I87" s="3" t="s">
        <v>24</v>
      </c>
      <c r="J87" s="3"/>
      <c r="K87" s="3" t="s">
        <v>96</v>
      </c>
    </row>
    <row r="88" spans="1:11">
      <c r="A88" s="9">
        <v>1349</v>
      </c>
      <c r="B88" s="9">
        <v>10377</v>
      </c>
      <c r="C88" s="3" t="s">
        <v>94</v>
      </c>
      <c r="D88" s="29" t="str">
        <f t="shared" si="1"/>
        <v>10377 &amp; UNIT2</v>
      </c>
      <c r="E88" s="3">
        <v>3</v>
      </c>
      <c r="F88" s="4" t="s">
        <v>97</v>
      </c>
      <c r="G88" s="5"/>
      <c r="H88" s="3"/>
      <c r="I88" s="3"/>
      <c r="J88" s="3"/>
      <c r="K88" s="3" t="s">
        <v>96</v>
      </c>
    </row>
    <row r="89" spans="1:11">
      <c r="A89" s="9">
        <v>1349</v>
      </c>
      <c r="B89" s="9">
        <v>10377</v>
      </c>
      <c r="C89" s="3" t="s">
        <v>94</v>
      </c>
      <c r="D89" s="29" t="str">
        <f t="shared" si="1"/>
        <v>10377 &amp; UNIT2</v>
      </c>
      <c r="E89" s="3">
        <v>3</v>
      </c>
      <c r="F89" s="4" t="s">
        <v>98</v>
      </c>
      <c r="G89" s="5"/>
      <c r="H89" s="3"/>
      <c r="I89" s="3"/>
      <c r="J89" s="3"/>
      <c r="K89" s="3" t="s">
        <v>96</v>
      </c>
    </row>
    <row r="90" spans="1:11">
      <c r="A90" s="3">
        <v>1735</v>
      </c>
      <c r="B90" s="3">
        <v>10075</v>
      </c>
      <c r="C90" s="3" t="s">
        <v>99</v>
      </c>
      <c r="D90" s="29" t="str">
        <f t="shared" si="1"/>
        <v>10075 &amp; THEC1</v>
      </c>
      <c r="E90" s="3">
        <v>1</v>
      </c>
      <c r="F90" s="3" t="s">
        <v>20</v>
      </c>
      <c r="G90" s="5">
        <v>1.2500000000000001E-6</v>
      </c>
      <c r="H90" s="3">
        <v>-13.59121</v>
      </c>
      <c r="I90" s="3" t="s">
        <v>24</v>
      </c>
      <c r="J90" s="3"/>
      <c r="K90" s="3"/>
    </row>
    <row r="91" spans="1:11">
      <c r="A91" s="3">
        <v>1734</v>
      </c>
      <c r="B91" s="3">
        <v>10075</v>
      </c>
      <c r="C91" s="3" t="s">
        <v>100</v>
      </c>
      <c r="D91" s="29" t="str">
        <f t="shared" si="1"/>
        <v>10075 &amp; THEC2</v>
      </c>
      <c r="E91" s="3">
        <v>1</v>
      </c>
      <c r="F91" s="3" t="s">
        <v>23</v>
      </c>
      <c r="G91" s="5">
        <v>4.5299999999999999E-7</v>
      </c>
      <c r="H91" s="3">
        <v>-14.60704</v>
      </c>
      <c r="I91" s="3" t="s">
        <v>24</v>
      </c>
      <c r="J91" s="3"/>
      <c r="K91" s="3"/>
    </row>
    <row r="92" spans="1:11">
      <c r="A92" s="3">
        <v>1060</v>
      </c>
      <c r="B92" s="3">
        <v>55076</v>
      </c>
      <c r="C92" s="3" t="s">
        <v>45</v>
      </c>
      <c r="D92" s="29" t="str">
        <f t="shared" si="1"/>
        <v>55076 &amp; 002</v>
      </c>
      <c r="E92" s="3">
        <v>1</v>
      </c>
      <c r="F92" s="3" t="s">
        <v>101</v>
      </c>
      <c r="G92" s="5">
        <v>7.4300000000000002E-7</v>
      </c>
      <c r="H92" s="3">
        <v>-14.11257</v>
      </c>
      <c r="I92" s="3" t="s">
        <v>24</v>
      </c>
      <c r="J92" s="3"/>
      <c r="K92" s="3"/>
    </row>
    <row r="93" spans="1:11">
      <c r="A93" s="3">
        <v>1060</v>
      </c>
      <c r="B93" s="3">
        <v>55076</v>
      </c>
      <c r="C93" s="3" t="s">
        <v>45</v>
      </c>
      <c r="D93" s="29" t="str">
        <f t="shared" si="1"/>
        <v>55076 &amp; 002</v>
      </c>
      <c r="E93" s="3">
        <v>1</v>
      </c>
      <c r="F93" s="3" t="s">
        <v>101</v>
      </c>
      <c r="G93" s="5">
        <v>7.4300000000000002E-7</v>
      </c>
      <c r="H93" s="3">
        <v>-14.11257</v>
      </c>
      <c r="I93" s="3" t="s">
        <v>24</v>
      </c>
      <c r="J93" s="3"/>
      <c r="K93" s="3"/>
    </row>
    <row r="94" spans="1:11">
      <c r="A94" s="3">
        <v>1611</v>
      </c>
      <c r="B94" s="3">
        <v>4078</v>
      </c>
      <c r="C94" s="3" t="s">
        <v>102</v>
      </c>
      <c r="D94" s="29" t="str">
        <f t="shared" si="1"/>
        <v>4078 &amp; W4</v>
      </c>
      <c r="E94" s="3">
        <v>1</v>
      </c>
      <c r="F94" s="3" t="s">
        <v>29</v>
      </c>
      <c r="G94" s="5">
        <v>2.0100000000000001E-7</v>
      </c>
      <c r="H94" s="3">
        <v>-15.41996</v>
      </c>
      <c r="I94" s="3" t="s">
        <v>24</v>
      </c>
      <c r="J94" s="3"/>
      <c r="K94" s="3"/>
    </row>
    <row r="95" spans="1:11">
      <c r="A95" s="3">
        <v>1052</v>
      </c>
      <c r="B95" s="3">
        <v>54304</v>
      </c>
      <c r="C95" s="3" t="s">
        <v>103</v>
      </c>
      <c r="D95" s="29" t="str">
        <f t="shared" si="1"/>
        <v>54304 &amp; 1A</v>
      </c>
      <c r="E95" s="3">
        <v>1</v>
      </c>
      <c r="F95" s="3" t="s">
        <v>103</v>
      </c>
      <c r="G95" s="5">
        <v>1.18E-7</v>
      </c>
      <c r="H95" s="3">
        <v>-15.952579999999999</v>
      </c>
      <c r="I95" s="3" t="s">
        <v>24</v>
      </c>
      <c r="J95" s="3"/>
      <c r="K95" s="3"/>
    </row>
    <row r="96" spans="1:11">
      <c r="A96" s="3">
        <v>1488</v>
      </c>
      <c r="B96" s="3">
        <v>55479</v>
      </c>
      <c r="C96" s="3" t="s">
        <v>104</v>
      </c>
      <c r="D96" s="29" t="str">
        <f t="shared" si="1"/>
        <v>55479 &amp; WYG1Cfg</v>
      </c>
      <c r="E96" s="3">
        <v>1</v>
      </c>
      <c r="F96" s="3" t="s">
        <v>15</v>
      </c>
      <c r="G96" s="5">
        <v>1.11E-7</v>
      </c>
      <c r="H96" s="3">
        <v>-16.013739999999999</v>
      </c>
      <c r="I96" s="3" t="s">
        <v>24</v>
      </c>
      <c r="J96" s="3"/>
      <c r="K96" s="3"/>
    </row>
    <row r="97" spans="1:11">
      <c r="A97" s="3">
        <v>1938</v>
      </c>
      <c r="B97" s="3">
        <v>897</v>
      </c>
      <c r="C97" s="3" t="s">
        <v>58</v>
      </c>
      <c r="D97" s="29" t="str">
        <f t="shared" si="1"/>
        <v>897 &amp; 001</v>
      </c>
      <c r="E97" s="3">
        <v>1</v>
      </c>
      <c r="F97" s="3" t="s">
        <v>32</v>
      </c>
      <c r="G97" s="5">
        <v>1.75E-6</v>
      </c>
      <c r="H97" s="3">
        <v>-13.255890000000001</v>
      </c>
      <c r="I97" s="3" t="s">
        <v>24</v>
      </c>
      <c r="J97" s="3"/>
      <c r="K97" s="3"/>
    </row>
    <row r="98" spans="1:11">
      <c r="A98" s="3">
        <v>1133</v>
      </c>
      <c r="B98" s="3">
        <v>8223</v>
      </c>
      <c r="C98" s="3" t="s">
        <v>15</v>
      </c>
      <c r="D98" s="29" t="str">
        <f t="shared" si="1"/>
        <v>8223 &amp; 3</v>
      </c>
      <c r="E98" s="3">
        <v>1</v>
      </c>
      <c r="F98" s="3" t="s">
        <v>15</v>
      </c>
      <c r="G98" s="5">
        <v>3.7500000000000001E-7</v>
      </c>
      <c r="H98" s="3">
        <v>-14.79509</v>
      </c>
      <c r="I98" s="3" t="s">
        <v>24</v>
      </c>
      <c r="J98" s="3"/>
      <c r="K98" s="3"/>
    </row>
    <row r="99" spans="1:11">
      <c r="A99" s="3">
        <v>1129</v>
      </c>
      <c r="B99" s="3">
        <v>8223</v>
      </c>
      <c r="C99" s="3" t="s">
        <v>29</v>
      </c>
      <c r="D99" s="29" t="str">
        <f t="shared" si="1"/>
        <v>8223 &amp; 4</v>
      </c>
      <c r="E99" s="3">
        <v>1</v>
      </c>
      <c r="F99" s="3" t="s">
        <v>29</v>
      </c>
      <c r="G99" s="5">
        <v>1.14E-7</v>
      </c>
      <c r="H99" s="3">
        <v>-15.98569</v>
      </c>
      <c r="I99" s="3" t="s">
        <v>24</v>
      </c>
      <c r="J99" s="3"/>
      <c r="K99" s="3"/>
    </row>
    <row r="100" spans="1:11">
      <c r="A100" s="3">
        <v>2206</v>
      </c>
      <c r="B100" s="3">
        <v>6664</v>
      </c>
      <c r="C100" s="3" t="s">
        <v>105</v>
      </c>
      <c r="D100" s="29" t="str">
        <f t="shared" si="1"/>
        <v>6664 &amp; 101</v>
      </c>
      <c r="E100" s="3">
        <v>1</v>
      </c>
      <c r="F100" s="3" t="s">
        <v>105</v>
      </c>
      <c r="G100" s="5">
        <v>2.9999999999999999E-7</v>
      </c>
      <c r="H100" s="3">
        <v>-15.01948</v>
      </c>
      <c r="I100" s="3" t="s">
        <v>24</v>
      </c>
      <c r="J100" s="3"/>
      <c r="K100" s="3"/>
    </row>
    <row r="101" spans="1:11">
      <c r="A101" s="3">
        <v>1398</v>
      </c>
      <c r="B101" s="3">
        <v>2079</v>
      </c>
      <c r="C101" s="3" t="s">
        <v>106</v>
      </c>
      <c r="D101" s="29" t="str">
        <f t="shared" si="1"/>
        <v>2079 &amp; 5A</v>
      </c>
      <c r="E101" s="3">
        <v>1</v>
      </c>
      <c r="F101" s="3" t="s">
        <v>106</v>
      </c>
      <c r="G101" s="5">
        <v>3.03E-7</v>
      </c>
      <c r="H101" s="3">
        <v>-15.00953</v>
      </c>
      <c r="I101" s="3" t="s">
        <v>24</v>
      </c>
      <c r="J101" s="3"/>
      <c r="K101" s="3"/>
    </row>
    <row r="102" spans="1:11">
      <c r="A102" s="3">
        <v>1568</v>
      </c>
      <c r="B102" s="3">
        <v>56224</v>
      </c>
      <c r="C102" s="3" t="s">
        <v>107</v>
      </c>
      <c r="D102" s="29" t="str">
        <f t="shared" si="1"/>
        <v>56224 &amp; TSPower</v>
      </c>
      <c r="E102" s="3">
        <v>1</v>
      </c>
      <c r="F102" s="3" t="s">
        <v>108</v>
      </c>
      <c r="G102" s="5">
        <v>2.0100000000000001E-7</v>
      </c>
      <c r="H102" s="3">
        <v>-15.41996</v>
      </c>
      <c r="I102" s="3" t="s">
        <v>24</v>
      </c>
      <c r="J102" s="3"/>
      <c r="K102" s="3"/>
    </row>
    <row r="103" spans="1:11">
      <c r="A103" s="3">
        <v>1726</v>
      </c>
      <c r="B103" s="3">
        <v>891</v>
      </c>
      <c r="C103" s="3" t="s">
        <v>109</v>
      </c>
      <c r="D103" s="29" t="str">
        <f t="shared" si="1"/>
        <v>891 &amp; Boiler 9</v>
      </c>
      <c r="E103" s="3">
        <v>1</v>
      </c>
      <c r="F103" s="3" t="s">
        <v>109</v>
      </c>
      <c r="G103" s="5">
        <v>1.8799999999999999E-7</v>
      </c>
      <c r="H103" s="3">
        <v>-15.48682</v>
      </c>
      <c r="I103" s="3" t="s">
        <v>24</v>
      </c>
      <c r="J103" s="3"/>
      <c r="K103" s="3"/>
    </row>
    <row r="104" spans="1:11">
      <c r="A104" s="3">
        <v>947</v>
      </c>
      <c r="B104" s="3">
        <v>6761</v>
      </c>
      <c r="C104" s="3" t="s">
        <v>110</v>
      </c>
      <c r="D104" s="29" t="str">
        <f t="shared" si="1"/>
        <v>6761 &amp; Rawhide101</v>
      </c>
      <c r="E104" s="3">
        <v>1</v>
      </c>
      <c r="F104" s="3" t="s">
        <v>105</v>
      </c>
      <c r="G104" s="5">
        <v>7.2899999999999998E-8</v>
      </c>
      <c r="H104" s="3">
        <v>-16.434180000000001</v>
      </c>
      <c r="I104" s="3" t="s">
        <v>24</v>
      </c>
      <c r="J104" s="3"/>
      <c r="K104" s="3"/>
    </row>
    <row r="105" spans="1:11">
      <c r="A105" s="3">
        <v>1909</v>
      </c>
      <c r="B105" s="3">
        <v>667</v>
      </c>
      <c r="C105" s="3" t="s">
        <v>95</v>
      </c>
      <c r="D105" s="29" t="str">
        <f t="shared" si="1"/>
        <v>667 &amp; 2A</v>
      </c>
      <c r="E105" s="3">
        <v>1</v>
      </c>
      <c r="F105" s="3" t="s">
        <v>95</v>
      </c>
      <c r="G105" s="5">
        <v>6.0800000000000002E-8</v>
      </c>
      <c r="H105" s="3">
        <v>-16.615680000000001</v>
      </c>
      <c r="I105" s="3" t="s">
        <v>24</v>
      </c>
      <c r="J105" s="3"/>
      <c r="K105" s="3"/>
    </row>
    <row r="106" spans="1:11">
      <c r="A106" s="3">
        <v>1507</v>
      </c>
      <c r="B106" s="3">
        <v>667</v>
      </c>
      <c r="C106" s="3" t="s">
        <v>103</v>
      </c>
      <c r="D106" s="29" t="str">
        <f t="shared" si="1"/>
        <v>667 &amp; 1A</v>
      </c>
      <c r="E106" s="3">
        <v>1</v>
      </c>
      <c r="F106" s="3" t="s">
        <v>103</v>
      </c>
      <c r="G106" s="5">
        <v>2.36E-7</v>
      </c>
      <c r="H106" s="3">
        <v>-15.25943</v>
      </c>
      <c r="I106" s="3" t="s">
        <v>24</v>
      </c>
      <c r="J106" s="3"/>
      <c r="K106" s="3"/>
    </row>
    <row r="107" spans="1:11">
      <c r="A107" s="3">
        <v>560</v>
      </c>
      <c r="B107" s="3">
        <v>525</v>
      </c>
      <c r="C107" s="3" t="s">
        <v>32</v>
      </c>
      <c r="D107" s="29" t="str">
        <f t="shared" si="1"/>
        <v>525 &amp; Unit 1</v>
      </c>
      <c r="E107" s="3">
        <v>1</v>
      </c>
      <c r="F107" s="3" t="s">
        <v>20</v>
      </c>
      <c r="G107" s="5">
        <v>8.2000000000000006E-8</v>
      </c>
      <c r="H107" s="3">
        <v>-16.316549999999999</v>
      </c>
      <c r="I107" s="3" t="s">
        <v>24</v>
      </c>
      <c r="J107" s="3"/>
      <c r="K107" s="3"/>
    </row>
    <row r="108" spans="1:11">
      <c r="A108" s="3">
        <v>565</v>
      </c>
      <c r="B108" s="3">
        <v>525</v>
      </c>
      <c r="C108" s="3" t="s">
        <v>55</v>
      </c>
      <c r="D108" s="29" t="str">
        <f t="shared" si="1"/>
        <v>525 &amp; Unit 2</v>
      </c>
      <c r="E108" s="3">
        <v>1</v>
      </c>
      <c r="F108" s="3" t="s">
        <v>23</v>
      </c>
      <c r="G108" s="5">
        <v>7.7599999999999993E-8</v>
      </c>
      <c r="H108" s="3">
        <v>-16.371700000000001</v>
      </c>
      <c r="I108" s="3" t="s">
        <v>24</v>
      </c>
      <c r="J108" s="3"/>
      <c r="K108" s="3"/>
    </row>
    <row r="109" spans="1:11">
      <c r="A109" s="3">
        <v>134611</v>
      </c>
      <c r="B109" s="3">
        <v>54081</v>
      </c>
      <c r="C109" s="3" t="s">
        <v>111</v>
      </c>
      <c r="D109" s="29" t="str">
        <f t="shared" si="1"/>
        <v>54081 &amp; GEN3</v>
      </c>
      <c r="E109" s="3">
        <v>2</v>
      </c>
      <c r="F109" s="3" t="s">
        <v>112</v>
      </c>
      <c r="G109" s="5">
        <v>1.39E-6</v>
      </c>
      <c r="H109" s="3">
        <v>-13.48621</v>
      </c>
      <c r="I109" s="3" t="s">
        <v>24</v>
      </c>
      <c r="J109" s="3"/>
      <c r="K109" s="3"/>
    </row>
    <row r="110" spans="1:11">
      <c r="A110" s="3">
        <v>134611</v>
      </c>
      <c r="B110" s="3">
        <v>54081</v>
      </c>
      <c r="C110" s="3" t="s">
        <v>111</v>
      </c>
      <c r="D110" s="29" t="str">
        <f t="shared" si="1"/>
        <v>54081 &amp; GEN3</v>
      </c>
      <c r="E110" s="3">
        <v>2</v>
      </c>
      <c r="F110" s="4" t="s">
        <v>113</v>
      </c>
      <c r="G110" s="5"/>
      <c r="H110" s="3"/>
      <c r="I110" s="3"/>
      <c r="J110" s="3"/>
      <c r="K110" s="3"/>
    </row>
    <row r="111" spans="1:11">
      <c r="A111" s="3">
        <v>1346111</v>
      </c>
      <c r="B111" s="3">
        <v>54081</v>
      </c>
      <c r="C111" s="3" t="s">
        <v>114</v>
      </c>
      <c r="D111" s="29" t="str">
        <f t="shared" si="1"/>
        <v>54081 &amp; GEN4</v>
      </c>
      <c r="E111" s="3">
        <v>2</v>
      </c>
      <c r="F111" s="3" t="s">
        <v>115</v>
      </c>
      <c r="G111" s="5">
        <v>9.7699999999999992E-7</v>
      </c>
      <c r="H111" s="3">
        <v>-13.83878</v>
      </c>
      <c r="I111" s="3" t="s">
        <v>24</v>
      </c>
      <c r="J111" s="3"/>
      <c r="K111" s="3"/>
    </row>
    <row r="112" spans="1:11">
      <c r="A112" s="3">
        <v>1346111</v>
      </c>
      <c r="B112" s="3">
        <v>54081</v>
      </c>
      <c r="C112" s="3" t="s">
        <v>114</v>
      </c>
      <c r="D112" s="29" t="str">
        <f t="shared" si="1"/>
        <v>54081 &amp; GEN4</v>
      </c>
      <c r="E112" s="3">
        <v>2</v>
      </c>
      <c r="F112" s="4" t="s">
        <v>116</v>
      </c>
      <c r="G112" s="5"/>
      <c r="H112" s="3"/>
      <c r="I112" s="3"/>
      <c r="J112" s="3"/>
      <c r="K112" s="3"/>
    </row>
    <row r="113" spans="1:16">
      <c r="A113" s="3">
        <v>13461</v>
      </c>
      <c r="B113" s="3">
        <v>54081</v>
      </c>
      <c r="C113" s="3" t="s">
        <v>79</v>
      </c>
      <c r="D113" s="29" t="str">
        <f t="shared" si="1"/>
        <v>54081 &amp; GEN2</v>
      </c>
      <c r="E113" s="3">
        <v>2</v>
      </c>
      <c r="F113" s="3" t="s">
        <v>95</v>
      </c>
      <c r="G113" s="5">
        <v>3.4200000000000002E-7</v>
      </c>
      <c r="H113" s="3">
        <v>-14.88846</v>
      </c>
      <c r="I113" s="3" t="s">
        <v>24</v>
      </c>
      <c r="J113" s="3"/>
      <c r="K113" s="3"/>
    </row>
    <row r="114" spans="1:16">
      <c r="A114" s="3">
        <v>13461</v>
      </c>
      <c r="B114" s="3">
        <v>54081</v>
      </c>
      <c r="C114" s="3" t="s">
        <v>79</v>
      </c>
      <c r="D114" s="29" t="str">
        <f t="shared" si="1"/>
        <v>54081 &amp; GEN2</v>
      </c>
      <c r="E114" s="3">
        <v>2</v>
      </c>
      <c r="F114" s="4" t="s">
        <v>97</v>
      </c>
      <c r="G114" s="5"/>
      <c r="H114" s="3"/>
      <c r="I114" s="3"/>
      <c r="J114" s="3"/>
      <c r="K114" s="3"/>
    </row>
    <row r="115" spans="1:16">
      <c r="A115" s="3">
        <v>1346</v>
      </c>
      <c r="B115" s="3">
        <v>54081</v>
      </c>
      <c r="C115" s="3" t="s">
        <v>117</v>
      </c>
      <c r="D115" s="29" t="str">
        <f t="shared" si="1"/>
        <v>54081 &amp; GEN1</v>
      </c>
      <c r="E115" s="3">
        <v>2</v>
      </c>
      <c r="F115" s="3" t="s">
        <v>103</v>
      </c>
      <c r="G115" s="5">
        <v>3.3299999999999998E-7</v>
      </c>
      <c r="H115" s="3">
        <v>-14.91512</v>
      </c>
      <c r="I115" s="3" t="s">
        <v>24</v>
      </c>
      <c r="J115" s="3"/>
      <c r="K115" s="3"/>
    </row>
    <row r="116" spans="1:16">
      <c r="A116" s="3">
        <v>1346</v>
      </c>
      <c r="B116" s="3">
        <v>54081</v>
      </c>
      <c r="C116" s="3" t="s">
        <v>117</v>
      </c>
      <c r="D116" s="29" t="str">
        <f t="shared" si="1"/>
        <v>54081 &amp; GEN1</v>
      </c>
      <c r="E116" s="3">
        <v>2</v>
      </c>
      <c r="F116" s="4" t="s">
        <v>118</v>
      </c>
      <c r="G116" s="5"/>
      <c r="H116" s="3"/>
      <c r="I116" s="3"/>
      <c r="J116" s="3"/>
      <c r="K116" s="3"/>
    </row>
    <row r="117" spans="1:16">
      <c r="A117" s="3">
        <v>1449</v>
      </c>
      <c r="B117" s="3">
        <v>470</v>
      </c>
      <c r="C117" s="3" t="s">
        <v>55</v>
      </c>
      <c r="D117" s="29" t="str">
        <f t="shared" si="1"/>
        <v>470 &amp; Unit 2</v>
      </c>
      <c r="E117" s="3">
        <v>1</v>
      </c>
      <c r="F117" s="3" t="s">
        <v>23</v>
      </c>
      <c r="G117" s="5">
        <v>3.7099999999999997E-7</v>
      </c>
      <c r="H117" s="3">
        <v>-14.80706</v>
      </c>
      <c r="I117" s="3" t="s">
        <v>24</v>
      </c>
      <c r="J117" s="3"/>
      <c r="K117" s="3"/>
    </row>
    <row r="118" spans="1:16" s="27" customFormat="1">
      <c r="A118" s="107" t="s">
        <v>617</v>
      </c>
      <c r="B118" s="108"/>
      <c r="C118" s="108"/>
      <c r="D118" s="108"/>
      <c r="E118" s="109"/>
      <c r="F118" s="100" t="s">
        <v>613</v>
      </c>
      <c r="G118" s="101">
        <f>AVERAGE(G76:G117)</f>
        <v>1.6075800000000002E-6</v>
      </c>
      <c r="H118" s="40"/>
      <c r="I118" s="40"/>
      <c r="J118" s="40"/>
      <c r="K118" s="40"/>
      <c r="P118" s="73"/>
    </row>
    <row r="119" spans="1:16">
      <c r="A119" s="3">
        <v>1330</v>
      </c>
      <c r="B119" s="3">
        <v>1374</v>
      </c>
      <c r="C119" s="3" t="s">
        <v>119</v>
      </c>
      <c r="D119" s="29" t="str">
        <f t="shared" si="1"/>
        <v>1374 &amp; Unit001</v>
      </c>
      <c r="E119" s="3">
        <v>2</v>
      </c>
      <c r="F119" s="3" t="s">
        <v>120</v>
      </c>
      <c r="G119" s="5">
        <v>1.3200000000000001E-5</v>
      </c>
      <c r="H119" s="3">
        <v>-11.235294</v>
      </c>
      <c r="I119" s="3" t="s">
        <v>26</v>
      </c>
      <c r="J119" s="3"/>
      <c r="K119" s="3"/>
    </row>
    <row r="120" spans="1:16">
      <c r="A120" s="3">
        <v>1330</v>
      </c>
      <c r="B120" s="3">
        <v>1374</v>
      </c>
      <c r="C120" s="3" t="s">
        <v>119</v>
      </c>
      <c r="D120" s="29" t="str">
        <f t="shared" si="1"/>
        <v>1374 &amp; Unit001</v>
      </c>
      <c r="E120" s="3">
        <v>2</v>
      </c>
      <c r="F120" s="4" t="s">
        <v>121</v>
      </c>
      <c r="G120" s="5"/>
      <c r="H120" s="3"/>
      <c r="I120" s="3"/>
      <c r="J120" s="3"/>
      <c r="K120" s="3"/>
    </row>
    <row r="121" spans="1:16">
      <c r="A121" s="3">
        <v>1738</v>
      </c>
      <c r="B121" s="3">
        <v>2706</v>
      </c>
      <c r="C121" s="3" t="s">
        <v>122</v>
      </c>
      <c r="D121" s="29" t="str">
        <f t="shared" si="1"/>
        <v>2706 &amp; Ash_Cfg_1d</v>
      </c>
      <c r="E121" s="3">
        <v>1</v>
      </c>
      <c r="F121" s="3" t="s">
        <v>20</v>
      </c>
      <c r="G121" s="5">
        <v>2.4499999999999998E-6</v>
      </c>
      <c r="H121" s="3">
        <v>-12.919423</v>
      </c>
      <c r="I121" s="3" t="s">
        <v>26</v>
      </c>
      <c r="J121" s="3"/>
      <c r="K121" s="3"/>
    </row>
    <row r="122" spans="1:16">
      <c r="A122" s="3">
        <v>1743</v>
      </c>
      <c r="B122" s="3">
        <v>2706</v>
      </c>
      <c r="C122" s="3" t="s">
        <v>123</v>
      </c>
      <c r="D122" s="29" t="str">
        <f t="shared" si="1"/>
        <v>2706 &amp; Ash_Cfg_2</v>
      </c>
      <c r="E122" s="3">
        <v>1</v>
      </c>
      <c r="F122" s="3" t="s">
        <v>23</v>
      </c>
      <c r="G122" s="5">
        <v>3.1499999999999999E-6</v>
      </c>
      <c r="H122" s="3">
        <v>-12.668108</v>
      </c>
      <c r="I122" s="3" t="s">
        <v>26</v>
      </c>
      <c r="J122" s="3"/>
      <c r="K122" s="3"/>
    </row>
    <row r="123" spans="1:16">
      <c r="A123" s="3">
        <v>994</v>
      </c>
      <c r="B123" s="3">
        <v>6041</v>
      </c>
      <c r="C123" s="3" t="s">
        <v>124</v>
      </c>
      <c r="D123" s="29" t="str">
        <f t="shared" si="1"/>
        <v>6041 &amp; Unit 01</v>
      </c>
      <c r="E123" s="3">
        <v>1</v>
      </c>
      <c r="F123" s="3" t="s">
        <v>20</v>
      </c>
      <c r="G123" s="5">
        <v>4.8699999999999995E-7</v>
      </c>
      <c r="H123" s="3">
        <v>-14.535002</v>
      </c>
      <c r="I123" s="3" t="s">
        <v>26</v>
      </c>
      <c r="J123" s="3"/>
      <c r="K123" s="3"/>
    </row>
    <row r="124" spans="1:16">
      <c r="A124" s="3">
        <v>18261</v>
      </c>
      <c r="B124" s="3">
        <v>1363</v>
      </c>
      <c r="C124" s="3" t="s">
        <v>125</v>
      </c>
      <c r="D124" s="29" t="str">
        <f t="shared" si="1"/>
        <v>1363 &amp; CR5</v>
      </c>
      <c r="E124" s="3">
        <v>1</v>
      </c>
      <c r="F124" s="3" t="s">
        <v>50</v>
      </c>
      <c r="G124" s="5">
        <v>5.4700000000000001E-6</v>
      </c>
      <c r="H124" s="3">
        <v>-12.116232</v>
      </c>
      <c r="I124" s="3" t="s">
        <v>26</v>
      </c>
      <c r="J124" s="3"/>
      <c r="K124" s="3"/>
    </row>
    <row r="125" spans="1:16">
      <c r="A125" s="3">
        <v>1826</v>
      </c>
      <c r="B125" s="3">
        <v>1363</v>
      </c>
      <c r="C125" s="3" t="s">
        <v>126</v>
      </c>
      <c r="D125" s="29" t="str">
        <f t="shared" si="1"/>
        <v>1363 &amp; CR4</v>
      </c>
      <c r="E125" s="3">
        <v>1</v>
      </c>
      <c r="F125" s="3" t="s">
        <v>29</v>
      </c>
      <c r="G125" s="5">
        <v>3.6799999999999999E-6</v>
      </c>
      <c r="H125" s="3">
        <v>-12.512598000000001</v>
      </c>
      <c r="I125" s="3" t="s">
        <v>26</v>
      </c>
      <c r="J125" s="3"/>
      <c r="K125" s="3"/>
    </row>
    <row r="126" spans="1:16">
      <c r="A126" s="3">
        <v>1637</v>
      </c>
      <c r="B126" s="3">
        <v>6113</v>
      </c>
      <c r="C126" s="3" t="s">
        <v>127</v>
      </c>
      <c r="D126" s="29" t="str">
        <f t="shared" si="1"/>
        <v>6113 &amp; 1-2007-FGDIN</v>
      </c>
      <c r="E126" s="3">
        <v>1</v>
      </c>
      <c r="F126" s="3" t="s">
        <v>20</v>
      </c>
      <c r="G126" s="5">
        <v>2.0099999999999998E-6</v>
      </c>
      <c r="H126" s="3">
        <v>-13.117376</v>
      </c>
      <c r="I126" s="3" t="s">
        <v>26</v>
      </c>
      <c r="J126" s="3"/>
      <c r="K126" s="3"/>
    </row>
    <row r="127" spans="1:16">
      <c r="A127" s="3">
        <v>1638</v>
      </c>
      <c r="B127" s="3">
        <v>6113</v>
      </c>
      <c r="C127" s="3" t="s">
        <v>128</v>
      </c>
      <c r="D127" s="29" t="str">
        <f t="shared" si="1"/>
        <v>6113 &amp; 2-2007-FGDIN</v>
      </c>
      <c r="E127" s="3">
        <v>1</v>
      </c>
      <c r="F127" s="3" t="s">
        <v>23</v>
      </c>
      <c r="G127" s="5">
        <v>2.48E-6</v>
      </c>
      <c r="H127" s="3">
        <v>-12.907252</v>
      </c>
      <c r="I127" s="3" t="s">
        <v>26</v>
      </c>
      <c r="J127" s="3"/>
      <c r="K127" s="3"/>
    </row>
    <row r="128" spans="1:16">
      <c r="A128" s="3">
        <v>1117</v>
      </c>
      <c r="B128" s="3">
        <v>130</v>
      </c>
      <c r="C128" s="3" t="s">
        <v>129</v>
      </c>
      <c r="D128" s="29" t="str">
        <f t="shared" si="1"/>
        <v>130 &amp; C1</v>
      </c>
      <c r="E128" s="3">
        <v>1</v>
      </c>
      <c r="F128" s="3" t="s">
        <v>20</v>
      </c>
      <c r="G128" s="5">
        <v>5.0699999999999997E-6</v>
      </c>
      <c r="H128" s="3">
        <v>-12.192170000000001</v>
      </c>
      <c r="I128" s="3" t="s">
        <v>26</v>
      </c>
      <c r="J128" s="3"/>
      <c r="K128" s="3"/>
    </row>
    <row r="129" spans="1:11">
      <c r="A129" s="3">
        <v>1118</v>
      </c>
      <c r="B129" s="3">
        <v>130</v>
      </c>
      <c r="C129" s="3" t="s">
        <v>130</v>
      </c>
      <c r="D129" s="29" t="str">
        <f t="shared" si="1"/>
        <v>130 &amp; C3</v>
      </c>
      <c r="E129" s="3">
        <v>1</v>
      </c>
      <c r="F129" s="3" t="s">
        <v>15</v>
      </c>
      <c r="G129" s="5">
        <v>2.5500000000000001E-6</v>
      </c>
      <c r="H129" s="3">
        <v>-12.879417</v>
      </c>
      <c r="I129" s="3" t="s">
        <v>26</v>
      </c>
      <c r="J129" s="3"/>
      <c r="K129" s="3"/>
    </row>
    <row r="130" spans="1:11">
      <c r="A130" s="3">
        <v>1119</v>
      </c>
      <c r="B130" s="3">
        <v>130</v>
      </c>
      <c r="C130" s="3" t="s">
        <v>131</v>
      </c>
      <c r="D130" s="29" t="str">
        <f t="shared" si="1"/>
        <v>130 &amp; C4</v>
      </c>
      <c r="E130" s="3">
        <v>1</v>
      </c>
      <c r="F130" s="3" t="s">
        <v>29</v>
      </c>
      <c r="G130" s="5">
        <v>3.5300000000000001E-6</v>
      </c>
      <c r="H130" s="3">
        <v>-12.554213000000001</v>
      </c>
      <c r="I130" s="3" t="s">
        <v>26</v>
      </c>
      <c r="J130" s="3"/>
      <c r="K130" s="3"/>
    </row>
    <row r="131" spans="1:11">
      <c r="A131" s="3">
        <v>2319</v>
      </c>
      <c r="B131" s="3">
        <v>56068</v>
      </c>
      <c r="C131" s="3" t="s">
        <v>132</v>
      </c>
      <c r="D131" s="29" t="str">
        <f t="shared" si="1"/>
        <v>56068 &amp; ERGS-B1</v>
      </c>
      <c r="E131" s="3">
        <v>1</v>
      </c>
      <c r="F131" s="3" t="s">
        <v>20</v>
      </c>
      <c r="G131" s="5">
        <v>2.8999999999999998E-7</v>
      </c>
      <c r="H131" s="3">
        <v>-15.053385</v>
      </c>
      <c r="I131" s="3" t="s">
        <v>26</v>
      </c>
      <c r="J131" s="3"/>
      <c r="K131" s="3"/>
    </row>
    <row r="132" spans="1:11">
      <c r="A132" s="3">
        <v>2055</v>
      </c>
      <c r="B132" s="3">
        <v>6018</v>
      </c>
      <c r="C132" s="3" t="s">
        <v>23</v>
      </c>
      <c r="D132" s="29" t="str">
        <f t="shared" ref="D132:D155" si="2">CONCATENATE(B132, " &amp; ", C132)</f>
        <v>6018 &amp; 2</v>
      </c>
      <c r="E132" s="3">
        <v>1</v>
      </c>
      <c r="F132" s="3" t="s">
        <v>23</v>
      </c>
      <c r="G132" s="5">
        <v>3.7000000000000002E-6</v>
      </c>
      <c r="H132" s="3">
        <v>-12.507178</v>
      </c>
      <c r="I132" s="3" t="s">
        <v>26</v>
      </c>
      <c r="J132" s="3"/>
      <c r="K132" s="3"/>
    </row>
    <row r="133" spans="1:11">
      <c r="A133" s="3">
        <v>900</v>
      </c>
      <c r="B133" s="3">
        <v>2718</v>
      </c>
      <c r="C133" s="3" t="s">
        <v>133</v>
      </c>
      <c r="D133" s="29" t="str">
        <f t="shared" si="2"/>
        <v>2718 &amp; 3-2009</v>
      </c>
      <c r="E133" s="3">
        <v>1</v>
      </c>
      <c r="F133" s="3" t="s">
        <v>134</v>
      </c>
      <c r="G133" s="5">
        <v>7.2799999999999995E-7</v>
      </c>
      <c r="H133" s="3">
        <v>-14.132965</v>
      </c>
      <c r="I133" s="3" t="s">
        <v>26</v>
      </c>
      <c r="J133" s="3"/>
      <c r="K133" s="3"/>
    </row>
    <row r="134" spans="1:11">
      <c r="A134" s="3">
        <v>966</v>
      </c>
      <c r="B134" s="3">
        <v>3098</v>
      </c>
      <c r="C134" s="3" t="s">
        <v>135</v>
      </c>
      <c r="D134" s="29" t="str">
        <f t="shared" si="2"/>
        <v>3098 &amp; ELR1-2</v>
      </c>
      <c r="E134" s="3">
        <v>1</v>
      </c>
      <c r="F134" s="3" t="s">
        <v>20</v>
      </c>
      <c r="G134" s="5">
        <v>2.3099999999999999E-5</v>
      </c>
      <c r="H134" s="3">
        <v>-10.675678</v>
      </c>
      <c r="I134" s="3" t="s">
        <v>26</v>
      </c>
      <c r="J134" s="3"/>
      <c r="K134" s="3"/>
    </row>
    <row r="135" spans="1:11">
      <c r="A135" s="3">
        <v>1647</v>
      </c>
      <c r="B135" s="3">
        <v>113</v>
      </c>
      <c r="C135" s="3" t="s">
        <v>136</v>
      </c>
      <c r="D135" s="29" t="str">
        <f t="shared" si="2"/>
        <v>113 &amp; 003</v>
      </c>
      <c r="E135" s="3">
        <v>1</v>
      </c>
      <c r="F135" s="3" t="s">
        <v>15</v>
      </c>
      <c r="G135" s="5">
        <v>1.3300000000000001E-7</v>
      </c>
      <c r="H135" s="3">
        <v>-15.832917</v>
      </c>
      <c r="I135" s="3" t="s">
        <v>26</v>
      </c>
      <c r="J135" s="3"/>
      <c r="K135" s="3"/>
    </row>
    <row r="136" spans="1:11">
      <c r="A136" s="3">
        <v>1648</v>
      </c>
      <c r="B136" s="3">
        <v>113</v>
      </c>
      <c r="C136" s="3" t="s">
        <v>137</v>
      </c>
      <c r="D136" s="29" t="str">
        <f t="shared" si="2"/>
        <v>113 &amp; 004</v>
      </c>
      <c r="E136" s="3">
        <v>1</v>
      </c>
      <c r="F136" s="3" t="s">
        <v>29</v>
      </c>
      <c r="G136" s="5">
        <v>2.0100000000000001E-7</v>
      </c>
      <c r="H136" s="3">
        <v>-15.419961000000001</v>
      </c>
      <c r="I136" s="3" t="s">
        <v>26</v>
      </c>
      <c r="J136" s="3"/>
      <c r="K136" s="3"/>
    </row>
    <row r="137" spans="1:11">
      <c r="A137" s="3">
        <v>2259</v>
      </c>
      <c r="B137" s="3">
        <v>602</v>
      </c>
      <c r="C137" s="3" t="s">
        <v>45</v>
      </c>
      <c r="D137" s="29" t="str">
        <f t="shared" si="2"/>
        <v>602 &amp; 002</v>
      </c>
      <c r="E137" s="3">
        <v>1</v>
      </c>
      <c r="F137" s="3" t="s">
        <v>23</v>
      </c>
      <c r="G137" s="5">
        <v>2.5800000000000001E-7</v>
      </c>
      <c r="H137" s="3">
        <v>-15.170306</v>
      </c>
      <c r="I137" s="3" t="s">
        <v>26</v>
      </c>
      <c r="J137" s="3"/>
      <c r="K137" s="3"/>
    </row>
    <row r="138" spans="1:11">
      <c r="A138" s="3">
        <v>1177</v>
      </c>
      <c r="B138" s="3">
        <v>990</v>
      </c>
      <c r="C138" s="3" t="s">
        <v>138</v>
      </c>
      <c r="D138" s="29" t="str">
        <f t="shared" si="2"/>
        <v>990 &amp; 70ss</v>
      </c>
      <c r="E138" s="3">
        <v>1</v>
      </c>
      <c r="F138" s="3" t="s">
        <v>139</v>
      </c>
      <c r="G138" s="5">
        <v>3.5200000000000002E-6</v>
      </c>
      <c r="H138" s="3">
        <v>-12.55705</v>
      </c>
      <c r="I138" s="3" t="s">
        <v>26</v>
      </c>
      <c r="J138" s="3"/>
      <c r="K138" s="3"/>
    </row>
    <row r="139" spans="1:11">
      <c r="A139" s="3">
        <v>1276</v>
      </c>
      <c r="B139" s="3">
        <v>6639</v>
      </c>
      <c r="C139" s="3" t="s">
        <v>23</v>
      </c>
      <c r="D139" s="29" t="str">
        <f t="shared" si="2"/>
        <v>6639 &amp; 2</v>
      </c>
      <c r="E139" s="3">
        <v>1</v>
      </c>
      <c r="F139" s="3" t="s">
        <v>140</v>
      </c>
      <c r="G139" s="5">
        <v>1.85E-7</v>
      </c>
      <c r="H139" s="3">
        <v>-15.50291</v>
      </c>
      <c r="I139" s="3" t="s">
        <v>26</v>
      </c>
      <c r="J139" s="3"/>
      <c r="K139" s="3"/>
    </row>
    <row r="140" spans="1:11">
      <c r="A140" s="3">
        <v>1120</v>
      </c>
      <c r="B140" s="3">
        <v>3179</v>
      </c>
      <c r="C140" s="3" t="s">
        <v>58</v>
      </c>
      <c r="D140" s="29" t="str">
        <f t="shared" si="2"/>
        <v>3179 &amp; 001</v>
      </c>
      <c r="E140" s="3">
        <v>1</v>
      </c>
      <c r="F140" s="3" t="s">
        <v>20</v>
      </c>
      <c r="G140" s="5">
        <v>1.99E-6</v>
      </c>
      <c r="H140" s="3">
        <v>-13.127376</v>
      </c>
      <c r="I140" s="3" t="s">
        <v>26</v>
      </c>
      <c r="J140" s="3"/>
      <c r="K140" s="3"/>
    </row>
    <row r="141" spans="1:11">
      <c r="A141" s="3">
        <v>1972</v>
      </c>
      <c r="B141" s="3">
        <v>2324</v>
      </c>
      <c r="C141" s="3" t="s">
        <v>20</v>
      </c>
      <c r="D141" s="29" t="str">
        <f t="shared" si="2"/>
        <v>2324 &amp; 1</v>
      </c>
      <c r="E141" s="3">
        <v>1</v>
      </c>
      <c r="F141" s="3" t="s">
        <v>20</v>
      </c>
      <c r="G141" s="5">
        <v>4.0499999999999999E-8</v>
      </c>
      <c r="H141" s="3">
        <v>-17.021964000000001</v>
      </c>
      <c r="I141" s="3" t="s">
        <v>26</v>
      </c>
      <c r="J141" s="3"/>
      <c r="K141" s="3"/>
    </row>
    <row r="142" spans="1:11">
      <c r="A142" s="3">
        <v>1176</v>
      </c>
      <c r="B142" s="3">
        <v>3140</v>
      </c>
      <c r="C142" s="3" t="s">
        <v>69</v>
      </c>
      <c r="D142" s="29" t="str">
        <f t="shared" si="2"/>
        <v>3140 &amp; U1</v>
      </c>
      <c r="E142" s="3">
        <v>1</v>
      </c>
      <c r="F142" s="3" t="s">
        <v>20</v>
      </c>
      <c r="G142" s="5">
        <v>8.3200000000000004E-7</v>
      </c>
      <c r="H142" s="3">
        <v>-13.999433</v>
      </c>
      <c r="I142" s="3" t="s">
        <v>26</v>
      </c>
      <c r="J142" s="3"/>
      <c r="K142" s="3"/>
    </row>
    <row r="143" spans="1:11">
      <c r="A143" s="3">
        <v>23151</v>
      </c>
      <c r="B143" s="3">
        <v>2451</v>
      </c>
      <c r="C143" s="3" t="s">
        <v>55</v>
      </c>
      <c r="D143" s="29" t="str">
        <f t="shared" si="2"/>
        <v>2451 &amp; Unit 2</v>
      </c>
      <c r="E143" s="3">
        <v>1</v>
      </c>
      <c r="F143" s="3" t="s">
        <v>55</v>
      </c>
      <c r="G143" s="5">
        <v>4.6299999999999998E-8</v>
      </c>
      <c r="H143" s="3">
        <v>-16.888124000000001</v>
      </c>
      <c r="I143" s="3" t="s">
        <v>26</v>
      </c>
      <c r="J143" s="3"/>
      <c r="K143" s="3"/>
    </row>
    <row r="144" spans="1:11">
      <c r="A144" s="3">
        <v>23152</v>
      </c>
      <c r="B144" s="3">
        <v>2451</v>
      </c>
      <c r="C144" s="3" t="s">
        <v>33</v>
      </c>
      <c r="D144" s="29" t="str">
        <f t="shared" si="2"/>
        <v>2451 &amp; Unit 3</v>
      </c>
      <c r="E144" s="3">
        <v>1</v>
      </c>
      <c r="F144" s="3" t="s">
        <v>33</v>
      </c>
      <c r="G144" s="5">
        <v>2.3400000000000001E-8</v>
      </c>
      <c r="H144" s="3">
        <v>-17.570530000000002</v>
      </c>
      <c r="I144" s="3" t="s">
        <v>26</v>
      </c>
      <c r="J144" s="3"/>
      <c r="K144" s="3"/>
    </row>
    <row r="145" spans="1:16">
      <c r="A145" s="3">
        <v>23153</v>
      </c>
      <c r="B145" s="3">
        <v>2451</v>
      </c>
      <c r="C145" s="3" t="s">
        <v>141</v>
      </c>
      <c r="D145" s="29" t="str">
        <f t="shared" si="2"/>
        <v>2451 &amp; Unit 4</v>
      </c>
      <c r="E145" s="3">
        <v>1</v>
      </c>
      <c r="F145" s="3" t="s">
        <v>141</v>
      </c>
      <c r="G145" s="5">
        <v>8.2500000000000004E-8</v>
      </c>
      <c r="H145" s="3">
        <v>-16.310468</v>
      </c>
      <c r="I145" s="3" t="s">
        <v>26</v>
      </c>
      <c r="J145" s="3"/>
      <c r="K145" s="3"/>
    </row>
    <row r="146" spans="1:16">
      <c r="A146" s="3">
        <v>2315</v>
      </c>
      <c r="B146" s="3">
        <v>2451</v>
      </c>
      <c r="C146" s="3" t="s">
        <v>32</v>
      </c>
      <c r="D146" s="29" t="str">
        <f t="shared" si="2"/>
        <v>2451 &amp; Unit 1</v>
      </c>
      <c r="E146" s="3">
        <v>1</v>
      </c>
      <c r="F146" s="3" t="s">
        <v>32</v>
      </c>
      <c r="G146" s="5">
        <v>4.7799999999999998E-8</v>
      </c>
      <c r="H146" s="3">
        <v>-16.85624</v>
      </c>
      <c r="I146" s="3" t="s">
        <v>26</v>
      </c>
      <c r="J146" s="3"/>
      <c r="K146" s="3"/>
    </row>
    <row r="147" spans="1:16">
      <c r="A147" s="3">
        <v>1515</v>
      </c>
      <c r="B147" s="3">
        <v>7097</v>
      </c>
      <c r="C147" s="3" t="s">
        <v>20</v>
      </c>
      <c r="D147" s="29" t="str">
        <f t="shared" si="2"/>
        <v>7097 &amp; 1</v>
      </c>
      <c r="E147" s="3">
        <v>1</v>
      </c>
      <c r="F147" s="3" t="s">
        <v>87</v>
      </c>
      <c r="G147" s="5">
        <v>2.4699999999999998E-7</v>
      </c>
      <c r="H147" s="3">
        <v>-15.213877999999999</v>
      </c>
      <c r="I147" s="3" t="s">
        <v>26</v>
      </c>
      <c r="J147" s="3"/>
      <c r="K147" s="3"/>
    </row>
    <row r="148" spans="1:16">
      <c r="A148" s="3">
        <v>1915</v>
      </c>
      <c r="B148" s="3">
        <v>2107</v>
      </c>
      <c r="C148" s="3" t="s">
        <v>45</v>
      </c>
      <c r="D148" s="29" t="str">
        <f t="shared" si="2"/>
        <v>2107 &amp; 002</v>
      </c>
      <c r="E148" s="3">
        <v>1</v>
      </c>
      <c r="F148" s="3" t="s">
        <v>23</v>
      </c>
      <c r="G148" s="5">
        <v>1.3999999999999999E-6</v>
      </c>
      <c r="H148" s="3">
        <v>-13.479037999999999</v>
      </c>
      <c r="I148" s="3" t="s">
        <v>26</v>
      </c>
      <c r="J148" s="3"/>
      <c r="K148" s="3"/>
    </row>
    <row r="149" spans="1:16">
      <c r="A149" s="3">
        <v>1558</v>
      </c>
      <c r="B149" s="3">
        <v>6076</v>
      </c>
      <c r="C149" s="3" t="s">
        <v>142</v>
      </c>
      <c r="D149" s="29" t="str">
        <f t="shared" si="2"/>
        <v>6076 &amp; Unit3</v>
      </c>
      <c r="E149" s="3">
        <v>1</v>
      </c>
      <c r="F149" s="3" t="s">
        <v>15</v>
      </c>
      <c r="G149" s="5">
        <v>2.8700000000000001E-6</v>
      </c>
      <c r="H149" s="3">
        <v>-12.761199</v>
      </c>
      <c r="I149" s="3" t="s">
        <v>26</v>
      </c>
      <c r="J149" s="3"/>
      <c r="K149" s="3"/>
    </row>
    <row r="150" spans="1:16">
      <c r="A150" s="3">
        <v>1307</v>
      </c>
      <c r="B150" s="3">
        <v>6021</v>
      </c>
      <c r="C150" s="3" t="s">
        <v>129</v>
      </c>
      <c r="D150" s="29" t="str">
        <f t="shared" si="2"/>
        <v>6021 &amp; C1</v>
      </c>
      <c r="E150" s="3">
        <v>1</v>
      </c>
      <c r="F150" s="3" t="s">
        <v>129</v>
      </c>
      <c r="G150" s="5">
        <v>1.4100000000000001E-6</v>
      </c>
      <c r="H150" s="3">
        <v>-13.471921</v>
      </c>
      <c r="I150" s="3" t="s">
        <v>26</v>
      </c>
      <c r="J150" s="3"/>
      <c r="K150" s="3"/>
    </row>
    <row r="151" spans="1:16">
      <c r="A151" s="3">
        <v>1327</v>
      </c>
      <c r="B151" s="3">
        <v>6021</v>
      </c>
      <c r="C151" s="3" t="s">
        <v>143</v>
      </c>
      <c r="D151" s="29" t="str">
        <f t="shared" si="2"/>
        <v>6021 &amp; C2</v>
      </c>
      <c r="E151" s="3">
        <v>1</v>
      </c>
      <c r="F151" s="3" t="s">
        <v>143</v>
      </c>
      <c r="G151" s="5">
        <v>2.9299999999999999E-7</v>
      </c>
      <c r="H151" s="3">
        <v>-15.043093000000001</v>
      </c>
      <c r="I151" s="3" t="s">
        <v>26</v>
      </c>
      <c r="J151" s="3"/>
      <c r="K151" s="3"/>
    </row>
    <row r="152" spans="1:16">
      <c r="A152" s="3">
        <v>2239</v>
      </c>
      <c r="B152" s="3">
        <v>6016</v>
      </c>
      <c r="C152" s="3" t="s">
        <v>58</v>
      </c>
      <c r="D152" s="29" t="str">
        <f t="shared" si="2"/>
        <v>6016 &amp; 001</v>
      </c>
      <c r="E152" s="3">
        <v>1</v>
      </c>
      <c r="F152" s="3" t="s">
        <v>20</v>
      </c>
      <c r="G152" s="5">
        <v>6.3200000000000005E-7</v>
      </c>
      <c r="H152" s="3">
        <v>-14.274376</v>
      </c>
      <c r="I152" s="3" t="s">
        <v>26</v>
      </c>
      <c r="J152" s="3"/>
      <c r="K152" s="3"/>
    </row>
    <row r="153" spans="1:16">
      <c r="A153" s="3">
        <v>1185</v>
      </c>
      <c r="B153" s="3">
        <v>3149</v>
      </c>
      <c r="C153" s="3" t="s">
        <v>69</v>
      </c>
      <c r="D153" s="29" t="str">
        <f t="shared" si="2"/>
        <v>3149 &amp; U1</v>
      </c>
      <c r="E153" s="3">
        <v>1</v>
      </c>
      <c r="F153" s="3" t="s">
        <v>20</v>
      </c>
      <c r="G153" s="5">
        <v>6.4899999999999995E-7</v>
      </c>
      <c r="H153" s="3">
        <v>-14.247833</v>
      </c>
      <c r="I153" s="3" t="s">
        <v>26</v>
      </c>
      <c r="J153" s="3"/>
      <c r="K153" s="3"/>
    </row>
    <row r="154" spans="1:16">
      <c r="A154" s="3">
        <v>1187</v>
      </c>
      <c r="B154" s="3">
        <v>3149</v>
      </c>
      <c r="C154" s="3" t="s">
        <v>35</v>
      </c>
      <c r="D154" s="29" t="str">
        <f t="shared" si="2"/>
        <v>3149 &amp; U2</v>
      </c>
      <c r="E154" s="3">
        <v>1</v>
      </c>
      <c r="F154" s="3" t="s">
        <v>23</v>
      </c>
      <c r="G154" s="5">
        <v>5.68E-7</v>
      </c>
      <c r="H154" s="3">
        <v>-14.381144000000001</v>
      </c>
      <c r="I154" s="3" t="s">
        <v>26</v>
      </c>
      <c r="J154" s="3"/>
      <c r="K154" s="3"/>
    </row>
    <row r="155" spans="1:16">
      <c r="A155" s="3">
        <v>541</v>
      </c>
      <c r="B155" s="3">
        <v>6137</v>
      </c>
      <c r="C155" s="3" t="s">
        <v>144</v>
      </c>
      <c r="D155" s="29" t="str">
        <f t="shared" si="2"/>
        <v>6137 &amp; 1Config</v>
      </c>
      <c r="E155" s="3">
        <v>1</v>
      </c>
      <c r="F155" s="3" t="s">
        <v>20</v>
      </c>
      <c r="G155" s="5">
        <v>3.5200000000000002E-6</v>
      </c>
      <c r="H155" s="3">
        <v>-12.55705</v>
      </c>
      <c r="I155" s="3" t="s">
        <v>26</v>
      </c>
      <c r="J155" s="3"/>
      <c r="K155" s="3"/>
    </row>
    <row r="156" spans="1:16" s="27" customFormat="1">
      <c r="A156" s="107" t="s">
        <v>619</v>
      </c>
      <c r="B156" s="108"/>
      <c r="C156" s="108"/>
      <c r="D156" s="108"/>
      <c r="E156" s="109"/>
      <c r="F156" s="100" t="s">
        <v>613</v>
      </c>
      <c r="G156" s="101">
        <f>AVERAGE(G119:G155)</f>
        <v>2.5234305555555548E-6</v>
      </c>
      <c r="H156" s="40"/>
      <c r="I156" s="40"/>
      <c r="J156" s="40"/>
      <c r="K156" s="40"/>
      <c r="P156" s="73"/>
    </row>
  </sheetData>
  <mergeCells count="4">
    <mergeCell ref="A51:E51"/>
    <mergeCell ref="A75:E75"/>
    <mergeCell ref="A118:E118"/>
    <mergeCell ref="A156:E15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S151"/>
  <sheetViews>
    <sheetView workbookViewId="0">
      <pane ySplit="2" topLeftCell="A3" activePane="bottomLeft" state="frozen"/>
      <selection activeCell="N26" sqref="N26"/>
      <selection pane="bottomLeft"/>
    </sheetView>
  </sheetViews>
  <sheetFormatPr defaultRowHeight="15"/>
  <cols>
    <col min="1" max="1" width="9" bestFit="1" customWidth="1"/>
    <col min="2" max="2" width="7.28515625" bestFit="1" customWidth="1"/>
    <col min="3" max="3" width="13.140625" bestFit="1" customWidth="1"/>
    <col min="4" max="4" width="13.140625" style="73" customWidth="1"/>
    <col min="5" max="5" width="6.28515625" bestFit="1" customWidth="1"/>
    <col min="6" max="6" width="8.5703125" bestFit="1" customWidth="1"/>
    <col min="7" max="7" width="12" bestFit="1" customWidth="1"/>
    <col min="8" max="8" width="13.140625" bestFit="1" customWidth="1"/>
    <col min="9" max="9" width="12.28515625" bestFit="1" customWidth="1"/>
    <col min="10" max="10" width="8.140625" bestFit="1" customWidth="1"/>
    <col min="11" max="11" width="45.7109375" bestFit="1" customWidth="1"/>
    <col min="14" max="14" width="13.140625" bestFit="1" customWidth="1"/>
    <col min="15" max="15" width="10" bestFit="1" customWidth="1"/>
    <col min="16" max="16" width="10" style="73" bestFit="1" customWidth="1"/>
    <col min="17" max="17" width="8.5703125" bestFit="1" customWidth="1"/>
    <col min="18" max="18" width="20.28515625" bestFit="1" customWidth="1"/>
    <col min="19" max="19" width="36.85546875" bestFit="1" customWidth="1"/>
  </cols>
  <sheetData>
    <row r="2" spans="1:19" ht="75">
      <c r="A2" s="16" t="s">
        <v>0</v>
      </c>
      <c r="B2" s="16" t="s">
        <v>1</v>
      </c>
      <c r="C2" s="16" t="s">
        <v>2</v>
      </c>
      <c r="D2" s="66" t="s">
        <v>550</v>
      </c>
      <c r="E2" s="16" t="s">
        <v>3</v>
      </c>
      <c r="F2" s="16" t="s">
        <v>4</v>
      </c>
      <c r="G2" s="23" t="s">
        <v>5</v>
      </c>
      <c r="H2" s="16" t="s">
        <v>6</v>
      </c>
      <c r="I2" s="16" t="s">
        <v>7</v>
      </c>
      <c r="J2" s="21" t="s">
        <v>8</v>
      </c>
      <c r="K2" s="16" t="s">
        <v>145</v>
      </c>
      <c r="L2" s="24"/>
      <c r="M2" s="24"/>
      <c r="N2" s="25" t="s">
        <v>10</v>
      </c>
      <c r="O2" s="28" t="s">
        <v>621</v>
      </c>
      <c r="P2" s="28" t="s">
        <v>603</v>
      </c>
      <c r="Q2" s="16" t="s">
        <v>11</v>
      </c>
      <c r="R2" s="16" t="s">
        <v>12</v>
      </c>
      <c r="S2" s="16" t="s">
        <v>13</v>
      </c>
    </row>
    <row r="3" spans="1:19">
      <c r="A3" s="17">
        <v>698</v>
      </c>
      <c r="B3" s="17">
        <v>52007</v>
      </c>
      <c r="C3" s="17" t="s">
        <v>86</v>
      </c>
      <c r="D3" s="29" t="str">
        <f>CONCATENATE(B3, " &amp; ", C3)</f>
        <v>52007 &amp; Unit 1 &amp; 2</v>
      </c>
      <c r="E3" s="17">
        <v>2</v>
      </c>
      <c r="F3" s="17" t="s">
        <v>87</v>
      </c>
      <c r="H3" s="22" t="s">
        <v>24</v>
      </c>
      <c r="I3" s="17" t="s">
        <v>146</v>
      </c>
      <c r="J3" s="17" t="s">
        <v>145</v>
      </c>
      <c r="K3" s="22">
        <v>4.0000000000000003E-5</v>
      </c>
      <c r="L3" s="15"/>
      <c r="M3" s="15"/>
      <c r="N3" s="17" t="s">
        <v>147</v>
      </c>
      <c r="O3" s="19">
        <v>4.8900000000000003E-5</v>
      </c>
      <c r="P3" s="31">
        <f>G113</f>
        <v>4.8878784615384622E-5</v>
      </c>
      <c r="Q3" s="17">
        <v>65</v>
      </c>
      <c r="R3" s="17" t="s">
        <v>17</v>
      </c>
      <c r="S3" s="17" t="s">
        <v>148</v>
      </c>
    </row>
    <row r="4" spans="1:19">
      <c r="A4" s="17">
        <v>698</v>
      </c>
      <c r="B4" s="17">
        <v>52007</v>
      </c>
      <c r="C4" s="17" t="s">
        <v>86</v>
      </c>
      <c r="D4" s="29" t="str">
        <f t="shared" ref="D4:D67" si="0">CONCATENATE(B4, " &amp; ", C4)</f>
        <v>52007 &amp; Unit 1 &amp; 2</v>
      </c>
      <c r="E4" s="17">
        <v>2</v>
      </c>
      <c r="F4" s="18" t="s">
        <v>80</v>
      </c>
      <c r="H4" s="22"/>
      <c r="I4" s="17"/>
      <c r="J4" s="17"/>
      <c r="K4" s="22"/>
      <c r="L4" s="15"/>
      <c r="M4" s="15"/>
      <c r="N4" s="17" t="s">
        <v>24</v>
      </c>
      <c r="O4" s="19">
        <v>1.53E-6</v>
      </c>
      <c r="P4" s="31">
        <f>G44</f>
        <v>1.5281379310344828E-6</v>
      </c>
      <c r="Q4" s="17">
        <v>31</v>
      </c>
      <c r="R4" s="17" t="s">
        <v>17</v>
      </c>
      <c r="S4" s="17"/>
    </row>
    <row r="5" spans="1:19">
      <c r="A5" s="17">
        <v>2022</v>
      </c>
      <c r="B5" s="17">
        <v>54035</v>
      </c>
      <c r="C5" s="17" t="s">
        <v>91</v>
      </c>
      <c r="D5" s="29" t="str">
        <f t="shared" si="0"/>
        <v>54035 &amp; Boiler 1</v>
      </c>
      <c r="E5" s="17">
        <v>1</v>
      </c>
      <c r="F5" s="17" t="s">
        <v>87</v>
      </c>
      <c r="H5" s="22" t="s">
        <v>24</v>
      </c>
      <c r="I5" s="17" t="s">
        <v>149</v>
      </c>
      <c r="J5" s="17" t="s">
        <v>145</v>
      </c>
      <c r="K5" s="22">
        <v>2.4000000000000001E-4</v>
      </c>
      <c r="L5" s="15"/>
      <c r="M5" s="15"/>
      <c r="N5" s="17" t="s">
        <v>26</v>
      </c>
      <c r="O5" s="19">
        <v>4.7500000000000003E-6</v>
      </c>
      <c r="P5" s="31">
        <f>G151</f>
        <v>4.7490857142857148E-6</v>
      </c>
      <c r="Q5" s="17">
        <v>35</v>
      </c>
      <c r="R5" s="17" t="s">
        <v>17</v>
      </c>
      <c r="S5" s="26" t="s">
        <v>150</v>
      </c>
    </row>
    <row r="6" spans="1:19">
      <c r="A6" s="17">
        <v>550002</v>
      </c>
      <c r="B6" s="17">
        <v>2840</v>
      </c>
      <c r="C6" s="17" t="s">
        <v>84</v>
      </c>
      <c r="D6" s="29" t="str">
        <f t="shared" si="0"/>
        <v>2840 &amp; CV-4</v>
      </c>
      <c r="E6" s="17">
        <v>1</v>
      </c>
      <c r="F6" s="17" t="s">
        <v>29</v>
      </c>
      <c r="H6" s="22" t="s">
        <v>24</v>
      </c>
      <c r="I6" s="17" t="s">
        <v>151</v>
      </c>
      <c r="J6" s="17" t="s">
        <v>145</v>
      </c>
      <c r="K6" s="22">
        <v>8.6700000000000004E-4</v>
      </c>
      <c r="L6" s="15"/>
      <c r="M6" s="15"/>
      <c r="N6" s="15"/>
      <c r="O6" s="15"/>
      <c r="Q6" s="15"/>
      <c r="R6" s="15"/>
      <c r="S6" s="15"/>
    </row>
    <row r="7" spans="1:19">
      <c r="A7" s="17">
        <v>560</v>
      </c>
      <c r="B7" s="17">
        <v>525</v>
      </c>
      <c r="C7" s="17" t="s">
        <v>32</v>
      </c>
      <c r="D7" s="29" t="str">
        <f t="shared" si="0"/>
        <v>525 &amp; Unit 1</v>
      </c>
      <c r="E7" s="17">
        <v>1</v>
      </c>
      <c r="F7" s="17" t="s">
        <v>20</v>
      </c>
      <c r="G7" s="22">
        <v>1.0899999999999999E-6</v>
      </c>
      <c r="H7" s="22" t="s">
        <v>24</v>
      </c>
      <c r="I7" s="17" t="s">
        <v>152</v>
      </c>
      <c r="J7" s="17"/>
      <c r="K7" s="17"/>
      <c r="L7" s="15"/>
      <c r="M7" s="15"/>
      <c r="N7" s="15"/>
      <c r="O7" s="15"/>
      <c r="Q7" s="15"/>
      <c r="R7" s="15"/>
      <c r="S7" s="15"/>
    </row>
    <row r="8" spans="1:19">
      <c r="A8" s="17">
        <v>1507</v>
      </c>
      <c r="B8" s="17">
        <v>667</v>
      </c>
      <c r="C8" s="17" t="s">
        <v>103</v>
      </c>
      <c r="D8" s="29" t="str">
        <f t="shared" si="0"/>
        <v>667 &amp; 1A</v>
      </c>
      <c r="E8" s="17">
        <v>1</v>
      </c>
      <c r="F8" s="17" t="s">
        <v>103</v>
      </c>
      <c r="G8" s="22">
        <v>1.66E-7</v>
      </c>
      <c r="H8" s="22" t="s">
        <v>24</v>
      </c>
      <c r="I8" s="17" t="s">
        <v>153</v>
      </c>
      <c r="J8" s="17"/>
      <c r="K8" s="17"/>
      <c r="L8" s="15"/>
      <c r="M8" s="15"/>
      <c r="N8" s="15"/>
      <c r="O8" s="15"/>
      <c r="Q8" s="15"/>
      <c r="R8" s="15"/>
      <c r="S8" s="15"/>
    </row>
    <row r="9" spans="1:19">
      <c r="A9" s="17">
        <v>8761</v>
      </c>
      <c r="B9" s="17">
        <v>3287</v>
      </c>
      <c r="C9" s="17" t="s">
        <v>89</v>
      </c>
      <c r="D9" s="29" t="str">
        <f t="shared" si="0"/>
        <v>3287 &amp; MCM002</v>
      </c>
      <c r="E9" s="17">
        <v>1</v>
      </c>
      <c r="F9" s="17" t="s">
        <v>90</v>
      </c>
      <c r="G9" s="22">
        <v>2.48E-6</v>
      </c>
      <c r="H9" s="22" t="s">
        <v>24</v>
      </c>
      <c r="I9" s="17" t="s">
        <v>154</v>
      </c>
      <c r="J9" s="17"/>
      <c r="K9" s="17"/>
      <c r="L9" s="15"/>
      <c r="M9" s="15"/>
      <c r="N9" s="15"/>
      <c r="O9" s="15"/>
      <c r="Q9" s="15"/>
      <c r="R9" s="15"/>
      <c r="S9" s="15"/>
    </row>
    <row r="10" spans="1:19">
      <c r="A10" s="17">
        <v>8761</v>
      </c>
      <c r="B10" s="17">
        <v>3287</v>
      </c>
      <c r="C10" s="17" t="s">
        <v>89</v>
      </c>
      <c r="D10" s="29" t="str">
        <f t="shared" si="0"/>
        <v>3287 &amp; MCM002</v>
      </c>
      <c r="E10" s="17">
        <v>1</v>
      </c>
      <c r="F10" s="17" t="s">
        <v>90</v>
      </c>
      <c r="G10" s="22">
        <v>2.08E-6</v>
      </c>
      <c r="H10" s="22" t="s">
        <v>24</v>
      </c>
      <c r="I10" s="17" t="s">
        <v>155</v>
      </c>
      <c r="J10" s="17"/>
      <c r="K10" s="17"/>
      <c r="L10" s="15"/>
      <c r="M10" s="15"/>
      <c r="N10" s="15"/>
      <c r="O10" s="15"/>
      <c r="Q10" s="15"/>
      <c r="R10" s="15"/>
      <c r="S10" s="15"/>
    </row>
    <row r="11" spans="1:19">
      <c r="A11" s="17">
        <v>1611</v>
      </c>
      <c r="B11" s="17">
        <v>4078</v>
      </c>
      <c r="C11" s="17" t="s">
        <v>102</v>
      </c>
      <c r="D11" s="29" t="str">
        <f t="shared" si="0"/>
        <v>4078 &amp; W4</v>
      </c>
      <c r="E11" s="17">
        <v>1</v>
      </c>
      <c r="F11" s="17" t="s">
        <v>29</v>
      </c>
      <c r="G11" s="22">
        <v>2.5100000000000001E-7</v>
      </c>
      <c r="H11" s="22" t="s">
        <v>24</v>
      </c>
      <c r="I11" s="17" t="s">
        <v>156</v>
      </c>
      <c r="J11" s="17"/>
      <c r="K11" s="17"/>
      <c r="L11" s="15"/>
      <c r="M11" s="15"/>
      <c r="N11" s="15"/>
      <c r="O11" s="15"/>
      <c r="Q11" s="15"/>
      <c r="R11" s="15"/>
      <c r="S11" s="15"/>
    </row>
    <row r="12" spans="1:19">
      <c r="A12" s="17">
        <v>1563</v>
      </c>
      <c r="B12" s="17">
        <v>6041</v>
      </c>
      <c r="C12" s="17" t="s">
        <v>83</v>
      </c>
      <c r="D12" s="29" t="str">
        <f t="shared" si="0"/>
        <v>6041 &amp; Unit 03</v>
      </c>
      <c r="E12" s="17">
        <v>1</v>
      </c>
      <c r="F12" s="17" t="s">
        <v>15</v>
      </c>
      <c r="G12" s="22">
        <v>3.7799999999999998E-6</v>
      </c>
      <c r="H12" s="22" t="s">
        <v>24</v>
      </c>
      <c r="I12" s="17" t="s">
        <v>157</v>
      </c>
      <c r="J12" s="17"/>
      <c r="K12" s="17"/>
      <c r="L12" s="15"/>
      <c r="M12" s="15"/>
      <c r="N12" s="15"/>
      <c r="O12" s="15"/>
      <c r="Q12" s="15"/>
      <c r="R12" s="15"/>
      <c r="S12" s="15"/>
    </row>
    <row r="13" spans="1:19">
      <c r="A13" s="17">
        <v>947</v>
      </c>
      <c r="B13" s="17">
        <v>6761</v>
      </c>
      <c r="C13" s="17" t="s">
        <v>110</v>
      </c>
      <c r="D13" s="29" t="str">
        <f t="shared" si="0"/>
        <v>6761 &amp; Rawhide101</v>
      </c>
      <c r="E13" s="17">
        <v>1</v>
      </c>
      <c r="F13" s="17" t="s">
        <v>105</v>
      </c>
      <c r="G13" s="22">
        <v>2.8999999999999998E-7</v>
      </c>
      <c r="H13" s="22" t="s">
        <v>24</v>
      </c>
      <c r="I13" s="17" t="s">
        <v>158</v>
      </c>
      <c r="J13" s="17"/>
      <c r="K13" s="17"/>
      <c r="L13" s="15"/>
      <c r="M13" s="15"/>
      <c r="N13" s="15"/>
      <c r="O13" s="15"/>
      <c r="Q13" s="15"/>
      <c r="R13" s="15"/>
      <c r="S13" s="15"/>
    </row>
    <row r="14" spans="1:19">
      <c r="A14" s="17">
        <v>1249</v>
      </c>
      <c r="B14" s="17">
        <v>7210</v>
      </c>
      <c r="C14" s="17" t="s">
        <v>92</v>
      </c>
      <c r="D14" s="29" t="str">
        <f t="shared" si="0"/>
        <v>7210 &amp; COP001</v>
      </c>
      <c r="E14" s="17">
        <v>1</v>
      </c>
      <c r="F14" s="17" t="s">
        <v>93</v>
      </c>
      <c r="G14" s="22">
        <v>8.23E-7</v>
      </c>
      <c r="H14" s="22" t="s">
        <v>24</v>
      </c>
      <c r="I14" s="17" t="s">
        <v>159</v>
      </c>
      <c r="J14" s="17"/>
      <c r="K14" s="17"/>
      <c r="L14" s="15"/>
      <c r="M14" s="15"/>
      <c r="N14" s="15"/>
      <c r="O14" s="15"/>
      <c r="Q14" s="15"/>
      <c r="R14" s="15"/>
      <c r="S14" s="15"/>
    </row>
    <row r="15" spans="1:19">
      <c r="A15" s="17">
        <v>1133</v>
      </c>
      <c r="B15" s="17">
        <v>8223</v>
      </c>
      <c r="C15" s="17" t="s">
        <v>15</v>
      </c>
      <c r="D15" s="29" t="str">
        <f t="shared" si="0"/>
        <v>8223 &amp; 3</v>
      </c>
      <c r="E15" s="17">
        <v>1</v>
      </c>
      <c r="F15" s="17" t="s">
        <v>15</v>
      </c>
      <c r="G15" s="22">
        <v>5.4499999999999997E-7</v>
      </c>
      <c r="H15" s="22" t="s">
        <v>24</v>
      </c>
      <c r="I15" s="17" t="s">
        <v>160</v>
      </c>
      <c r="J15" s="17"/>
      <c r="K15" s="17"/>
      <c r="L15" s="15"/>
      <c r="M15" s="15"/>
      <c r="N15" s="15"/>
      <c r="O15" s="15"/>
      <c r="Q15" s="15"/>
      <c r="R15" s="15"/>
      <c r="S15" s="15"/>
    </row>
    <row r="16" spans="1:19">
      <c r="A16" s="17">
        <v>1129</v>
      </c>
      <c r="B16" s="17">
        <v>8223</v>
      </c>
      <c r="C16" s="17" t="s">
        <v>29</v>
      </c>
      <c r="D16" s="29" t="str">
        <f t="shared" si="0"/>
        <v>8223 &amp; 4</v>
      </c>
      <c r="E16" s="17">
        <v>1</v>
      </c>
      <c r="F16" s="17" t="s">
        <v>29</v>
      </c>
      <c r="G16" s="22">
        <v>2.8700000000000002E-7</v>
      </c>
      <c r="H16" s="22" t="s">
        <v>24</v>
      </c>
      <c r="I16" s="17" t="s">
        <v>161</v>
      </c>
      <c r="J16" s="17"/>
      <c r="K16" s="17"/>
      <c r="L16" s="15"/>
      <c r="M16" s="15"/>
      <c r="N16" s="15"/>
      <c r="O16" s="15"/>
      <c r="Q16" s="15"/>
      <c r="R16" s="15"/>
      <c r="S16" s="15"/>
    </row>
    <row r="17" spans="1:11">
      <c r="A17" s="17">
        <v>1942</v>
      </c>
      <c r="B17" s="17">
        <v>50951</v>
      </c>
      <c r="C17" s="17" t="s">
        <v>85</v>
      </c>
      <c r="D17" s="29" t="str">
        <f t="shared" si="0"/>
        <v>50951 &amp; Config 1</v>
      </c>
      <c r="E17" s="17">
        <v>1</v>
      </c>
      <c r="F17" s="17" t="s">
        <v>20</v>
      </c>
      <c r="G17" s="22">
        <v>1.4699999999999999E-6</v>
      </c>
      <c r="H17" s="22" t="s">
        <v>24</v>
      </c>
      <c r="I17" s="17" t="s">
        <v>162</v>
      </c>
      <c r="J17" s="17"/>
      <c r="K17" s="17"/>
    </row>
    <row r="18" spans="1:11">
      <c r="A18" s="17">
        <v>2021</v>
      </c>
      <c r="B18" s="17">
        <v>54755</v>
      </c>
      <c r="C18" s="17" t="s">
        <v>88</v>
      </c>
      <c r="D18" s="29" t="str">
        <f t="shared" si="0"/>
        <v>54755 &amp; Boiler 2</v>
      </c>
      <c r="E18" s="17">
        <v>1</v>
      </c>
      <c r="F18" s="17" t="s">
        <v>80</v>
      </c>
      <c r="G18" s="22">
        <v>7.52E-6</v>
      </c>
      <c r="H18" s="22" t="s">
        <v>24</v>
      </c>
      <c r="I18" s="17" t="s">
        <v>163</v>
      </c>
      <c r="J18" s="17"/>
      <c r="K18" s="17"/>
    </row>
    <row r="19" spans="1:11">
      <c r="A19" s="17">
        <v>1488</v>
      </c>
      <c r="B19" s="17">
        <v>55479</v>
      </c>
      <c r="C19" s="17" t="s">
        <v>104</v>
      </c>
      <c r="D19" s="29" t="str">
        <f t="shared" si="0"/>
        <v>55479 &amp; WYG1Cfg</v>
      </c>
      <c r="E19" s="17">
        <v>1</v>
      </c>
      <c r="F19" s="17" t="s">
        <v>15</v>
      </c>
      <c r="G19" s="22">
        <v>4.4000000000000002E-7</v>
      </c>
      <c r="H19" s="22" t="s">
        <v>24</v>
      </c>
      <c r="I19" s="17" t="s">
        <v>164</v>
      </c>
      <c r="J19" s="17"/>
      <c r="K19" s="17"/>
    </row>
    <row r="20" spans="1:11">
      <c r="A20" s="17">
        <v>1909</v>
      </c>
      <c r="B20" s="17">
        <v>667</v>
      </c>
      <c r="C20" s="17" t="s">
        <v>95</v>
      </c>
      <c r="D20" s="29" t="str">
        <f t="shared" si="0"/>
        <v>667 &amp; 2A</v>
      </c>
      <c r="E20" s="17">
        <v>1</v>
      </c>
      <c r="F20" s="17" t="s">
        <v>95</v>
      </c>
      <c r="G20" s="22">
        <v>1.4000000000000001E-7</v>
      </c>
      <c r="H20" s="22" t="s">
        <v>24</v>
      </c>
      <c r="I20" s="17" t="s">
        <v>165</v>
      </c>
      <c r="J20" s="17"/>
      <c r="K20" s="17"/>
    </row>
    <row r="21" spans="1:11">
      <c r="A21" s="17">
        <v>1052</v>
      </c>
      <c r="B21" s="17">
        <v>54304</v>
      </c>
      <c r="C21" s="17" t="s">
        <v>103</v>
      </c>
      <c r="D21" s="29" t="str">
        <f t="shared" si="0"/>
        <v>54304 &amp; 1A</v>
      </c>
      <c r="E21" s="17">
        <v>1</v>
      </c>
      <c r="F21" s="17" t="s">
        <v>103</v>
      </c>
      <c r="G21" s="22">
        <v>2.2699999999999999E-6</v>
      </c>
      <c r="H21" s="22" t="s">
        <v>24</v>
      </c>
      <c r="I21" s="17" t="s">
        <v>166</v>
      </c>
      <c r="J21" s="17"/>
      <c r="K21" s="17"/>
    </row>
    <row r="22" spans="1:11">
      <c r="A22" s="17">
        <v>1346</v>
      </c>
      <c r="B22" s="17">
        <v>54081</v>
      </c>
      <c r="C22" s="17" t="s">
        <v>117</v>
      </c>
      <c r="D22" s="29" t="str">
        <f t="shared" si="0"/>
        <v>54081 &amp; GEN1</v>
      </c>
      <c r="E22" s="17">
        <v>2</v>
      </c>
      <c r="F22" s="17" t="s">
        <v>103</v>
      </c>
      <c r="G22" s="22">
        <v>1.02E-6</v>
      </c>
      <c r="H22" s="22" t="s">
        <v>24</v>
      </c>
      <c r="I22" s="17" t="s">
        <v>167</v>
      </c>
      <c r="J22" s="17"/>
      <c r="K22" s="17"/>
    </row>
    <row r="23" spans="1:11">
      <c r="A23" s="17">
        <v>1346</v>
      </c>
      <c r="B23" s="17">
        <v>54081</v>
      </c>
      <c r="C23" s="17" t="s">
        <v>117</v>
      </c>
      <c r="D23" s="29" t="str">
        <f t="shared" si="0"/>
        <v>54081 &amp; GEN1</v>
      </c>
      <c r="E23" s="17">
        <v>2</v>
      </c>
      <c r="F23" s="18" t="s">
        <v>118</v>
      </c>
      <c r="G23" s="22"/>
      <c r="H23" s="22"/>
      <c r="I23" s="17"/>
      <c r="J23" s="17"/>
      <c r="K23" s="17"/>
    </row>
    <row r="24" spans="1:11">
      <c r="A24" s="17">
        <v>13461</v>
      </c>
      <c r="B24" s="17">
        <v>54081</v>
      </c>
      <c r="C24" s="17" t="s">
        <v>79</v>
      </c>
      <c r="D24" s="29" t="str">
        <f t="shared" si="0"/>
        <v>54081 &amp; GEN2</v>
      </c>
      <c r="E24" s="17">
        <v>2</v>
      </c>
      <c r="F24" s="17" t="s">
        <v>95</v>
      </c>
      <c r="G24" s="22">
        <v>9.9699999999999994E-7</v>
      </c>
      <c r="H24" s="22" t="s">
        <v>24</v>
      </c>
      <c r="I24" s="17" t="s">
        <v>168</v>
      </c>
      <c r="J24" s="17"/>
      <c r="K24" s="17"/>
    </row>
    <row r="25" spans="1:11">
      <c r="A25" s="17">
        <v>13461</v>
      </c>
      <c r="B25" s="17">
        <v>54081</v>
      </c>
      <c r="C25" s="17" t="s">
        <v>79</v>
      </c>
      <c r="D25" s="29" t="str">
        <f t="shared" si="0"/>
        <v>54081 &amp; GEN2</v>
      </c>
      <c r="E25" s="17">
        <v>2</v>
      </c>
      <c r="F25" s="18" t="s">
        <v>97</v>
      </c>
      <c r="G25" s="22"/>
      <c r="H25" s="22"/>
      <c r="I25" s="17"/>
      <c r="J25" s="17"/>
      <c r="K25" s="17"/>
    </row>
    <row r="26" spans="1:11">
      <c r="A26" s="17">
        <v>134611</v>
      </c>
      <c r="B26" s="17">
        <v>54081</v>
      </c>
      <c r="C26" s="17" t="s">
        <v>111</v>
      </c>
      <c r="D26" s="29" t="str">
        <f t="shared" si="0"/>
        <v>54081 &amp; GEN3</v>
      </c>
      <c r="E26" s="17">
        <v>2</v>
      </c>
      <c r="F26" s="17" t="s">
        <v>112</v>
      </c>
      <c r="G26" s="22">
        <v>1.86E-7</v>
      </c>
      <c r="H26" s="22" t="s">
        <v>24</v>
      </c>
      <c r="I26" s="17" t="s">
        <v>169</v>
      </c>
      <c r="J26" s="17"/>
      <c r="K26" s="17"/>
    </row>
    <row r="27" spans="1:11">
      <c r="A27" s="17">
        <v>134611</v>
      </c>
      <c r="B27" s="17">
        <v>54081</v>
      </c>
      <c r="C27" s="17" t="s">
        <v>111</v>
      </c>
      <c r="D27" s="29" t="str">
        <f t="shared" si="0"/>
        <v>54081 &amp; GEN3</v>
      </c>
      <c r="E27" s="17">
        <v>2</v>
      </c>
      <c r="F27" s="18" t="s">
        <v>113</v>
      </c>
      <c r="G27" s="22"/>
      <c r="H27" s="22"/>
      <c r="I27" s="17"/>
      <c r="J27" s="17"/>
      <c r="K27" s="17"/>
    </row>
    <row r="28" spans="1:11">
      <c r="A28" s="17">
        <v>1346111</v>
      </c>
      <c r="B28" s="17">
        <v>54081</v>
      </c>
      <c r="C28" s="17" t="s">
        <v>114</v>
      </c>
      <c r="D28" s="29" t="str">
        <f t="shared" si="0"/>
        <v>54081 &amp; GEN4</v>
      </c>
      <c r="E28" s="17">
        <v>2</v>
      </c>
      <c r="F28" s="17" t="s">
        <v>115</v>
      </c>
      <c r="G28" s="22">
        <v>1.22E-6</v>
      </c>
      <c r="H28" s="22" t="s">
        <v>24</v>
      </c>
      <c r="I28" s="17" t="s">
        <v>170</v>
      </c>
      <c r="J28" s="17"/>
      <c r="K28" s="17"/>
    </row>
    <row r="29" spans="1:11">
      <c r="A29" s="17">
        <v>1346111</v>
      </c>
      <c r="B29" s="17">
        <v>54081</v>
      </c>
      <c r="C29" s="17" t="s">
        <v>114</v>
      </c>
      <c r="D29" s="29" t="str">
        <f t="shared" si="0"/>
        <v>54081 &amp; GEN4</v>
      </c>
      <c r="E29" s="17">
        <v>2</v>
      </c>
      <c r="F29" s="18" t="s">
        <v>116</v>
      </c>
      <c r="G29" s="22"/>
      <c r="H29" s="22"/>
      <c r="I29" s="17"/>
      <c r="J29" s="17"/>
      <c r="K29" s="17"/>
    </row>
    <row r="30" spans="1:11">
      <c r="A30" s="20">
        <v>1349</v>
      </c>
      <c r="B30" s="20">
        <v>10377</v>
      </c>
      <c r="C30" s="17" t="s">
        <v>94</v>
      </c>
      <c r="D30" s="29" t="str">
        <f t="shared" si="0"/>
        <v>10377 &amp; UNIT2</v>
      </c>
      <c r="E30" s="17">
        <v>3</v>
      </c>
      <c r="F30" s="17" t="s">
        <v>95</v>
      </c>
      <c r="G30" s="22">
        <v>1.5099999999999999E-6</v>
      </c>
      <c r="H30" s="22" t="s">
        <v>24</v>
      </c>
      <c r="I30" s="17" t="s">
        <v>171</v>
      </c>
      <c r="J30" s="17"/>
      <c r="K30" s="17" t="s">
        <v>172</v>
      </c>
    </row>
    <row r="31" spans="1:11">
      <c r="A31" s="20">
        <v>1349</v>
      </c>
      <c r="B31" s="20">
        <v>10377</v>
      </c>
      <c r="C31" s="17" t="s">
        <v>94</v>
      </c>
      <c r="D31" s="29" t="str">
        <f t="shared" si="0"/>
        <v>10377 &amp; UNIT2</v>
      </c>
      <c r="E31" s="17">
        <v>3</v>
      </c>
      <c r="F31" s="18" t="s">
        <v>97</v>
      </c>
      <c r="G31" s="22"/>
      <c r="H31" s="22"/>
      <c r="I31" s="17"/>
      <c r="J31" s="17"/>
      <c r="K31" s="17" t="s">
        <v>172</v>
      </c>
    </row>
    <row r="32" spans="1:11">
      <c r="A32" s="20">
        <v>1349</v>
      </c>
      <c r="B32" s="20">
        <v>10377</v>
      </c>
      <c r="C32" s="17" t="s">
        <v>94</v>
      </c>
      <c r="D32" s="29" t="str">
        <f t="shared" si="0"/>
        <v>10377 &amp; UNIT2</v>
      </c>
      <c r="E32" s="17">
        <v>3</v>
      </c>
      <c r="F32" s="18" t="s">
        <v>98</v>
      </c>
      <c r="G32" s="22"/>
      <c r="H32" s="22"/>
      <c r="I32" s="17"/>
      <c r="J32" s="17"/>
      <c r="K32" s="17" t="s">
        <v>172</v>
      </c>
    </row>
    <row r="33" spans="1:16">
      <c r="A33" s="17">
        <v>565</v>
      </c>
      <c r="B33" s="17">
        <v>525</v>
      </c>
      <c r="C33" s="17" t="s">
        <v>55</v>
      </c>
      <c r="D33" s="29" t="str">
        <f t="shared" si="0"/>
        <v>525 &amp; Unit 2</v>
      </c>
      <c r="E33" s="17">
        <v>1</v>
      </c>
      <c r="F33" s="17" t="s">
        <v>23</v>
      </c>
      <c r="G33" s="22">
        <v>1.7999999999999999E-6</v>
      </c>
      <c r="H33" s="22" t="s">
        <v>24</v>
      </c>
      <c r="I33" s="17" t="s">
        <v>173</v>
      </c>
      <c r="J33" s="17"/>
      <c r="K33" s="17"/>
    </row>
    <row r="34" spans="1:16">
      <c r="A34" s="17">
        <v>1563</v>
      </c>
      <c r="B34" s="17">
        <v>6041</v>
      </c>
      <c r="C34" s="17" t="s">
        <v>83</v>
      </c>
      <c r="D34" s="29" t="str">
        <f t="shared" si="0"/>
        <v>6041 &amp; Unit 03</v>
      </c>
      <c r="E34" s="17">
        <v>1</v>
      </c>
      <c r="F34" s="17" t="s">
        <v>15</v>
      </c>
      <c r="G34" s="22">
        <v>9.4900000000000004E-7</v>
      </c>
      <c r="H34" s="22" t="s">
        <v>24</v>
      </c>
      <c r="I34" s="17" t="s">
        <v>174</v>
      </c>
      <c r="J34" s="17"/>
      <c r="K34" s="17"/>
    </row>
    <row r="35" spans="1:16">
      <c r="A35" s="17">
        <v>1563</v>
      </c>
      <c r="B35" s="17">
        <v>6041</v>
      </c>
      <c r="C35" s="17" t="s">
        <v>83</v>
      </c>
      <c r="D35" s="29" t="str">
        <f t="shared" si="0"/>
        <v>6041 &amp; Unit 03</v>
      </c>
      <c r="E35" s="17">
        <v>1</v>
      </c>
      <c r="F35" s="17" t="s">
        <v>15</v>
      </c>
      <c r="G35" s="22">
        <v>1.5099999999999999E-6</v>
      </c>
      <c r="H35" s="22" t="s">
        <v>24</v>
      </c>
      <c r="I35" s="17" t="s">
        <v>171</v>
      </c>
      <c r="J35" s="17"/>
      <c r="K35" s="17"/>
    </row>
    <row r="36" spans="1:16">
      <c r="A36" s="17">
        <v>1449</v>
      </c>
      <c r="B36" s="17">
        <v>470</v>
      </c>
      <c r="C36" s="17" t="s">
        <v>55</v>
      </c>
      <c r="D36" s="29" t="str">
        <f t="shared" si="0"/>
        <v>470 &amp; Unit 2</v>
      </c>
      <c r="E36" s="17">
        <v>1</v>
      </c>
      <c r="F36" s="17" t="s">
        <v>23</v>
      </c>
      <c r="G36" s="22">
        <v>1.5E-6</v>
      </c>
      <c r="H36" s="22" t="s">
        <v>24</v>
      </c>
      <c r="I36" s="17" t="s">
        <v>175</v>
      </c>
      <c r="J36" s="17"/>
      <c r="K36" s="17"/>
    </row>
    <row r="37" spans="1:16">
      <c r="A37" s="17">
        <v>2206</v>
      </c>
      <c r="B37" s="17">
        <v>6664</v>
      </c>
      <c r="C37" s="17" t="s">
        <v>105</v>
      </c>
      <c r="D37" s="29" t="str">
        <f t="shared" si="0"/>
        <v>6664 &amp; 101</v>
      </c>
      <c r="E37" s="17">
        <v>1</v>
      </c>
      <c r="F37" s="17" t="s">
        <v>105</v>
      </c>
      <c r="G37" s="22">
        <v>3.8099999999999999E-6</v>
      </c>
      <c r="H37" s="22" t="s">
        <v>24</v>
      </c>
      <c r="I37" s="17" t="s">
        <v>176</v>
      </c>
      <c r="J37" s="17"/>
      <c r="K37" s="17"/>
    </row>
    <row r="38" spans="1:16">
      <c r="A38" s="17">
        <v>1568</v>
      </c>
      <c r="B38" s="17">
        <v>56224</v>
      </c>
      <c r="C38" s="17" t="s">
        <v>107</v>
      </c>
      <c r="D38" s="29" t="str">
        <f t="shared" si="0"/>
        <v>56224 &amp; TSPower</v>
      </c>
      <c r="E38" s="17">
        <v>1</v>
      </c>
      <c r="F38" s="17" t="s">
        <v>108</v>
      </c>
      <c r="G38" s="22">
        <v>2.43E-6</v>
      </c>
      <c r="H38" s="22" t="s">
        <v>24</v>
      </c>
      <c r="I38" s="17" t="s">
        <v>177</v>
      </c>
      <c r="J38" s="17"/>
      <c r="K38" s="17"/>
    </row>
    <row r="39" spans="1:16">
      <c r="A39" s="17">
        <v>1398</v>
      </c>
      <c r="B39" s="17">
        <v>2079</v>
      </c>
      <c r="C39" s="17" t="s">
        <v>106</v>
      </c>
      <c r="D39" s="29" t="str">
        <f t="shared" si="0"/>
        <v>2079 &amp; 5A</v>
      </c>
      <c r="E39" s="17">
        <v>1</v>
      </c>
      <c r="F39" s="17" t="s">
        <v>106</v>
      </c>
      <c r="G39" s="22">
        <v>1.24E-6</v>
      </c>
      <c r="H39" s="22" t="s">
        <v>24</v>
      </c>
      <c r="I39" s="17" t="s">
        <v>178</v>
      </c>
      <c r="J39" s="17"/>
      <c r="K39" s="17"/>
    </row>
    <row r="40" spans="1:16">
      <c r="A40" s="17">
        <v>1726</v>
      </c>
      <c r="B40" s="17">
        <v>891</v>
      </c>
      <c r="C40" s="17" t="s">
        <v>109</v>
      </c>
      <c r="D40" s="29" t="str">
        <f t="shared" si="0"/>
        <v>891 &amp; Boiler 9</v>
      </c>
      <c r="E40" s="17">
        <v>1</v>
      </c>
      <c r="F40" s="17" t="s">
        <v>109</v>
      </c>
      <c r="G40" s="22">
        <v>3.22E-7</v>
      </c>
      <c r="H40" s="22" t="s">
        <v>24</v>
      </c>
      <c r="I40" s="17" t="s">
        <v>179</v>
      </c>
      <c r="J40" s="17"/>
      <c r="K40" s="17"/>
    </row>
    <row r="41" spans="1:16">
      <c r="A41" s="17">
        <v>1938</v>
      </c>
      <c r="B41" s="17">
        <v>897</v>
      </c>
      <c r="C41" s="17" t="s">
        <v>58</v>
      </c>
      <c r="D41" s="29" t="str">
        <f t="shared" si="0"/>
        <v>897 &amp; 001</v>
      </c>
      <c r="E41" s="17">
        <v>1</v>
      </c>
      <c r="F41" s="17" t="s">
        <v>32</v>
      </c>
      <c r="G41" s="22">
        <v>2.1900000000000002E-6</v>
      </c>
      <c r="H41" s="22" t="s">
        <v>24</v>
      </c>
      <c r="I41" s="17" t="s">
        <v>180</v>
      </c>
      <c r="J41" s="17"/>
      <c r="K41" s="17"/>
    </row>
    <row r="42" spans="1:16">
      <c r="A42" s="17">
        <v>1735</v>
      </c>
      <c r="B42" s="17">
        <v>10075</v>
      </c>
      <c r="C42" s="17" t="s">
        <v>99</v>
      </c>
      <c r="D42" s="29" t="str">
        <f t="shared" si="0"/>
        <v>10075 &amp; THEC1</v>
      </c>
      <c r="E42" s="17">
        <v>1</v>
      </c>
      <c r="F42" s="17" t="s">
        <v>20</v>
      </c>
      <c r="G42" s="22">
        <v>1.1799999999999999E-6</v>
      </c>
      <c r="H42" s="22" t="s">
        <v>24</v>
      </c>
      <c r="I42" s="17" t="s">
        <v>181</v>
      </c>
      <c r="J42" s="17"/>
      <c r="K42" s="29" t="s">
        <v>620</v>
      </c>
    </row>
    <row r="43" spans="1:16">
      <c r="A43" s="17">
        <v>1734</v>
      </c>
      <c r="B43" s="17">
        <v>10075</v>
      </c>
      <c r="C43" s="17" t="s">
        <v>100</v>
      </c>
      <c r="D43" s="29" t="str">
        <f t="shared" si="0"/>
        <v>10075 &amp; THEC2</v>
      </c>
      <c r="E43" s="17">
        <v>1</v>
      </c>
      <c r="F43" s="17" t="s">
        <v>23</v>
      </c>
      <c r="G43" s="22">
        <v>4.7599999999999997E-7</v>
      </c>
      <c r="H43" s="22" t="s">
        <v>24</v>
      </c>
      <c r="I43" s="17" t="s">
        <v>182</v>
      </c>
      <c r="J43" s="17"/>
      <c r="K43" s="29" t="s">
        <v>620</v>
      </c>
    </row>
    <row r="44" spans="1:16" s="27" customFormat="1">
      <c r="A44" s="107" t="s">
        <v>617</v>
      </c>
      <c r="B44" s="108"/>
      <c r="C44" s="108"/>
      <c r="D44" s="108"/>
      <c r="E44" s="109"/>
      <c r="F44" s="100" t="s">
        <v>613</v>
      </c>
      <c r="G44" s="102">
        <f>AVERAGE(G3:G41)</f>
        <v>1.5281379310344828E-6</v>
      </c>
      <c r="H44" s="42"/>
      <c r="I44" s="40"/>
      <c r="J44" s="40"/>
      <c r="K44" s="40"/>
      <c r="P44" s="73"/>
    </row>
    <row r="45" spans="1:16">
      <c r="A45" s="17">
        <v>902</v>
      </c>
      <c r="B45" s="17">
        <v>2732</v>
      </c>
      <c r="C45" s="17" t="s">
        <v>30</v>
      </c>
      <c r="D45" s="29" t="str">
        <f t="shared" si="0"/>
        <v>2732 &amp; 7</v>
      </c>
      <c r="E45" s="17">
        <v>1</v>
      </c>
      <c r="F45" s="17" t="s">
        <v>30</v>
      </c>
      <c r="G45" s="22">
        <v>5.0699999999999997E-6</v>
      </c>
      <c r="H45" s="22" t="s">
        <v>183</v>
      </c>
      <c r="I45" s="17" t="s">
        <v>184</v>
      </c>
      <c r="J45" s="17"/>
      <c r="K45" s="17"/>
    </row>
    <row r="46" spans="1:16">
      <c r="A46" s="17">
        <v>903</v>
      </c>
      <c r="B46" s="17">
        <v>2732</v>
      </c>
      <c r="C46" s="17" t="s">
        <v>30</v>
      </c>
      <c r="D46" s="29" t="str">
        <f t="shared" si="0"/>
        <v>2732 &amp; 7</v>
      </c>
      <c r="E46" s="17">
        <v>1</v>
      </c>
      <c r="F46" s="17" t="s">
        <v>30</v>
      </c>
      <c r="G46" s="22">
        <v>1.5699999999999999E-5</v>
      </c>
      <c r="H46" s="22" t="s">
        <v>183</v>
      </c>
      <c r="I46" s="17" t="s">
        <v>185</v>
      </c>
      <c r="J46" s="17"/>
      <c r="K46" s="17"/>
    </row>
    <row r="47" spans="1:16">
      <c r="A47" s="17">
        <v>2276</v>
      </c>
      <c r="B47" s="17">
        <v>47</v>
      </c>
      <c r="C47" s="17" t="s">
        <v>29</v>
      </c>
      <c r="D47" s="29" t="str">
        <f t="shared" si="0"/>
        <v>47 &amp; 4</v>
      </c>
      <c r="E47" s="17">
        <v>1</v>
      </c>
      <c r="F47" s="17" t="s">
        <v>29</v>
      </c>
      <c r="G47" s="22">
        <v>1.6200000000000001E-4</v>
      </c>
      <c r="H47" s="22" t="s">
        <v>183</v>
      </c>
      <c r="I47" s="17" t="s">
        <v>186</v>
      </c>
      <c r="J47" s="17"/>
      <c r="K47" s="17"/>
    </row>
    <row r="48" spans="1:16">
      <c r="A48" s="17">
        <v>975</v>
      </c>
      <c r="B48" s="17">
        <v>628</v>
      </c>
      <c r="C48" s="17" t="s">
        <v>57</v>
      </c>
      <c r="D48" s="29" t="str">
        <f t="shared" si="0"/>
        <v>628 &amp; CryR_Cfg_1</v>
      </c>
      <c r="E48" s="17">
        <v>1</v>
      </c>
      <c r="F48" s="17" t="s">
        <v>20</v>
      </c>
      <c r="G48" s="22">
        <v>2.3600000000000001E-5</v>
      </c>
      <c r="H48" s="22" t="s">
        <v>183</v>
      </c>
      <c r="I48" s="17" t="s">
        <v>187</v>
      </c>
      <c r="J48" s="17"/>
      <c r="K48" s="17"/>
    </row>
    <row r="49" spans="1:11">
      <c r="A49" s="17">
        <v>1154</v>
      </c>
      <c r="B49" s="17">
        <v>864</v>
      </c>
      <c r="C49" s="17" t="s">
        <v>49</v>
      </c>
      <c r="D49" s="29" t="str">
        <f t="shared" si="0"/>
        <v>864 &amp; 005</v>
      </c>
      <c r="E49" s="17">
        <v>1</v>
      </c>
      <c r="F49" s="17" t="s">
        <v>50</v>
      </c>
      <c r="G49" s="22">
        <v>2.04E-6</v>
      </c>
      <c r="H49" s="22" t="s">
        <v>183</v>
      </c>
      <c r="I49" s="17" t="s">
        <v>188</v>
      </c>
      <c r="J49" s="17"/>
      <c r="K49" s="17"/>
    </row>
    <row r="50" spans="1:11">
      <c r="A50" s="17">
        <v>1845</v>
      </c>
      <c r="B50" s="17">
        <v>1218</v>
      </c>
      <c r="C50" s="17" t="s">
        <v>35</v>
      </c>
      <c r="D50" s="29" t="str">
        <f t="shared" si="0"/>
        <v>1218 &amp; U2</v>
      </c>
      <c r="E50" s="17">
        <v>1</v>
      </c>
      <c r="F50" s="17" t="s">
        <v>23</v>
      </c>
      <c r="G50" s="22">
        <v>1.3300000000000001E-4</v>
      </c>
      <c r="H50" s="22" t="s">
        <v>183</v>
      </c>
      <c r="I50" s="17" t="s">
        <v>189</v>
      </c>
      <c r="J50" s="17"/>
      <c r="K50" s="17"/>
    </row>
    <row r="51" spans="1:11">
      <c r="A51" s="17">
        <v>1636</v>
      </c>
      <c r="B51" s="17">
        <v>1010</v>
      </c>
      <c r="C51" s="17" t="s">
        <v>29</v>
      </c>
      <c r="D51" s="29" t="str">
        <f t="shared" si="0"/>
        <v>1010 &amp; 4</v>
      </c>
      <c r="E51" s="17">
        <v>1</v>
      </c>
      <c r="F51" s="17" t="s">
        <v>29</v>
      </c>
      <c r="G51" s="22">
        <v>1.1E-5</v>
      </c>
      <c r="H51" s="22" t="s">
        <v>183</v>
      </c>
      <c r="I51" s="17" t="s">
        <v>190</v>
      </c>
      <c r="J51" s="17"/>
      <c r="K51" s="17"/>
    </row>
    <row r="52" spans="1:11">
      <c r="A52" s="17">
        <v>1989</v>
      </c>
      <c r="B52" s="17">
        <v>1295</v>
      </c>
      <c r="C52" s="17" t="s">
        <v>55</v>
      </c>
      <c r="D52" s="29" t="str">
        <f t="shared" si="0"/>
        <v>1295 &amp; Unit 2</v>
      </c>
      <c r="E52" s="17">
        <v>1</v>
      </c>
      <c r="F52" s="17" t="s">
        <v>23</v>
      </c>
      <c r="G52" s="22">
        <v>3.9999999999999998E-6</v>
      </c>
      <c r="H52" s="22" t="s">
        <v>183</v>
      </c>
      <c r="I52" s="17" t="s">
        <v>191</v>
      </c>
      <c r="J52" s="17"/>
      <c r="K52" s="17"/>
    </row>
    <row r="53" spans="1:11">
      <c r="A53" s="17">
        <v>993</v>
      </c>
      <c r="B53" s="17">
        <v>1385</v>
      </c>
      <c r="C53" s="17" t="s">
        <v>38</v>
      </c>
      <c r="D53" s="29" t="str">
        <f t="shared" si="0"/>
        <v>1385 &amp; 03</v>
      </c>
      <c r="E53" s="17">
        <v>1</v>
      </c>
      <c r="F53" s="17" t="s">
        <v>15</v>
      </c>
      <c r="G53" s="22">
        <v>1.06E-5</v>
      </c>
      <c r="H53" s="22" t="s">
        <v>183</v>
      </c>
      <c r="I53" s="17" t="s">
        <v>192</v>
      </c>
      <c r="J53" s="17"/>
      <c r="K53" s="17"/>
    </row>
    <row r="54" spans="1:11">
      <c r="A54" s="17">
        <v>2195</v>
      </c>
      <c r="B54" s="17">
        <v>1554</v>
      </c>
      <c r="C54" s="17" t="s">
        <v>45</v>
      </c>
      <c r="D54" s="29" t="str">
        <f t="shared" si="0"/>
        <v>1554 &amp; 002</v>
      </c>
      <c r="E54" s="17">
        <v>1</v>
      </c>
      <c r="F54" s="17" t="s">
        <v>23</v>
      </c>
      <c r="G54" s="22">
        <v>8.8200000000000003E-6</v>
      </c>
      <c r="H54" s="22" t="s">
        <v>183</v>
      </c>
      <c r="I54" s="17" t="s">
        <v>193</v>
      </c>
      <c r="J54" s="17"/>
      <c r="K54" s="17"/>
    </row>
    <row r="55" spans="1:11">
      <c r="A55" s="17">
        <v>2161</v>
      </c>
      <c r="B55" s="17">
        <v>1626</v>
      </c>
      <c r="C55" s="17" t="s">
        <v>32</v>
      </c>
      <c r="D55" s="29" t="str">
        <f t="shared" si="0"/>
        <v>1626 &amp; Unit 1</v>
      </c>
      <c r="E55" s="17">
        <v>1</v>
      </c>
      <c r="F55" s="17" t="s">
        <v>20</v>
      </c>
      <c r="G55" s="22">
        <v>4.9100000000000004E-7</v>
      </c>
      <c r="H55" s="22" t="s">
        <v>183</v>
      </c>
      <c r="I55" s="17" t="s">
        <v>194</v>
      </c>
      <c r="J55" s="17"/>
      <c r="K55" s="17"/>
    </row>
    <row r="56" spans="1:11">
      <c r="A56" s="17">
        <v>979</v>
      </c>
      <c r="B56" s="17">
        <v>2716</v>
      </c>
      <c r="C56" s="17" t="s">
        <v>19</v>
      </c>
      <c r="D56" s="29" t="str">
        <f t="shared" si="0"/>
        <v>2716 &amp; Wea_Cfg_1</v>
      </c>
      <c r="E56" s="17">
        <v>2</v>
      </c>
      <c r="F56" s="17" t="s">
        <v>20</v>
      </c>
      <c r="G56" s="22">
        <v>5.84E-6</v>
      </c>
      <c r="H56" s="22" t="s">
        <v>183</v>
      </c>
      <c r="I56" s="17" t="s">
        <v>195</v>
      </c>
      <c r="J56" s="17"/>
      <c r="K56" s="17"/>
    </row>
    <row r="57" spans="1:11">
      <c r="A57" s="17">
        <v>979</v>
      </c>
      <c r="B57" s="17">
        <v>2716</v>
      </c>
      <c r="C57" s="17" t="s">
        <v>19</v>
      </c>
      <c r="D57" s="29" t="str">
        <f t="shared" si="0"/>
        <v>2716 &amp; Wea_Cfg_1</v>
      </c>
      <c r="E57" s="17">
        <v>2</v>
      </c>
      <c r="F57" s="18" t="s">
        <v>23</v>
      </c>
      <c r="G57" s="22"/>
      <c r="H57" s="22"/>
      <c r="I57" s="17"/>
      <c r="J57" s="17"/>
      <c r="K57" s="17"/>
    </row>
    <row r="58" spans="1:11">
      <c r="A58" s="17">
        <v>1004</v>
      </c>
      <c r="B58" s="17">
        <v>2828</v>
      </c>
      <c r="C58" s="17" t="s">
        <v>34</v>
      </c>
      <c r="D58" s="29" t="str">
        <f t="shared" si="0"/>
        <v>2828 &amp; CD-U3</v>
      </c>
      <c r="E58" s="17">
        <v>1</v>
      </c>
      <c r="F58" s="17" t="s">
        <v>15</v>
      </c>
      <c r="G58" s="22">
        <v>3.2899999999999998E-6</v>
      </c>
      <c r="H58" s="22" t="s">
        <v>183</v>
      </c>
      <c r="I58" s="17" t="s">
        <v>196</v>
      </c>
      <c r="J58" s="17"/>
      <c r="K58" s="17"/>
    </row>
    <row r="59" spans="1:11">
      <c r="A59" s="17">
        <v>1471</v>
      </c>
      <c r="B59" s="17">
        <v>3131</v>
      </c>
      <c r="C59" s="17" t="s">
        <v>14</v>
      </c>
      <c r="D59" s="29" t="str">
        <f t="shared" si="0"/>
        <v>3131 &amp; SHAW3-2</v>
      </c>
      <c r="E59" s="17">
        <v>1</v>
      </c>
      <c r="F59" s="17" t="s">
        <v>15</v>
      </c>
      <c r="G59" s="22">
        <v>1.75E-6</v>
      </c>
      <c r="H59" s="22" t="s">
        <v>183</v>
      </c>
      <c r="I59" s="17" t="s">
        <v>197</v>
      </c>
      <c r="J59" s="17"/>
      <c r="K59" s="17"/>
    </row>
    <row r="60" spans="1:11">
      <c r="A60" s="17">
        <v>10040002</v>
      </c>
      <c r="B60" s="17">
        <v>3775</v>
      </c>
      <c r="C60" s="17" t="s">
        <v>198</v>
      </c>
      <c r="D60" s="29" t="str">
        <f t="shared" si="0"/>
        <v>3775 &amp; CR-1</v>
      </c>
      <c r="E60" s="17">
        <v>1</v>
      </c>
      <c r="F60" s="17" t="s">
        <v>20</v>
      </c>
      <c r="G60" s="22">
        <v>2.9100000000000001E-6</v>
      </c>
      <c r="H60" s="22" t="s">
        <v>183</v>
      </c>
      <c r="I60" s="17" t="s">
        <v>199</v>
      </c>
      <c r="J60" s="17"/>
      <c r="K60" s="17"/>
    </row>
    <row r="61" spans="1:11">
      <c r="A61" s="17">
        <v>1902</v>
      </c>
      <c r="B61" s="17">
        <v>6017</v>
      </c>
      <c r="C61" s="17" t="s">
        <v>45</v>
      </c>
      <c r="D61" s="29" t="str">
        <f t="shared" si="0"/>
        <v>6017 &amp; 002</v>
      </c>
      <c r="E61" s="17">
        <v>1</v>
      </c>
      <c r="F61" s="17" t="s">
        <v>23</v>
      </c>
      <c r="G61" s="22">
        <v>1.35E-6</v>
      </c>
      <c r="H61" s="22" t="s">
        <v>183</v>
      </c>
      <c r="I61" s="17" t="s">
        <v>200</v>
      </c>
      <c r="J61" s="17"/>
      <c r="K61" s="17"/>
    </row>
    <row r="62" spans="1:11">
      <c r="A62" s="17">
        <v>1906</v>
      </c>
      <c r="B62" s="17">
        <v>7253</v>
      </c>
      <c r="C62" s="17" t="s">
        <v>31</v>
      </c>
      <c r="D62" s="29" t="str">
        <f t="shared" si="0"/>
        <v>7253 &amp; UNIT3</v>
      </c>
      <c r="E62" s="17">
        <v>1</v>
      </c>
      <c r="F62" s="17" t="s">
        <v>15</v>
      </c>
      <c r="G62" s="22">
        <v>5.9699999999999996E-6</v>
      </c>
      <c r="H62" s="22" t="s">
        <v>183</v>
      </c>
      <c r="I62" s="17" t="s">
        <v>201</v>
      </c>
      <c r="J62" s="17"/>
      <c r="K62" s="17"/>
    </row>
    <row r="63" spans="1:11">
      <c r="A63" s="17">
        <v>894</v>
      </c>
      <c r="B63" s="17">
        <v>2094</v>
      </c>
      <c r="C63" s="17" t="s">
        <v>20</v>
      </c>
      <c r="D63" s="29" t="str">
        <f t="shared" si="0"/>
        <v>2094 &amp; 1</v>
      </c>
      <c r="E63" s="17">
        <v>1</v>
      </c>
      <c r="F63" s="17" t="s">
        <v>20</v>
      </c>
      <c r="G63" s="22">
        <v>2.0499999999999999E-6</v>
      </c>
      <c r="H63" s="22" t="s">
        <v>183</v>
      </c>
      <c r="I63" s="17" t="s">
        <v>202</v>
      </c>
      <c r="J63" s="17"/>
      <c r="K63" s="17"/>
    </row>
    <row r="64" spans="1:11">
      <c r="A64" s="17">
        <v>892</v>
      </c>
      <c r="B64" s="17">
        <v>2098</v>
      </c>
      <c r="C64" s="17" t="s">
        <v>54</v>
      </c>
      <c r="D64" s="29" t="str">
        <f t="shared" si="0"/>
        <v>2098 &amp; 6</v>
      </c>
      <c r="E64" s="17">
        <v>1</v>
      </c>
      <c r="F64" s="17" t="s">
        <v>54</v>
      </c>
      <c r="G64" s="22">
        <v>1.13E-5</v>
      </c>
      <c r="H64" s="22" t="s">
        <v>183</v>
      </c>
      <c r="I64" s="17" t="s">
        <v>203</v>
      </c>
      <c r="J64" s="17"/>
      <c r="K64" s="17"/>
    </row>
    <row r="65" spans="1:11">
      <c r="A65" s="17">
        <v>1809</v>
      </c>
      <c r="B65" s="17">
        <v>2364</v>
      </c>
      <c r="C65" s="17" t="s">
        <v>43</v>
      </c>
      <c r="D65" s="29" t="str">
        <f t="shared" si="0"/>
        <v>2364 &amp; mk2</v>
      </c>
      <c r="E65" s="17">
        <v>1</v>
      </c>
      <c r="F65" s="17" t="s">
        <v>23</v>
      </c>
      <c r="G65" s="22">
        <v>1.8099999999999999E-5</v>
      </c>
      <c r="H65" s="22" t="s">
        <v>183</v>
      </c>
      <c r="I65" s="17" t="s">
        <v>204</v>
      </c>
      <c r="J65" s="17"/>
      <c r="K65" s="17"/>
    </row>
    <row r="66" spans="1:11">
      <c r="A66" s="17">
        <v>1111</v>
      </c>
      <c r="B66" s="17">
        <v>3942</v>
      </c>
      <c r="C66" s="17" t="s">
        <v>25</v>
      </c>
      <c r="D66" s="29" t="str">
        <f t="shared" si="0"/>
        <v>3942 &amp; Unit_1</v>
      </c>
      <c r="E66" s="17">
        <v>1</v>
      </c>
      <c r="F66" s="17" t="s">
        <v>20</v>
      </c>
      <c r="G66" s="22">
        <v>1.25E-4</v>
      </c>
      <c r="H66" s="22" t="s">
        <v>183</v>
      </c>
      <c r="I66" s="17" t="s">
        <v>205</v>
      </c>
      <c r="J66" s="17"/>
      <c r="K66" s="17"/>
    </row>
    <row r="67" spans="1:11">
      <c r="A67" s="17">
        <v>1113</v>
      </c>
      <c r="B67" s="17">
        <v>3942</v>
      </c>
      <c r="C67" s="17" t="s">
        <v>28</v>
      </c>
      <c r="D67" s="29" t="str">
        <f t="shared" si="0"/>
        <v>3942 &amp; Unit_2</v>
      </c>
      <c r="E67" s="17">
        <v>1</v>
      </c>
      <c r="F67" s="17" t="s">
        <v>23</v>
      </c>
      <c r="G67" s="22">
        <v>1.5099999999999999E-5</v>
      </c>
      <c r="H67" s="22" t="s">
        <v>183</v>
      </c>
      <c r="I67" s="17" t="s">
        <v>206</v>
      </c>
      <c r="J67" s="17"/>
      <c r="K67" s="17"/>
    </row>
    <row r="68" spans="1:11">
      <c r="A68" s="17">
        <v>1642</v>
      </c>
      <c r="B68" s="17">
        <v>1710</v>
      </c>
      <c r="C68" s="17" t="s">
        <v>44</v>
      </c>
      <c r="D68" s="29" t="str">
        <f t="shared" ref="D68:D131" si="1">CONCATENATE(B68, " &amp; ", C68)</f>
        <v>1710 &amp; JHC1-Conf</v>
      </c>
      <c r="E68" s="17">
        <v>1</v>
      </c>
      <c r="F68" s="17" t="s">
        <v>32</v>
      </c>
      <c r="G68" s="22">
        <v>1.7999999999999999E-6</v>
      </c>
      <c r="H68" s="22" t="s">
        <v>183</v>
      </c>
      <c r="I68" s="17" t="s">
        <v>173</v>
      </c>
      <c r="J68" s="17"/>
      <c r="K68" s="17"/>
    </row>
    <row r="69" spans="1:11">
      <c r="A69" s="17">
        <v>3197</v>
      </c>
      <c r="B69" s="17">
        <v>60</v>
      </c>
      <c r="C69" s="17" t="s">
        <v>20</v>
      </c>
      <c r="D69" s="29" t="str">
        <f t="shared" si="1"/>
        <v>60 &amp; 1</v>
      </c>
      <c r="E69" s="17">
        <v>1</v>
      </c>
      <c r="F69" s="17" t="s">
        <v>20</v>
      </c>
      <c r="G69" s="22">
        <v>1.68E-6</v>
      </c>
      <c r="H69" s="22" t="s">
        <v>183</v>
      </c>
      <c r="I69" s="17" t="s">
        <v>207</v>
      </c>
      <c r="J69" s="17"/>
      <c r="K69" s="17"/>
    </row>
    <row r="70" spans="1:11">
      <c r="A70" s="17">
        <v>632</v>
      </c>
      <c r="B70" s="17">
        <v>990</v>
      </c>
      <c r="C70" s="17" t="s">
        <v>61</v>
      </c>
      <c r="D70" s="29" t="str">
        <f t="shared" si="1"/>
        <v>990 &amp; 60s</v>
      </c>
      <c r="E70" s="17">
        <v>1</v>
      </c>
      <c r="F70" s="17" t="s">
        <v>62</v>
      </c>
      <c r="G70" s="22">
        <v>2.8100000000000002E-6</v>
      </c>
      <c r="H70" s="22" t="s">
        <v>183</v>
      </c>
      <c r="I70" s="17" t="s">
        <v>208</v>
      </c>
      <c r="J70" s="17"/>
      <c r="K70" s="17"/>
    </row>
    <row r="71" spans="1:11">
      <c r="A71" s="17">
        <v>2103</v>
      </c>
      <c r="B71" s="17">
        <v>1393</v>
      </c>
      <c r="C71" s="17" t="s">
        <v>58</v>
      </c>
      <c r="D71" s="29" t="str">
        <f t="shared" si="1"/>
        <v>1393 &amp; 001</v>
      </c>
      <c r="E71" s="17">
        <v>1</v>
      </c>
      <c r="F71" s="17" t="s">
        <v>54</v>
      </c>
      <c r="G71" s="22">
        <v>6.7800000000000001E-7</v>
      </c>
      <c r="H71" s="22" t="s">
        <v>183</v>
      </c>
      <c r="I71" s="17" t="s">
        <v>209</v>
      </c>
      <c r="J71" s="17"/>
      <c r="K71" s="17"/>
    </row>
    <row r="72" spans="1:11">
      <c r="A72" s="17">
        <v>2279</v>
      </c>
      <c r="B72" s="17">
        <v>2837</v>
      </c>
      <c r="C72" s="17" t="s">
        <v>32</v>
      </c>
      <c r="D72" s="29" t="str">
        <f t="shared" si="1"/>
        <v>2837 &amp; Unit 1</v>
      </c>
      <c r="E72" s="17">
        <v>1</v>
      </c>
      <c r="F72" s="17" t="s">
        <v>20</v>
      </c>
      <c r="G72" s="22">
        <v>2.61E-6</v>
      </c>
      <c r="H72" s="22" t="s">
        <v>183</v>
      </c>
      <c r="I72" s="17" t="s">
        <v>210</v>
      </c>
      <c r="J72" s="17"/>
      <c r="K72" s="17"/>
    </row>
    <row r="73" spans="1:11">
      <c r="A73" s="17">
        <v>22791</v>
      </c>
      <c r="B73" s="17">
        <v>2837</v>
      </c>
      <c r="C73" s="17" t="s">
        <v>33</v>
      </c>
      <c r="D73" s="29" t="str">
        <f t="shared" si="1"/>
        <v>2837 &amp; Unit 3</v>
      </c>
      <c r="E73" s="17">
        <v>1</v>
      </c>
      <c r="F73" s="17" t="s">
        <v>15</v>
      </c>
      <c r="G73" s="22">
        <v>7.8499999999999994E-6</v>
      </c>
      <c r="H73" s="22" t="s">
        <v>183</v>
      </c>
      <c r="I73" s="17" t="s">
        <v>211</v>
      </c>
      <c r="J73" s="17"/>
      <c r="K73" s="17"/>
    </row>
    <row r="74" spans="1:11">
      <c r="A74" s="17">
        <v>1021</v>
      </c>
      <c r="B74" s="17">
        <v>4041</v>
      </c>
      <c r="C74" s="17" t="s">
        <v>56</v>
      </c>
      <c r="D74" s="29" t="str">
        <f t="shared" si="1"/>
        <v>4041 &amp; OCPP-B7</v>
      </c>
      <c r="E74" s="17">
        <v>1</v>
      </c>
      <c r="F74" s="17" t="s">
        <v>30</v>
      </c>
      <c r="G74" s="22">
        <v>5.7000000000000005E-7</v>
      </c>
      <c r="H74" s="22" t="s">
        <v>183</v>
      </c>
      <c r="I74" s="17" t="s">
        <v>212</v>
      </c>
      <c r="J74" s="17"/>
      <c r="K74" s="17"/>
    </row>
    <row r="75" spans="1:11">
      <c r="A75" s="17">
        <v>731</v>
      </c>
      <c r="B75" s="17">
        <v>4041</v>
      </c>
      <c r="C75" s="17" t="s">
        <v>56</v>
      </c>
      <c r="D75" s="29" t="str">
        <f t="shared" si="1"/>
        <v>4041 &amp; OCPP-B7</v>
      </c>
      <c r="E75" s="17">
        <v>1</v>
      </c>
      <c r="F75" s="17" t="s">
        <v>30</v>
      </c>
      <c r="G75" s="22">
        <v>1.04E-5</v>
      </c>
      <c r="H75" s="22" t="s">
        <v>183</v>
      </c>
      <c r="I75" s="17" t="s">
        <v>213</v>
      </c>
      <c r="J75" s="17"/>
      <c r="K75" s="17"/>
    </row>
    <row r="76" spans="1:11">
      <c r="A76" s="17">
        <v>2274</v>
      </c>
      <c r="B76" s="17">
        <v>47</v>
      </c>
      <c r="C76" s="17" t="s">
        <v>15</v>
      </c>
      <c r="D76" s="29" t="str">
        <f t="shared" si="1"/>
        <v>47 &amp; 3</v>
      </c>
      <c r="E76" s="17">
        <v>1</v>
      </c>
      <c r="F76" s="17" t="s">
        <v>15</v>
      </c>
      <c r="G76" s="22">
        <v>1.6099999999999998E-5</v>
      </c>
      <c r="H76" s="22" t="s">
        <v>183</v>
      </c>
      <c r="I76" s="17" t="s">
        <v>214</v>
      </c>
      <c r="J76" s="17"/>
      <c r="K76" s="17"/>
    </row>
    <row r="77" spans="1:11">
      <c r="A77" s="17">
        <v>2013</v>
      </c>
      <c r="B77" s="17">
        <v>883</v>
      </c>
      <c r="C77" s="17" t="s">
        <v>59</v>
      </c>
      <c r="D77" s="29" t="str">
        <f t="shared" si="1"/>
        <v>883 &amp; WK8CONFIG</v>
      </c>
      <c r="E77" s="17">
        <v>1</v>
      </c>
      <c r="F77" s="17" t="s">
        <v>37</v>
      </c>
      <c r="G77" s="22">
        <v>4.78E-6</v>
      </c>
      <c r="H77" s="22" t="s">
        <v>183</v>
      </c>
      <c r="I77" s="17" t="s">
        <v>215</v>
      </c>
      <c r="J77" s="17"/>
      <c r="K77" s="17"/>
    </row>
    <row r="78" spans="1:11">
      <c r="A78" s="17">
        <v>2011</v>
      </c>
      <c r="B78" s="17">
        <v>884</v>
      </c>
      <c r="C78" s="17" t="s">
        <v>60</v>
      </c>
      <c r="D78" s="29" t="str">
        <f t="shared" si="1"/>
        <v>884 &amp; WC4CONFIG</v>
      </c>
      <c r="E78" s="17">
        <v>1</v>
      </c>
      <c r="F78" s="17" t="s">
        <v>29</v>
      </c>
      <c r="G78" s="22">
        <v>3.2499999999999998E-6</v>
      </c>
      <c r="H78" s="22" t="s">
        <v>183</v>
      </c>
      <c r="I78" s="17" t="s">
        <v>216</v>
      </c>
      <c r="J78" s="17"/>
      <c r="K78" s="17"/>
    </row>
    <row r="79" spans="1:11">
      <c r="A79" s="17">
        <v>1854</v>
      </c>
      <c r="B79" s="17">
        <v>1250</v>
      </c>
      <c r="C79" s="17" t="s">
        <v>15</v>
      </c>
      <c r="D79" s="29" t="str">
        <f t="shared" si="1"/>
        <v>1250 &amp; 3</v>
      </c>
      <c r="E79" s="17">
        <v>1</v>
      </c>
      <c r="F79" s="17" t="s">
        <v>15</v>
      </c>
      <c r="G79" s="22">
        <v>1.5400000000000001E-6</v>
      </c>
      <c r="H79" s="22" t="s">
        <v>183</v>
      </c>
      <c r="I79" s="17" t="s">
        <v>217</v>
      </c>
      <c r="J79" s="17"/>
      <c r="K79" s="17"/>
    </row>
    <row r="80" spans="1:11">
      <c r="A80" s="17">
        <v>2135</v>
      </c>
      <c r="B80" s="17">
        <v>2161</v>
      </c>
      <c r="C80" s="17" t="s">
        <v>52</v>
      </c>
      <c r="D80" s="29" t="str">
        <f t="shared" si="1"/>
        <v>2161 &amp; Unit_4_JRPS</v>
      </c>
      <c r="E80" s="17">
        <v>1</v>
      </c>
      <c r="F80" s="17" t="s">
        <v>29</v>
      </c>
      <c r="G80" s="22">
        <v>1.56E-4</v>
      </c>
      <c r="H80" s="22" t="s">
        <v>183</v>
      </c>
      <c r="I80" s="17" t="s">
        <v>218</v>
      </c>
      <c r="J80" s="17"/>
      <c r="K80" s="17"/>
    </row>
    <row r="81" spans="1:11">
      <c r="A81" s="17">
        <v>21351</v>
      </c>
      <c r="B81" s="17">
        <v>2161</v>
      </c>
      <c r="C81" s="17" t="s">
        <v>53</v>
      </c>
      <c r="D81" s="29" t="str">
        <f t="shared" si="1"/>
        <v>2161 &amp; Unit_5_JRPS</v>
      </c>
      <c r="E81" s="17">
        <v>1</v>
      </c>
      <c r="F81" s="17" t="s">
        <v>50</v>
      </c>
      <c r="G81" s="22">
        <v>8.3500000000000002E-4</v>
      </c>
      <c r="H81" s="22" t="s">
        <v>183</v>
      </c>
      <c r="I81" s="17" t="s">
        <v>219</v>
      </c>
      <c r="J81" s="17"/>
      <c r="K81" s="17"/>
    </row>
    <row r="82" spans="1:11">
      <c r="A82" s="17">
        <v>10040004</v>
      </c>
      <c r="B82" s="17">
        <v>6139</v>
      </c>
      <c r="C82" s="17" t="s">
        <v>220</v>
      </c>
      <c r="D82" s="29" t="str">
        <f t="shared" si="1"/>
        <v>6139 &amp; WE-1</v>
      </c>
      <c r="E82" s="17">
        <v>1</v>
      </c>
      <c r="F82" s="17" t="s">
        <v>20</v>
      </c>
      <c r="G82" s="22">
        <v>2.1799999999999999E-6</v>
      </c>
      <c r="H82" s="22" t="s">
        <v>183</v>
      </c>
      <c r="I82" s="17" t="s">
        <v>221</v>
      </c>
      <c r="J82" s="17"/>
      <c r="K82" s="17"/>
    </row>
    <row r="83" spans="1:11">
      <c r="A83" s="17">
        <v>2009</v>
      </c>
      <c r="B83" s="17">
        <v>874</v>
      </c>
      <c r="C83" s="17" t="s">
        <v>51</v>
      </c>
      <c r="D83" s="29" t="str">
        <f t="shared" si="1"/>
        <v>874 &amp; JOL5 CONFIG</v>
      </c>
      <c r="E83" s="17">
        <v>1</v>
      </c>
      <c r="F83" s="17" t="s">
        <v>50</v>
      </c>
      <c r="G83" s="22">
        <v>4.8099999999999997E-6</v>
      </c>
      <c r="H83" s="22" t="s">
        <v>183</v>
      </c>
      <c r="I83" s="17" t="s">
        <v>222</v>
      </c>
      <c r="J83" s="17"/>
      <c r="K83" s="17"/>
    </row>
    <row r="84" spans="1:11">
      <c r="A84" s="17">
        <v>12861</v>
      </c>
      <c r="B84" s="17">
        <v>988</v>
      </c>
      <c r="C84" s="17" t="s">
        <v>46</v>
      </c>
      <c r="D84" s="29" t="str">
        <f t="shared" si="1"/>
        <v>988 &amp; TC-4</v>
      </c>
      <c r="E84" s="17">
        <v>1</v>
      </c>
      <c r="F84" s="17" t="s">
        <v>29</v>
      </c>
      <c r="G84" s="22">
        <v>3.14E-6</v>
      </c>
      <c r="H84" s="22" t="s">
        <v>183</v>
      </c>
      <c r="I84" s="17" t="s">
        <v>223</v>
      </c>
      <c r="J84" s="17"/>
      <c r="K84" s="17"/>
    </row>
    <row r="85" spans="1:11">
      <c r="A85" s="17">
        <v>828</v>
      </c>
      <c r="B85" s="17">
        <v>997</v>
      </c>
      <c r="C85" s="17" t="s">
        <v>36</v>
      </c>
      <c r="D85" s="29" t="str">
        <f t="shared" si="1"/>
        <v>997 &amp; 12</v>
      </c>
      <c r="E85" s="17">
        <v>1</v>
      </c>
      <c r="F85" s="17" t="s">
        <v>36</v>
      </c>
      <c r="G85" s="22">
        <v>2.1999999999999999E-5</v>
      </c>
      <c r="H85" s="22" t="s">
        <v>183</v>
      </c>
      <c r="I85" s="17" t="s">
        <v>224</v>
      </c>
      <c r="J85" s="17"/>
      <c r="K85" s="17"/>
    </row>
    <row r="86" spans="1:11">
      <c r="A86" s="17">
        <v>2070</v>
      </c>
      <c r="B86" s="17">
        <v>1167</v>
      </c>
      <c r="C86" s="17" t="s">
        <v>37</v>
      </c>
      <c r="D86" s="29" t="str">
        <f t="shared" si="1"/>
        <v>1167 &amp; 8</v>
      </c>
      <c r="E86" s="17">
        <v>1</v>
      </c>
      <c r="F86" s="17" t="s">
        <v>37</v>
      </c>
      <c r="G86" s="22">
        <v>1.0300000000000001E-6</v>
      </c>
      <c r="H86" s="22" t="s">
        <v>183</v>
      </c>
      <c r="I86" s="17" t="s">
        <v>225</v>
      </c>
      <c r="J86" s="17"/>
      <c r="K86" s="17"/>
    </row>
    <row r="87" spans="1:11">
      <c r="A87" s="17">
        <v>2302</v>
      </c>
      <c r="B87" s="17">
        <v>6085</v>
      </c>
      <c r="C87" s="17" t="s">
        <v>47</v>
      </c>
      <c r="D87" s="29" t="str">
        <f t="shared" si="1"/>
        <v>6085 &amp; R.M.0014</v>
      </c>
      <c r="E87" s="17">
        <v>1</v>
      </c>
      <c r="F87" s="17" t="s">
        <v>48</v>
      </c>
      <c r="G87" s="22">
        <v>3.32E-6</v>
      </c>
      <c r="H87" s="22" t="s">
        <v>183</v>
      </c>
      <c r="I87" s="17" t="s">
        <v>226</v>
      </c>
      <c r="J87" s="17"/>
      <c r="K87" s="17"/>
    </row>
    <row r="88" spans="1:11">
      <c r="A88" s="17">
        <v>1141</v>
      </c>
      <c r="B88" s="17">
        <v>1943</v>
      </c>
      <c r="C88" s="17" t="s">
        <v>23</v>
      </c>
      <c r="D88" s="29" t="str">
        <f t="shared" si="1"/>
        <v>1943 &amp; 2</v>
      </c>
      <c r="E88" s="17">
        <v>1</v>
      </c>
      <c r="F88" s="17" t="s">
        <v>45</v>
      </c>
      <c r="G88" s="22">
        <v>4.4599999999999996E-6</v>
      </c>
      <c r="H88" s="22" t="s">
        <v>183</v>
      </c>
      <c r="I88" s="17" t="s">
        <v>227</v>
      </c>
      <c r="J88" s="17"/>
      <c r="K88" s="17"/>
    </row>
    <row r="89" spans="1:11">
      <c r="A89" s="17">
        <v>2278</v>
      </c>
      <c r="B89" s="17">
        <v>3403</v>
      </c>
      <c r="C89" s="17" t="s">
        <v>23</v>
      </c>
      <c r="D89" s="29" t="str">
        <f t="shared" si="1"/>
        <v>3403 &amp; 2</v>
      </c>
      <c r="E89" s="17">
        <v>1</v>
      </c>
      <c r="F89" s="17" t="s">
        <v>23</v>
      </c>
      <c r="G89" s="22">
        <v>2.6499999999999999E-4</v>
      </c>
      <c r="H89" s="22" t="s">
        <v>183</v>
      </c>
      <c r="I89" s="17" t="s">
        <v>228</v>
      </c>
      <c r="J89" s="17"/>
      <c r="K89" s="17"/>
    </row>
    <row r="90" spans="1:11">
      <c r="A90" s="17">
        <v>1189</v>
      </c>
      <c r="B90" s="17">
        <v>492</v>
      </c>
      <c r="C90" s="17" t="s">
        <v>72</v>
      </c>
      <c r="D90" s="29" t="str">
        <f t="shared" si="1"/>
        <v>492 &amp; Unit 5 - Coal</v>
      </c>
      <c r="E90" s="17">
        <v>1</v>
      </c>
      <c r="F90" s="17" t="s">
        <v>50</v>
      </c>
      <c r="G90" s="22">
        <v>1.98E-7</v>
      </c>
      <c r="H90" s="22" t="s">
        <v>21</v>
      </c>
      <c r="I90" s="17" t="s">
        <v>229</v>
      </c>
      <c r="J90" s="17"/>
      <c r="K90" s="17"/>
    </row>
    <row r="91" spans="1:11">
      <c r="A91" s="17">
        <v>1190</v>
      </c>
      <c r="B91" s="17">
        <v>492</v>
      </c>
      <c r="C91" s="17" t="s">
        <v>73</v>
      </c>
      <c r="D91" s="29" t="str">
        <f t="shared" si="1"/>
        <v>492 &amp; Unit 7 - Coal</v>
      </c>
      <c r="E91" s="17">
        <v>1</v>
      </c>
      <c r="F91" s="17" t="s">
        <v>30</v>
      </c>
      <c r="G91" s="22">
        <v>7.5199999999999996E-7</v>
      </c>
      <c r="H91" s="22" t="s">
        <v>21</v>
      </c>
      <c r="I91" s="17" t="s">
        <v>230</v>
      </c>
      <c r="J91" s="17"/>
      <c r="K91" s="17"/>
    </row>
    <row r="92" spans="1:11">
      <c r="A92" s="17">
        <v>63254</v>
      </c>
      <c r="B92" s="17">
        <v>3280</v>
      </c>
      <c r="C92" s="17" t="s">
        <v>63</v>
      </c>
      <c r="D92" s="29" t="str">
        <f t="shared" si="1"/>
        <v>3280 &amp; CAN003</v>
      </c>
      <c r="E92" s="17">
        <v>1</v>
      </c>
      <c r="F92" s="17" t="s">
        <v>64</v>
      </c>
      <c r="G92" s="22">
        <v>3.8399999999999997E-6</v>
      </c>
      <c r="H92" s="22" t="s">
        <v>21</v>
      </c>
      <c r="I92" s="17" t="s">
        <v>231</v>
      </c>
      <c r="J92" s="17"/>
      <c r="K92" s="17"/>
    </row>
    <row r="93" spans="1:11">
      <c r="A93" s="17">
        <v>1244</v>
      </c>
      <c r="B93" s="17">
        <v>4042</v>
      </c>
      <c r="C93" s="17" t="s">
        <v>70</v>
      </c>
      <c r="D93" s="29" t="str">
        <f t="shared" si="1"/>
        <v>4042 &amp; VAPP-B1</v>
      </c>
      <c r="E93" s="17">
        <v>1</v>
      </c>
      <c r="F93" s="17" t="s">
        <v>20</v>
      </c>
      <c r="G93" s="22">
        <v>2.8899999999999998E-4</v>
      </c>
      <c r="H93" s="22" t="s">
        <v>21</v>
      </c>
      <c r="I93" s="17" t="s">
        <v>232</v>
      </c>
      <c r="J93" s="17"/>
      <c r="K93" s="17"/>
    </row>
    <row r="94" spans="1:11">
      <c r="A94" s="17">
        <v>735</v>
      </c>
      <c r="B94" s="17">
        <v>4042</v>
      </c>
      <c r="C94" s="17" t="s">
        <v>71</v>
      </c>
      <c r="D94" s="29" t="str">
        <f t="shared" si="1"/>
        <v>4042 &amp; VAPP-B3</v>
      </c>
      <c r="E94" s="17">
        <v>1</v>
      </c>
      <c r="F94" s="17" t="s">
        <v>15</v>
      </c>
      <c r="G94" s="22">
        <v>5.1699999999999999E-4</v>
      </c>
      <c r="H94" s="22" t="s">
        <v>21</v>
      </c>
      <c r="I94" s="17" t="s">
        <v>233</v>
      </c>
      <c r="J94" s="17"/>
      <c r="K94" s="17"/>
    </row>
    <row r="95" spans="1:11">
      <c r="A95" s="17">
        <v>734</v>
      </c>
      <c r="B95" s="17">
        <v>4042</v>
      </c>
      <c r="C95" s="17" t="s">
        <v>70</v>
      </c>
      <c r="D95" s="29" t="str">
        <f t="shared" si="1"/>
        <v>4042 &amp; VAPP-B1</v>
      </c>
      <c r="E95" s="17">
        <v>1</v>
      </c>
      <c r="F95" s="17" t="s">
        <v>20</v>
      </c>
      <c r="G95" s="22">
        <v>1.4999999999999999E-4</v>
      </c>
      <c r="H95" s="22" t="s">
        <v>21</v>
      </c>
      <c r="I95" s="17" t="s">
        <v>234</v>
      </c>
      <c r="J95" s="17"/>
      <c r="K95" s="17"/>
    </row>
    <row r="96" spans="1:11">
      <c r="A96" s="17">
        <v>736</v>
      </c>
      <c r="B96" s="17">
        <v>4042</v>
      </c>
      <c r="C96" s="17" t="s">
        <v>71</v>
      </c>
      <c r="D96" s="29" t="str">
        <f t="shared" si="1"/>
        <v>4042 &amp; VAPP-B3</v>
      </c>
      <c r="E96" s="17">
        <v>1</v>
      </c>
      <c r="F96" s="17" t="s">
        <v>15</v>
      </c>
      <c r="G96" s="22">
        <v>1.9100000000000001E-4</v>
      </c>
      <c r="H96" s="22" t="s">
        <v>21</v>
      </c>
      <c r="I96" s="17" t="s">
        <v>235</v>
      </c>
      <c r="J96" s="17"/>
      <c r="K96" s="17"/>
    </row>
    <row r="97" spans="1:11">
      <c r="A97" s="17">
        <v>1597</v>
      </c>
      <c r="B97" s="17">
        <v>4072</v>
      </c>
      <c r="C97" s="17" t="s">
        <v>37</v>
      </c>
      <c r="D97" s="29" t="str">
        <f t="shared" si="1"/>
        <v>4072 &amp; 8</v>
      </c>
      <c r="E97" s="17">
        <v>1</v>
      </c>
      <c r="F97" s="17" t="s">
        <v>37</v>
      </c>
      <c r="G97" s="22">
        <v>5.7100000000000002E-7</v>
      </c>
      <c r="H97" s="22" t="s">
        <v>21</v>
      </c>
      <c r="I97" s="17" t="s">
        <v>236</v>
      </c>
      <c r="J97" s="17"/>
      <c r="K97" s="17"/>
    </row>
    <row r="98" spans="1:11">
      <c r="A98" s="17">
        <v>1606</v>
      </c>
      <c r="B98" s="17">
        <v>4078</v>
      </c>
      <c r="C98" s="17" t="s">
        <v>68</v>
      </c>
      <c r="D98" s="29" t="str">
        <f t="shared" si="1"/>
        <v>4078 &amp; W3</v>
      </c>
      <c r="E98" s="17">
        <v>1</v>
      </c>
      <c r="F98" s="17" t="s">
        <v>15</v>
      </c>
      <c r="G98" s="22">
        <v>8.9600000000000006E-6</v>
      </c>
      <c r="H98" s="22" t="s">
        <v>21</v>
      </c>
      <c r="I98" s="17" t="s">
        <v>237</v>
      </c>
      <c r="J98" s="17"/>
      <c r="K98" s="17"/>
    </row>
    <row r="99" spans="1:11">
      <c r="A99" s="17">
        <v>1654</v>
      </c>
      <c r="B99" s="17">
        <v>10743</v>
      </c>
      <c r="C99" s="17" t="s">
        <v>74</v>
      </c>
      <c r="D99" s="29" t="str">
        <f t="shared" si="1"/>
        <v>10743 &amp; Unit 1&amp;2</v>
      </c>
      <c r="E99" s="17">
        <v>2</v>
      </c>
      <c r="F99" s="17" t="s">
        <v>75</v>
      </c>
      <c r="G99" s="22">
        <v>1.26E-6</v>
      </c>
      <c r="H99" s="22" t="s">
        <v>21</v>
      </c>
      <c r="I99" s="17" t="s">
        <v>238</v>
      </c>
      <c r="J99" s="17"/>
      <c r="K99" s="17"/>
    </row>
    <row r="100" spans="1:11">
      <c r="A100" s="17">
        <v>1654</v>
      </c>
      <c r="B100" s="17">
        <v>10743</v>
      </c>
      <c r="C100" s="17" t="s">
        <v>74</v>
      </c>
      <c r="D100" s="29" t="str">
        <f t="shared" si="1"/>
        <v>10743 &amp; Unit 1&amp;2</v>
      </c>
      <c r="E100" s="17">
        <v>2</v>
      </c>
      <c r="F100" s="18" t="s">
        <v>76</v>
      </c>
      <c r="G100" s="22"/>
      <c r="H100" s="22"/>
      <c r="I100" s="17"/>
      <c r="J100" s="17"/>
      <c r="K100" s="17"/>
    </row>
    <row r="101" spans="1:11">
      <c r="A101" s="17">
        <v>2095</v>
      </c>
      <c r="B101" s="17">
        <v>4125</v>
      </c>
      <c r="C101" s="17" t="s">
        <v>66</v>
      </c>
      <c r="D101" s="29" t="str">
        <f t="shared" si="1"/>
        <v>4125 &amp; B-09</v>
      </c>
      <c r="E101" s="17">
        <v>1</v>
      </c>
      <c r="F101" s="17" t="s">
        <v>67</v>
      </c>
      <c r="G101" s="22">
        <v>7.0399999999999995E-7</v>
      </c>
      <c r="H101" s="22" t="s">
        <v>21</v>
      </c>
      <c r="I101" s="17" t="s">
        <v>239</v>
      </c>
      <c r="J101" s="17"/>
      <c r="K101" s="17"/>
    </row>
    <row r="102" spans="1:11">
      <c r="A102" s="17">
        <v>1310</v>
      </c>
      <c r="B102" s="17">
        <v>527</v>
      </c>
      <c r="C102" s="17" t="s">
        <v>58</v>
      </c>
      <c r="D102" s="29" t="str">
        <f t="shared" si="1"/>
        <v>527 &amp; 001</v>
      </c>
      <c r="E102" s="17">
        <v>1</v>
      </c>
      <c r="F102" s="17" t="s">
        <v>20</v>
      </c>
      <c r="G102" s="22">
        <v>4.99E-5</v>
      </c>
      <c r="H102" s="22" t="s">
        <v>21</v>
      </c>
      <c r="I102" s="17" t="s">
        <v>240</v>
      </c>
      <c r="J102" s="17"/>
      <c r="K102" s="17"/>
    </row>
    <row r="103" spans="1:11">
      <c r="A103" s="17">
        <v>524</v>
      </c>
      <c r="B103" s="17">
        <v>3130</v>
      </c>
      <c r="C103" s="17" t="s">
        <v>81</v>
      </c>
      <c r="D103" s="29" t="str">
        <f t="shared" si="1"/>
        <v>3130 &amp; SEW-1</v>
      </c>
      <c r="E103" s="17">
        <v>2</v>
      </c>
      <c r="F103" s="17" t="s">
        <v>20</v>
      </c>
      <c r="G103" s="22">
        <v>1.57E-6</v>
      </c>
      <c r="H103" s="22" t="s">
        <v>21</v>
      </c>
      <c r="I103" s="17" t="s">
        <v>241</v>
      </c>
      <c r="J103" s="17"/>
      <c r="K103" s="17"/>
    </row>
    <row r="104" spans="1:11">
      <c r="A104" s="17">
        <v>524</v>
      </c>
      <c r="B104" s="17">
        <v>3130</v>
      </c>
      <c r="C104" s="17" t="s">
        <v>81</v>
      </c>
      <c r="D104" s="29" t="str">
        <f t="shared" si="1"/>
        <v>3130 &amp; SEW-1</v>
      </c>
      <c r="E104" s="17">
        <v>2</v>
      </c>
      <c r="F104" s="18" t="s">
        <v>23</v>
      </c>
      <c r="G104" s="22"/>
      <c r="H104" s="22"/>
      <c r="I104" s="17"/>
      <c r="J104" s="17"/>
      <c r="K104" s="17"/>
    </row>
    <row r="105" spans="1:11">
      <c r="A105" s="17">
        <v>2088</v>
      </c>
      <c r="B105" s="17">
        <v>54144</v>
      </c>
      <c r="C105" s="17" t="s">
        <v>77</v>
      </c>
      <c r="D105" s="29" t="str">
        <f t="shared" si="1"/>
        <v>54144 &amp; BRBRI</v>
      </c>
      <c r="E105" s="17">
        <v>1</v>
      </c>
      <c r="F105" s="17" t="s">
        <v>78</v>
      </c>
      <c r="G105" s="22">
        <v>3.1099999999999999E-6</v>
      </c>
      <c r="H105" s="22" t="s">
        <v>21</v>
      </c>
      <c r="I105" s="17" t="s">
        <v>242</v>
      </c>
      <c r="J105" s="17"/>
      <c r="K105" s="17"/>
    </row>
    <row r="106" spans="1:11">
      <c r="A106" s="17">
        <v>2170</v>
      </c>
      <c r="B106" s="17">
        <v>6077</v>
      </c>
      <c r="C106" s="17" t="s">
        <v>69</v>
      </c>
      <c r="D106" s="29" t="str">
        <f t="shared" si="1"/>
        <v>6077 &amp; U1</v>
      </c>
      <c r="E106" s="17">
        <v>1</v>
      </c>
      <c r="F106" s="17" t="s">
        <v>20</v>
      </c>
      <c r="G106" s="22">
        <v>1.7700000000000001E-7</v>
      </c>
      <c r="H106" s="22" t="s">
        <v>21</v>
      </c>
      <c r="I106" s="17" t="s">
        <v>243</v>
      </c>
      <c r="J106" s="17"/>
      <c r="K106" s="17"/>
    </row>
    <row r="107" spans="1:11">
      <c r="A107" s="17">
        <v>1835</v>
      </c>
      <c r="B107" s="17">
        <v>6077</v>
      </c>
      <c r="C107" s="17" t="s">
        <v>35</v>
      </c>
      <c r="D107" s="29" t="str">
        <f t="shared" si="1"/>
        <v>6077 &amp; U2</v>
      </c>
      <c r="E107" s="17">
        <v>1</v>
      </c>
      <c r="F107" s="17" t="s">
        <v>23</v>
      </c>
      <c r="G107" s="22">
        <v>4.1699999999999999E-7</v>
      </c>
      <c r="H107" s="22" t="s">
        <v>21</v>
      </c>
      <c r="I107" s="17" t="s">
        <v>244</v>
      </c>
      <c r="J107" s="17"/>
      <c r="K107" s="17"/>
    </row>
    <row r="108" spans="1:11">
      <c r="A108" s="17">
        <v>1832</v>
      </c>
      <c r="B108" s="17">
        <v>2277</v>
      </c>
      <c r="C108" s="17" t="s">
        <v>69</v>
      </c>
      <c r="D108" s="29" t="str">
        <f t="shared" si="1"/>
        <v>2277 &amp; U1</v>
      </c>
      <c r="E108" s="17">
        <v>1</v>
      </c>
      <c r="F108" s="17" t="s">
        <v>20</v>
      </c>
      <c r="G108" s="22">
        <v>4.5499999999999998E-7</v>
      </c>
      <c r="H108" s="22" t="s">
        <v>21</v>
      </c>
      <c r="I108" s="17" t="s">
        <v>245</v>
      </c>
      <c r="J108" s="17"/>
      <c r="K108" s="17"/>
    </row>
    <row r="109" spans="1:11">
      <c r="A109" s="17">
        <v>1833</v>
      </c>
      <c r="B109" s="17">
        <v>2277</v>
      </c>
      <c r="C109" s="17" t="s">
        <v>35</v>
      </c>
      <c r="D109" s="29" t="str">
        <f t="shared" si="1"/>
        <v>2277 &amp; U2</v>
      </c>
      <c r="E109" s="17">
        <v>1</v>
      </c>
      <c r="F109" s="17" t="s">
        <v>23</v>
      </c>
      <c r="G109" s="22">
        <v>5.68E-7</v>
      </c>
      <c r="H109" s="22" t="s">
        <v>21</v>
      </c>
      <c r="I109" s="17" t="s">
        <v>246</v>
      </c>
      <c r="J109" s="17"/>
      <c r="K109" s="17"/>
    </row>
    <row r="110" spans="1:11">
      <c r="A110" s="17">
        <v>845</v>
      </c>
      <c r="B110" s="17">
        <v>10849</v>
      </c>
      <c r="C110" s="17" t="s">
        <v>79</v>
      </c>
      <c r="D110" s="29" t="str">
        <f t="shared" si="1"/>
        <v>10849 &amp; GEN2</v>
      </c>
      <c r="E110" s="17">
        <v>1</v>
      </c>
      <c r="F110" s="17" t="s">
        <v>80</v>
      </c>
      <c r="G110" s="22">
        <v>1.1599999999999999E-6</v>
      </c>
      <c r="H110" s="22" t="s">
        <v>21</v>
      </c>
      <c r="I110" s="17" t="s">
        <v>247</v>
      </c>
      <c r="J110" s="17"/>
      <c r="K110" s="17"/>
    </row>
    <row r="111" spans="1:11">
      <c r="A111" s="17">
        <v>1841</v>
      </c>
      <c r="B111" s="17">
        <v>897</v>
      </c>
      <c r="C111" s="17" t="s">
        <v>58</v>
      </c>
      <c r="D111" s="29" t="str">
        <f t="shared" si="1"/>
        <v>897 &amp; 001</v>
      </c>
      <c r="E111" s="17">
        <v>1</v>
      </c>
      <c r="F111" s="17" t="s">
        <v>32</v>
      </c>
      <c r="G111" s="22">
        <v>2.1900000000000002E-6</v>
      </c>
      <c r="H111" s="22" t="s">
        <v>21</v>
      </c>
      <c r="I111" s="17" t="s">
        <v>180</v>
      </c>
      <c r="J111" s="17"/>
      <c r="K111" s="17"/>
    </row>
    <row r="112" spans="1:11">
      <c r="A112" s="17">
        <v>879456</v>
      </c>
      <c r="B112" s="17">
        <v>6147</v>
      </c>
      <c r="C112" s="17" t="s">
        <v>23</v>
      </c>
      <c r="D112" s="29" t="str">
        <f t="shared" si="1"/>
        <v>6147 &amp; 2</v>
      </c>
      <c r="E112" s="17">
        <v>1</v>
      </c>
      <c r="F112" s="17" t="s">
        <v>23</v>
      </c>
      <c r="G112" s="22">
        <v>3.43E-5</v>
      </c>
      <c r="H112" s="22" t="s">
        <v>21</v>
      </c>
      <c r="I112" s="17" t="s">
        <v>248</v>
      </c>
      <c r="J112" s="17"/>
      <c r="K112" s="17"/>
    </row>
    <row r="113" spans="1:16" s="27" customFormat="1">
      <c r="A113" s="107" t="s">
        <v>618</v>
      </c>
      <c r="B113" s="108"/>
      <c r="C113" s="108"/>
      <c r="D113" s="108"/>
      <c r="E113" s="109"/>
      <c r="F113" s="100" t="s">
        <v>613</v>
      </c>
      <c r="G113" s="102">
        <f>AVERAGE(G45:G112)</f>
        <v>4.8878784615384622E-5</v>
      </c>
      <c r="H113" s="42"/>
      <c r="I113" s="40"/>
      <c r="J113" s="40"/>
      <c r="K113" s="41"/>
      <c r="P113" s="73"/>
    </row>
    <row r="114" spans="1:16">
      <c r="A114" s="17">
        <v>1307</v>
      </c>
      <c r="B114" s="17">
        <v>6021</v>
      </c>
      <c r="C114" s="17" t="s">
        <v>129</v>
      </c>
      <c r="D114" s="29" t="str">
        <f t="shared" si="1"/>
        <v>6021 &amp; C1</v>
      </c>
      <c r="E114" s="17">
        <v>1</v>
      </c>
      <c r="F114" s="17" t="s">
        <v>129</v>
      </c>
      <c r="H114" s="22" t="s">
        <v>26</v>
      </c>
      <c r="I114" s="17" t="s">
        <v>249</v>
      </c>
      <c r="J114" s="17" t="s">
        <v>145</v>
      </c>
      <c r="K114" s="22">
        <v>2.0799999999999999E-4</v>
      </c>
    </row>
    <row r="115" spans="1:16">
      <c r="A115" s="17">
        <v>2319</v>
      </c>
      <c r="B115" s="17">
        <v>56068</v>
      </c>
      <c r="C115" s="17" t="s">
        <v>132</v>
      </c>
      <c r="D115" s="29" t="str">
        <f t="shared" si="1"/>
        <v>56068 &amp; ERGS-B1</v>
      </c>
      <c r="E115" s="17">
        <v>1</v>
      </c>
      <c r="F115" s="17" t="s">
        <v>20</v>
      </c>
      <c r="G115" s="22">
        <v>2.26E-6</v>
      </c>
      <c r="H115" s="22" t="s">
        <v>26</v>
      </c>
      <c r="I115" s="17" t="s">
        <v>250</v>
      </c>
      <c r="J115" s="17"/>
      <c r="K115" s="17"/>
    </row>
    <row r="116" spans="1:16">
      <c r="A116" s="17">
        <v>1515</v>
      </c>
      <c r="B116" s="17">
        <v>7097</v>
      </c>
      <c r="C116" s="17" t="s">
        <v>20</v>
      </c>
      <c r="D116" s="29" t="str">
        <f t="shared" si="1"/>
        <v>7097 &amp; 1</v>
      </c>
      <c r="E116" s="17">
        <v>1</v>
      </c>
      <c r="F116" s="17" t="s">
        <v>87</v>
      </c>
      <c r="G116" s="22">
        <v>2.6E-7</v>
      </c>
      <c r="H116" s="22" t="s">
        <v>26</v>
      </c>
      <c r="I116" s="17" t="s">
        <v>251</v>
      </c>
      <c r="J116" s="17"/>
      <c r="K116" s="17"/>
    </row>
    <row r="117" spans="1:16">
      <c r="A117" s="17">
        <v>1972</v>
      </c>
      <c r="B117" s="17">
        <v>2324</v>
      </c>
      <c r="C117" s="17" t="s">
        <v>20</v>
      </c>
      <c r="D117" s="29" t="str">
        <f t="shared" si="1"/>
        <v>2324 &amp; 1</v>
      </c>
      <c r="E117" s="17">
        <v>1</v>
      </c>
      <c r="F117" s="17" t="s">
        <v>20</v>
      </c>
      <c r="G117" s="22">
        <v>2.7599999999999998E-7</v>
      </c>
      <c r="H117" s="22" t="s">
        <v>26</v>
      </c>
      <c r="I117" s="17" t="s">
        <v>252</v>
      </c>
      <c r="J117" s="17"/>
      <c r="K117" s="17"/>
    </row>
    <row r="118" spans="1:16">
      <c r="A118" s="17">
        <v>541</v>
      </c>
      <c r="B118" s="17">
        <v>6137</v>
      </c>
      <c r="C118" s="17" t="s">
        <v>144</v>
      </c>
      <c r="D118" s="29" t="str">
        <f t="shared" si="1"/>
        <v>6137 &amp; 1Config</v>
      </c>
      <c r="E118" s="17">
        <v>1</v>
      </c>
      <c r="F118" s="17" t="s">
        <v>20</v>
      </c>
      <c r="G118" s="22">
        <v>5.6900000000000001E-5</v>
      </c>
      <c r="H118" s="22" t="s">
        <v>26</v>
      </c>
      <c r="I118" s="17" t="s">
        <v>253</v>
      </c>
      <c r="J118" s="17"/>
      <c r="K118" s="17"/>
    </row>
    <row r="119" spans="1:16">
      <c r="A119" s="17">
        <v>1647</v>
      </c>
      <c r="B119" s="17">
        <v>113</v>
      </c>
      <c r="C119" s="17" t="s">
        <v>136</v>
      </c>
      <c r="D119" s="29" t="str">
        <f t="shared" si="1"/>
        <v>113 &amp; 003</v>
      </c>
      <c r="E119" s="17">
        <v>1</v>
      </c>
      <c r="F119" s="17" t="s">
        <v>15</v>
      </c>
      <c r="G119" s="22">
        <v>1.36E-7</v>
      </c>
      <c r="H119" s="22" t="s">
        <v>26</v>
      </c>
      <c r="I119" s="17" t="s">
        <v>254</v>
      </c>
      <c r="J119" s="17"/>
      <c r="K119" s="17"/>
    </row>
    <row r="120" spans="1:16">
      <c r="A120" s="17">
        <v>1648</v>
      </c>
      <c r="B120" s="17">
        <v>113</v>
      </c>
      <c r="C120" s="17" t="s">
        <v>137</v>
      </c>
      <c r="D120" s="29" t="str">
        <f t="shared" si="1"/>
        <v>113 &amp; 004</v>
      </c>
      <c r="E120" s="17">
        <v>1</v>
      </c>
      <c r="F120" s="17" t="s">
        <v>29</v>
      </c>
      <c r="G120" s="22">
        <v>5.1399999999999997E-7</v>
      </c>
      <c r="H120" s="22" t="s">
        <v>26</v>
      </c>
      <c r="I120" s="17" t="s">
        <v>255</v>
      </c>
      <c r="J120" s="17"/>
      <c r="K120" s="17"/>
    </row>
    <row r="121" spans="1:16">
      <c r="A121" s="17">
        <v>2259</v>
      </c>
      <c r="B121" s="17">
        <v>602</v>
      </c>
      <c r="C121" s="17" t="s">
        <v>45</v>
      </c>
      <c r="D121" s="29" t="str">
        <f t="shared" si="1"/>
        <v>602 &amp; 002</v>
      </c>
      <c r="E121" s="17">
        <v>1</v>
      </c>
      <c r="F121" s="17" t="s">
        <v>23</v>
      </c>
      <c r="G121" s="22">
        <v>6.8899999999999999E-7</v>
      </c>
      <c r="H121" s="22" t="s">
        <v>26</v>
      </c>
      <c r="I121" s="17" t="s">
        <v>256</v>
      </c>
      <c r="J121" s="17"/>
      <c r="K121" s="17"/>
    </row>
    <row r="122" spans="1:16">
      <c r="A122" s="17">
        <v>2315</v>
      </c>
      <c r="B122" s="17">
        <v>2451</v>
      </c>
      <c r="C122" s="17" t="s">
        <v>32</v>
      </c>
      <c r="D122" s="29" t="str">
        <f t="shared" si="1"/>
        <v>2451 &amp; Unit 1</v>
      </c>
      <c r="E122" s="17">
        <v>1</v>
      </c>
      <c r="F122" s="17" t="s">
        <v>32</v>
      </c>
      <c r="G122" s="22">
        <v>3.7299999999999999E-6</v>
      </c>
      <c r="H122" s="22" t="s">
        <v>26</v>
      </c>
      <c r="I122" s="17" t="s">
        <v>257</v>
      </c>
      <c r="J122" s="17"/>
      <c r="K122" s="17"/>
    </row>
    <row r="123" spans="1:16">
      <c r="A123" s="17">
        <v>23151</v>
      </c>
      <c r="B123" s="17">
        <v>2451</v>
      </c>
      <c r="C123" s="17" t="s">
        <v>55</v>
      </c>
      <c r="D123" s="29" t="str">
        <f t="shared" si="1"/>
        <v>2451 &amp; Unit 2</v>
      </c>
      <c r="E123" s="17">
        <v>1</v>
      </c>
      <c r="F123" s="17" t="s">
        <v>55</v>
      </c>
      <c r="G123" s="22">
        <v>1.48E-6</v>
      </c>
      <c r="H123" s="22" t="s">
        <v>26</v>
      </c>
      <c r="I123" s="17" t="s">
        <v>258</v>
      </c>
      <c r="J123" s="17"/>
      <c r="K123" s="17"/>
    </row>
    <row r="124" spans="1:16">
      <c r="A124" s="17">
        <v>23152</v>
      </c>
      <c r="B124" s="17">
        <v>2451</v>
      </c>
      <c r="C124" s="17" t="s">
        <v>33</v>
      </c>
      <c r="D124" s="29" t="str">
        <f t="shared" si="1"/>
        <v>2451 &amp; Unit 3</v>
      </c>
      <c r="E124" s="17">
        <v>1</v>
      </c>
      <c r="F124" s="17" t="s">
        <v>33</v>
      </c>
      <c r="G124" s="22">
        <v>1.1400000000000001E-6</v>
      </c>
      <c r="H124" s="22" t="s">
        <v>26</v>
      </c>
      <c r="I124" s="17" t="s">
        <v>259</v>
      </c>
      <c r="J124" s="17"/>
      <c r="K124" s="17"/>
    </row>
    <row r="125" spans="1:16">
      <c r="A125" s="17">
        <v>23153</v>
      </c>
      <c r="B125" s="17">
        <v>2451</v>
      </c>
      <c r="C125" s="17" t="s">
        <v>141</v>
      </c>
      <c r="D125" s="29" t="str">
        <f t="shared" si="1"/>
        <v>2451 &amp; Unit 4</v>
      </c>
      <c r="E125" s="17">
        <v>1</v>
      </c>
      <c r="F125" s="17" t="s">
        <v>141</v>
      </c>
      <c r="G125" s="22">
        <v>3.72E-6</v>
      </c>
      <c r="H125" s="22" t="s">
        <v>26</v>
      </c>
      <c r="I125" s="17" t="s">
        <v>260</v>
      </c>
      <c r="J125" s="17"/>
      <c r="K125" s="17"/>
    </row>
    <row r="126" spans="1:16">
      <c r="A126" s="17">
        <v>1327</v>
      </c>
      <c r="B126" s="17">
        <v>6021</v>
      </c>
      <c r="C126" s="17" t="s">
        <v>143</v>
      </c>
      <c r="D126" s="29" t="str">
        <f t="shared" si="1"/>
        <v>6021 &amp; C2</v>
      </c>
      <c r="E126" s="17">
        <v>1</v>
      </c>
      <c r="F126" s="17" t="s">
        <v>143</v>
      </c>
      <c r="G126" s="22">
        <v>1.5E-6</v>
      </c>
      <c r="H126" s="22" t="s">
        <v>26</v>
      </c>
      <c r="I126" s="17" t="s">
        <v>175</v>
      </c>
      <c r="J126" s="17"/>
      <c r="K126" s="17"/>
    </row>
    <row r="127" spans="1:16">
      <c r="A127" s="17">
        <v>1176</v>
      </c>
      <c r="B127" s="17">
        <v>3140</v>
      </c>
      <c r="C127" s="17" t="s">
        <v>69</v>
      </c>
      <c r="D127" s="29" t="str">
        <f t="shared" si="1"/>
        <v>3140 &amp; U1</v>
      </c>
      <c r="E127" s="17">
        <v>1</v>
      </c>
      <c r="F127" s="17" t="s">
        <v>20</v>
      </c>
      <c r="G127" s="22">
        <v>4.6199999999999998E-6</v>
      </c>
      <c r="H127" s="22" t="s">
        <v>26</v>
      </c>
      <c r="I127" s="17" t="s">
        <v>261</v>
      </c>
      <c r="J127" s="17"/>
      <c r="K127" s="17"/>
    </row>
    <row r="128" spans="1:16">
      <c r="A128" s="17">
        <v>1558</v>
      </c>
      <c r="B128" s="17">
        <v>6076</v>
      </c>
      <c r="C128" s="17" t="s">
        <v>142</v>
      </c>
      <c r="D128" s="29" t="str">
        <f t="shared" si="1"/>
        <v>6076 &amp; Unit3</v>
      </c>
      <c r="E128" s="17">
        <v>1</v>
      </c>
      <c r="F128" s="17" t="s">
        <v>15</v>
      </c>
      <c r="G128" s="22">
        <v>4.2300000000000002E-6</v>
      </c>
      <c r="H128" s="22" t="s">
        <v>26</v>
      </c>
      <c r="I128" s="17" t="s">
        <v>262</v>
      </c>
      <c r="J128" s="17"/>
      <c r="K128" s="17"/>
    </row>
    <row r="129" spans="1:11">
      <c r="A129" s="17">
        <v>1117</v>
      </c>
      <c r="B129" s="17">
        <v>130</v>
      </c>
      <c r="C129" s="17" t="s">
        <v>129</v>
      </c>
      <c r="D129" s="29" t="str">
        <f t="shared" si="1"/>
        <v>130 &amp; C1</v>
      </c>
      <c r="E129" s="17">
        <v>1</v>
      </c>
      <c r="F129" s="17" t="s">
        <v>20</v>
      </c>
      <c r="G129" s="22">
        <v>9.6199999999999994E-6</v>
      </c>
      <c r="H129" s="22" t="s">
        <v>26</v>
      </c>
      <c r="I129" s="17" t="s">
        <v>263</v>
      </c>
      <c r="J129" s="17"/>
      <c r="K129" s="17"/>
    </row>
    <row r="130" spans="1:11">
      <c r="A130" s="17">
        <v>1118</v>
      </c>
      <c r="B130" s="17">
        <v>130</v>
      </c>
      <c r="C130" s="17" t="s">
        <v>130</v>
      </c>
      <c r="D130" s="29" t="str">
        <f t="shared" si="1"/>
        <v>130 &amp; C3</v>
      </c>
      <c r="E130" s="17">
        <v>1</v>
      </c>
      <c r="F130" s="17" t="s">
        <v>15</v>
      </c>
      <c r="G130" s="22">
        <v>5.8599999999999998E-6</v>
      </c>
      <c r="H130" s="22" t="s">
        <v>26</v>
      </c>
      <c r="I130" s="17" t="s">
        <v>264</v>
      </c>
      <c r="J130" s="17"/>
      <c r="K130" s="17"/>
    </row>
    <row r="131" spans="1:11">
      <c r="A131" s="17">
        <v>1119</v>
      </c>
      <c r="B131" s="17">
        <v>130</v>
      </c>
      <c r="C131" s="17" t="s">
        <v>131</v>
      </c>
      <c r="D131" s="29" t="str">
        <f t="shared" si="1"/>
        <v>130 &amp; C4</v>
      </c>
      <c r="E131" s="17">
        <v>1</v>
      </c>
      <c r="F131" s="17" t="s">
        <v>29</v>
      </c>
      <c r="G131" s="22">
        <v>6.7499999999999997E-6</v>
      </c>
      <c r="H131" s="22" t="s">
        <v>26</v>
      </c>
      <c r="I131" s="17" t="s">
        <v>265</v>
      </c>
      <c r="J131" s="17"/>
      <c r="K131" s="17"/>
    </row>
    <row r="132" spans="1:11">
      <c r="A132" s="17">
        <v>1117</v>
      </c>
      <c r="B132" s="17">
        <v>130</v>
      </c>
      <c r="C132" s="17" t="s">
        <v>129</v>
      </c>
      <c r="D132" s="29" t="str">
        <f t="shared" ref="D132:D150" si="2">CONCATENATE(B132, " &amp; ", C132)</f>
        <v>130 &amp; C1</v>
      </c>
      <c r="E132" s="17">
        <v>1</v>
      </c>
      <c r="F132" s="17" t="s">
        <v>20</v>
      </c>
      <c r="G132" s="22">
        <v>9.6199999999999994E-6</v>
      </c>
      <c r="H132" s="22" t="s">
        <v>26</v>
      </c>
      <c r="I132" s="17" t="s">
        <v>263</v>
      </c>
      <c r="J132" s="17"/>
      <c r="K132" s="17"/>
    </row>
    <row r="133" spans="1:11">
      <c r="A133" s="17">
        <v>1826</v>
      </c>
      <c r="B133" s="17">
        <v>1363</v>
      </c>
      <c r="C133" s="17" t="s">
        <v>126</v>
      </c>
      <c r="D133" s="29" t="str">
        <f t="shared" si="2"/>
        <v>1363 &amp; CR4</v>
      </c>
      <c r="E133" s="17">
        <v>1</v>
      </c>
      <c r="F133" s="17" t="s">
        <v>29</v>
      </c>
      <c r="G133" s="22">
        <v>7.0999999999999998E-7</v>
      </c>
      <c r="H133" s="22" t="s">
        <v>26</v>
      </c>
      <c r="I133" s="17" t="s">
        <v>266</v>
      </c>
      <c r="J133" s="17"/>
      <c r="K133" s="17"/>
    </row>
    <row r="134" spans="1:11">
      <c r="A134" s="17">
        <v>18261</v>
      </c>
      <c r="B134" s="17">
        <v>1363</v>
      </c>
      <c r="C134" s="17" t="s">
        <v>125</v>
      </c>
      <c r="D134" s="29" t="str">
        <f t="shared" si="2"/>
        <v>1363 &amp; CR5</v>
      </c>
      <c r="E134" s="17">
        <v>1</v>
      </c>
      <c r="F134" s="17" t="s">
        <v>50</v>
      </c>
      <c r="G134" s="22">
        <v>1.6700000000000001E-6</v>
      </c>
      <c r="H134" s="22" t="s">
        <v>26</v>
      </c>
      <c r="I134" s="17" t="s">
        <v>267</v>
      </c>
      <c r="J134" s="17"/>
      <c r="K134" s="17"/>
    </row>
    <row r="135" spans="1:11">
      <c r="A135" s="17">
        <v>1330</v>
      </c>
      <c r="B135" s="17">
        <v>1374</v>
      </c>
      <c r="C135" s="17" t="s">
        <v>119</v>
      </c>
      <c r="D135" s="29" t="str">
        <f t="shared" si="2"/>
        <v>1374 &amp; Unit001</v>
      </c>
      <c r="E135" s="17">
        <v>2</v>
      </c>
      <c r="F135" s="17" t="s">
        <v>120</v>
      </c>
      <c r="G135" s="22">
        <v>2.1399999999999998E-6</v>
      </c>
      <c r="H135" s="22" t="s">
        <v>26</v>
      </c>
      <c r="I135" s="17" t="s">
        <v>268</v>
      </c>
      <c r="J135" s="17"/>
      <c r="K135" s="17"/>
    </row>
    <row r="136" spans="1:11">
      <c r="A136" s="17">
        <v>1330</v>
      </c>
      <c r="B136" s="17">
        <v>1374</v>
      </c>
      <c r="C136" s="17" t="s">
        <v>119</v>
      </c>
      <c r="D136" s="29" t="str">
        <f t="shared" si="2"/>
        <v>1374 &amp; Unit001</v>
      </c>
      <c r="E136" s="17">
        <v>2</v>
      </c>
      <c r="F136" s="18" t="s">
        <v>121</v>
      </c>
      <c r="G136" s="22"/>
      <c r="H136" s="22"/>
      <c r="I136" s="17"/>
      <c r="J136" s="17"/>
      <c r="K136" s="17"/>
    </row>
    <row r="137" spans="1:11">
      <c r="A137" s="17">
        <v>1915</v>
      </c>
      <c r="B137" s="17">
        <v>2107</v>
      </c>
      <c r="C137" s="17" t="s">
        <v>45</v>
      </c>
      <c r="D137" s="29" t="str">
        <f t="shared" si="2"/>
        <v>2107 &amp; 002</v>
      </c>
      <c r="E137" s="17">
        <v>1</v>
      </c>
      <c r="F137" s="17" t="s">
        <v>23</v>
      </c>
      <c r="G137" s="22">
        <v>5.2099999999999997E-7</v>
      </c>
      <c r="H137" s="22" t="s">
        <v>26</v>
      </c>
      <c r="I137" s="17" t="s">
        <v>269</v>
      </c>
      <c r="J137" s="17"/>
      <c r="K137" s="17"/>
    </row>
    <row r="138" spans="1:11">
      <c r="A138" s="17">
        <v>1738</v>
      </c>
      <c r="B138" s="17">
        <v>2706</v>
      </c>
      <c r="C138" s="17" t="s">
        <v>122</v>
      </c>
      <c r="D138" s="29" t="str">
        <f t="shared" si="2"/>
        <v>2706 &amp; Ash_Cfg_1d</v>
      </c>
      <c r="E138" s="17">
        <v>1</v>
      </c>
      <c r="F138" s="17" t="s">
        <v>20</v>
      </c>
      <c r="G138" s="22">
        <v>1.1399999999999999E-5</v>
      </c>
      <c r="H138" s="22" t="s">
        <v>26</v>
      </c>
      <c r="I138" s="17" t="s">
        <v>270</v>
      </c>
      <c r="J138" s="17"/>
      <c r="K138" s="17"/>
    </row>
    <row r="139" spans="1:11">
      <c r="A139" s="17">
        <v>1743</v>
      </c>
      <c r="B139" s="17">
        <v>2706</v>
      </c>
      <c r="C139" s="17" t="s">
        <v>123</v>
      </c>
      <c r="D139" s="29" t="str">
        <f t="shared" si="2"/>
        <v>2706 &amp; Ash_Cfg_2</v>
      </c>
      <c r="E139" s="17">
        <v>1</v>
      </c>
      <c r="F139" s="17" t="s">
        <v>23</v>
      </c>
      <c r="G139" s="22">
        <v>1.3999999999999999E-6</v>
      </c>
      <c r="H139" s="22" t="s">
        <v>26</v>
      </c>
      <c r="I139" s="17" t="s">
        <v>271</v>
      </c>
      <c r="J139" s="17"/>
      <c r="K139" s="17"/>
    </row>
    <row r="140" spans="1:11">
      <c r="A140" s="17">
        <v>966</v>
      </c>
      <c r="B140" s="17">
        <v>3098</v>
      </c>
      <c r="C140" s="17" t="s">
        <v>135</v>
      </c>
      <c r="D140" s="29" t="str">
        <f t="shared" si="2"/>
        <v>3098 &amp; ELR1-2</v>
      </c>
      <c r="E140" s="17">
        <v>1</v>
      </c>
      <c r="F140" s="17" t="s">
        <v>20</v>
      </c>
      <c r="G140" s="22">
        <v>8.6500000000000002E-6</v>
      </c>
      <c r="H140" s="22" t="s">
        <v>26</v>
      </c>
      <c r="I140" s="17" t="s">
        <v>272</v>
      </c>
      <c r="J140" s="17"/>
      <c r="K140" s="17"/>
    </row>
    <row r="141" spans="1:11">
      <c r="A141" s="17">
        <v>1185</v>
      </c>
      <c r="B141" s="17">
        <v>3149</v>
      </c>
      <c r="C141" s="17" t="s">
        <v>69</v>
      </c>
      <c r="D141" s="29" t="str">
        <f t="shared" si="2"/>
        <v>3149 &amp; U1</v>
      </c>
      <c r="E141" s="17">
        <v>1</v>
      </c>
      <c r="F141" s="17" t="s">
        <v>20</v>
      </c>
      <c r="G141" s="22">
        <v>3.5999999999999998E-6</v>
      </c>
      <c r="H141" s="22" t="s">
        <v>26</v>
      </c>
      <c r="I141" s="17" t="s">
        <v>273</v>
      </c>
      <c r="J141" s="17"/>
      <c r="K141" s="17"/>
    </row>
    <row r="142" spans="1:11">
      <c r="A142" s="17">
        <v>1187</v>
      </c>
      <c r="B142" s="17">
        <v>3149</v>
      </c>
      <c r="C142" s="17" t="s">
        <v>35</v>
      </c>
      <c r="D142" s="29" t="str">
        <f t="shared" si="2"/>
        <v>3149 &amp; U2</v>
      </c>
      <c r="E142" s="17">
        <v>1</v>
      </c>
      <c r="F142" s="17" t="s">
        <v>23</v>
      </c>
      <c r="G142" s="22">
        <v>1.5400000000000001E-6</v>
      </c>
      <c r="H142" s="22" t="s">
        <v>26</v>
      </c>
      <c r="I142" s="17" t="s">
        <v>217</v>
      </c>
      <c r="J142" s="17"/>
      <c r="K142" s="17"/>
    </row>
    <row r="143" spans="1:11">
      <c r="A143" s="17">
        <v>2239</v>
      </c>
      <c r="B143" s="17">
        <v>6016</v>
      </c>
      <c r="C143" s="17" t="s">
        <v>58</v>
      </c>
      <c r="D143" s="29" t="str">
        <f t="shared" si="2"/>
        <v>6016 &amp; 001</v>
      </c>
      <c r="E143" s="17">
        <v>1</v>
      </c>
      <c r="F143" s="17" t="s">
        <v>20</v>
      </c>
      <c r="G143" s="22">
        <v>8.8800000000000001E-7</v>
      </c>
      <c r="H143" s="22" t="s">
        <v>26</v>
      </c>
      <c r="I143" s="17" t="s">
        <v>274</v>
      </c>
      <c r="J143" s="17"/>
      <c r="K143" s="17"/>
    </row>
    <row r="144" spans="1:11">
      <c r="A144" s="17">
        <v>2055</v>
      </c>
      <c r="B144" s="17">
        <v>6018</v>
      </c>
      <c r="C144" s="17" t="s">
        <v>23</v>
      </c>
      <c r="D144" s="29" t="str">
        <f t="shared" si="2"/>
        <v>6018 &amp; 2</v>
      </c>
      <c r="E144" s="17">
        <v>1</v>
      </c>
      <c r="F144" s="17" t="s">
        <v>23</v>
      </c>
      <c r="G144" s="22">
        <v>5.8200000000000002E-6</v>
      </c>
      <c r="H144" s="22" t="s">
        <v>26</v>
      </c>
      <c r="I144" s="17" t="s">
        <v>275</v>
      </c>
      <c r="J144" s="17"/>
      <c r="K144" s="17"/>
    </row>
    <row r="145" spans="1:11">
      <c r="A145" s="17">
        <v>1637</v>
      </c>
      <c r="B145" s="17">
        <v>6113</v>
      </c>
      <c r="C145" s="17" t="s">
        <v>127</v>
      </c>
      <c r="D145" s="29" t="str">
        <f t="shared" si="2"/>
        <v>6113 &amp; 1-2007-FGDIN</v>
      </c>
      <c r="E145" s="17">
        <v>1</v>
      </c>
      <c r="F145" s="17" t="s">
        <v>20</v>
      </c>
      <c r="G145" s="22">
        <v>8.8899999999999998E-7</v>
      </c>
      <c r="H145" s="22" t="s">
        <v>26</v>
      </c>
      <c r="I145" s="17" t="s">
        <v>276</v>
      </c>
      <c r="J145" s="17"/>
      <c r="K145" s="17"/>
    </row>
    <row r="146" spans="1:11">
      <c r="A146" s="17">
        <v>1638</v>
      </c>
      <c r="B146" s="17">
        <v>6113</v>
      </c>
      <c r="C146" s="17" t="s">
        <v>128</v>
      </c>
      <c r="D146" s="29" t="str">
        <f t="shared" si="2"/>
        <v>6113 &amp; 2-2007-FGDIN</v>
      </c>
      <c r="E146" s="17">
        <v>1</v>
      </c>
      <c r="F146" s="17" t="s">
        <v>23</v>
      </c>
      <c r="G146" s="22">
        <v>9.02E-7</v>
      </c>
      <c r="H146" s="22" t="s">
        <v>26</v>
      </c>
      <c r="I146" s="17" t="s">
        <v>277</v>
      </c>
      <c r="J146" s="17"/>
      <c r="K146" s="17"/>
    </row>
    <row r="147" spans="1:11">
      <c r="A147" s="17">
        <v>900</v>
      </c>
      <c r="B147" s="17">
        <v>2718</v>
      </c>
      <c r="C147" s="17" t="s">
        <v>133</v>
      </c>
      <c r="D147" s="29" t="str">
        <f t="shared" si="2"/>
        <v>2718 &amp; 3-2009</v>
      </c>
      <c r="E147" s="17">
        <v>1</v>
      </c>
      <c r="F147" s="17" t="s">
        <v>134</v>
      </c>
      <c r="G147" s="22">
        <v>3.49E-6</v>
      </c>
      <c r="H147" s="22" t="s">
        <v>26</v>
      </c>
      <c r="I147" s="17" t="s">
        <v>278</v>
      </c>
      <c r="J147" s="17"/>
      <c r="K147" s="17"/>
    </row>
    <row r="148" spans="1:11">
      <c r="A148" s="17">
        <v>1177</v>
      </c>
      <c r="B148" s="17">
        <v>990</v>
      </c>
      <c r="C148" s="17" t="s">
        <v>138</v>
      </c>
      <c r="D148" s="29" t="str">
        <f t="shared" si="2"/>
        <v>990 &amp; 70ss</v>
      </c>
      <c r="E148" s="17">
        <v>1</v>
      </c>
      <c r="F148" s="17" t="s">
        <v>139</v>
      </c>
      <c r="G148" s="22">
        <v>5.2900000000000002E-6</v>
      </c>
      <c r="H148" s="22" t="s">
        <v>26</v>
      </c>
      <c r="I148" s="17" t="s">
        <v>279</v>
      </c>
      <c r="J148" s="17"/>
      <c r="K148" s="17"/>
    </row>
    <row r="149" spans="1:11">
      <c r="A149" s="17">
        <v>1120</v>
      </c>
      <c r="B149" s="17">
        <v>3179</v>
      </c>
      <c r="C149" s="17" t="s">
        <v>58</v>
      </c>
      <c r="D149" s="29" t="str">
        <f t="shared" si="2"/>
        <v>3179 &amp; 001</v>
      </c>
      <c r="E149" s="17">
        <v>1</v>
      </c>
      <c r="F149" s="17" t="s">
        <v>20</v>
      </c>
      <c r="G149" s="22">
        <v>3.58E-6</v>
      </c>
      <c r="H149" s="22" t="s">
        <v>26</v>
      </c>
      <c r="I149" s="17" t="s">
        <v>280</v>
      </c>
      <c r="J149" s="17"/>
      <c r="K149" s="17"/>
    </row>
    <row r="150" spans="1:11">
      <c r="A150" s="17">
        <v>1276</v>
      </c>
      <c r="B150" s="17">
        <v>6639</v>
      </c>
      <c r="C150" s="17" t="s">
        <v>23</v>
      </c>
      <c r="D150" s="29" t="str">
        <f t="shared" si="2"/>
        <v>6639 &amp; 2</v>
      </c>
      <c r="E150" s="17">
        <v>1</v>
      </c>
      <c r="F150" s="17" t="s">
        <v>140</v>
      </c>
      <c r="G150" s="22">
        <v>4.2300000000000002E-7</v>
      </c>
      <c r="H150" s="22" t="s">
        <v>26</v>
      </c>
      <c r="I150" s="17" t="s">
        <v>281</v>
      </c>
      <c r="J150" s="17"/>
      <c r="K150" s="17"/>
    </row>
    <row r="151" spans="1:11">
      <c r="A151" s="107" t="s">
        <v>619</v>
      </c>
      <c r="B151" s="108"/>
      <c r="C151" s="108"/>
      <c r="D151" s="108"/>
      <c r="E151" s="109"/>
      <c r="F151" s="100" t="s">
        <v>613</v>
      </c>
      <c r="G151" s="101">
        <f>AVERAGE(G114:G150)</f>
        <v>4.7490857142857148E-6</v>
      </c>
      <c r="H151" s="40"/>
      <c r="I151" s="40"/>
      <c r="J151" s="40"/>
      <c r="K151" s="40"/>
    </row>
  </sheetData>
  <mergeCells count="3">
    <mergeCell ref="A44:E44"/>
    <mergeCell ref="A113:E113"/>
    <mergeCell ref="A151:E1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S150"/>
  <sheetViews>
    <sheetView workbookViewId="0">
      <pane ySplit="2" topLeftCell="A3" activePane="bottomLeft" state="frozen"/>
      <selection activeCell="N26" sqref="N26"/>
      <selection pane="bottomLeft"/>
    </sheetView>
  </sheetViews>
  <sheetFormatPr defaultRowHeight="15"/>
  <cols>
    <col min="1" max="1" width="9" bestFit="1" customWidth="1"/>
    <col min="2" max="2" width="7.28515625" bestFit="1" customWidth="1"/>
    <col min="3" max="3" width="13.140625" bestFit="1" customWidth="1"/>
    <col min="4" max="4" width="13.140625" style="73" customWidth="1"/>
    <col min="5" max="5" width="6.28515625" bestFit="1" customWidth="1"/>
    <col min="6" max="6" width="8.5703125" bestFit="1" customWidth="1"/>
    <col min="7" max="7" width="10.140625" customWidth="1"/>
    <col min="8" max="8" width="11.28515625" bestFit="1" customWidth="1"/>
    <col min="9" max="9" width="7.5703125" bestFit="1" customWidth="1"/>
    <col min="10" max="10" width="8.140625" bestFit="1" customWidth="1"/>
    <col min="11" max="11" width="45.7109375" bestFit="1" customWidth="1"/>
    <col min="14" max="14" width="21.85546875" bestFit="1" customWidth="1"/>
    <col min="15" max="15" width="12.140625" customWidth="1"/>
    <col min="16" max="16" width="12.140625" style="73" customWidth="1"/>
    <col min="17" max="17" width="11" customWidth="1"/>
    <col min="18" max="18" width="20.28515625" bestFit="1" customWidth="1"/>
    <col min="19" max="19" width="61.7109375" bestFit="1" customWidth="1"/>
  </cols>
  <sheetData>
    <row r="2" spans="1:19" ht="60">
      <c r="A2" s="28" t="s">
        <v>0</v>
      </c>
      <c r="B2" s="28" t="s">
        <v>1</v>
      </c>
      <c r="C2" s="28" t="s">
        <v>2</v>
      </c>
      <c r="D2" s="66" t="s">
        <v>550</v>
      </c>
      <c r="E2" s="28" t="s">
        <v>3</v>
      </c>
      <c r="F2" s="28" t="s">
        <v>4</v>
      </c>
      <c r="G2" s="36" t="s">
        <v>5</v>
      </c>
      <c r="H2" s="28" t="s">
        <v>6</v>
      </c>
      <c r="I2" s="28" t="s">
        <v>7</v>
      </c>
      <c r="J2" s="35" t="s">
        <v>8</v>
      </c>
      <c r="K2" s="28" t="s">
        <v>9</v>
      </c>
      <c r="L2" s="37"/>
      <c r="M2" s="37"/>
      <c r="N2" s="38" t="s">
        <v>10</v>
      </c>
      <c r="O2" s="28" t="s">
        <v>621</v>
      </c>
      <c r="P2" s="28" t="s">
        <v>603</v>
      </c>
      <c r="Q2" s="28" t="s">
        <v>11</v>
      </c>
      <c r="R2" s="28" t="s">
        <v>12</v>
      </c>
      <c r="S2" s="28" t="s">
        <v>13</v>
      </c>
    </row>
    <row r="3" spans="1:19">
      <c r="A3" s="29">
        <v>1611</v>
      </c>
      <c r="B3" s="29">
        <v>4078</v>
      </c>
      <c r="C3" s="29" t="s">
        <v>102</v>
      </c>
      <c r="D3" s="29" t="str">
        <f>CONCATENATE(B3, " &amp; ", C3)</f>
        <v>4078 &amp; W4</v>
      </c>
      <c r="E3" s="29">
        <v>1</v>
      </c>
      <c r="F3" s="29" t="s">
        <v>29</v>
      </c>
      <c r="G3" s="31">
        <v>1.1999999999999999E-7</v>
      </c>
      <c r="H3" s="29" t="s">
        <v>282</v>
      </c>
      <c r="I3" s="29" t="s">
        <v>283</v>
      </c>
      <c r="J3" s="29"/>
      <c r="K3" s="29"/>
      <c r="L3" s="27"/>
      <c r="M3" s="27"/>
      <c r="N3" s="29" t="s">
        <v>284</v>
      </c>
      <c r="O3" s="39">
        <v>2.7399999999999999E-5</v>
      </c>
      <c r="P3" s="39">
        <f>G150</f>
        <v>2.7428742574257427E-5</v>
      </c>
      <c r="Q3" s="32">
        <v>101</v>
      </c>
      <c r="R3" s="29" t="s">
        <v>17</v>
      </c>
      <c r="S3" s="29" t="s">
        <v>285</v>
      </c>
    </row>
    <row r="4" spans="1:19">
      <c r="A4" s="29">
        <v>1507</v>
      </c>
      <c r="B4" s="29">
        <v>667</v>
      </c>
      <c r="C4" s="29" t="s">
        <v>103</v>
      </c>
      <c r="D4" s="29" t="str">
        <f t="shared" ref="D4:D67" si="0">CONCATENATE(B4, " &amp; ", C4)</f>
        <v>667 &amp; 1A</v>
      </c>
      <c r="E4" s="29">
        <v>1</v>
      </c>
      <c r="F4" s="29" t="s">
        <v>103</v>
      </c>
      <c r="G4" s="31">
        <v>2.2399999999999999E-7</v>
      </c>
      <c r="H4" s="29" t="s">
        <v>286</v>
      </c>
      <c r="I4" s="29" t="s">
        <v>283</v>
      </c>
      <c r="J4" s="29"/>
      <c r="K4" s="29"/>
      <c r="L4" s="27"/>
      <c r="M4" s="27"/>
      <c r="N4" s="29" t="s">
        <v>24</v>
      </c>
      <c r="O4" s="39">
        <v>3.41E-6</v>
      </c>
      <c r="P4" s="39">
        <f>G43</f>
        <v>3.4413636363636359E-6</v>
      </c>
      <c r="Q4" s="32">
        <v>33</v>
      </c>
      <c r="R4" s="29" t="s">
        <v>17</v>
      </c>
      <c r="S4" s="29"/>
    </row>
    <row r="5" spans="1:19">
      <c r="A5" s="29">
        <v>947</v>
      </c>
      <c r="B5" s="29">
        <v>6761</v>
      </c>
      <c r="C5" s="29" t="s">
        <v>110</v>
      </c>
      <c r="D5" s="29" t="str">
        <f t="shared" si="0"/>
        <v>6761 &amp; Rawhide101</v>
      </c>
      <c r="E5" s="29">
        <v>1</v>
      </c>
      <c r="F5" s="29" t="s">
        <v>105</v>
      </c>
      <c r="G5" s="31">
        <v>2.8799999999999998E-7</v>
      </c>
      <c r="H5" s="29">
        <v>-15.603054</v>
      </c>
      <c r="I5" s="29" t="s">
        <v>283</v>
      </c>
      <c r="J5" s="29"/>
      <c r="K5" s="29"/>
      <c r="L5" s="27"/>
      <c r="M5" s="27"/>
      <c r="N5" s="27"/>
      <c r="O5" s="27"/>
      <c r="Q5" s="27"/>
      <c r="R5" s="27"/>
      <c r="S5" s="27"/>
    </row>
    <row r="6" spans="1:19">
      <c r="A6" s="29">
        <v>1726</v>
      </c>
      <c r="B6" s="29">
        <v>891</v>
      </c>
      <c r="C6" s="29" t="s">
        <v>109</v>
      </c>
      <c r="D6" s="29" t="str">
        <f t="shared" si="0"/>
        <v>891 &amp; Boiler 9</v>
      </c>
      <c r="E6" s="29">
        <v>1</v>
      </c>
      <c r="F6" s="29" t="s">
        <v>109</v>
      </c>
      <c r="G6" s="31">
        <v>3.1300000000000001E-7</v>
      </c>
      <c r="H6" s="29" t="s">
        <v>287</v>
      </c>
      <c r="I6" s="29" t="s">
        <v>283</v>
      </c>
      <c r="J6" s="29"/>
      <c r="K6" s="29"/>
      <c r="L6" s="27"/>
      <c r="M6" s="27"/>
      <c r="N6" s="27"/>
      <c r="O6" s="27"/>
      <c r="Q6" s="34"/>
      <c r="R6" s="27"/>
      <c r="S6" s="27"/>
    </row>
    <row r="7" spans="1:19">
      <c r="A7" s="29">
        <v>1449</v>
      </c>
      <c r="B7" s="29">
        <v>470</v>
      </c>
      <c r="C7" s="29" t="s">
        <v>55</v>
      </c>
      <c r="D7" s="29" t="str">
        <f t="shared" si="0"/>
        <v>470 &amp; Unit 2</v>
      </c>
      <c r="E7" s="29">
        <v>1</v>
      </c>
      <c r="F7" s="29" t="s">
        <v>23</v>
      </c>
      <c r="G7" s="31">
        <v>4.3300000000000003E-7</v>
      </c>
      <c r="H7" s="29" t="s">
        <v>288</v>
      </c>
      <c r="I7" s="29" t="s">
        <v>283</v>
      </c>
      <c r="J7" s="29"/>
      <c r="K7" s="29"/>
      <c r="L7" s="27"/>
      <c r="M7" s="27"/>
      <c r="N7" s="27"/>
      <c r="O7" s="27"/>
      <c r="Q7" s="27"/>
      <c r="R7" s="27"/>
      <c r="S7" s="27"/>
    </row>
    <row r="8" spans="1:19">
      <c r="A8" s="29">
        <v>560</v>
      </c>
      <c r="B8" s="29">
        <v>525</v>
      </c>
      <c r="C8" s="29" t="s">
        <v>32</v>
      </c>
      <c r="D8" s="29" t="str">
        <f t="shared" si="0"/>
        <v>525 &amp; Unit 1</v>
      </c>
      <c r="E8" s="29">
        <v>1</v>
      </c>
      <c r="F8" s="29" t="s">
        <v>20</v>
      </c>
      <c r="G8" s="31">
        <v>4.7399999999999998E-7</v>
      </c>
      <c r="H8" s="29" t="s">
        <v>289</v>
      </c>
      <c r="I8" s="29" t="s">
        <v>283</v>
      </c>
      <c r="J8" s="29"/>
      <c r="K8" s="29"/>
      <c r="L8" s="27"/>
      <c r="M8" s="27"/>
      <c r="N8" s="27"/>
      <c r="O8" s="27"/>
      <c r="Q8" s="27"/>
      <c r="R8" s="27"/>
      <c r="S8" s="27"/>
    </row>
    <row r="9" spans="1:19">
      <c r="A9" s="29">
        <v>1942</v>
      </c>
      <c r="B9" s="29">
        <v>50951</v>
      </c>
      <c r="C9" s="29" t="s">
        <v>85</v>
      </c>
      <c r="D9" s="29" t="str">
        <f t="shared" si="0"/>
        <v>50951 &amp; Config 1</v>
      </c>
      <c r="E9" s="29">
        <v>1</v>
      </c>
      <c r="F9" s="29" t="s">
        <v>20</v>
      </c>
      <c r="G9" s="31">
        <v>5.5599999999999995E-7</v>
      </c>
      <c r="H9" s="29" t="s">
        <v>290</v>
      </c>
      <c r="I9" s="29" t="s">
        <v>283</v>
      </c>
      <c r="J9" s="29"/>
      <c r="K9" s="29"/>
      <c r="L9" s="27"/>
      <c r="M9" s="27"/>
      <c r="N9" s="27"/>
      <c r="O9" s="27"/>
      <c r="Q9" s="27"/>
      <c r="R9" s="27"/>
      <c r="S9" s="27"/>
    </row>
    <row r="10" spans="1:19">
      <c r="A10" s="29">
        <v>1488</v>
      </c>
      <c r="B10" s="29">
        <v>55479</v>
      </c>
      <c r="C10" s="29" t="s">
        <v>104</v>
      </c>
      <c r="D10" s="29" t="str">
        <f t="shared" si="0"/>
        <v>55479 &amp; WYG1Cfg</v>
      </c>
      <c r="E10" s="29">
        <v>1</v>
      </c>
      <c r="F10" s="29" t="s">
        <v>15</v>
      </c>
      <c r="G10" s="31">
        <v>6.5799999999999999E-7</v>
      </c>
      <c r="H10" s="29" t="s">
        <v>291</v>
      </c>
      <c r="I10" s="29" t="s">
        <v>283</v>
      </c>
      <c r="J10" s="29"/>
      <c r="K10" s="29"/>
      <c r="L10" s="27"/>
      <c r="M10" s="27"/>
      <c r="N10" s="27"/>
      <c r="O10" s="27"/>
      <c r="Q10" s="27"/>
      <c r="R10" s="27"/>
      <c r="S10" s="27"/>
    </row>
    <row r="11" spans="1:19">
      <c r="A11" s="29">
        <v>1249</v>
      </c>
      <c r="B11" s="29">
        <v>7210</v>
      </c>
      <c r="C11" s="29" t="s">
        <v>92</v>
      </c>
      <c r="D11" s="29" t="str">
        <f t="shared" si="0"/>
        <v>7210 &amp; COP001</v>
      </c>
      <c r="E11" s="29">
        <v>1</v>
      </c>
      <c r="F11" s="29" t="s">
        <v>93</v>
      </c>
      <c r="G11" s="31">
        <v>7.7599999999999996E-7</v>
      </c>
      <c r="H11" s="29" t="s">
        <v>292</v>
      </c>
      <c r="I11" s="29" t="s">
        <v>283</v>
      </c>
      <c r="J11" s="29"/>
      <c r="K11" s="29"/>
      <c r="L11" s="27"/>
      <c r="M11" s="27"/>
      <c r="N11" s="27"/>
      <c r="O11" s="27"/>
      <c r="Q11" s="27"/>
      <c r="R11" s="27"/>
      <c r="S11" s="27"/>
    </row>
    <row r="12" spans="1:19">
      <c r="A12" s="29">
        <v>1129</v>
      </c>
      <c r="B12" s="29">
        <v>8223</v>
      </c>
      <c r="C12" s="29" t="s">
        <v>29</v>
      </c>
      <c r="D12" s="29" t="str">
        <f t="shared" si="0"/>
        <v>8223 &amp; 4</v>
      </c>
      <c r="E12" s="29">
        <v>1</v>
      </c>
      <c r="F12" s="29" t="s">
        <v>29</v>
      </c>
      <c r="G12" s="31">
        <v>8.0400000000000005E-7</v>
      </c>
      <c r="H12" s="29" t="s">
        <v>293</v>
      </c>
      <c r="I12" s="29" t="s">
        <v>283</v>
      </c>
      <c r="J12" s="29"/>
      <c r="K12" s="29"/>
      <c r="L12" s="27"/>
      <c r="M12" s="27"/>
      <c r="N12" s="27"/>
      <c r="O12" s="27"/>
      <c r="Q12" s="27"/>
      <c r="R12" s="27"/>
      <c r="S12" s="27"/>
    </row>
    <row r="13" spans="1:19">
      <c r="A13" s="29">
        <v>565</v>
      </c>
      <c r="B13" s="29">
        <v>525</v>
      </c>
      <c r="C13" s="29" t="s">
        <v>55</v>
      </c>
      <c r="D13" s="29" t="str">
        <f t="shared" si="0"/>
        <v>525 &amp; Unit 2</v>
      </c>
      <c r="E13" s="29">
        <v>1</v>
      </c>
      <c r="F13" s="29" t="s">
        <v>23</v>
      </c>
      <c r="G13" s="31">
        <v>8.5899999999999995E-7</v>
      </c>
      <c r="H13" s="29" t="s">
        <v>294</v>
      </c>
      <c r="I13" s="29" t="s">
        <v>283</v>
      </c>
      <c r="J13" s="29"/>
      <c r="K13" s="29"/>
      <c r="L13" s="27"/>
      <c r="M13" s="27"/>
      <c r="N13" s="27"/>
      <c r="O13" s="27"/>
      <c r="Q13" s="27"/>
      <c r="R13" s="27"/>
      <c r="S13" s="27"/>
    </row>
    <row r="14" spans="1:19">
      <c r="A14" s="29">
        <v>1734</v>
      </c>
      <c r="B14" s="29">
        <v>10075</v>
      </c>
      <c r="C14" s="29" t="s">
        <v>100</v>
      </c>
      <c r="D14" s="29" t="str">
        <f t="shared" si="0"/>
        <v>10075 &amp; THEC2</v>
      </c>
      <c r="E14" s="29">
        <v>1</v>
      </c>
      <c r="F14" s="29" t="s">
        <v>23</v>
      </c>
      <c r="G14" s="31">
        <v>9.1200000000000001E-7</v>
      </c>
      <c r="H14" s="29" t="s">
        <v>295</v>
      </c>
      <c r="I14" s="29" t="s">
        <v>283</v>
      </c>
      <c r="J14" s="29"/>
      <c r="K14" s="29"/>
      <c r="L14" s="27"/>
      <c r="M14" s="27"/>
      <c r="N14" s="27"/>
      <c r="O14" s="27"/>
      <c r="Q14" s="27"/>
      <c r="R14" s="27"/>
      <c r="S14" s="27"/>
    </row>
    <row r="15" spans="1:19">
      <c r="A15" s="29">
        <v>1346</v>
      </c>
      <c r="B15" s="29">
        <v>54081</v>
      </c>
      <c r="C15" s="29" t="s">
        <v>117</v>
      </c>
      <c r="D15" s="29" t="str">
        <f t="shared" si="0"/>
        <v>54081 &amp; GEN1</v>
      </c>
      <c r="E15" s="29">
        <v>2</v>
      </c>
      <c r="F15" s="29" t="s">
        <v>103</v>
      </c>
      <c r="G15" s="31">
        <v>9.4799999999999997E-7</v>
      </c>
      <c r="H15" s="29" t="s">
        <v>296</v>
      </c>
      <c r="I15" s="29" t="s">
        <v>283</v>
      </c>
      <c r="J15" s="29"/>
      <c r="K15" s="29"/>
      <c r="L15" s="27"/>
      <c r="M15" s="27"/>
      <c r="N15" s="27"/>
      <c r="O15" s="27"/>
      <c r="Q15" s="27"/>
      <c r="R15" s="27"/>
      <c r="S15" s="27"/>
    </row>
    <row r="16" spans="1:19">
      <c r="A16" s="29">
        <v>1346</v>
      </c>
      <c r="B16" s="29">
        <v>54081</v>
      </c>
      <c r="C16" s="29" t="s">
        <v>117</v>
      </c>
      <c r="D16" s="29" t="str">
        <f t="shared" si="0"/>
        <v>54081 &amp; GEN1</v>
      </c>
      <c r="E16" s="29">
        <v>2</v>
      </c>
      <c r="F16" s="30" t="s">
        <v>118</v>
      </c>
      <c r="G16" s="31"/>
      <c r="H16" s="29"/>
      <c r="I16" s="29"/>
      <c r="J16" s="29"/>
      <c r="K16" s="29"/>
      <c r="L16" s="27"/>
      <c r="M16" s="27"/>
      <c r="N16" s="27"/>
      <c r="O16" s="27"/>
      <c r="Q16" s="27"/>
      <c r="R16" s="27"/>
      <c r="S16" s="27"/>
    </row>
    <row r="17" spans="1:11">
      <c r="A17" s="29">
        <v>1398</v>
      </c>
      <c r="B17" s="29">
        <v>2079</v>
      </c>
      <c r="C17" s="29" t="s">
        <v>106</v>
      </c>
      <c r="D17" s="29" t="str">
        <f t="shared" si="0"/>
        <v>2079 &amp; 5A</v>
      </c>
      <c r="E17" s="29">
        <v>1</v>
      </c>
      <c r="F17" s="29" t="s">
        <v>106</v>
      </c>
      <c r="G17" s="31">
        <v>1.02E-6</v>
      </c>
      <c r="H17" s="29" t="s">
        <v>297</v>
      </c>
      <c r="I17" s="29" t="s">
        <v>283</v>
      </c>
      <c r="J17" s="29"/>
      <c r="K17" s="29"/>
    </row>
    <row r="18" spans="1:11">
      <c r="A18" s="33">
        <v>1349</v>
      </c>
      <c r="B18" s="29">
        <v>10377</v>
      </c>
      <c r="C18" s="29" t="s">
        <v>94</v>
      </c>
      <c r="D18" s="29" t="str">
        <f t="shared" si="0"/>
        <v>10377 &amp; UNIT2</v>
      </c>
      <c r="E18" s="29">
        <v>3</v>
      </c>
      <c r="F18" s="29" t="s">
        <v>95</v>
      </c>
      <c r="G18" s="31">
        <v>1.26E-6</v>
      </c>
      <c r="H18" s="29" t="s">
        <v>298</v>
      </c>
      <c r="I18" s="29" t="s">
        <v>283</v>
      </c>
      <c r="J18" s="29"/>
      <c r="K18" s="29" t="s">
        <v>172</v>
      </c>
    </row>
    <row r="19" spans="1:11">
      <c r="A19" s="33">
        <v>1349</v>
      </c>
      <c r="B19" s="29">
        <v>10377</v>
      </c>
      <c r="C19" s="29" t="s">
        <v>94</v>
      </c>
      <c r="D19" s="29" t="str">
        <f t="shared" si="0"/>
        <v>10377 &amp; UNIT2</v>
      </c>
      <c r="E19" s="29">
        <v>3</v>
      </c>
      <c r="F19" s="30" t="s">
        <v>97</v>
      </c>
      <c r="G19" s="31"/>
      <c r="H19" s="29"/>
      <c r="I19" s="29"/>
      <c r="J19" s="29"/>
      <c r="K19" s="29" t="s">
        <v>172</v>
      </c>
    </row>
    <row r="20" spans="1:11">
      <c r="A20" s="33">
        <v>1349</v>
      </c>
      <c r="B20" s="29">
        <v>10377</v>
      </c>
      <c r="C20" s="29" t="s">
        <v>94</v>
      </c>
      <c r="D20" s="29" t="str">
        <f t="shared" si="0"/>
        <v>10377 &amp; UNIT2</v>
      </c>
      <c r="E20" s="29">
        <v>3</v>
      </c>
      <c r="F20" s="30" t="s">
        <v>98</v>
      </c>
      <c r="G20" s="31"/>
      <c r="H20" s="29"/>
      <c r="I20" s="29"/>
      <c r="J20" s="29"/>
      <c r="K20" s="29" t="s">
        <v>172</v>
      </c>
    </row>
    <row r="21" spans="1:11">
      <c r="A21" s="29">
        <v>1563</v>
      </c>
      <c r="B21" s="29">
        <v>6041</v>
      </c>
      <c r="C21" s="29" t="s">
        <v>83</v>
      </c>
      <c r="D21" s="29" t="str">
        <f t="shared" si="0"/>
        <v>6041 &amp; Unit 03</v>
      </c>
      <c r="E21" s="29">
        <v>1</v>
      </c>
      <c r="F21" s="29" t="s">
        <v>15</v>
      </c>
      <c r="G21" s="31">
        <v>1.3200000000000001E-6</v>
      </c>
      <c r="H21" s="29" t="s">
        <v>299</v>
      </c>
      <c r="I21" s="29" t="s">
        <v>283</v>
      </c>
      <c r="J21" s="29"/>
      <c r="K21" s="29"/>
    </row>
    <row r="22" spans="1:11">
      <c r="A22" s="29">
        <v>1133</v>
      </c>
      <c r="B22" s="29">
        <v>8223</v>
      </c>
      <c r="C22" s="29" t="s">
        <v>15</v>
      </c>
      <c r="D22" s="29" t="str">
        <f t="shared" si="0"/>
        <v>8223 &amp; 3</v>
      </c>
      <c r="E22" s="29">
        <v>1</v>
      </c>
      <c r="F22" s="29" t="s">
        <v>15</v>
      </c>
      <c r="G22" s="31">
        <v>1.61E-6</v>
      </c>
      <c r="H22" s="29" t="s">
        <v>300</v>
      </c>
      <c r="I22" s="29" t="s">
        <v>283</v>
      </c>
      <c r="J22" s="29"/>
      <c r="K22" s="29"/>
    </row>
    <row r="23" spans="1:11">
      <c r="A23" s="29">
        <v>1735</v>
      </c>
      <c r="B23" s="29">
        <v>10075</v>
      </c>
      <c r="C23" s="29" t="s">
        <v>99</v>
      </c>
      <c r="D23" s="29" t="str">
        <f t="shared" si="0"/>
        <v>10075 &amp; THEC1</v>
      </c>
      <c r="E23" s="29">
        <v>1</v>
      </c>
      <c r="F23" s="29" t="s">
        <v>20</v>
      </c>
      <c r="G23" s="31">
        <v>1.6899999999999999E-6</v>
      </c>
      <c r="H23" s="29" t="s">
        <v>301</v>
      </c>
      <c r="I23" s="29" t="s">
        <v>283</v>
      </c>
      <c r="J23" s="29"/>
      <c r="K23" s="29"/>
    </row>
    <row r="24" spans="1:11">
      <c r="A24" s="29">
        <v>1346111</v>
      </c>
      <c r="B24" s="29">
        <v>54081</v>
      </c>
      <c r="C24" s="29" t="s">
        <v>114</v>
      </c>
      <c r="D24" s="29" t="str">
        <f t="shared" si="0"/>
        <v>54081 &amp; GEN4</v>
      </c>
      <c r="E24" s="29">
        <v>2</v>
      </c>
      <c r="F24" s="29" t="s">
        <v>115</v>
      </c>
      <c r="G24" s="31">
        <v>1.7E-6</v>
      </c>
      <c r="H24" s="29" t="s">
        <v>302</v>
      </c>
      <c r="I24" s="29" t="s">
        <v>283</v>
      </c>
      <c r="J24" s="29"/>
      <c r="K24" s="29"/>
    </row>
    <row r="25" spans="1:11">
      <c r="A25" s="29">
        <v>1346111</v>
      </c>
      <c r="B25" s="29">
        <v>54081</v>
      </c>
      <c r="C25" s="29" t="s">
        <v>114</v>
      </c>
      <c r="D25" s="29" t="str">
        <f t="shared" si="0"/>
        <v>54081 &amp; GEN4</v>
      </c>
      <c r="E25" s="29">
        <v>2</v>
      </c>
      <c r="F25" s="30" t="s">
        <v>116</v>
      </c>
      <c r="G25" s="31"/>
      <c r="H25" s="29"/>
      <c r="I25" s="29"/>
      <c r="J25" s="29"/>
      <c r="K25" s="29"/>
    </row>
    <row r="26" spans="1:11">
      <c r="A26" s="29">
        <v>1568</v>
      </c>
      <c r="B26" s="29">
        <v>56224</v>
      </c>
      <c r="C26" s="29" t="s">
        <v>107</v>
      </c>
      <c r="D26" s="29" t="str">
        <f t="shared" si="0"/>
        <v>56224 &amp; TSPower</v>
      </c>
      <c r="E26" s="29">
        <v>1</v>
      </c>
      <c r="F26" s="29" t="s">
        <v>108</v>
      </c>
      <c r="G26" s="31">
        <v>1.7799999999999999E-6</v>
      </c>
      <c r="H26" s="29" t="s">
        <v>303</v>
      </c>
      <c r="I26" s="29" t="s">
        <v>283</v>
      </c>
      <c r="J26" s="29"/>
      <c r="K26" s="29"/>
    </row>
    <row r="27" spans="1:11">
      <c r="A27" s="29">
        <v>1938</v>
      </c>
      <c r="B27" s="29">
        <v>897</v>
      </c>
      <c r="C27" s="29" t="s">
        <v>58</v>
      </c>
      <c r="D27" s="29" t="str">
        <f t="shared" si="0"/>
        <v>897 &amp; 001</v>
      </c>
      <c r="E27" s="29">
        <v>1</v>
      </c>
      <c r="F27" s="29" t="s">
        <v>32</v>
      </c>
      <c r="G27" s="31">
        <v>1.99E-6</v>
      </c>
      <c r="H27" s="29" t="s">
        <v>304</v>
      </c>
      <c r="I27" s="29" t="s">
        <v>283</v>
      </c>
      <c r="J27" s="29"/>
      <c r="K27" s="29"/>
    </row>
    <row r="28" spans="1:11">
      <c r="A28" s="29">
        <v>134611</v>
      </c>
      <c r="B28" s="29">
        <v>54081</v>
      </c>
      <c r="C28" s="29" t="s">
        <v>111</v>
      </c>
      <c r="D28" s="29" t="str">
        <f t="shared" si="0"/>
        <v>54081 &amp; GEN3</v>
      </c>
      <c r="E28" s="29">
        <v>2</v>
      </c>
      <c r="F28" s="29" t="s">
        <v>112</v>
      </c>
      <c r="G28" s="31">
        <v>2.5100000000000001E-6</v>
      </c>
      <c r="H28" s="29" t="s">
        <v>305</v>
      </c>
      <c r="I28" s="29" t="s">
        <v>283</v>
      </c>
      <c r="J28" s="29"/>
      <c r="K28" s="29"/>
    </row>
    <row r="29" spans="1:11">
      <c r="A29" s="29">
        <v>134611</v>
      </c>
      <c r="B29" s="29">
        <v>54081</v>
      </c>
      <c r="C29" s="29" t="s">
        <v>111</v>
      </c>
      <c r="D29" s="29" t="str">
        <f t="shared" si="0"/>
        <v>54081 &amp; GEN3</v>
      </c>
      <c r="E29" s="29">
        <v>2</v>
      </c>
      <c r="F29" s="30" t="s">
        <v>113</v>
      </c>
      <c r="G29" s="31"/>
      <c r="H29" s="29"/>
      <c r="I29" s="29"/>
      <c r="J29" s="29"/>
      <c r="K29" s="29"/>
    </row>
    <row r="30" spans="1:11">
      <c r="A30" s="29">
        <v>13461</v>
      </c>
      <c r="B30" s="29">
        <v>54081</v>
      </c>
      <c r="C30" s="29" t="s">
        <v>79</v>
      </c>
      <c r="D30" s="29" t="str">
        <f t="shared" si="0"/>
        <v>54081 &amp; GEN2</v>
      </c>
      <c r="E30" s="29">
        <v>2</v>
      </c>
      <c r="F30" s="29" t="s">
        <v>95</v>
      </c>
      <c r="G30" s="31">
        <v>3.14E-6</v>
      </c>
      <c r="H30" s="29" t="s">
        <v>306</v>
      </c>
      <c r="I30" s="29" t="s">
        <v>283</v>
      </c>
      <c r="J30" s="29"/>
      <c r="K30" s="29"/>
    </row>
    <row r="31" spans="1:11">
      <c r="A31" s="29">
        <v>13461</v>
      </c>
      <c r="B31" s="29">
        <v>54081</v>
      </c>
      <c r="C31" s="29" t="s">
        <v>79</v>
      </c>
      <c r="D31" s="29" t="str">
        <f t="shared" si="0"/>
        <v>54081 &amp; GEN2</v>
      </c>
      <c r="E31" s="29">
        <v>2</v>
      </c>
      <c r="F31" s="30" t="s">
        <v>97</v>
      </c>
      <c r="G31" s="31"/>
      <c r="H31" s="29"/>
      <c r="I31" s="29"/>
      <c r="J31" s="29"/>
      <c r="K31" s="29"/>
    </row>
    <row r="32" spans="1:11">
      <c r="A32" s="29">
        <v>1909</v>
      </c>
      <c r="B32" s="29">
        <v>667</v>
      </c>
      <c r="C32" s="29" t="s">
        <v>95</v>
      </c>
      <c r="D32" s="29" t="str">
        <f t="shared" si="0"/>
        <v>667 &amp; 2A</v>
      </c>
      <c r="E32" s="29">
        <v>1</v>
      </c>
      <c r="F32" s="29" t="s">
        <v>95</v>
      </c>
      <c r="G32" s="31">
        <v>3.2499999999999998E-6</v>
      </c>
      <c r="H32" s="29" t="s">
        <v>307</v>
      </c>
      <c r="I32" s="29" t="s">
        <v>283</v>
      </c>
      <c r="J32" s="29"/>
      <c r="K32" s="29"/>
    </row>
    <row r="33" spans="1:16">
      <c r="A33" s="29">
        <v>1052</v>
      </c>
      <c r="B33" s="29">
        <v>54304</v>
      </c>
      <c r="C33" s="29" t="s">
        <v>103</v>
      </c>
      <c r="D33" s="29" t="str">
        <f t="shared" si="0"/>
        <v>54304 &amp; 1A</v>
      </c>
      <c r="E33" s="29">
        <v>1</v>
      </c>
      <c r="F33" s="29" t="s">
        <v>103</v>
      </c>
      <c r="G33" s="31">
        <v>3.3500000000000001E-6</v>
      </c>
      <c r="H33" s="29" t="s">
        <v>308</v>
      </c>
      <c r="I33" s="29" t="s">
        <v>283</v>
      </c>
      <c r="J33" s="29"/>
      <c r="K33" s="29"/>
    </row>
    <row r="34" spans="1:16">
      <c r="A34" s="29">
        <v>1563</v>
      </c>
      <c r="B34" s="29">
        <v>6041</v>
      </c>
      <c r="C34" s="29" t="s">
        <v>83</v>
      </c>
      <c r="D34" s="29" t="str">
        <f t="shared" si="0"/>
        <v>6041 &amp; Unit 03</v>
      </c>
      <c r="E34" s="29">
        <v>1</v>
      </c>
      <c r="F34" s="29" t="s">
        <v>15</v>
      </c>
      <c r="G34" s="31">
        <v>4.2300000000000002E-6</v>
      </c>
      <c r="H34" s="29" t="s">
        <v>309</v>
      </c>
      <c r="I34" s="29" t="s">
        <v>283</v>
      </c>
      <c r="J34" s="29"/>
      <c r="K34" s="29"/>
    </row>
    <row r="35" spans="1:16">
      <c r="A35" s="29">
        <v>1563</v>
      </c>
      <c r="B35" s="29">
        <v>6041</v>
      </c>
      <c r="C35" s="29" t="s">
        <v>83</v>
      </c>
      <c r="D35" s="29" t="str">
        <f t="shared" si="0"/>
        <v>6041 &amp; Unit 03</v>
      </c>
      <c r="E35" s="29">
        <v>1</v>
      </c>
      <c r="F35" s="29" t="s">
        <v>15</v>
      </c>
      <c r="G35" s="31">
        <v>4.25E-6</v>
      </c>
      <c r="H35" s="29" t="s">
        <v>310</v>
      </c>
      <c r="I35" s="29" t="s">
        <v>283</v>
      </c>
      <c r="J35" s="29"/>
      <c r="K35" s="29"/>
    </row>
    <row r="36" spans="1:16">
      <c r="A36" s="29">
        <v>698</v>
      </c>
      <c r="B36" s="29">
        <v>52007</v>
      </c>
      <c r="C36" s="29" t="s">
        <v>86</v>
      </c>
      <c r="D36" s="29" t="str">
        <f t="shared" si="0"/>
        <v>52007 &amp; Unit 1 &amp; 2</v>
      </c>
      <c r="E36" s="29">
        <v>2</v>
      </c>
      <c r="F36" s="29" t="s">
        <v>87</v>
      </c>
      <c r="G36" s="31">
        <v>5.1100000000000002E-6</v>
      </c>
      <c r="H36" s="29" t="s">
        <v>311</v>
      </c>
      <c r="I36" s="29" t="s">
        <v>283</v>
      </c>
      <c r="J36" s="29"/>
      <c r="K36" s="29"/>
    </row>
    <row r="37" spans="1:16">
      <c r="A37" s="29">
        <v>698</v>
      </c>
      <c r="B37" s="29">
        <v>52007</v>
      </c>
      <c r="C37" s="29" t="s">
        <v>86</v>
      </c>
      <c r="D37" s="29" t="str">
        <f t="shared" si="0"/>
        <v>52007 &amp; Unit 1 &amp; 2</v>
      </c>
      <c r="E37" s="29">
        <v>2</v>
      </c>
      <c r="F37" s="30" t="s">
        <v>80</v>
      </c>
      <c r="G37" s="31"/>
      <c r="H37" s="29"/>
      <c r="I37" s="29"/>
      <c r="J37" s="29"/>
      <c r="K37" s="29"/>
    </row>
    <row r="38" spans="1:16">
      <c r="A38" s="29">
        <v>8761</v>
      </c>
      <c r="B38" s="29">
        <v>3287</v>
      </c>
      <c r="C38" s="29" t="s">
        <v>89</v>
      </c>
      <c r="D38" s="29" t="str">
        <f t="shared" si="0"/>
        <v>3287 &amp; MCM002</v>
      </c>
      <c r="E38" s="29">
        <v>1</v>
      </c>
      <c r="F38" s="29" t="s">
        <v>90</v>
      </c>
      <c r="G38" s="31">
        <v>7.6699999999999994E-6</v>
      </c>
      <c r="H38" s="29" t="s">
        <v>312</v>
      </c>
      <c r="I38" s="29" t="s">
        <v>283</v>
      </c>
      <c r="J38" s="29"/>
      <c r="K38" s="29"/>
    </row>
    <row r="39" spans="1:16">
      <c r="A39" s="29">
        <v>8761</v>
      </c>
      <c r="B39" s="29">
        <v>3287</v>
      </c>
      <c r="C39" s="29" t="s">
        <v>89</v>
      </c>
      <c r="D39" s="29" t="str">
        <f t="shared" si="0"/>
        <v>3287 &amp; MCM002</v>
      </c>
      <c r="E39" s="29">
        <v>1</v>
      </c>
      <c r="F39" s="29" t="s">
        <v>90</v>
      </c>
      <c r="G39" s="31">
        <v>7.6799999999999993E-6</v>
      </c>
      <c r="H39" s="29" t="s">
        <v>313</v>
      </c>
      <c r="I39" s="29" t="s">
        <v>283</v>
      </c>
      <c r="J39" s="29"/>
      <c r="K39" s="29"/>
    </row>
    <row r="40" spans="1:16">
      <c r="A40" s="29">
        <v>2206</v>
      </c>
      <c r="B40" s="29">
        <v>6664</v>
      </c>
      <c r="C40" s="29" t="s">
        <v>105</v>
      </c>
      <c r="D40" s="29" t="str">
        <f t="shared" si="0"/>
        <v>6664 &amp; 101</v>
      </c>
      <c r="E40" s="29">
        <v>1</v>
      </c>
      <c r="F40" s="29" t="s">
        <v>105</v>
      </c>
      <c r="G40" s="31">
        <v>8.8200000000000003E-6</v>
      </c>
      <c r="H40" s="29" t="s">
        <v>314</v>
      </c>
      <c r="I40" s="29" t="s">
        <v>283</v>
      </c>
      <c r="J40" s="29"/>
      <c r="K40" s="29"/>
    </row>
    <row r="41" spans="1:16">
      <c r="A41" s="29">
        <v>2021</v>
      </c>
      <c r="B41" s="29">
        <v>54755</v>
      </c>
      <c r="C41" s="29" t="s">
        <v>88</v>
      </c>
      <c r="D41" s="29" t="str">
        <f t="shared" si="0"/>
        <v>54755 &amp; Boiler 2</v>
      </c>
      <c r="E41" s="29">
        <v>1</v>
      </c>
      <c r="F41" s="29" t="s">
        <v>80</v>
      </c>
      <c r="G41" s="31">
        <v>9.7200000000000001E-6</v>
      </c>
      <c r="H41" s="29" t="s">
        <v>315</v>
      </c>
      <c r="I41" s="29" t="s">
        <v>283</v>
      </c>
      <c r="J41" s="29"/>
      <c r="K41" s="29"/>
    </row>
    <row r="42" spans="1:16">
      <c r="A42" s="29">
        <v>2022</v>
      </c>
      <c r="B42" s="29">
        <v>54035</v>
      </c>
      <c r="C42" s="29" t="s">
        <v>91</v>
      </c>
      <c r="D42" s="29" t="str">
        <f t="shared" si="0"/>
        <v>54035 &amp; Boiler 1</v>
      </c>
      <c r="E42" s="29">
        <v>1</v>
      </c>
      <c r="F42" s="29" t="s">
        <v>87</v>
      </c>
      <c r="G42" s="31">
        <v>3.4100000000000002E-5</v>
      </c>
      <c r="H42" s="29" t="s">
        <v>316</v>
      </c>
      <c r="I42" s="29" t="s">
        <v>283</v>
      </c>
      <c r="J42" s="29"/>
      <c r="K42" s="29"/>
    </row>
    <row r="43" spans="1:16" s="27" customFormat="1">
      <c r="A43" s="107" t="s">
        <v>617</v>
      </c>
      <c r="B43" s="108"/>
      <c r="C43" s="108"/>
      <c r="D43" s="108"/>
      <c r="E43" s="109"/>
      <c r="F43" s="100" t="s">
        <v>613</v>
      </c>
      <c r="G43" s="101">
        <f>AVERAGE(G3:G42)</f>
        <v>3.4413636363636359E-6</v>
      </c>
      <c r="H43" s="40"/>
      <c r="I43" s="40"/>
      <c r="J43" s="40"/>
      <c r="K43" s="40"/>
      <c r="P43" s="73"/>
    </row>
    <row r="44" spans="1:16">
      <c r="A44" s="29">
        <v>1471</v>
      </c>
      <c r="B44" s="29">
        <v>3131</v>
      </c>
      <c r="C44" s="29" t="s">
        <v>14</v>
      </c>
      <c r="D44" s="29" t="str">
        <f t="shared" si="0"/>
        <v>3131 &amp; SHAW3-2</v>
      </c>
      <c r="E44" s="29">
        <v>1</v>
      </c>
      <c r="F44" s="29" t="s">
        <v>15</v>
      </c>
      <c r="G44" s="31">
        <v>3.7E-7</v>
      </c>
      <c r="H44" s="29" t="s">
        <v>317</v>
      </c>
      <c r="I44" s="29" t="s">
        <v>318</v>
      </c>
      <c r="J44" s="29"/>
      <c r="K44" s="29"/>
    </row>
    <row r="45" spans="1:16">
      <c r="A45" s="29">
        <v>3197</v>
      </c>
      <c r="B45" s="29">
        <v>60</v>
      </c>
      <c r="C45" s="29" t="s">
        <v>20</v>
      </c>
      <c r="D45" s="29" t="str">
        <f t="shared" si="0"/>
        <v>60 &amp; 1</v>
      </c>
      <c r="E45" s="29">
        <v>1</v>
      </c>
      <c r="F45" s="29" t="s">
        <v>20</v>
      </c>
      <c r="G45" s="31">
        <v>8.9299999999999996E-7</v>
      </c>
      <c r="H45" s="29" t="s">
        <v>319</v>
      </c>
      <c r="I45" s="29" t="s">
        <v>318</v>
      </c>
      <c r="J45" s="29"/>
      <c r="K45" s="29"/>
    </row>
    <row r="46" spans="1:16">
      <c r="A46" s="29">
        <v>2161</v>
      </c>
      <c r="B46" s="29">
        <v>1626</v>
      </c>
      <c r="C46" s="29" t="s">
        <v>32</v>
      </c>
      <c r="D46" s="29" t="str">
        <f t="shared" si="0"/>
        <v>1626 &amp; Unit 1</v>
      </c>
      <c r="E46" s="29">
        <v>1</v>
      </c>
      <c r="F46" s="29" t="s">
        <v>20</v>
      </c>
      <c r="G46" s="31">
        <v>1.0899999999999999E-6</v>
      </c>
      <c r="H46" s="29" t="s">
        <v>320</v>
      </c>
      <c r="I46" s="29" t="s">
        <v>318</v>
      </c>
      <c r="J46" s="29"/>
      <c r="K46" s="29"/>
    </row>
    <row r="47" spans="1:16">
      <c r="A47" s="29">
        <v>2070</v>
      </c>
      <c r="B47" s="29">
        <v>1167</v>
      </c>
      <c r="C47" s="29" t="s">
        <v>37</v>
      </c>
      <c r="D47" s="29" t="str">
        <f t="shared" si="0"/>
        <v>1167 &amp; 8</v>
      </c>
      <c r="E47" s="29">
        <v>1</v>
      </c>
      <c r="F47" s="29" t="s">
        <v>37</v>
      </c>
      <c r="G47" s="31">
        <v>1.2500000000000001E-6</v>
      </c>
      <c r="H47" s="29" t="s">
        <v>321</v>
      </c>
      <c r="I47" s="29" t="s">
        <v>318</v>
      </c>
      <c r="J47" s="29"/>
      <c r="K47" s="29"/>
    </row>
    <row r="48" spans="1:16">
      <c r="A48" s="29">
        <v>1902</v>
      </c>
      <c r="B48" s="29">
        <v>6017</v>
      </c>
      <c r="C48" s="29" t="s">
        <v>45</v>
      </c>
      <c r="D48" s="29" t="str">
        <f t="shared" si="0"/>
        <v>6017 &amp; 002</v>
      </c>
      <c r="E48" s="29">
        <v>1</v>
      </c>
      <c r="F48" s="29" t="s">
        <v>23</v>
      </c>
      <c r="G48" s="31">
        <v>1.4699999999999999E-6</v>
      </c>
      <c r="H48" s="29" t="s">
        <v>322</v>
      </c>
      <c r="I48" s="29" t="s">
        <v>318</v>
      </c>
      <c r="J48" s="29"/>
      <c r="K48" s="29"/>
    </row>
    <row r="49" spans="1:11">
      <c r="A49" s="29">
        <v>1154</v>
      </c>
      <c r="B49" s="29">
        <v>864</v>
      </c>
      <c r="C49" s="29" t="s">
        <v>49</v>
      </c>
      <c r="D49" s="29" t="str">
        <f t="shared" si="0"/>
        <v>864 &amp; 005</v>
      </c>
      <c r="E49" s="29">
        <v>1</v>
      </c>
      <c r="F49" s="29" t="s">
        <v>50</v>
      </c>
      <c r="G49" s="31">
        <v>1.8300000000000001E-6</v>
      </c>
      <c r="H49" s="29" t="s">
        <v>323</v>
      </c>
      <c r="I49" s="29" t="s">
        <v>318</v>
      </c>
      <c r="J49" s="29"/>
      <c r="K49" s="29"/>
    </row>
    <row r="50" spans="1:11">
      <c r="A50" s="29">
        <v>2103</v>
      </c>
      <c r="B50" s="29">
        <v>1393</v>
      </c>
      <c r="C50" s="29" t="s">
        <v>58</v>
      </c>
      <c r="D50" s="29" t="str">
        <f t="shared" si="0"/>
        <v>1393 &amp; 001</v>
      </c>
      <c r="E50" s="29">
        <v>1</v>
      </c>
      <c r="F50" s="29" t="s">
        <v>54</v>
      </c>
      <c r="G50" s="31">
        <v>1.8899999999999999E-6</v>
      </c>
      <c r="H50" s="29" t="s">
        <v>324</v>
      </c>
      <c r="I50" s="29" t="s">
        <v>318</v>
      </c>
      <c r="J50" s="29"/>
      <c r="K50" s="29"/>
    </row>
    <row r="51" spans="1:11">
      <c r="A51" s="29">
        <v>10040004</v>
      </c>
      <c r="B51" s="29">
        <v>6139</v>
      </c>
      <c r="C51" s="29" t="s">
        <v>220</v>
      </c>
      <c r="D51" s="29" t="str">
        <f t="shared" si="0"/>
        <v>6139 &amp; WE-1</v>
      </c>
      <c r="E51" s="29">
        <v>1</v>
      </c>
      <c r="F51" s="29" t="s">
        <v>20</v>
      </c>
      <c r="G51" s="31">
        <v>2.3E-6</v>
      </c>
      <c r="H51" s="29" t="s">
        <v>325</v>
      </c>
      <c r="I51" s="29" t="s">
        <v>318</v>
      </c>
      <c r="J51" s="29"/>
      <c r="K51" s="29"/>
    </row>
    <row r="52" spans="1:11">
      <c r="A52" s="29">
        <v>894</v>
      </c>
      <c r="B52" s="29">
        <v>2094</v>
      </c>
      <c r="C52" s="29" t="s">
        <v>20</v>
      </c>
      <c r="D52" s="29" t="str">
        <f t="shared" si="0"/>
        <v>2094 &amp; 1</v>
      </c>
      <c r="E52" s="29">
        <v>1</v>
      </c>
      <c r="F52" s="29" t="s">
        <v>20</v>
      </c>
      <c r="G52" s="31">
        <v>2.3700000000000002E-6</v>
      </c>
      <c r="H52" s="29" t="s">
        <v>326</v>
      </c>
      <c r="I52" s="29" t="s">
        <v>318</v>
      </c>
      <c r="J52" s="29"/>
      <c r="K52" s="29"/>
    </row>
    <row r="53" spans="1:11">
      <c r="A53" s="29">
        <v>21351</v>
      </c>
      <c r="B53" s="29">
        <v>2161</v>
      </c>
      <c r="C53" s="29" t="s">
        <v>53</v>
      </c>
      <c r="D53" s="29" t="str">
        <f t="shared" si="0"/>
        <v>2161 &amp; Unit_5_JRPS</v>
      </c>
      <c r="E53" s="29">
        <v>1</v>
      </c>
      <c r="F53" s="29" t="s">
        <v>50</v>
      </c>
      <c r="G53" s="31">
        <v>2.4099999999999998E-6</v>
      </c>
      <c r="H53" s="29" t="s">
        <v>327</v>
      </c>
      <c r="I53" s="29" t="s">
        <v>318</v>
      </c>
      <c r="J53" s="29"/>
      <c r="K53" s="29"/>
    </row>
    <row r="54" spans="1:11">
      <c r="A54" s="29">
        <v>1854</v>
      </c>
      <c r="B54" s="29">
        <v>1250</v>
      </c>
      <c r="C54" s="29" t="s">
        <v>15</v>
      </c>
      <c r="D54" s="29" t="str">
        <f t="shared" si="0"/>
        <v>1250 &amp; 3</v>
      </c>
      <c r="E54" s="29">
        <v>1</v>
      </c>
      <c r="F54" s="29" t="s">
        <v>15</v>
      </c>
      <c r="G54" s="31">
        <v>2.5500000000000001E-6</v>
      </c>
      <c r="H54" s="29" t="s">
        <v>328</v>
      </c>
      <c r="I54" s="29" t="s">
        <v>318</v>
      </c>
      <c r="J54" s="29"/>
      <c r="K54" s="29"/>
    </row>
    <row r="55" spans="1:11">
      <c r="A55" s="29">
        <v>1642</v>
      </c>
      <c r="B55" s="29">
        <v>1710</v>
      </c>
      <c r="C55" s="29" t="s">
        <v>44</v>
      </c>
      <c r="D55" s="29" t="str">
        <f t="shared" si="0"/>
        <v>1710 &amp; JHC1-Conf</v>
      </c>
      <c r="E55" s="29">
        <v>1</v>
      </c>
      <c r="F55" s="29" t="s">
        <v>32</v>
      </c>
      <c r="G55" s="31">
        <v>2.79E-6</v>
      </c>
      <c r="H55" s="29" t="s">
        <v>329</v>
      </c>
      <c r="I55" s="29" t="s">
        <v>318</v>
      </c>
      <c r="J55" s="29"/>
      <c r="K55" s="29"/>
    </row>
    <row r="56" spans="1:11">
      <c r="A56" s="29">
        <v>1021</v>
      </c>
      <c r="B56" s="29">
        <v>4041</v>
      </c>
      <c r="C56" s="29" t="s">
        <v>56</v>
      </c>
      <c r="D56" s="29" t="str">
        <f t="shared" si="0"/>
        <v>4041 &amp; OCPP-B7</v>
      </c>
      <c r="E56" s="29">
        <v>1</v>
      </c>
      <c r="F56" s="29" t="s">
        <v>30</v>
      </c>
      <c r="G56" s="31">
        <v>2.79E-6</v>
      </c>
      <c r="H56" s="29" t="s">
        <v>329</v>
      </c>
      <c r="I56" s="29" t="s">
        <v>318</v>
      </c>
      <c r="J56" s="29"/>
      <c r="K56" s="29"/>
    </row>
    <row r="57" spans="1:11">
      <c r="A57" s="29">
        <v>10040002</v>
      </c>
      <c r="B57" s="29">
        <v>3775</v>
      </c>
      <c r="C57" s="29" t="s">
        <v>198</v>
      </c>
      <c r="D57" s="29" t="str">
        <f t="shared" si="0"/>
        <v>3775 &amp; CR-1</v>
      </c>
      <c r="E57" s="29">
        <v>1</v>
      </c>
      <c r="F57" s="29" t="s">
        <v>20</v>
      </c>
      <c r="G57" s="31">
        <v>3.0699999999999998E-6</v>
      </c>
      <c r="H57" s="29" t="s">
        <v>330</v>
      </c>
      <c r="I57" s="29" t="s">
        <v>318</v>
      </c>
      <c r="J57" s="29"/>
      <c r="K57" s="29"/>
    </row>
    <row r="58" spans="1:11">
      <c r="A58" s="29">
        <v>1141</v>
      </c>
      <c r="B58" s="29">
        <v>1943</v>
      </c>
      <c r="C58" s="29" t="s">
        <v>23</v>
      </c>
      <c r="D58" s="29" t="str">
        <f t="shared" si="0"/>
        <v>1943 &amp; 2</v>
      </c>
      <c r="E58" s="29">
        <v>1</v>
      </c>
      <c r="F58" s="29" t="s">
        <v>45</v>
      </c>
      <c r="G58" s="31">
        <v>3.1700000000000001E-6</v>
      </c>
      <c r="H58" s="29" t="s">
        <v>331</v>
      </c>
      <c r="I58" s="29" t="s">
        <v>318</v>
      </c>
      <c r="J58" s="29"/>
      <c r="K58" s="29"/>
    </row>
    <row r="59" spans="1:11">
      <c r="A59" s="29">
        <v>2009</v>
      </c>
      <c r="B59" s="29">
        <v>874</v>
      </c>
      <c r="C59" s="29" t="s">
        <v>51</v>
      </c>
      <c r="D59" s="29" t="str">
        <f t="shared" si="0"/>
        <v>874 &amp; JOL5 CONFIG</v>
      </c>
      <c r="E59" s="29">
        <v>1</v>
      </c>
      <c r="F59" s="29" t="s">
        <v>50</v>
      </c>
      <c r="G59" s="31">
        <v>3.63E-6</v>
      </c>
      <c r="H59" s="29" t="s">
        <v>332</v>
      </c>
      <c r="I59" s="29" t="s">
        <v>318</v>
      </c>
      <c r="J59" s="29"/>
      <c r="K59" s="29"/>
    </row>
    <row r="60" spans="1:11">
      <c r="A60" s="29">
        <v>1004</v>
      </c>
      <c r="B60" s="29">
        <v>2828</v>
      </c>
      <c r="C60" s="29" t="s">
        <v>34</v>
      </c>
      <c r="D60" s="29" t="str">
        <f t="shared" si="0"/>
        <v>2828 &amp; CD-U3</v>
      </c>
      <c r="E60" s="29">
        <v>1</v>
      </c>
      <c r="F60" s="29" t="s">
        <v>15</v>
      </c>
      <c r="G60" s="31">
        <v>3.7900000000000001E-6</v>
      </c>
      <c r="H60" s="29" t="s">
        <v>333</v>
      </c>
      <c r="I60" s="29" t="s">
        <v>318</v>
      </c>
      <c r="J60" s="29"/>
      <c r="K60" s="29"/>
    </row>
    <row r="61" spans="1:11">
      <c r="A61" s="29">
        <v>2013</v>
      </c>
      <c r="B61" s="29">
        <v>883</v>
      </c>
      <c r="C61" s="29" t="s">
        <v>59</v>
      </c>
      <c r="D61" s="29" t="str">
        <f t="shared" si="0"/>
        <v>883 &amp; WK8CONFIG</v>
      </c>
      <c r="E61" s="29">
        <v>1</v>
      </c>
      <c r="F61" s="29" t="s">
        <v>37</v>
      </c>
      <c r="G61" s="31">
        <v>3.8299999999999998E-6</v>
      </c>
      <c r="H61" s="29" t="s">
        <v>334</v>
      </c>
      <c r="I61" s="29" t="s">
        <v>318</v>
      </c>
      <c r="J61" s="29"/>
      <c r="K61" s="29"/>
    </row>
    <row r="62" spans="1:11">
      <c r="A62" s="29">
        <v>12861</v>
      </c>
      <c r="B62" s="29">
        <v>988</v>
      </c>
      <c r="C62" s="29" t="s">
        <v>46</v>
      </c>
      <c r="D62" s="29" t="str">
        <f t="shared" si="0"/>
        <v>988 &amp; TC-4</v>
      </c>
      <c r="E62" s="29">
        <v>1</v>
      </c>
      <c r="F62" s="29" t="s">
        <v>29</v>
      </c>
      <c r="G62" s="31">
        <v>4.4299999999999999E-6</v>
      </c>
      <c r="H62" s="29" t="s">
        <v>335</v>
      </c>
      <c r="I62" s="29" t="s">
        <v>318</v>
      </c>
      <c r="J62" s="29"/>
      <c r="K62" s="29"/>
    </row>
    <row r="63" spans="1:11">
      <c r="A63" s="29">
        <v>1906</v>
      </c>
      <c r="B63" s="29">
        <v>7253</v>
      </c>
      <c r="C63" s="29" t="s">
        <v>31</v>
      </c>
      <c r="D63" s="29" t="str">
        <f t="shared" si="0"/>
        <v>7253 &amp; UNIT3</v>
      </c>
      <c r="E63" s="29">
        <v>1</v>
      </c>
      <c r="F63" s="29" t="s">
        <v>15</v>
      </c>
      <c r="G63" s="31">
        <v>4.6500000000000004E-6</v>
      </c>
      <c r="H63" s="29" t="s">
        <v>336</v>
      </c>
      <c r="I63" s="29" t="s">
        <v>318</v>
      </c>
      <c r="J63" s="29"/>
      <c r="K63" s="29"/>
    </row>
    <row r="64" spans="1:11">
      <c r="A64" s="29">
        <v>2011</v>
      </c>
      <c r="B64" s="29">
        <v>884</v>
      </c>
      <c r="C64" s="29" t="s">
        <v>60</v>
      </c>
      <c r="D64" s="29" t="str">
        <f t="shared" si="0"/>
        <v>884 &amp; WC4CONFIG</v>
      </c>
      <c r="E64" s="29">
        <v>1</v>
      </c>
      <c r="F64" s="29" t="s">
        <v>29</v>
      </c>
      <c r="G64" s="31">
        <v>4.9699999999999998E-6</v>
      </c>
      <c r="H64" s="29" t="s">
        <v>337</v>
      </c>
      <c r="I64" s="29" t="s">
        <v>318</v>
      </c>
      <c r="J64" s="29"/>
      <c r="K64" s="29"/>
    </row>
    <row r="65" spans="1:11">
      <c r="A65" s="29">
        <v>902</v>
      </c>
      <c r="B65" s="29">
        <v>2732</v>
      </c>
      <c r="C65" s="29" t="s">
        <v>30</v>
      </c>
      <c r="D65" s="29" t="str">
        <f t="shared" si="0"/>
        <v>2732 &amp; 7</v>
      </c>
      <c r="E65" s="29">
        <v>1</v>
      </c>
      <c r="F65" s="29" t="s">
        <v>30</v>
      </c>
      <c r="G65" s="31">
        <v>5.1399999999999999E-6</v>
      </c>
      <c r="H65" s="29" t="s">
        <v>338</v>
      </c>
      <c r="I65" s="29" t="s">
        <v>318</v>
      </c>
      <c r="J65" s="29"/>
      <c r="K65" s="29"/>
    </row>
    <row r="66" spans="1:11">
      <c r="A66" s="29">
        <v>979</v>
      </c>
      <c r="B66" s="29">
        <v>2716</v>
      </c>
      <c r="C66" s="29" t="s">
        <v>19</v>
      </c>
      <c r="D66" s="29" t="str">
        <f t="shared" si="0"/>
        <v>2716 &amp; Wea_Cfg_1</v>
      </c>
      <c r="E66" s="29">
        <v>2</v>
      </c>
      <c r="F66" s="29" t="s">
        <v>20</v>
      </c>
      <c r="G66" s="31">
        <v>5.3199999999999999E-6</v>
      </c>
      <c r="H66" s="29" t="s">
        <v>339</v>
      </c>
      <c r="I66" s="29" t="s">
        <v>318</v>
      </c>
      <c r="J66" s="29"/>
      <c r="K66" s="29"/>
    </row>
    <row r="67" spans="1:11">
      <c r="A67" s="29">
        <v>979</v>
      </c>
      <c r="B67" s="29">
        <v>2716</v>
      </c>
      <c r="C67" s="29" t="s">
        <v>19</v>
      </c>
      <c r="D67" s="29" t="str">
        <f t="shared" si="0"/>
        <v>2716 &amp; Wea_Cfg_1</v>
      </c>
      <c r="E67" s="29">
        <v>2</v>
      </c>
      <c r="F67" s="30" t="s">
        <v>23</v>
      </c>
      <c r="G67" s="31"/>
      <c r="H67" s="29"/>
      <c r="I67" s="29"/>
      <c r="J67" s="29"/>
      <c r="K67" s="29"/>
    </row>
    <row r="68" spans="1:11">
      <c r="A68" s="29">
        <v>1989</v>
      </c>
      <c r="B68" s="29">
        <v>1295</v>
      </c>
      <c r="C68" s="29" t="s">
        <v>55</v>
      </c>
      <c r="D68" s="29" t="str">
        <f t="shared" ref="D68:D131" si="1">CONCATENATE(B68, " &amp; ", C68)</f>
        <v>1295 &amp; Unit 2</v>
      </c>
      <c r="E68" s="29">
        <v>1</v>
      </c>
      <c r="F68" s="29" t="s">
        <v>23</v>
      </c>
      <c r="G68" s="31">
        <v>5.6300000000000003E-6</v>
      </c>
      <c r="H68" s="29" t="s">
        <v>340</v>
      </c>
      <c r="I68" s="29" t="s">
        <v>318</v>
      </c>
      <c r="J68" s="29"/>
      <c r="K68" s="29"/>
    </row>
    <row r="69" spans="1:11">
      <c r="A69" s="29">
        <v>2279</v>
      </c>
      <c r="B69" s="29">
        <v>2837</v>
      </c>
      <c r="C69" s="29" t="s">
        <v>32</v>
      </c>
      <c r="D69" s="29" t="str">
        <f t="shared" si="1"/>
        <v>2837 &amp; Unit 1</v>
      </c>
      <c r="E69" s="29">
        <v>1</v>
      </c>
      <c r="F69" s="29" t="s">
        <v>20</v>
      </c>
      <c r="G69" s="31">
        <v>5.9800000000000003E-6</v>
      </c>
      <c r="H69" s="29" t="s">
        <v>341</v>
      </c>
      <c r="I69" s="29" t="s">
        <v>318</v>
      </c>
      <c r="J69" s="29"/>
      <c r="K69" s="29"/>
    </row>
    <row r="70" spans="1:11">
      <c r="A70" s="29">
        <v>632</v>
      </c>
      <c r="B70" s="29">
        <v>990</v>
      </c>
      <c r="C70" s="29" t="s">
        <v>61</v>
      </c>
      <c r="D70" s="29" t="str">
        <f t="shared" si="1"/>
        <v>990 &amp; 60s</v>
      </c>
      <c r="E70" s="29">
        <v>1</v>
      </c>
      <c r="F70" s="29" t="s">
        <v>62</v>
      </c>
      <c r="G70" s="31">
        <v>6.3500000000000002E-6</v>
      </c>
      <c r="H70" s="29" t="s">
        <v>342</v>
      </c>
      <c r="I70" s="29" t="s">
        <v>318</v>
      </c>
      <c r="J70" s="29"/>
      <c r="K70" s="29"/>
    </row>
    <row r="71" spans="1:11">
      <c r="A71" s="29">
        <v>2302</v>
      </c>
      <c r="B71" s="29">
        <v>6085</v>
      </c>
      <c r="C71" s="29" t="s">
        <v>47</v>
      </c>
      <c r="D71" s="29" t="str">
        <f t="shared" si="1"/>
        <v>6085 &amp; R.M.0014</v>
      </c>
      <c r="E71" s="29">
        <v>1</v>
      </c>
      <c r="F71" s="29" t="s">
        <v>48</v>
      </c>
      <c r="G71" s="31">
        <v>7.3100000000000003E-6</v>
      </c>
      <c r="H71" s="29" t="s">
        <v>343</v>
      </c>
      <c r="I71" s="29" t="s">
        <v>318</v>
      </c>
      <c r="J71" s="29"/>
      <c r="K71" s="29"/>
    </row>
    <row r="72" spans="1:11">
      <c r="A72" s="29">
        <v>2195</v>
      </c>
      <c r="B72" s="29">
        <v>1554</v>
      </c>
      <c r="C72" s="29" t="s">
        <v>45</v>
      </c>
      <c r="D72" s="29" t="str">
        <f t="shared" si="1"/>
        <v>1554 &amp; 002</v>
      </c>
      <c r="E72" s="29">
        <v>1</v>
      </c>
      <c r="F72" s="29" t="s">
        <v>23</v>
      </c>
      <c r="G72" s="31">
        <v>8.4800000000000001E-6</v>
      </c>
      <c r="H72" s="29" t="s">
        <v>344</v>
      </c>
      <c r="I72" s="29" t="s">
        <v>318</v>
      </c>
      <c r="J72" s="29"/>
      <c r="K72" s="29"/>
    </row>
    <row r="73" spans="1:11">
      <c r="A73" s="29">
        <v>1809</v>
      </c>
      <c r="B73" s="29">
        <v>2364</v>
      </c>
      <c r="C73" s="29" t="s">
        <v>43</v>
      </c>
      <c r="D73" s="29" t="str">
        <f t="shared" si="1"/>
        <v>2364 &amp; mk2</v>
      </c>
      <c r="E73" s="29">
        <v>1</v>
      </c>
      <c r="F73" s="29" t="s">
        <v>23</v>
      </c>
      <c r="G73" s="31">
        <v>9.0799999999999995E-6</v>
      </c>
      <c r="H73" s="29" t="s">
        <v>345</v>
      </c>
      <c r="I73" s="29" t="s">
        <v>318</v>
      </c>
      <c r="J73" s="29"/>
      <c r="K73" s="29"/>
    </row>
    <row r="74" spans="1:11">
      <c r="A74" s="29">
        <v>22791</v>
      </c>
      <c r="B74" s="29">
        <v>2837</v>
      </c>
      <c r="C74" s="29" t="s">
        <v>33</v>
      </c>
      <c r="D74" s="29" t="str">
        <f t="shared" si="1"/>
        <v>2837 &amp; Unit 3</v>
      </c>
      <c r="E74" s="29">
        <v>1</v>
      </c>
      <c r="F74" s="29" t="s">
        <v>15</v>
      </c>
      <c r="G74" s="31">
        <v>9.4299999999999995E-6</v>
      </c>
      <c r="H74" s="29" t="s">
        <v>346</v>
      </c>
      <c r="I74" s="29" t="s">
        <v>318</v>
      </c>
      <c r="J74" s="29"/>
      <c r="K74" s="29"/>
    </row>
    <row r="75" spans="1:11">
      <c r="A75" s="29">
        <v>993</v>
      </c>
      <c r="B75" s="29">
        <v>1385</v>
      </c>
      <c r="C75" s="29" t="s">
        <v>38</v>
      </c>
      <c r="D75" s="29" t="str">
        <f t="shared" si="1"/>
        <v>1385 &amp; 03</v>
      </c>
      <c r="E75" s="29">
        <v>1</v>
      </c>
      <c r="F75" s="29" t="s">
        <v>15</v>
      </c>
      <c r="G75" s="31">
        <v>1.11E-5</v>
      </c>
      <c r="H75" s="29" t="s">
        <v>347</v>
      </c>
      <c r="I75" s="29" t="s">
        <v>318</v>
      </c>
      <c r="J75" s="29"/>
      <c r="K75" s="29"/>
    </row>
    <row r="76" spans="1:11">
      <c r="A76" s="29">
        <v>1636</v>
      </c>
      <c r="B76" s="29">
        <v>1010</v>
      </c>
      <c r="C76" s="29" t="s">
        <v>29</v>
      </c>
      <c r="D76" s="29" t="str">
        <f t="shared" si="1"/>
        <v>1010 &amp; 4</v>
      </c>
      <c r="E76" s="29">
        <v>1</v>
      </c>
      <c r="F76" s="29" t="s">
        <v>29</v>
      </c>
      <c r="G76" s="31">
        <v>1.19E-5</v>
      </c>
      <c r="H76" s="29" t="s">
        <v>348</v>
      </c>
      <c r="I76" s="29" t="s">
        <v>318</v>
      </c>
      <c r="J76" s="29"/>
      <c r="K76" s="29"/>
    </row>
    <row r="77" spans="1:11">
      <c r="A77" s="29">
        <v>892</v>
      </c>
      <c r="B77" s="29">
        <v>2098</v>
      </c>
      <c r="C77" s="29" t="s">
        <v>54</v>
      </c>
      <c r="D77" s="29" t="str">
        <f t="shared" si="1"/>
        <v>2098 &amp; 6</v>
      </c>
      <c r="E77" s="29">
        <v>1</v>
      </c>
      <c r="F77" s="29" t="s">
        <v>54</v>
      </c>
      <c r="G77" s="31">
        <v>1.47E-5</v>
      </c>
      <c r="H77" s="29" t="s">
        <v>349</v>
      </c>
      <c r="I77" s="29" t="s">
        <v>318</v>
      </c>
      <c r="J77" s="29"/>
      <c r="K77" s="29"/>
    </row>
    <row r="78" spans="1:11">
      <c r="A78" s="29">
        <v>903</v>
      </c>
      <c r="B78" s="29">
        <v>2732</v>
      </c>
      <c r="C78" s="29" t="s">
        <v>30</v>
      </c>
      <c r="D78" s="29" t="str">
        <f t="shared" si="1"/>
        <v>2732 &amp; 7</v>
      </c>
      <c r="E78" s="29">
        <v>1</v>
      </c>
      <c r="F78" s="29" t="s">
        <v>30</v>
      </c>
      <c r="G78" s="31">
        <v>1.5800000000000001E-5</v>
      </c>
      <c r="H78" s="29" t="s">
        <v>350</v>
      </c>
      <c r="I78" s="29" t="s">
        <v>318</v>
      </c>
      <c r="J78" s="29"/>
      <c r="K78" s="29"/>
    </row>
    <row r="79" spans="1:11">
      <c r="A79" s="29">
        <v>2274</v>
      </c>
      <c r="B79" s="29">
        <v>47</v>
      </c>
      <c r="C79" s="29" t="s">
        <v>15</v>
      </c>
      <c r="D79" s="29" t="str">
        <f t="shared" si="1"/>
        <v>47 &amp; 3</v>
      </c>
      <c r="E79" s="29">
        <v>1</v>
      </c>
      <c r="F79" s="29" t="s">
        <v>15</v>
      </c>
      <c r="G79" s="31">
        <v>2.0000000000000002E-5</v>
      </c>
      <c r="H79" s="29" t="s">
        <v>351</v>
      </c>
      <c r="I79" s="29" t="s">
        <v>318</v>
      </c>
      <c r="J79" s="29"/>
      <c r="K79" s="29"/>
    </row>
    <row r="80" spans="1:11">
      <c r="A80" s="29">
        <v>828</v>
      </c>
      <c r="B80" s="29">
        <v>997</v>
      </c>
      <c r="C80" s="29" t="s">
        <v>36</v>
      </c>
      <c r="D80" s="29" t="str">
        <f t="shared" si="1"/>
        <v>997 &amp; 12</v>
      </c>
      <c r="E80" s="29">
        <v>1</v>
      </c>
      <c r="F80" s="29" t="s">
        <v>36</v>
      </c>
      <c r="G80" s="31">
        <v>2.0699999999999998E-5</v>
      </c>
      <c r="H80" s="29" t="s">
        <v>352</v>
      </c>
      <c r="I80" s="29" t="s">
        <v>318</v>
      </c>
      <c r="J80" s="29"/>
      <c r="K80" s="29"/>
    </row>
    <row r="81" spans="1:11">
      <c r="A81" s="29">
        <v>731</v>
      </c>
      <c r="B81" s="29">
        <v>4041</v>
      </c>
      <c r="C81" s="29" t="s">
        <v>56</v>
      </c>
      <c r="D81" s="29" t="str">
        <f t="shared" si="1"/>
        <v>4041 &amp; OCPP-B7</v>
      </c>
      <c r="E81" s="29">
        <v>1</v>
      </c>
      <c r="F81" s="29" t="s">
        <v>30</v>
      </c>
      <c r="G81" s="31">
        <v>2.2200000000000001E-5</v>
      </c>
      <c r="H81" s="29" t="s">
        <v>353</v>
      </c>
      <c r="I81" s="29" t="s">
        <v>318</v>
      </c>
      <c r="J81" s="29"/>
      <c r="K81" s="29"/>
    </row>
    <row r="82" spans="1:11">
      <c r="A82" s="29">
        <v>1113</v>
      </c>
      <c r="B82" s="29">
        <v>3942</v>
      </c>
      <c r="C82" s="29" t="s">
        <v>28</v>
      </c>
      <c r="D82" s="29" t="str">
        <f t="shared" si="1"/>
        <v>3942 &amp; Unit_2</v>
      </c>
      <c r="E82" s="29">
        <v>1</v>
      </c>
      <c r="F82" s="29" t="s">
        <v>23</v>
      </c>
      <c r="G82" s="31">
        <v>3.0899999999999999E-5</v>
      </c>
      <c r="H82" s="29" t="s">
        <v>354</v>
      </c>
      <c r="I82" s="29" t="s">
        <v>318</v>
      </c>
      <c r="J82" s="29"/>
      <c r="K82" s="29"/>
    </row>
    <row r="83" spans="1:11">
      <c r="A83" s="29">
        <v>975</v>
      </c>
      <c r="B83" s="29">
        <v>628</v>
      </c>
      <c r="C83" s="29" t="s">
        <v>57</v>
      </c>
      <c r="D83" s="29" t="str">
        <f t="shared" si="1"/>
        <v>628 &amp; CryR_Cfg_1</v>
      </c>
      <c r="E83" s="29">
        <v>1</v>
      </c>
      <c r="F83" s="29" t="s">
        <v>20</v>
      </c>
      <c r="G83" s="31">
        <v>7.6100000000000007E-5</v>
      </c>
      <c r="H83" s="29" t="s">
        <v>355</v>
      </c>
      <c r="I83" s="29" t="s">
        <v>318</v>
      </c>
      <c r="J83" s="29"/>
      <c r="K83" s="29"/>
    </row>
    <row r="84" spans="1:11">
      <c r="A84" s="29">
        <v>1845</v>
      </c>
      <c r="B84" s="29">
        <v>1218</v>
      </c>
      <c r="C84" s="29" t="s">
        <v>35</v>
      </c>
      <c r="D84" s="29" t="str">
        <f t="shared" si="1"/>
        <v>1218 &amp; U2</v>
      </c>
      <c r="E84" s="29">
        <v>1</v>
      </c>
      <c r="F84" s="29" t="s">
        <v>23</v>
      </c>
      <c r="G84" s="31">
        <v>8.7700000000000004E-5</v>
      </c>
      <c r="H84" s="29" t="s">
        <v>356</v>
      </c>
      <c r="I84" s="29" t="s">
        <v>318</v>
      </c>
      <c r="J84" s="29"/>
      <c r="K84" s="29"/>
    </row>
    <row r="85" spans="1:11">
      <c r="A85" s="29">
        <v>2276</v>
      </c>
      <c r="B85" s="29">
        <v>47</v>
      </c>
      <c r="C85" s="29" t="s">
        <v>29</v>
      </c>
      <c r="D85" s="29" t="str">
        <f t="shared" si="1"/>
        <v>47 &amp; 4</v>
      </c>
      <c r="E85" s="29">
        <v>1</v>
      </c>
      <c r="F85" s="29" t="s">
        <v>29</v>
      </c>
      <c r="G85" s="31">
        <v>1.47E-4</v>
      </c>
      <c r="H85" s="29" t="s">
        <v>357</v>
      </c>
      <c r="I85" s="29" t="s">
        <v>318</v>
      </c>
      <c r="J85" s="29"/>
      <c r="K85" s="29"/>
    </row>
    <row r="86" spans="1:11">
      <c r="A86" s="29">
        <v>2278</v>
      </c>
      <c r="B86" s="29">
        <v>3403</v>
      </c>
      <c r="C86" s="29" t="s">
        <v>23</v>
      </c>
      <c r="D86" s="29" t="str">
        <f t="shared" si="1"/>
        <v>3403 &amp; 2</v>
      </c>
      <c r="E86" s="29">
        <v>1</v>
      </c>
      <c r="F86" s="29" t="s">
        <v>23</v>
      </c>
      <c r="G86" s="31">
        <v>1.4999999999999999E-4</v>
      </c>
      <c r="H86" s="29" t="s">
        <v>358</v>
      </c>
      <c r="I86" s="29" t="s">
        <v>318</v>
      </c>
      <c r="J86" s="29"/>
      <c r="K86" s="29"/>
    </row>
    <row r="87" spans="1:11">
      <c r="A87" s="29">
        <v>2135</v>
      </c>
      <c r="B87" s="29">
        <v>2161</v>
      </c>
      <c r="C87" s="29" t="s">
        <v>52</v>
      </c>
      <c r="D87" s="29" t="str">
        <f t="shared" si="1"/>
        <v>2161 &amp; Unit_4_JRPS</v>
      </c>
      <c r="E87" s="29">
        <v>1</v>
      </c>
      <c r="F87" s="29" t="s">
        <v>29</v>
      </c>
      <c r="G87" s="31">
        <v>2.04E-4</v>
      </c>
      <c r="H87" s="29" t="s">
        <v>359</v>
      </c>
      <c r="I87" s="29" t="s">
        <v>318</v>
      </c>
      <c r="J87" s="29"/>
      <c r="K87" s="29"/>
    </row>
    <row r="88" spans="1:11">
      <c r="A88" s="29">
        <v>1111</v>
      </c>
      <c r="B88" s="29">
        <v>3942</v>
      </c>
      <c r="C88" s="29" t="s">
        <v>25</v>
      </c>
      <c r="D88" s="29" t="str">
        <f t="shared" si="1"/>
        <v>3942 &amp; Unit_1</v>
      </c>
      <c r="E88" s="29">
        <v>1</v>
      </c>
      <c r="F88" s="29" t="s">
        <v>20</v>
      </c>
      <c r="G88" s="31">
        <v>3.7300000000000001E-4</v>
      </c>
      <c r="H88" s="29" t="s">
        <v>360</v>
      </c>
      <c r="I88" s="29" t="s">
        <v>318</v>
      </c>
      <c r="J88" s="29"/>
      <c r="K88" s="29"/>
    </row>
    <row r="89" spans="1:11">
      <c r="A89" s="29">
        <v>1189</v>
      </c>
      <c r="B89" s="29">
        <v>492</v>
      </c>
      <c r="C89" s="29" t="s">
        <v>72</v>
      </c>
      <c r="D89" s="29" t="str">
        <f t="shared" si="1"/>
        <v>492 &amp; Unit 5 - Coal</v>
      </c>
      <c r="E89" s="29">
        <v>1</v>
      </c>
      <c r="F89" s="29" t="s">
        <v>50</v>
      </c>
      <c r="G89" s="31">
        <v>1.54E-7</v>
      </c>
      <c r="H89" s="29" t="s">
        <v>361</v>
      </c>
      <c r="I89" s="29" t="s">
        <v>318</v>
      </c>
      <c r="J89" s="29"/>
      <c r="K89" s="29"/>
    </row>
    <row r="90" spans="1:11">
      <c r="A90" s="29">
        <v>2170</v>
      </c>
      <c r="B90" s="29">
        <v>6077</v>
      </c>
      <c r="C90" s="29" t="s">
        <v>69</v>
      </c>
      <c r="D90" s="29" t="str">
        <f t="shared" si="1"/>
        <v>6077 &amp; U1</v>
      </c>
      <c r="E90" s="29">
        <v>1</v>
      </c>
      <c r="F90" s="29" t="s">
        <v>20</v>
      </c>
      <c r="G90" s="31">
        <v>3.0100000000000001E-7</v>
      </c>
      <c r="H90" s="29" t="s">
        <v>362</v>
      </c>
      <c r="I90" s="29" t="s">
        <v>318</v>
      </c>
      <c r="J90" s="29"/>
      <c r="K90" s="29"/>
    </row>
    <row r="91" spans="1:11">
      <c r="A91" s="29">
        <v>1190</v>
      </c>
      <c r="B91" s="29">
        <v>492</v>
      </c>
      <c r="C91" s="29" t="s">
        <v>73</v>
      </c>
      <c r="D91" s="29" t="str">
        <f t="shared" si="1"/>
        <v>492 &amp; Unit 7 - Coal</v>
      </c>
      <c r="E91" s="29">
        <v>1</v>
      </c>
      <c r="F91" s="29" t="s">
        <v>30</v>
      </c>
      <c r="G91" s="31">
        <v>3.2500000000000001E-7</v>
      </c>
      <c r="H91" s="29" t="s">
        <v>363</v>
      </c>
      <c r="I91" s="29" t="s">
        <v>318</v>
      </c>
      <c r="J91" s="29"/>
      <c r="K91" s="29"/>
    </row>
    <row r="92" spans="1:11">
      <c r="A92" s="29">
        <v>1835</v>
      </c>
      <c r="B92" s="29">
        <v>6077</v>
      </c>
      <c r="C92" s="29" t="s">
        <v>35</v>
      </c>
      <c r="D92" s="29" t="str">
        <f t="shared" si="1"/>
        <v>6077 &amp; U2</v>
      </c>
      <c r="E92" s="29">
        <v>1</v>
      </c>
      <c r="F92" s="29" t="s">
        <v>23</v>
      </c>
      <c r="G92" s="31">
        <v>4.8500000000000002E-7</v>
      </c>
      <c r="H92" s="29" t="s">
        <v>364</v>
      </c>
      <c r="I92" s="29" t="s">
        <v>318</v>
      </c>
      <c r="J92" s="29"/>
      <c r="K92" s="29"/>
    </row>
    <row r="93" spans="1:11">
      <c r="A93" s="29">
        <v>1597</v>
      </c>
      <c r="B93" s="29">
        <v>4072</v>
      </c>
      <c r="C93" s="29" t="s">
        <v>37</v>
      </c>
      <c r="D93" s="29" t="str">
        <f t="shared" si="1"/>
        <v>4072 &amp; 8</v>
      </c>
      <c r="E93" s="29">
        <v>1</v>
      </c>
      <c r="F93" s="29" t="s">
        <v>37</v>
      </c>
      <c r="G93" s="31">
        <v>5.7000000000000005E-7</v>
      </c>
      <c r="H93" s="29" t="s">
        <v>365</v>
      </c>
      <c r="I93" s="29" t="s">
        <v>318</v>
      </c>
      <c r="J93" s="29"/>
      <c r="K93" s="29"/>
    </row>
    <row r="94" spans="1:11">
      <c r="A94" s="29">
        <v>1654</v>
      </c>
      <c r="B94" s="29">
        <v>10743</v>
      </c>
      <c r="C94" s="29" t="s">
        <v>74</v>
      </c>
      <c r="D94" s="29" t="str">
        <f t="shared" si="1"/>
        <v>10743 &amp; Unit 1&amp;2</v>
      </c>
      <c r="E94" s="29">
        <v>2</v>
      </c>
      <c r="F94" s="29" t="s">
        <v>75</v>
      </c>
      <c r="G94" s="31">
        <v>7.2099999999999996E-7</v>
      </c>
      <c r="H94" s="29" t="s">
        <v>366</v>
      </c>
      <c r="I94" s="29" t="s">
        <v>318</v>
      </c>
      <c r="J94" s="29"/>
      <c r="K94" s="29"/>
    </row>
    <row r="95" spans="1:11">
      <c r="A95" s="29">
        <v>1654</v>
      </c>
      <c r="B95" s="29">
        <v>10743</v>
      </c>
      <c r="C95" s="29" t="s">
        <v>74</v>
      </c>
      <c r="D95" s="29" t="str">
        <f t="shared" si="1"/>
        <v>10743 &amp; Unit 1&amp;2</v>
      </c>
      <c r="E95" s="29">
        <v>2</v>
      </c>
      <c r="F95" s="30" t="s">
        <v>76</v>
      </c>
      <c r="G95" s="31"/>
      <c r="H95" s="29"/>
      <c r="I95" s="29"/>
      <c r="J95" s="29"/>
      <c r="K95" s="29"/>
    </row>
    <row r="96" spans="1:11">
      <c r="A96" s="29">
        <v>1832</v>
      </c>
      <c r="B96" s="29">
        <v>2277</v>
      </c>
      <c r="C96" s="29" t="s">
        <v>69</v>
      </c>
      <c r="D96" s="29" t="str">
        <f t="shared" si="1"/>
        <v>2277 &amp; U1</v>
      </c>
      <c r="E96" s="29">
        <v>1</v>
      </c>
      <c r="F96" s="29" t="s">
        <v>20</v>
      </c>
      <c r="G96" s="31">
        <v>7.3200000000000004E-7</v>
      </c>
      <c r="H96" s="29" t="s">
        <v>367</v>
      </c>
      <c r="I96" s="29" t="s">
        <v>318</v>
      </c>
      <c r="J96" s="29"/>
      <c r="K96" s="29"/>
    </row>
    <row r="97" spans="1:11">
      <c r="A97" s="29">
        <v>845</v>
      </c>
      <c r="B97" s="29">
        <v>10849</v>
      </c>
      <c r="C97" s="29" t="s">
        <v>79</v>
      </c>
      <c r="D97" s="29" t="str">
        <f t="shared" si="1"/>
        <v>10849 &amp; GEN2</v>
      </c>
      <c r="E97" s="29">
        <v>1</v>
      </c>
      <c r="F97" s="29" t="s">
        <v>80</v>
      </c>
      <c r="G97" s="31">
        <v>9.1200000000000001E-7</v>
      </c>
      <c r="H97" s="29" t="s">
        <v>368</v>
      </c>
      <c r="I97" s="29" t="s">
        <v>318</v>
      </c>
      <c r="J97" s="29"/>
      <c r="K97" s="29"/>
    </row>
    <row r="98" spans="1:11">
      <c r="A98" s="29">
        <v>1833</v>
      </c>
      <c r="B98" s="29">
        <v>2277</v>
      </c>
      <c r="C98" s="29" t="s">
        <v>35</v>
      </c>
      <c r="D98" s="29" t="str">
        <f t="shared" si="1"/>
        <v>2277 &amp; U2</v>
      </c>
      <c r="E98" s="29">
        <v>1</v>
      </c>
      <c r="F98" s="29" t="s">
        <v>23</v>
      </c>
      <c r="G98" s="31">
        <v>9.9900000000000009E-7</v>
      </c>
      <c r="H98" s="29" t="s">
        <v>369</v>
      </c>
      <c r="I98" s="29" t="s">
        <v>318</v>
      </c>
      <c r="J98" s="29"/>
      <c r="K98" s="29"/>
    </row>
    <row r="99" spans="1:11">
      <c r="A99" s="29">
        <v>524</v>
      </c>
      <c r="B99" s="29">
        <v>3130</v>
      </c>
      <c r="C99" s="29" t="s">
        <v>81</v>
      </c>
      <c r="D99" s="29" t="str">
        <f t="shared" si="1"/>
        <v>3130 &amp; SEW-1</v>
      </c>
      <c r="E99" s="29">
        <v>2</v>
      </c>
      <c r="F99" s="29" t="s">
        <v>20</v>
      </c>
      <c r="G99" s="31">
        <v>1.39E-6</v>
      </c>
      <c r="H99" s="29" t="s">
        <v>370</v>
      </c>
      <c r="I99" s="29" t="s">
        <v>318</v>
      </c>
      <c r="J99" s="29"/>
      <c r="K99" s="29"/>
    </row>
    <row r="100" spans="1:11">
      <c r="A100" s="29">
        <v>524</v>
      </c>
      <c r="B100" s="29">
        <v>3130</v>
      </c>
      <c r="C100" s="29" t="s">
        <v>81</v>
      </c>
      <c r="D100" s="29" t="str">
        <f t="shared" si="1"/>
        <v>3130 &amp; SEW-1</v>
      </c>
      <c r="E100" s="29">
        <v>2</v>
      </c>
      <c r="F100" s="30" t="s">
        <v>23</v>
      </c>
      <c r="G100" s="31"/>
      <c r="H100" s="29"/>
      <c r="I100" s="29"/>
      <c r="J100" s="29"/>
      <c r="K100" s="29"/>
    </row>
    <row r="101" spans="1:11">
      <c r="A101" s="29">
        <v>2088</v>
      </c>
      <c r="B101" s="29">
        <v>54144</v>
      </c>
      <c r="C101" s="29" t="s">
        <v>77</v>
      </c>
      <c r="D101" s="29" t="str">
        <f t="shared" si="1"/>
        <v>54144 &amp; BRBRI</v>
      </c>
      <c r="E101" s="29">
        <v>1</v>
      </c>
      <c r="F101" s="29" t="s">
        <v>78</v>
      </c>
      <c r="G101" s="31">
        <v>2.6400000000000001E-6</v>
      </c>
      <c r="H101" s="29" t="s">
        <v>371</v>
      </c>
      <c r="I101" s="29" t="s">
        <v>318</v>
      </c>
      <c r="J101" s="29"/>
      <c r="K101" s="29"/>
    </row>
    <row r="102" spans="1:11">
      <c r="A102" s="29">
        <v>2095</v>
      </c>
      <c r="B102" s="29">
        <v>4125</v>
      </c>
      <c r="C102" s="29" t="s">
        <v>66</v>
      </c>
      <c r="D102" s="29" t="str">
        <f t="shared" si="1"/>
        <v>4125 &amp; B-09</v>
      </c>
      <c r="E102" s="29">
        <v>1</v>
      </c>
      <c r="F102" s="29" t="s">
        <v>67</v>
      </c>
      <c r="G102" s="31">
        <v>2.9299999999999999E-6</v>
      </c>
      <c r="H102" s="29" t="s">
        <v>372</v>
      </c>
      <c r="I102" s="29" t="s">
        <v>318</v>
      </c>
      <c r="J102" s="29"/>
      <c r="K102" s="29"/>
    </row>
    <row r="103" spans="1:11">
      <c r="A103" s="29">
        <v>1606</v>
      </c>
      <c r="B103" s="29">
        <v>4078</v>
      </c>
      <c r="C103" s="29" t="s">
        <v>68</v>
      </c>
      <c r="D103" s="29" t="str">
        <f t="shared" si="1"/>
        <v>4078 &amp; W3</v>
      </c>
      <c r="E103" s="29">
        <v>1</v>
      </c>
      <c r="F103" s="29" t="s">
        <v>15</v>
      </c>
      <c r="G103" s="31">
        <v>3.9099999999999998E-6</v>
      </c>
      <c r="H103" s="29" t="s">
        <v>373</v>
      </c>
      <c r="I103" s="29" t="s">
        <v>318</v>
      </c>
      <c r="J103" s="29"/>
      <c r="K103" s="29"/>
    </row>
    <row r="104" spans="1:11">
      <c r="A104" s="29">
        <v>1841</v>
      </c>
      <c r="B104" s="29">
        <v>897</v>
      </c>
      <c r="C104" s="29" t="s">
        <v>58</v>
      </c>
      <c r="D104" s="29" t="str">
        <f t="shared" si="1"/>
        <v>897 &amp; 001</v>
      </c>
      <c r="E104" s="29">
        <v>1</v>
      </c>
      <c r="F104" s="29" t="s">
        <v>32</v>
      </c>
      <c r="G104" s="31">
        <v>4.3900000000000003E-6</v>
      </c>
      <c r="H104" s="29" t="s">
        <v>374</v>
      </c>
      <c r="I104" s="29" t="s">
        <v>318</v>
      </c>
      <c r="J104" s="29"/>
      <c r="K104" s="29"/>
    </row>
    <row r="105" spans="1:11">
      <c r="A105" s="29">
        <v>879456</v>
      </c>
      <c r="B105" s="29">
        <v>6147</v>
      </c>
      <c r="C105" s="29" t="s">
        <v>23</v>
      </c>
      <c r="D105" s="29" t="str">
        <f t="shared" si="1"/>
        <v>6147 &amp; 2</v>
      </c>
      <c r="E105" s="29">
        <v>1</v>
      </c>
      <c r="F105" s="29" t="s">
        <v>23</v>
      </c>
      <c r="G105" s="31">
        <v>1.4600000000000001E-5</v>
      </c>
      <c r="H105" s="29" t="s">
        <v>375</v>
      </c>
      <c r="I105" s="29" t="s">
        <v>318</v>
      </c>
      <c r="J105" s="29"/>
      <c r="K105" s="29"/>
    </row>
    <row r="106" spans="1:11">
      <c r="A106" s="29">
        <v>63254</v>
      </c>
      <c r="B106" s="29">
        <v>3280</v>
      </c>
      <c r="C106" s="29" t="s">
        <v>63</v>
      </c>
      <c r="D106" s="29" t="str">
        <f t="shared" si="1"/>
        <v>3280 &amp; CAN003</v>
      </c>
      <c r="E106" s="29">
        <v>1</v>
      </c>
      <c r="F106" s="29" t="s">
        <v>64</v>
      </c>
      <c r="G106" s="31">
        <v>1.8099999999999999E-5</v>
      </c>
      <c r="H106" s="29" t="s">
        <v>376</v>
      </c>
      <c r="I106" s="29" t="s">
        <v>318</v>
      </c>
      <c r="J106" s="29"/>
      <c r="K106" s="29"/>
    </row>
    <row r="107" spans="1:11">
      <c r="A107" s="29">
        <v>1310</v>
      </c>
      <c r="B107" s="29">
        <v>527</v>
      </c>
      <c r="C107" s="29" t="s">
        <v>58</v>
      </c>
      <c r="D107" s="29" t="str">
        <f t="shared" si="1"/>
        <v>527 &amp; 001</v>
      </c>
      <c r="E107" s="29">
        <v>1</v>
      </c>
      <c r="F107" s="29" t="s">
        <v>20</v>
      </c>
      <c r="G107" s="31">
        <v>3.7299999999999999E-5</v>
      </c>
      <c r="H107" s="29" t="s">
        <v>377</v>
      </c>
      <c r="I107" s="29" t="s">
        <v>318</v>
      </c>
      <c r="J107" s="29"/>
      <c r="K107" s="29"/>
    </row>
    <row r="108" spans="1:11">
      <c r="A108" s="29">
        <v>734</v>
      </c>
      <c r="B108" s="29">
        <v>4042</v>
      </c>
      <c r="C108" s="29" t="s">
        <v>70</v>
      </c>
      <c r="D108" s="29" t="str">
        <f t="shared" si="1"/>
        <v>4042 &amp; VAPP-B1</v>
      </c>
      <c r="E108" s="29">
        <v>1</v>
      </c>
      <c r="F108" s="29" t="s">
        <v>20</v>
      </c>
      <c r="G108" s="31">
        <v>1.3200000000000001E-4</v>
      </c>
      <c r="H108" s="29" t="s">
        <v>378</v>
      </c>
      <c r="I108" s="29" t="s">
        <v>318</v>
      </c>
      <c r="J108" s="29"/>
      <c r="K108" s="29"/>
    </row>
    <row r="109" spans="1:11">
      <c r="A109" s="29">
        <v>736</v>
      </c>
      <c r="B109" s="29">
        <v>4042</v>
      </c>
      <c r="C109" s="29" t="s">
        <v>71</v>
      </c>
      <c r="D109" s="29" t="str">
        <f t="shared" si="1"/>
        <v>4042 &amp; VAPP-B3</v>
      </c>
      <c r="E109" s="29">
        <v>1</v>
      </c>
      <c r="F109" s="29" t="s">
        <v>15</v>
      </c>
      <c r="G109" s="31">
        <v>2.23E-4</v>
      </c>
      <c r="H109" s="29" t="s">
        <v>379</v>
      </c>
      <c r="I109" s="29" t="s">
        <v>318</v>
      </c>
      <c r="J109" s="29"/>
      <c r="K109" s="29"/>
    </row>
    <row r="110" spans="1:11">
      <c r="A110" s="29">
        <v>1244</v>
      </c>
      <c r="B110" s="29">
        <v>4042</v>
      </c>
      <c r="C110" s="29" t="s">
        <v>70</v>
      </c>
      <c r="D110" s="29" t="str">
        <f t="shared" si="1"/>
        <v>4042 &amp; VAPP-B1</v>
      </c>
      <c r="E110" s="29">
        <v>1</v>
      </c>
      <c r="F110" s="29" t="s">
        <v>20</v>
      </c>
      <c r="G110" s="31">
        <v>2.2499999999999999E-4</v>
      </c>
      <c r="H110" s="29" t="s">
        <v>380</v>
      </c>
      <c r="I110" s="29" t="s">
        <v>318</v>
      </c>
      <c r="J110" s="29"/>
      <c r="K110" s="29"/>
    </row>
    <row r="111" spans="1:11">
      <c r="A111" s="29">
        <v>735</v>
      </c>
      <c r="B111" s="29">
        <v>4042</v>
      </c>
      <c r="C111" s="29" t="s">
        <v>71</v>
      </c>
      <c r="D111" s="29" t="str">
        <f t="shared" si="1"/>
        <v>4042 &amp; VAPP-B3</v>
      </c>
      <c r="E111" s="29">
        <v>1</v>
      </c>
      <c r="F111" s="29" t="s">
        <v>15</v>
      </c>
      <c r="G111" s="31">
        <v>3.0200000000000002E-4</v>
      </c>
      <c r="H111" s="29" t="s">
        <v>381</v>
      </c>
      <c r="I111" s="29" t="s">
        <v>318</v>
      </c>
      <c r="J111" s="29"/>
      <c r="K111" s="29"/>
    </row>
    <row r="112" spans="1:11">
      <c r="A112" s="29">
        <v>1276</v>
      </c>
      <c r="B112" s="29">
        <v>6639</v>
      </c>
      <c r="C112" s="29" t="s">
        <v>23</v>
      </c>
      <c r="D112" s="29" t="str">
        <f t="shared" si="1"/>
        <v>6639 &amp; 2</v>
      </c>
      <c r="E112" s="29">
        <v>1</v>
      </c>
      <c r="F112" s="29" t="s">
        <v>140</v>
      </c>
      <c r="G112" s="31">
        <v>2.16E-7</v>
      </c>
      <c r="H112" s="29" t="s">
        <v>382</v>
      </c>
      <c r="I112" s="29" t="s">
        <v>383</v>
      </c>
      <c r="J112" s="29"/>
      <c r="K112" s="29"/>
    </row>
    <row r="113" spans="1:11">
      <c r="A113" s="29">
        <v>1915</v>
      </c>
      <c r="B113" s="29">
        <v>2107</v>
      </c>
      <c r="C113" s="29" t="s">
        <v>45</v>
      </c>
      <c r="D113" s="29" t="str">
        <f t="shared" si="1"/>
        <v>2107 &amp; 002</v>
      </c>
      <c r="E113" s="29">
        <v>1</v>
      </c>
      <c r="F113" s="29" t="s">
        <v>23</v>
      </c>
      <c r="G113" s="31">
        <v>2.9200000000000002E-7</v>
      </c>
      <c r="H113" s="29" t="s">
        <v>384</v>
      </c>
      <c r="I113" s="29" t="s">
        <v>383</v>
      </c>
      <c r="J113" s="29"/>
      <c r="K113" s="29"/>
    </row>
    <row r="114" spans="1:11">
      <c r="A114" s="29">
        <v>1648</v>
      </c>
      <c r="B114" s="29">
        <v>113</v>
      </c>
      <c r="C114" s="29" t="s">
        <v>137</v>
      </c>
      <c r="D114" s="29" t="str">
        <f t="shared" si="1"/>
        <v>113 &amp; 004</v>
      </c>
      <c r="E114" s="29">
        <v>1</v>
      </c>
      <c r="F114" s="29" t="s">
        <v>29</v>
      </c>
      <c r="G114" s="31">
        <v>3.7599999999999998E-7</v>
      </c>
      <c r="H114" s="29" t="s">
        <v>385</v>
      </c>
      <c r="I114" s="29" t="s">
        <v>383</v>
      </c>
      <c r="J114" s="29"/>
      <c r="K114" s="29"/>
    </row>
    <row r="115" spans="1:11">
      <c r="A115" s="29">
        <v>1972</v>
      </c>
      <c r="B115" s="29">
        <v>2324</v>
      </c>
      <c r="C115" s="29" t="s">
        <v>20</v>
      </c>
      <c r="D115" s="29" t="str">
        <f t="shared" si="1"/>
        <v>2324 &amp; 1</v>
      </c>
      <c r="E115" s="29">
        <v>1</v>
      </c>
      <c r="F115" s="29" t="s">
        <v>20</v>
      </c>
      <c r="G115" s="31">
        <v>3.9700000000000002E-7</v>
      </c>
      <c r="H115" s="29" t="s">
        <v>386</v>
      </c>
      <c r="I115" s="29" t="s">
        <v>383</v>
      </c>
      <c r="J115" s="29"/>
      <c r="K115" s="29"/>
    </row>
    <row r="116" spans="1:11">
      <c r="A116" s="29">
        <v>2239</v>
      </c>
      <c r="B116" s="29">
        <v>6016</v>
      </c>
      <c r="C116" s="29" t="s">
        <v>58</v>
      </c>
      <c r="D116" s="29" t="str">
        <f t="shared" si="1"/>
        <v>6016 &amp; 001</v>
      </c>
      <c r="E116" s="29">
        <v>1</v>
      </c>
      <c r="F116" s="29" t="s">
        <v>20</v>
      </c>
      <c r="G116" s="31">
        <v>7.6199999999999997E-7</v>
      </c>
      <c r="H116" s="29" t="s">
        <v>387</v>
      </c>
      <c r="I116" s="29" t="s">
        <v>383</v>
      </c>
      <c r="J116" s="29"/>
      <c r="K116" s="29"/>
    </row>
    <row r="117" spans="1:11">
      <c r="A117" s="29">
        <v>1515</v>
      </c>
      <c r="B117" s="29">
        <v>7097</v>
      </c>
      <c r="C117" s="29" t="s">
        <v>20</v>
      </c>
      <c r="D117" s="29" t="str">
        <f t="shared" si="1"/>
        <v>7097 &amp; 1</v>
      </c>
      <c r="E117" s="29">
        <v>1</v>
      </c>
      <c r="F117" s="29" t="s">
        <v>87</v>
      </c>
      <c r="G117" s="31">
        <v>7.8800000000000002E-7</v>
      </c>
      <c r="H117" s="29" t="s">
        <v>388</v>
      </c>
      <c r="I117" s="29" t="s">
        <v>383</v>
      </c>
      <c r="J117" s="29"/>
      <c r="K117" s="29"/>
    </row>
    <row r="118" spans="1:11">
      <c r="A118" s="29">
        <v>1647</v>
      </c>
      <c r="B118" s="29">
        <v>113</v>
      </c>
      <c r="C118" s="29" t="s">
        <v>136</v>
      </c>
      <c r="D118" s="29" t="str">
        <f t="shared" si="1"/>
        <v>113 &amp; 003</v>
      </c>
      <c r="E118" s="29">
        <v>1</v>
      </c>
      <c r="F118" s="29" t="s">
        <v>15</v>
      </c>
      <c r="G118" s="31">
        <v>8.6700000000000002E-7</v>
      </c>
      <c r="H118" s="29" t="s">
        <v>389</v>
      </c>
      <c r="I118" s="29" t="s">
        <v>383</v>
      </c>
      <c r="J118" s="29"/>
      <c r="K118" s="29"/>
    </row>
    <row r="119" spans="1:11">
      <c r="A119" s="29">
        <v>1638</v>
      </c>
      <c r="B119" s="29">
        <v>6113</v>
      </c>
      <c r="C119" s="29" t="s">
        <v>128</v>
      </c>
      <c r="D119" s="29" t="str">
        <f t="shared" si="1"/>
        <v>6113 &amp; 2-2007-FGDIN</v>
      </c>
      <c r="E119" s="29">
        <v>1</v>
      </c>
      <c r="F119" s="29" t="s">
        <v>23</v>
      </c>
      <c r="G119" s="31">
        <v>9.9300000000000006E-7</v>
      </c>
      <c r="H119" s="29" t="s">
        <v>390</v>
      </c>
      <c r="I119" s="29" t="s">
        <v>383</v>
      </c>
      <c r="J119" s="29"/>
      <c r="K119" s="29"/>
    </row>
    <row r="120" spans="1:11">
      <c r="A120" s="29">
        <v>1637</v>
      </c>
      <c r="B120" s="29">
        <v>6113</v>
      </c>
      <c r="C120" s="29" t="s">
        <v>127</v>
      </c>
      <c r="D120" s="29" t="str">
        <f t="shared" si="1"/>
        <v>6113 &amp; 1-2007-FGDIN</v>
      </c>
      <c r="E120" s="29">
        <v>1</v>
      </c>
      <c r="F120" s="29" t="s">
        <v>20</v>
      </c>
      <c r="G120" s="31">
        <v>1.06E-6</v>
      </c>
      <c r="H120" s="29" t="s">
        <v>391</v>
      </c>
      <c r="I120" s="29" t="s">
        <v>383</v>
      </c>
      <c r="J120" s="29"/>
      <c r="K120" s="29"/>
    </row>
    <row r="121" spans="1:11">
      <c r="A121" s="29">
        <v>1826</v>
      </c>
      <c r="B121" s="29">
        <v>1363</v>
      </c>
      <c r="C121" s="29" t="s">
        <v>126</v>
      </c>
      <c r="D121" s="29" t="str">
        <f t="shared" si="1"/>
        <v>1363 &amp; CR4</v>
      </c>
      <c r="E121" s="29">
        <v>1</v>
      </c>
      <c r="F121" s="29" t="s">
        <v>29</v>
      </c>
      <c r="G121" s="31">
        <v>1.3E-6</v>
      </c>
      <c r="H121" s="29" t="s">
        <v>392</v>
      </c>
      <c r="I121" s="29" t="s">
        <v>383</v>
      </c>
      <c r="J121" s="29"/>
      <c r="K121" s="29"/>
    </row>
    <row r="122" spans="1:11">
      <c r="A122" s="29">
        <v>23153</v>
      </c>
      <c r="B122" s="29">
        <v>2451</v>
      </c>
      <c r="C122" s="29" t="s">
        <v>141</v>
      </c>
      <c r="D122" s="29" t="str">
        <f t="shared" si="1"/>
        <v>2451 &amp; Unit 4</v>
      </c>
      <c r="E122" s="29">
        <v>1</v>
      </c>
      <c r="F122" s="29" t="s">
        <v>141</v>
      </c>
      <c r="G122" s="31">
        <v>1.77E-6</v>
      </c>
      <c r="H122" s="29" t="s">
        <v>393</v>
      </c>
      <c r="I122" s="29" t="s">
        <v>383</v>
      </c>
      <c r="J122" s="29"/>
      <c r="K122" s="29"/>
    </row>
    <row r="123" spans="1:11">
      <c r="A123" s="29">
        <v>2319</v>
      </c>
      <c r="B123" s="29">
        <v>56068</v>
      </c>
      <c r="C123" s="29" t="s">
        <v>132</v>
      </c>
      <c r="D123" s="29" t="str">
        <f t="shared" si="1"/>
        <v>56068 &amp; ERGS-B1</v>
      </c>
      <c r="E123" s="29">
        <v>1</v>
      </c>
      <c r="F123" s="29" t="s">
        <v>20</v>
      </c>
      <c r="G123" s="31">
        <v>1.79E-6</v>
      </c>
      <c r="H123" s="29" t="s">
        <v>394</v>
      </c>
      <c r="I123" s="29" t="s">
        <v>383</v>
      </c>
      <c r="J123" s="29"/>
      <c r="K123" s="29"/>
    </row>
    <row r="124" spans="1:11">
      <c r="A124" s="29">
        <v>1327</v>
      </c>
      <c r="B124" s="29">
        <v>6021</v>
      </c>
      <c r="C124" s="29" t="s">
        <v>143</v>
      </c>
      <c r="D124" s="29" t="str">
        <f t="shared" si="1"/>
        <v>6021 &amp; C2</v>
      </c>
      <c r="E124" s="29">
        <v>1</v>
      </c>
      <c r="F124" s="29" t="s">
        <v>143</v>
      </c>
      <c r="G124" s="31">
        <v>1.8300000000000001E-6</v>
      </c>
      <c r="H124" s="29" t="s">
        <v>323</v>
      </c>
      <c r="I124" s="29" t="s">
        <v>383</v>
      </c>
      <c r="J124" s="29"/>
      <c r="K124" s="29"/>
    </row>
    <row r="125" spans="1:11">
      <c r="A125" s="29">
        <v>2259</v>
      </c>
      <c r="B125" s="29">
        <v>602</v>
      </c>
      <c r="C125" s="29" t="s">
        <v>45</v>
      </c>
      <c r="D125" s="29" t="str">
        <f t="shared" si="1"/>
        <v>602 &amp; 002</v>
      </c>
      <c r="E125" s="29">
        <v>1</v>
      </c>
      <c r="F125" s="29" t="s">
        <v>23</v>
      </c>
      <c r="G125" s="31">
        <v>1.88E-6</v>
      </c>
      <c r="H125" s="29" t="s">
        <v>395</v>
      </c>
      <c r="I125" s="29" t="s">
        <v>383</v>
      </c>
      <c r="J125" s="29"/>
      <c r="K125" s="29"/>
    </row>
    <row r="126" spans="1:11">
      <c r="A126" s="29">
        <v>23152</v>
      </c>
      <c r="B126" s="29">
        <v>2451</v>
      </c>
      <c r="C126" s="29" t="s">
        <v>33</v>
      </c>
      <c r="D126" s="29" t="str">
        <f t="shared" si="1"/>
        <v>2451 &amp; Unit 3</v>
      </c>
      <c r="E126" s="29">
        <v>1</v>
      </c>
      <c r="F126" s="29" t="s">
        <v>33</v>
      </c>
      <c r="G126" s="31">
        <v>2.3599999999999999E-6</v>
      </c>
      <c r="H126" s="29" t="s">
        <v>396</v>
      </c>
      <c r="I126" s="29" t="s">
        <v>383</v>
      </c>
      <c r="J126" s="29"/>
      <c r="K126" s="29"/>
    </row>
    <row r="127" spans="1:11">
      <c r="A127" s="29">
        <v>18261</v>
      </c>
      <c r="B127" s="29">
        <v>1363</v>
      </c>
      <c r="C127" s="29" t="s">
        <v>125</v>
      </c>
      <c r="D127" s="29" t="str">
        <f t="shared" si="1"/>
        <v>1363 &amp; CR5</v>
      </c>
      <c r="E127" s="29">
        <v>1</v>
      </c>
      <c r="F127" s="29" t="s">
        <v>50</v>
      </c>
      <c r="G127" s="31">
        <v>2.4099999999999998E-6</v>
      </c>
      <c r="H127" s="29" t="s">
        <v>327</v>
      </c>
      <c r="I127" s="29" t="s">
        <v>383</v>
      </c>
      <c r="J127" s="29"/>
      <c r="K127" s="29"/>
    </row>
    <row r="128" spans="1:11">
      <c r="A128" s="29">
        <v>23151</v>
      </c>
      <c r="B128" s="29">
        <v>2451</v>
      </c>
      <c r="C128" s="29" t="s">
        <v>55</v>
      </c>
      <c r="D128" s="29" t="str">
        <f t="shared" si="1"/>
        <v>2451 &amp; Unit 2</v>
      </c>
      <c r="E128" s="29">
        <v>1</v>
      </c>
      <c r="F128" s="29" t="s">
        <v>55</v>
      </c>
      <c r="G128" s="31">
        <v>2.5500000000000001E-6</v>
      </c>
      <c r="H128" s="29" t="s">
        <v>328</v>
      </c>
      <c r="I128" s="29" t="s">
        <v>383</v>
      </c>
      <c r="J128" s="29"/>
      <c r="K128" s="29"/>
    </row>
    <row r="129" spans="1:11">
      <c r="A129" s="29">
        <v>1330</v>
      </c>
      <c r="B129" s="29">
        <v>1374</v>
      </c>
      <c r="C129" s="29" t="s">
        <v>119</v>
      </c>
      <c r="D129" s="29" t="str">
        <f t="shared" si="1"/>
        <v>1374 &amp; Unit001</v>
      </c>
      <c r="E129" s="29">
        <v>2</v>
      </c>
      <c r="F129" s="29" t="s">
        <v>120</v>
      </c>
      <c r="G129" s="31">
        <v>2.7499999999999999E-6</v>
      </c>
      <c r="H129" s="29" t="s">
        <v>397</v>
      </c>
      <c r="I129" s="29" t="s">
        <v>383</v>
      </c>
      <c r="J129" s="29"/>
      <c r="K129" s="29"/>
    </row>
    <row r="130" spans="1:11">
      <c r="A130" s="29">
        <v>1330</v>
      </c>
      <c r="B130" s="29">
        <v>1374</v>
      </c>
      <c r="C130" s="29" t="s">
        <v>119</v>
      </c>
      <c r="D130" s="29" t="str">
        <f t="shared" si="1"/>
        <v>1374 &amp; Unit001</v>
      </c>
      <c r="E130" s="29">
        <v>2</v>
      </c>
      <c r="F130" s="30" t="s">
        <v>121</v>
      </c>
      <c r="G130" s="31"/>
      <c r="H130" s="29"/>
      <c r="I130" s="29"/>
      <c r="J130" s="29"/>
      <c r="K130" s="29"/>
    </row>
    <row r="131" spans="1:11">
      <c r="A131" s="29">
        <v>2315</v>
      </c>
      <c r="B131" s="29">
        <v>2451</v>
      </c>
      <c r="C131" s="29" t="s">
        <v>32</v>
      </c>
      <c r="D131" s="29" t="str">
        <f t="shared" si="1"/>
        <v>2451 &amp; Unit 1</v>
      </c>
      <c r="E131" s="29">
        <v>1</v>
      </c>
      <c r="F131" s="29" t="s">
        <v>32</v>
      </c>
      <c r="G131" s="31">
        <v>2.9900000000000002E-6</v>
      </c>
      <c r="H131" s="29" t="s">
        <v>398</v>
      </c>
      <c r="I131" s="29" t="s">
        <v>383</v>
      </c>
      <c r="J131" s="29"/>
      <c r="K131" s="29"/>
    </row>
    <row r="132" spans="1:11">
      <c r="A132" s="29">
        <v>1119</v>
      </c>
      <c r="B132" s="29">
        <v>130</v>
      </c>
      <c r="C132" s="29" t="s">
        <v>131</v>
      </c>
      <c r="D132" s="29" t="str">
        <f t="shared" ref="D132:D149" si="2">CONCATENATE(B132, " &amp; ", C132)</f>
        <v>130 &amp; C4</v>
      </c>
      <c r="E132" s="29">
        <v>1</v>
      </c>
      <c r="F132" s="29" t="s">
        <v>29</v>
      </c>
      <c r="G132" s="31">
        <v>3.7000000000000002E-6</v>
      </c>
      <c r="H132" s="29" t="s">
        <v>399</v>
      </c>
      <c r="I132" s="29" t="s">
        <v>383</v>
      </c>
      <c r="J132" s="29"/>
      <c r="K132" s="29"/>
    </row>
    <row r="133" spans="1:11">
      <c r="A133" s="29">
        <v>1187</v>
      </c>
      <c r="B133" s="29">
        <v>3149</v>
      </c>
      <c r="C133" s="29" t="s">
        <v>35</v>
      </c>
      <c r="D133" s="29" t="str">
        <f t="shared" si="2"/>
        <v>3149 &amp; U2</v>
      </c>
      <c r="E133" s="29">
        <v>1</v>
      </c>
      <c r="F133" s="29" t="s">
        <v>23</v>
      </c>
      <c r="G133" s="31">
        <v>4.1400000000000002E-6</v>
      </c>
      <c r="H133" s="29" t="s">
        <v>400</v>
      </c>
      <c r="I133" s="29" t="s">
        <v>383</v>
      </c>
      <c r="J133" s="29"/>
      <c r="K133" s="29"/>
    </row>
    <row r="134" spans="1:11">
      <c r="A134" s="29">
        <v>900</v>
      </c>
      <c r="B134" s="29">
        <v>2718</v>
      </c>
      <c r="C134" s="29" t="s">
        <v>133</v>
      </c>
      <c r="D134" s="29" t="str">
        <f t="shared" si="2"/>
        <v>2718 &amp; 3-2009</v>
      </c>
      <c r="E134" s="29">
        <v>1</v>
      </c>
      <c r="F134" s="29" t="s">
        <v>134</v>
      </c>
      <c r="G134" s="31">
        <v>4.1899999999999997E-6</v>
      </c>
      <c r="H134" s="29" t="s">
        <v>401</v>
      </c>
      <c r="I134" s="29" t="s">
        <v>383</v>
      </c>
      <c r="J134" s="29"/>
      <c r="K134" s="29"/>
    </row>
    <row r="135" spans="1:11">
      <c r="A135" s="29">
        <v>1558</v>
      </c>
      <c r="B135" s="29">
        <v>6076</v>
      </c>
      <c r="C135" s="29" t="s">
        <v>142</v>
      </c>
      <c r="D135" s="29" t="str">
        <f t="shared" si="2"/>
        <v>6076 &amp; Unit3</v>
      </c>
      <c r="E135" s="29">
        <v>1</v>
      </c>
      <c r="F135" s="29" t="s">
        <v>15</v>
      </c>
      <c r="G135" s="31">
        <v>4.4100000000000001E-6</v>
      </c>
      <c r="H135" s="29" t="s">
        <v>402</v>
      </c>
      <c r="I135" s="29" t="s">
        <v>383</v>
      </c>
      <c r="J135" s="29"/>
      <c r="K135" s="29"/>
    </row>
    <row r="136" spans="1:11">
      <c r="A136" s="29">
        <v>1117</v>
      </c>
      <c r="B136" s="29">
        <v>130</v>
      </c>
      <c r="C136" s="29" t="s">
        <v>129</v>
      </c>
      <c r="D136" s="29" t="str">
        <f t="shared" si="2"/>
        <v>130 &amp; C1</v>
      </c>
      <c r="E136" s="29">
        <v>1</v>
      </c>
      <c r="F136" s="29" t="s">
        <v>20</v>
      </c>
      <c r="G136" s="31">
        <v>5.2900000000000002E-6</v>
      </c>
      <c r="H136" s="29" t="s">
        <v>403</v>
      </c>
      <c r="I136" s="29" t="s">
        <v>383</v>
      </c>
      <c r="J136" s="29"/>
      <c r="K136" s="29"/>
    </row>
    <row r="137" spans="1:11">
      <c r="A137" s="29">
        <v>1117</v>
      </c>
      <c r="B137" s="29">
        <v>130</v>
      </c>
      <c r="C137" s="29" t="s">
        <v>129</v>
      </c>
      <c r="D137" s="29" t="str">
        <f t="shared" si="2"/>
        <v>130 &amp; C1</v>
      </c>
      <c r="E137" s="29">
        <v>1</v>
      </c>
      <c r="F137" s="29" t="s">
        <v>20</v>
      </c>
      <c r="G137" s="31">
        <v>5.2900000000000002E-6</v>
      </c>
      <c r="H137" s="29" t="s">
        <v>403</v>
      </c>
      <c r="I137" s="29" t="s">
        <v>383</v>
      </c>
      <c r="J137" s="29"/>
      <c r="K137" s="29"/>
    </row>
    <row r="138" spans="1:11">
      <c r="A138" s="29">
        <v>2055</v>
      </c>
      <c r="B138" s="29">
        <v>6018</v>
      </c>
      <c r="C138" s="29" t="s">
        <v>23</v>
      </c>
      <c r="D138" s="29" t="str">
        <f t="shared" si="2"/>
        <v>6018 &amp; 2</v>
      </c>
      <c r="E138" s="29">
        <v>1</v>
      </c>
      <c r="F138" s="29" t="s">
        <v>23</v>
      </c>
      <c r="G138" s="31">
        <v>5.3000000000000001E-6</v>
      </c>
      <c r="H138" s="29" t="s">
        <v>404</v>
      </c>
      <c r="I138" s="29" t="s">
        <v>383</v>
      </c>
      <c r="J138" s="29"/>
      <c r="K138" s="29"/>
    </row>
    <row r="139" spans="1:11">
      <c r="A139" s="29">
        <v>1177</v>
      </c>
      <c r="B139" s="29">
        <v>990</v>
      </c>
      <c r="C139" s="29" t="s">
        <v>138</v>
      </c>
      <c r="D139" s="29" t="str">
        <f t="shared" si="2"/>
        <v>990 &amp; 70ss</v>
      </c>
      <c r="E139" s="29">
        <v>1</v>
      </c>
      <c r="F139" s="29" t="s">
        <v>139</v>
      </c>
      <c r="G139" s="31">
        <v>5.9699999999999996E-6</v>
      </c>
      <c r="H139" s="29" t="s">
        <v>405</v>
      </c>
      <c r="I139" s="29" t="s">
        <v>383</v>
      </c>
      <c r="J139" s="29"/>
      <c r="K139" s="29"/>
    </row>
    <row r="140" spans="1:11">
      <c r="A140" s="29">
        <v>966</v>
      </c>
      <c r="B140" s="29">
        <v>3098</v>
      </c>
      <c r="C140" s="29" t="s">
        <v>135</v>
      </c>
      <c r="D140" s="29" t="str">
        <f t="shared" si="2"/>
        <v>3098 &amp; ELR1-2</v>
      </c>
      <c r="E140" s="29">
        <v>1</v>
      </c>
      <c r="F140" s="29" t="s">
        <v>20</v>
      </c>
      <c r="G140" s="31">
        <v>6.2700000000000001E-6</v>
      </c>
      <c r="H140" s="29" t="s">
        <v>406</v>
      </c>
      <c r="I140" s="29" t="s">
        <v>383</v>
      </c>
      <c r="J140" s="29"/>
      <c r="K140" s="29"/>
    </row>
    <row r="141" spans="1:11">
      <c r="A141" s="29">
        <v>1120</v>
      </c>
      <c r="B141" s="29">
        <v>3179</v>
      </c>
      <c r="C141" s="29" t="s">
        <v>58</v>
      </c>
      <c r="D141" s="29" t="str">
        <f t="shared" si="2"/>
        <v>3179 &amp; 001</v>
      </c>
      <c r="E141" s="29">
        <v>1</v>
      </c>
      <c r="F141" s="29" t="s">
        <v>20</v>
      </c>
      <c r="G141" s="31">
        <v>6.4300000000000003E-6</v>
      </c>
      <c r="H141" s="29" t="s">
        <v>407</v>
      </c>
      <c r="I141" s="29" t="s">
        <v>383</v>
      </c>
      <c r="J141" s="29"/>
      <c r="K141" s="29"/>
    </row>
    <row r="142" spans="1:11">
      <c r="A142" s="29">
        <v>1118</v>
      </c>
      <c r="B142" s="29">
        <v>130</v>
      </c>
      <c r="C142" s="29" t="s">
        <v>130</v>
      </c>
      <c r="D142" s="29" t="str">
        <f t="shared" si="2"/>
        <v>130 &amp; C3</v>
      </c>
      <c r="E142" s="29">
        <v>1</v>
      </c>
      <c r="F142" s="29" t="s">
        <v>15</v>
      </c>
      <c r="G142" s="31">
        <v>6.7100000000000001E-6</v>
      </c>
      <c r="H142" s="29" t="s">
        <v>408</v>
      </c>
      <c r="I142" s="29" t="s">
        <v>383</v>
      </c>
      <c r="J142" s="29"/>
      <c r="K142" s="29"/>
    </row>
    <row r="143" spans="1:11">
      <c r="A143" s="29">
        <v>1185</v>
      </c>
      <c r="B143" s="29">
        <v>3149</v>
      </c>
      <c r="C143" s="29" t="s">
        <v>69</v>
      </c>
      <c r="D143" s="29" t="str">
        <f t="shared" si="2"/>
        <v>3149 &amp; U1</v>
      </c>
      <c r="E143" s="29">
        <v>1</v>
      </c>
      <c r="F143" s="29" t="s">
        <v>20</v>
      </c>
      <c r="G143" s="31">
        <v>9.0999999999999993E-6</v>
      </c>
      <c r="H143" s="29" t="s">
        <v>409</v>
      </c>
      <c r="I143" s="29" t="s">
        <v>383</v>
      </c>
      <c r="J143" s="29"/>
      <c r="K143" s="29"/>
    </row>
    <row r="144" spans="1:11">
      <c r="A144" s="29">
        <v>1176</v>
      </c>
      <c r="B144" s="29">
        <v>3140</v>
      </c>
      <c r="C144" s="29" t="s">
        <v>69</v>
      </c>
      <c r="D144" s="29" t="str">
        <f t="shared" si="2"/>
        <v>3140 &amp; U1</v>
      </c>
      <c r="E144" s="29">
        <v>1</v>
      </c>
      <c r="F144" s="29" t="s">
        <v>20</v>
      </c>
      <c r="G144" s="31">
        <v>1.47E-5</v>
      </c>
      <c r="H144" s="29" t="s">
        <v>349</v>
      </c>
      <c r="I144" s="29" t="s">
        <v>383</v>
      </c>
      <c r="J144" s="29"/>
      <c r="K144" s="29"/>
    </row>
    <row r="145" spans="1:11">
      <c r="A145" s="29">
        <v>1743</v>
      </c>
      <c r="B145" s="29">
        <v>2706</v>
      </c>
      <c r="C145" s="29" t="s">
        <v>123</v>
      </c>
      <c r="D145" s="29" t="str">
        <f t="shared" si="2"/>
        <v>2706 &amp; Ash_Cfg_2</v>
      </c>
      <c r="E145" s="29">
        <v>1</v>
      </c>
      <c r="F145" s="29" t="s">
        <v>23</v>
      </c>
      <c r="G145" s="31">
        <v>3.6000000000000001E-5</v>
      </c>
      <c r="H145" s="29" t="s">
        <v>410</v>
      </c>
      <c r="I145" s="29" t="s">
        <v>383</v>
      </c>
      <c r="J145" s="29"/>
      <c r="K145" s="29"/>
    </row>
    <row r="146" spans="1:11">
      <c r="A146" s="29">
        <v>541</v>
      </c>
      <c r="B146" s="29">
        <v>6137</v>
      </c>
      <c r="C146" s="29" t="s">
        <v>144</v>
      </c>
      <c r="D146" s="29" t="str">
        <f t="shared" si="2"/>
        <v>6137 &amp; 1Config</v>
      </c>
      <c r="E146" s="29">
        <v>1</v>
      </c>
      <c r="F146" s="29" t="s">
        <v>20</v>
      </c>
      <c r="G146" s="31">
        <v>4.3600000000000003E-5</v>
      </c>
      <c r="H146" s="29" t="s">
        <v>411</v>
      </c>
      <c r="I146" s="29" t="s">
        <v>383</v>
      </c>
      <c r="J146" s="29"/>
      <c r="K146" s="29"/>
    </row>
    <row r="147" spans="1:11">
      <c r="A147" s="29">
        <v>1307</v>
      </c>
      <c r="B147" s="29">
        <v>6021</v>
      </c>
      <c r="C147" s="29" t="s">
        <v>129</v>
      </c>
      <c r="D147" s="29" t="str">
        <f t="shared" si="2"/>
        <v>6021 &amp; C1</v>
      </c>
      <c r="E147" s="29">
        <v>1</v>
      </c>
      <c r="F147" s="29" t="s">
        <v>129</v>
      </c>
      <c r="G147" s="31">
        <v>1.4100000000000001E-4</v>
      </c>
      <c r="H147" s="29" t="s">
        <v>412</v>
      </c>
      <c r="I147" s="29" t="s">
        <v>383</v>
      </c>
      <c r="J147" s="29"/>
      <c r="K147" s="29"/>
    </row>
    <row r="148" spans="1:11">
      <c r="A148" s="29">
        <v>1738</v>
      </c>
      <c r="B148" s="29">
        <v>2706</v>
      </c>
      <c r="C148" s="29" t="s">
        <v>122</v>
      </c>
      <c r="D148" s="29" t="str">
        <f t="shared" si="2"/>
        <v>2706 &amp; Ash_Cfg_1d</v>
      </c>
      <c r="E148" s="29">
        <v>1</v>
      </c>
      <c r="F148" s="29" t="s">
        <v>20</v>
      </c>
      <c r="G148" s="31">
        <v>1.65E-4</v>
      </c>
      <c r="H148" s="29" t="s">
        <v>413</v>
      </c>
      <c r="I148" s="29" t="s">
        <v>383</v>
      </c>
      <c r="J148" s="29"/>
      <c r="K148" s="29"/>
    </row>
    <row r="149" spans="1:11">
      <c r="A149" s="29">
        <v>550002</v>
      </c>
      <c r="B149" s="29">
        <v>2840</v>
      </c>
      <c r="C149" s="29" t="s">
        <v>84</v>
      </c>
      <c r="D149" s="29" t="str">
        <f t="shared" si="2"/>
        <v>2840 &amp; CV-4</v>
      </c>
      <c r="E149" s="29">
        <v>1</v>
      </c>
      <c r="F149" s="29" t="s">
        <v>29</v>
      </c>
      <c r="G149" s="29"/>
      <c r="H149" s="29" t="s">
        <v>414</v>
      </c>
      <c r="I149" s="29" t="s">
        <v>283</v>
      </c>
      <c r="J149" s="29" t="s">
        <v>145</v>
      </c>
      <c r="K149" s="31">
        <v>5.5699999999999999E-4</v>
      </c>
    </row>
    <row r="150" spans="1:11">
      <c r="A150" s="107" t="s">
        <v>616</v>
      </c>
      <c r="B150" s="108"/>
      <c r="C150" s="108"/>
      <c r="D150" s="108"/>
      <c r="E150" s="109"/>
      <c r="F150" s="100" t="s">
        <v>613</v>
      </c>
      <c r="G150" s="101">
        <f>AVERAGE(G44:G149)</f>
        <v>2.7428742574257427E-5</v>
      </c>
      <c r="H150" s="40"/>
      <c r="I150" s="40"/>
      <c r="J150" s="40"/>
      <c r="K150" s="40"/>
    </row>
  </sheetData>
  <mergeCells count="2">
    <mergeCell ref="A43:E43"/>
    <mergeCell ref="A150:E15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8"/>
  <sheetViews>
    <sheetView workbookViewId="0">
      <pane xSplit="3" ySplit="1" topLeftCell="E2" activePane="bottomRight" state="frozen"/>
      <selection activeCell="D130" sqref="D130"/>
      <selection pane="topRight" activeCell="D130" sqref="D130"/>
      <selection pane="bottomLeft" activeCell="D130" sqref="D130"/>
      <selection pane="bottomRight" activeCell="D2" sqref="D2"/>
    </sheetView>
  </sheetViews>
  <sheetFormatPr defaultRowHeight="15"/>
  <cols>
    <col min="1" max="1" width="10.28515625" style="47" customWidth="1"/>
    <col min="2" max="2" width="11.85546875" style="47" customWidth="1"/>
    <col min="3" max="3" width="27.28515625" style="47" customWidth="1"/>
    <col min="4" max="4" width="13.85546875" style="47" bestFit="1" customWidth="1"/>
    <col min="5" max="5" width="8.85546875" style="47" bestFit="1" customWidth="1"/>
    <col min="6" max="6" width="13.85546875" style="47" bestFit="1" customWidth="1"/>
    <col min="7" max="7" width="8.85546875" style="47" bestFit="1" customWidth="1"/>
    <col min="8" max="8" width="12.7109375" style="47" bestFit="1" customWidth="1"/>
    <col min="9" max="9" width="8.85546875" style="47" bestFit="1" customWidth="1"/>
    <col min="10" max="10" width="12.7109375" style="47" bestFit="1" customWidth="1"/>
    <col min="11" max="11" width="8.85546875" style="47" bestFit="1" customWidth="1"/>
    <col min="12" max="12" width="12.7109375" style="47" bestFit="1" customWidth="1"/>
    <col min="13" max="13" width="8.85546875" style="47" bestFit="1" customWidth="1"/>
    <col min="14" max="14" width="12.7109375" style="47" bestFit="1" customWidth="1"/>
    <col min="15" max="15" width="8.85546875" style="47" bestFit="1" customWidth="1"/>
    <col min="16" max="16" width="12.7109375" style="47" bestFit="1" customWidth="1"/>
    <col min="17" max="17" width="8.85546875" style="47" bestFit="1" customWidth="1"/>
    <col min="18" max="18" width="12.7109375" style="47" bestFit="1" customWidth="1"/>
    <col min="19" max="19" width="8.85546875" style="47" bestFit="1" customWidth="1"/>
    <col min="20" max="20" width="12.7109375" style="47" bestFit="1" customWidth="1"/>
    <col min="21" max="21" width="8.85546875" style="47" bestFit="1" customWidth="1"/>
    <col min="22" max="16384" width="9.140625" style="47"/>
  </cols>
  <sheetData>
    <row r="1" spans="1:21" s="46" customFormat="1" ht="44.25" customHeight="1">
      <c r="A1" s="45" t="s">
        <v>415</v>
      </c>
      <c r="B1" s="45" t="s">
        <v>416</v>
      </c>
      <c r="C1" s="45" t="s">
        <v>417</v>
      </c>
      <c r="D1" s="45" t="s">
        <v>418</v>
      </c>
      <c r="E1" s="45" t="s">
        <v>419</v>
      </c>
      <c r="F1" s="45" t="s">
        <v>420</v>
      </c>
      <c r="G1" s="45" t="s">
        <v>421</v>
      </c>
      <c r="H1" s="45" t="s">
        <v>422</v>
      </c>
      <c r="I1" s="91" t="s">
        <v>423</v>
      </c>
      <c r="J1" s="91" t="s">
        <v>424</v>
      </c>
      <c r="K1" s="45" t="s">
        <v>425</v>
      </c>
      <c r="L1" s="45" t="s">
        <v>426</v>
      </c>
      <c r="M1" s="45" t="s">
        <v>427</v>
      </c>
      <c r="N1" s="45" t="s">
        <v>428</v>
      </c>
      <c r="O1" s="45" t="s">
        <v>429</v>
      </c>
      <c r="P1" s="45" t="s">
        <v>430</v>
      </c>
      <c r="Q1" s="45" t="s">
        <v>431</v>
      </c>
      <c r="R1" s="45" t="s">
        <v>432</v>
      </c>
      <c r="S1" s="45" t="s">
        <v>433</v>
      </c>
      <c r="T1" s="45" t="s">
        <v>434</v>
      </c>
      <c r="U1" s="45" t="s">
        <v>435</v>
      </c>
    </row>
    <row r="2" spans="1:21">
      <c r="A2" s="43">
        <v>766</v>
      </c>
      <c r="B2" s="44" t="s">
        <v>15</v>
      </c>
      <c r="C2" s="44" t="s">
        <v>446</v>
      </c>
      <c r="D2" s="90">
        <v>517998.81525172066</v>
      </c>
      <c r="E2" s="44" t="s">
        <v>436</v>
      </c>
      <c r="F2" s="90">
        <v>657430.43119664572</v>
      </c>
      <c r="G2" s="44" t="s">
        <v>436</v>
      </c>
      <c r="H2" s="93">
        <v>697529.24385346903</v>
      </c>
      <c r="I2" s="98" t="s">
        <v>436</v>
      </c>
      <c r="J2" s="99">
        <v>1820704.9697153475</v>
      </c>
      <c r="K2" s="94" t="s">
        <v>436</v>
      </c>
      <c r="L2" s="63">
        <v>916765.38584877155</v>
      </c>
      <c r="M2" s="44" t="s">
        <v>436</v>
      </c>
      <c r="N2" s="63">
        <v>1608236.4115921701</v>
      </c>
      <c r="O2" s="44" t="s">
        <v>436</v>
      </c>
      <c r="P2" s="63">
        <v>794197.8840648263</v>
      </c>
      <c r="Q2" s="43" t="s">
        <v>436</v>
      </c>
      <c r="R2" s="63">
        <v>936180.90581099608</v>
      </c>
      <c r="S2" s="59" t="s">
        <v>436</v>
      </c>
      <c r="T2" s="48">
        <v>1005308.377308699</v>
      </c>
      <c r="U2" s="43" t="s">
        <v>437</v>
      </c>
    </row>
    <row r="3" spans="1:21">
      <c r="A3" s="43">
        <v>766</v>
      </c>
      <c r="B3" s="44" t="s">
        <v>29</v>
      </c>
      <c r="C3" s="44" t="s">
        <v>446</v>
      </c>
      <c r="D3" s="90">
        <v>890328.87233906682</v>
      </c>
      <c r="E3" s="44" t="s">
        <v>436</v>
      </c>
      <c r="F3" s="90">
        <v>892632.01932732272</v>
      </c>
      <c r="G3" s="44" t="s">
        <v>436</v>
      </c>
      <c r="H3" s="93">
        <v>1331411.1193084787</v>
      </c>
      <c r="I3" s="96" t="s">
        <v>436</v>
      </c>
      <c r="J3" s="97">
        <v>1529074.7788180599</v>
      </c>
      <c r="K3" s="94" t="s">
        <v>436</v>
      </c>
      <c r="L3" s="63">
        <v>814811.94118293701</v>
      </c>
      <c r="M3" s="44" t="s">
        <v>436</v>
      </c>
      <c r="N3" s="63">
        <v>1263743.2741122143</v>
      </c>
      <c r="O3" s="44" t="s">
        <v>436</v>
      </c>
      <c r="P3" s="63">
        <v>1037224.827612682</v>
      </c>
      <c r="Q3" s="43" t="s">
        <v>436</v>
      </c>
      <c r="R3" s="63">
        <v>1204222.5006753046</v>
      </c>
      <c r="S3" s="59" t="s">
        <v>436</v>
      </c>
      <c r="T3" s="48">
        <v>1123501.9247242287</v>
      </c>
      <c r="U3" s="43" t="s">
        <v>437</v>
      </c>
    </row>
    <row r="4" spans="1:21">
      <c r="A4" s="43">
        <v>766</v>
      </c>
      <c r="B4" s="44" t="s">
        <v>50</v>
      </c>
      <c r="C4" s="44" t="s">
        <v>446</v>
      </c>
      <c r="D4" s="90">
        <v>1008502.610631138</v>
      </c>
      <c r="E4" s="44" t="s">
        <v>436</v>
      </c>
      <c r="F4" s="90">
        <v>1207671.8645834445</v>
      </c>
      <c r="G4" s="44" t="s">
        <v>436</v>
      </c>
      <c r="H4" s="93">
        <v>1720548.4796586889</v>
      </c>
      <c r="I4" s="96" t="s">
        <v>436</v>
      </c>
      <c r="J4" s="97">
        <v>1851317.1835238759</v>
      </c>
      <c r="K4" s="94" t="s">
        <v>436</v>
      </c>
      <c r="L4" s="63">
        <v>1698468.2374151361</v>
      </c>
      <c r="M4" s="44" t="s">
        <v>436</v>
      </c>
      <c r="N4" s="63">
        <v>1855821.4691692577</v>
      </c>
      <c r="O4" s="44" t="s">
        <v>436</v>
      </c>
      <c r="P4" s="63">
        <v>1360141.3403547199</v>
      </c>
      <c r="Q4" s="43" t="s">
        <v>436</v>
      </c>
      <c r="R4" s="63">
        <v>1573899.1849546859</v>
      </c>
      <c r="S4" s="59" t="s">
        <v>436</v>
      </c>
      <c r="T4" s="48">
        <v>1436229.6244571672</v>
      </c>
      <c r="U4" s="43" t="s">
        <v>437</v>
      </c>
    </row>
    <row r="5" spans="1:21">
      <c r="A5" s="43">
        <v>766</v>
      </c>
      <c r="B5" s="44" t="s">
        <v>54</v>
      </c>
      <c r="C5" s="44" t="s">
        <v>446</v>
      </c>
      <c r="D5" s="90">
        <v>1674447.8818512536</v>
      </c>
      <c r="E5" s="44" t="s">
        <v>436</v>
      </c>
      <c r="F5" s="90">
        <v>1484191.4729699732</v>
      </c>
      <c r="G5" s="44" t="s">
        <v>436</v>
      </c>
      <c r="H5" s="93">
        <v>2028968.3631178485</v>
      </c>
      <c r="I5" s="96" t="s">
        <v>436</v>
      </c>
      <c r="J5" s="97">
        <v>1513170.8963013736</v>
      </c>
      <c r="K5" s="94" t="s">
        <v>436</v>
      </c>
      <c r="L5" s="63">
        <v>1398151.6715652738</v>
      </c>
      <c r="M5" s="44" t="s">
        <v>436</v>
      </c>
      <c r="N5" s="63">
        <v>1594374.4275793396</v>
      </c>
      <c r="O5" s="44" t="s">
        <v>436</v>
      </c>
      <c r="P5" s="63">
        <v>1427311.0233908538</v>
      </c>
      <c r="Q5" s="43" t="s">
        <v>436</v>
      </c>
      <c r="R5" s="63">
        <v>1674434.8310736571</v>
      </c>
      <c r="S5" s="59" t="s">
        <v>436</v>
      </c>
      <c r="T5" s="48">
        <v>1446212.8951484968</v>
      </c>
      <c r="U5" s="43" t="s">
        <v>437</v>
      </c>
    </row>
    <row r="6" spans="1:21">
      <c r="A6" s="43">
        <v>766</v>
      </c>
      <c r="B6" s="44" t="s">
        <v>30</v>
      </c>
      <c r="C6" s="44" t="s">
        <v>446</v>
      </c>
      <c r="D6" s="90">
        <v>5384955.2550519574</v>
      </c>
      <c r="E6" s="44" t="s">
        <v>436</v>
      </c>
      <c r="F6" s="90">
        <v>4263855.7935091499</v>
      </c>
      <c r="G6" s="44" t="s">
        <v>436</v>
      </c>
      <c r="H6" s="93">
        <v>4685713.6742213368</v>
      </c>
      <c r="I6" s="96" t="s">
        <v>436</v>
      </c>
      <c r="J6" s="97">
        <v>4380622.5663490314</v>
      </c>
      <c r="K6" s="94" t="s">
        <v>436</v>
      </c>
      <c r="L6" s="63">
        <v>4968208.7378516188</v>
      </c>
      <c r="M6" s="44" t="s">
        <v>436</v>
      </c>
      <c r="N6" s="63">
        <v>3920554.7909272932</v>
      </c>
      <c r="O6" s="44" t="s">
        <v>436</v>
      </c>
      <c r="P6" s="63">
        <v>3997808.4622036982</v>
      </c>
      <c r="Q6" s="43" t="s">
        <v>436</v>
      </c>
      <c r="R6" s="63">
        <v>4616635.3231882863</v>
      </c>
      <c r="S6" s="59" t="s">
        <v>436</v>
      </c>
      <c r="T6" s="48">
        <v>4262507.5197888836</v>
      </c>
      <c r="U6" s="43" t="s">
        <v>437</v>
      </c>
    </row>
    <row r="7" spans="1:21">
      <c r="A7" s="43">
        <v>766</v>
      </c>
      <c r="B7" s="44" t="s">
        <v>37</v>
      </c>
      <c r="C7" s="44" t="s">
        <v>446</v>
      </c>
      <c r="D7" s="90">
        <v>4694055.284874863</v>
      </c>
      <c r="E7" s="44" t="s">
        <v>436</v>
      </c>
      <c r="F7" s="90">
        <v>4596498.4684134685</v>
      </c>
      <c r="G7" s="44" t="s">
        <v>436</v>
      </c>
      <c r="H7" s="93">
        <v>3450869.1298401738</v>
      </c>
      <c r="I7" s="96" t="s">
        <v>436</v>
      </c>
      <c r="J7" s="97">
        <v>3578769.5452923113</v>
      </c>
      <c r="K7" s="94" t="s">
        <v>436</v>
      </c>
      <c r="L7" s="63">
        <v>4601378.7661362672</v>
      </c>
      <c r="M7" s="44" t="s">
        <v>436</v>
      </c>
      <c r="N7" s="63">
        <v>4692674.6066197231</v>
      </c>
      <c r="O7" s="44" t="s">
        <v>436</v>
      </c>
      <c r="P7" s="63">
        <v>4703423.8723732242</v>
      </c>
      <c r="Q7" s="43" t="s">
        <v>436</v>
      </c>
      <c r="R7" s="63">
        <v>4879610.644297068</v>
      </c>
      <c r="S7" s="59" t="s">
        <v>436</v>
      </c>
      <c r="T7" s="48">
        <v>4753293.4845444495</v>
      </c>
      <c r="U7" s="43" t="s">
        <v>437</v>
      </c>
    </row>
    <row r="8" spans="1:21">
      <c r="A8" s="43">
        <v>2103</v>
      </c>
      <c r="B8" s="44" t="s">
        <v>20</v>
      </c>
      <c r="C8" s="44" t="s">
        <v>438</v>
      </c>
      <c r="D8" s="48">
        <v>32727125.774999999</v>
      </c>
      <c r="E8" s="44" t="s">
        <v>436</v>
      </c>
      <c r="F8" s="48">
        <v>39710499.125</v>
      </c>
      <c r="G8" s="44" t="s">
        <v>436</v>
      </c>
      <c r="H8" s="48">
        <v>38531571.875</v>
      </c>
      <c r="I8" s="92" t="s">
        <v>436</v>
      </c>
      <c r="J8" s="95">
        <v>39072238.524999999</v>
      </c>
      <c r="K8" s="44" t="s">
        <v>436</v>
      </c>
      <c r="L8" s="48">
        <v>41049777.725000001</v>
      </c>
      <c r="M8" s="44" t="s">
        <v>436</v>
      </c>
      <c r="N8" s="48">
        <v>43227034.281999998</v>
      </c>
      <c r="O8" s="44" t="s">
        <v>436</v>
      </c>
      <c r="P8" s="48">
        <v>30651427.567000002</v>
      </c>
      <c r="Q8" s="43" t="s">
        <v>436</v>
      </c>
      <c r="R8" s="48">
        <v>41660850.199000001</v>
      </c>
      <c r="S8" s="43" t="s">
        <v>436</v>
      </c>
      <c r="T8" s="48">
        <v>44328423.829999998</v>
      </c>
      <c r="U8" s="43" t="s">
        <v>436</v>
      </c>
    </row>
    <row r="9" spans="1:21">
      <c r="A9" s="43">
        <v>2103</v>
      </c>
      <c r="B9" s="44" t="s">
        <v>23</v>
      </c>
      <c r="C9" s="44" t="s">
        <v>438</v>
      </c>
      <c r="D9" s="48">
        <v>42948057.325000003</v>
      </c>
      <c r="E9" s="44" t="s">
        <v>436</v>
      </c>
      <c r="F9" s="48">
        <v>40613836</v>
      </c>
      <c r="G9" s="44" t="s">
        <v>436</v>
      </c>
      <c r="H9" s="48">
        <v>34028048.575000003</v>
      </c>
      <c r="I9" s="44" t="s">
        <v>436</v>
      </c>
      <c r="J9" s="48">
        <v>41606921</v>
      </c>
      <c r="K9" s="44" t="s">
        <v>436</v>
      </c>
      <c r="L9" s="48">
        <v>43293188.5</v>
      </c>
      <c r="M9" s="44" t="s">
        <v>436</v>
      </c>
      <c r="N9" s="48">
        <v>45084677.452</v>
      </c>
      <c r="O9" s="44" t="s">
        <v>436</v>
      </c>
      <c r="P9" s="48">
        <v>42918554.726000004</v>
      </c>
      <c r="Q9" s="43" t="s">
        <v>436</v>
      </c>
      <c r="R9" s="48">
        <v>41462594.381999999</v>
      </c>
      <c r="S9" s="43" t="s">
        <v>436</v>
      </c>
      <c r="T9" s="48">
        <v>43806470.873000003</v>
      </c>
      <c r="U9" s="43" t="s">
        <v>436</v>
      </c>
    </row>
    <row r="10" spans="1:21">
      <c r="A10" s="43">
        <v>2103</v>
      </c>
      <c r="B10" s="44" t="s">
        <v>15</v>
      </c>
      <c r="C10" s="44" t="s">
        <v>438</v>
      </c>
      <c r="D10" s="48">
        <v>43529318.924999997</v>
      </c>
      <c r="E10" s="44" t="s">
        <v>436</v>
      </c>
      <c r="F10" s="48">
        <v>33344815.675000001</v>
      </c>
      <c r="G10" s="44" t="s">
        <v>436</v>
      </c>
      <c r="H10" s="48">
        <v>47090060.899999999</v>
      </c>
      <c r="I10" s="44" t="s">
        <v>436</v>
      </c>
      <c r="J10" s="48">
        <v>44560291.100000001</v>
      </c>
      <c r="K10" s="44" t="s">
        <v>436</v>
      </c>
      <c r="L10" s="48">
        <v>41856202.625</v>
      </c>
      <c r="M10" s="44" t="s">
        <v>436</v>
      </c>
      <c r="N10" s="48">
        <v>46088524.597999997</v>
      </c>
      <c r="O10" s="44" t="s">
        <v>436</v>
      </c>
      <c r="P10" s="48">
        <v>45434016.034999996</v>
      </c>
      <c r="Q10" s="43" t="s">
        <v>436</v>
      </c>
      <c r="R10" s="48">
        <v>40684655.193000004</v>
      </c>
      <c r="S10" s="43" t="s">
        <v>436</v>
      </c>
      <c r="T10" s="48">
        <v>45915201.913999997</v>
      </c>
      <c r="U10" s="43" t="s">
        <v>436</v>
      </c>
    </row>
    <row r="11" spans="1:21">
      <c r="A11" s="43">
        <v>2103</v>
      </c>
      <c r="B11" s="44" t="s">
        <v>29</v>
      </c>
      <c r="C11" s="44" t="s">
        <v>438</v>
      </c>
      <c r="D11" s="48">
        <v>23350222.274999999</v>
      </c>
      <c r="E11" s="44" t="s">
        <v>436</v>
      </c>
      <c r="F11" s="48">
        <v>37749589.700000003</v>
      </c>
      <c r="G11" s="44" t="s">
        <v>436</v>
      </c>
      <c r="H11" s="48">
        <v>43205804.975000001</v>
      </c>
      <c r="I11" s="44" t="s">
        <v>436</v>
      </c>
      <c r="J11" s="48">
        <v>43275209.399999999</v>
      </c>
      <c r="K11" s="44" t="s">
        <v>436</v>
      </c>
      <c r="L11" s="48">
        <v>43958266.424999997</v>
      </c>
      <c r="M11" s="44" t="s">
        <v>436</v>
      </c>
      <c r="N11" s="48">
        <v>48001366.178999998</v>
      </c>
      <c r="O11" s="44" t="s">
        <v>436</v>
      </c>
      <c r="P11" s="48">
        <v>46587140.973999999</v>
      </c>
      <c r="Q11" s="43" t="s">
        <v>436</v>
      </c>
      <c r="R11" s="48">
        <v>42418174.534000002</v>
      </c>
      <c r="S11" s="43" t="s">
        <v>436</v>
      </c>
      <c r="T11" s="48">
        <v>47076798.031999998</v>
      </c>
      <c r="U11" s="43" t="s">
        <v>436</v>
      </c>
    </row>
    <row r="12" spans="1:21">
      <c r="A12" s="43">
        <v>2161</v>
      </c>
      <c r="B12" s="44" t="s">
        <v>15</v>
      </c>
      <c r="C12" s="44" t="s">
        <v>439</v>
      </c>
      <c r="D12" s="48">
        <v>4080966.4580000001</v>
      </c>
      <c r="E12" s="44" t="s">
        <v>436</v>
      </c>
      <c r="F12" s="48">
        <v>3005833.844</v>
      </c>
      <c r="G12" s="44" t="s">
        <v>436</v>
      </c>
      <c r="H12" s="48">
        <v>4196690.7120000003</v>
      </c>
      <c r="I12" s="44" t="s">
        <v>436</v>
      </c>
      <c r="J12" s="48">
        <v>3639867.0550000002</v>
      </c>
      <c r="K12" s="44" t="s">
        <v>436</v>
      </c>
      <c r="L12" s="48">
        <v>3813966.4369999999</v>
      </c>
      <c r="M12" s="44" t="s">
        <v>436</v>
      </c>
      <c r="N12" s="48">
        <v>3420726.1919999998</v>
      </c>
      <c r="O12" s="44" t="s">
        <v>436</v>
      </c>
      <c r="P12" s="48">
        <v>3416430.2969999998</v>
      </c>
      <c r="Q12" s="43" t="s">
        <v>436</v>
      </c>
      <c r="R12" s="48">
        <v>2629915.625</v>
      </c>
      <c r="S12" s="43" t="s">
        <v>436</v>
      </c>
      <c r="T12" s="48">
        <v>2898367.122</v>
      </c>
      <c r="U12" s="43" t="s">
        <v>436</v>
      </c>
    </row>
    <row r="13" spans="1:21">
      <c r="A13" s="43">
        <v>2161</v>
      </c>
      <c r="B13" s="44" t="s">
        <v>29</v>
      </c>
      <c r="C13" s="44" t="s">
        <v>439</v>
      </c>
      <c r="D13" s="48">
        <v>4100396.77</v>
      </c>
      <c r="E13" s="44" t="s">
        <v>436</v>
      </c>
      <c r="F13" s="48">
        <v>5068490.4170000004</v>
      </c>
      <c r="G13" s="44" t="s">
        <v>436</v>
      </c>
      <c r="H13" s="48">
        <v>5376859.7209999999</v>
      </c>
      <c r="I13" s="44" t="s">
        <v>436</v>
      </c>
      <c r="J13" s="48">
        <v>4781700.7869999995</v>
      </c>
      <c r="K13" s="44" t="s">
        <v>436</v>
      </c>
      <c r="L13" s="48">
        <v>4387065.5180000002</v>
      </c>
      <c r="M13" s="44" t="s">
        <v>436</v>
      </c>
      <c r="N13" s="48">
        <v>3591059.2280000001</v>
      </c>
      <c r="O13" s="44" t="s">
        <v>436</v>
      </c>
      <c r="P13" s="48">
        <v>4088148.534</v>
      </c>
      <c r="Q13" s="43" t="s">
        <v>436</v>
      </c>
      <c r="R13" s="48">
        <v>3259622.3670000001</v>
      </c>
      <c r="S13" s="43" t="s">
        <v>436</v>
      </c>
      <c r="T13" s="48">
        <v>3615919.1540000001</v>
      </c>
      <c r="U13" s="43" t="s">
        <v>436</v>
      </c>
    </row>
    <row r="14" spans="1:21">
      <c r="A14" s="43">
        <v>2161</v>
      </c>
      <c r="B14" s="44" t="s">
        <v>50</v>
      </c>
      <c r="C14" s="44" t="s">
        <v>439</v>
      </c>
      <c r="D14" s="48">
        <v>8301213.2850000001</v>
      </c>
      <c r="E14" s="44" t="s">
        <v>436</v>
      </c>
      <c r="F14" s="48">
        <v>8173191.2460000003</v>
      </c>
      <c r="G14" s="44" t="s">
        <v>436</v>
      </c>
      <c r="H14" s="48">
        <v>7537835.9029999999</v>
      </c>
      <c r="I14" s="44" t="s">
        <v>436</v>
      </c>
      <c r="J14" s="48">
        <v>8030928.3940000003</v>
      </c>
      <c r="K14" s="44" t="s">
        <v>436</v>
      </c>
      <c r="L14" s="48">
        <v>7742468.108</v>
      </c>
      <c r="M14" s="44" t="s">
        <v>436</v>
      </c>
      <c r="N14" s="48">
        <v>6598749.6140000001</v>
      </c>
      <c r="O14" s="44" t="s">
        <v>436</v>
      </c>
      <c r="P14" s="48">
        <v>7676731.25</v>
      </c>
      <c r="Q14" s="43" t="s">
        <v>436</v>
      </c>
      <c r="R14" s="48">
        <v>6078481.8830000004</v>
      </c>
      <c r="S14" s="43" t="s">
        <v>436</v>
      </c>
      <c r="T14" s="48">
        <v>6924568.216</v>
      </c>
      <c r="U14" s="43" t="s">
        <v>436</v>
      </c>
    </row>
    <row r="15" spans="1:21">
      <c r="A15" s="43">
        <v>2364</v>
      </c>
      <c r="B15" s="44" t="s">
        <v>20</v>
      </c>
      <c r="C15" s="44" t="s">
        <v>440</v>
      </c>
      <c r="D15" s="48">
        <v>8754397.1390000004</v>
      </c>
      <c r="E15" s="44" t="s">
        <v>436</v>
      </c>
      <c r="F15" s="48">
        <v>9763316.7170000002</v>
      </c>
      <c r="G15" s="44" t="s">
        <v>436</v>
      </c>
      <c r="H15" s="48">
        <v>9379988.0739999991</v>
      </c>
      <c r="I15" s="44" t="s">
        <v>436</v>
      </c>
      <c r="J15" s="48">
        <v>10249994.028999999</v>
      </c>
      <c r="K15" s="44" t="s">
        <v>436</v>
      </c>
      <c r="L15" s="48">
        <v>9082391.159</v>
      </c>
      <c r="M15" s="44" t="s">
        <v>436</v>
      </c>
      <c r="N15" s="48">
        <v>10869517.507999999</v>
      </c>
      <c r="O15" s="44" t="s">
        <v>436</v>
      </c>
      <c r="P15" s="48">
        <v>8885298.3320000004</v>
      </c>
      <c r="Q15" s="43" t="s">
        <v>436</v>
      </c>
      <c r="R15" s="48">
        <v>8990654.2100000009</v>
      </c>
      <c r="S15" s="43" t="s">
        <v>436</v>
      </c>
      <c r="T15" s="48">
        <v>7564343.8509999998</v>
      </c>
      <c r="U15" s="43" t="s">
        <v>436</v>
      </c>
    </row>
    <row r="16" spans="1:21">
      <c r="A16" s="43">
        <v>2364</v>
      </c>
      <c r="B16" s="44" t="s">
        <v>23</v>
      </c>
      <c r="C16" s="44" t="s">
        <v>440</v>
      </c>
      <c r="D16" s="48">
        <v>22013515.438000001</v>
      </c>
      <c r="E16" s="44" t="s">
        <v>436</v>
      </c>
      <c r="F16" s="48">
        <v>22006524.063999999</v>
      </c>
      <c r="G16" s="44" t="s">
        <v>436</v>
      </c>
      <c r="H16" s="48">
        <v>24024380.280999999</v>
      </c>
      <c r="I16" s="44" t="s">
        <v>436</v>
      </c>
      <c r="J16" s="48">
        <v>23795571.351</v>
      </c>
      <c r="K16" s="44" t="s">
        <v>436</v>
      </c>
      <c r="L16" s="48">
        <v>25328216.127999999</v>
      </c>
      <c r="M16" s="44" t="s">
        <v>436</v>
      </c>
      <c r="N16" s="48">
        <v>25448437.546999998</v>
      </c>
      <c r="O16" s="44" t="s">
        <v>436</v>
      </c>
      <c r="P16" s="48">
        <v>21447235.848999999</v>
      </c>
      <c r="Q16" s="43" t="s">
        <v>436</v>
      </c>
      <c r="R16" s="48">
        <v>16328997.66</v>
      </c>
      <c r="S16" s="43" t="s">
        <v>436</v>
      </c>
      <c r="T16" s="48">
        <v>19870941.090999998</v>
      </c>
      <c r="U16" s="43" t="s">
        <v>436</v>
      </c>
    </row>
    <row r="17" spans="1:21">
      <c r="A17" s="43">
        <v>2840</v>
      </c>
      <c r="B17" s="44" t="s">
        <v>15</v>
      </c>
      <c r="C17" s="44" t="s">
        <v>441</v>
      </c>
      <c r="D17" s="48">
        <v>7632116.2750000004</v>
      </c>
      <c r="E17" s="44" t="s">
        <v>436</v>
      </c>
      <c r="F17" s="48">
        <v>8078967.8250000002</v>
      </c>
      <c r="G17" s="44" t="s">
        <v>436</v>
      </c>
      <c r="H17" s="48">
        <v>7611689.2000000002</v>
      </c>
      <c r="I17" s="44" t="s">
        <v>436</v>
      </c>
      <c r="J17" s="48">
        <v>7301032.8250000002</v>
      </c>
      <c r="K17" s="44" t="s">
        <v>436</v>
      </c>
      <c r="L17" s="48">
        <v>5002365.25</v>
      </c>
      <c r="M17" s="44" t="s">
        <v>436</v>
      </c>
      <c r="N17" s="48">
        <v>6683883.9000000004</v>
      </c>
      <c r="O17" s="44" t="s">
        <v>436</v>
      </c>
      <c r="P17" s="48">
        <v>8195880.8720000004</v>
      </c>
      <c r="Q17" s="43" t="s">
        <v>436</v>
      </c>
      <c r="R17" s="48">
        <v>4929770.6490000002</v>
      </c>
      <c r="S17" s="43" t="s">
        <v>436</v>
      </c>
      <c r="T17" s="48">
        <v>5743176.1960000005</v>
      </c>
      <c r="U17" s="43" t="s">
        <v>436</v>
      </c>
    </row>
    <row r="18" spans="1:21">
      <c r="A18" s="43">
        <v>2840</v>
      </c>
      <c r="B18" s="44" t="s">
        <v>29</v>
      </c>
      <c r="C18" s="44" t="s">
        <v>441</v>
      </c>
      <c r="D18" s="48">
        <v>43720679.799999997</v>
      </c>
      <c r="E18" s="44" t="s">
        <v>436</v>
      </c>
      <c r="F18" s="48">
        <v>47052639.200000003</v>
      </c>
      <c r="G18" s="44" t="s">
        <v>436</v>
      </c>
      <c r="H18" s="48">
        <v>27387382.375</v>
      </c>
      <c r="I18" s="44" t="s">
        <v>436</v>
      </c>
      <c r="J18" s="48">
        <v>44779193.25</v>
      </c>
      <c r="K18" s="44" t="s">
        <v>436</v>
      </c>
      <c r="L18" s="48">
        <v>38915109.549999997</v>
      </c>
      <c r="M18" s="44" t="s">
        <v>436</v>
      </c>
      <c r="N18" s="48">
        <v>44885033.725000001</v>
      </c>
      <c r="O18" s="44" t="s">
        <v>436</v>
      </c>
      <c r="P18" s="48">
        <v>36844643.395999998</v>
      </c>
      <c r="Q18" s="43" t="s">
        <v>436</v>
      </c>
      <c r="R18" s="48">
        <v>20260274.344000001</v>
      </c>
      <c r="S18" s="43" t="s">
        <v>436</v>
      </c>
      <c r="T18" s="48">
        <v>25123658.02</v>
      </c>
      <c r="U18" s="43" t="s">
        <v>436</v>
      </c>
    </row>
    <row r="19" spans="1:21">
      <c r="A19" s="43">
        <v>2840</v>
      </c>
      <c r="B19" s="44" t="s">
        <v>50</v>
      </c>
      <c r="C19" s="44" t="s">
        <v>441</v>
      </c>
      <c r="D19" s="48">
        <v>17027452.313999999</v>
      </c>
      <c r="E19" s="44" t="s">
        <v>436</v>
      </c>
      <c r="F19" s="48">
        <v>15543401.481000001</v>
      </c>
      <c r="G19" s="44" t="s">
        <v>436</v>
      </c>
      <c r="H19" s="48">
        <v>23295669.487</v>
      </c>
      <c r="I19" s="44" t="s">
        <v>436</v>
      </c>
      <c r="J19" s="48">
        <v>24541261.467999998</v>
      </c>
      <c r="K19" s="44" t="s">
        <v>436</v>
      </c>
      <c r="L19" s="48">
        <v>22834170.82</v>
      </c>
      <c r="M19" s="44" t="s">
        <v>436</v>
      </c>
      <c r="N19" s="48">
        <v>28730363.986000001</v>
      </c>
      <c r="O19" s="44" t="s">
        <v>436</v>
      </c>
      <c r="P19" s="48">
        <v>31309228.495000001</v>
      </c>
      <c r="Q19" s="43" t="s">
        <v>436</v>
      </c>
      <c r="R19" s="48">
        <v>18578188.993999999</v>
      </c>
      <c r="S19" s="43" t="s">
        <v>436</v>
      </c>
      <c r="T19" s="48">
        <v>17243322.173</v>
      </c>
      <c r="U19" s="43" t="s">
        <v>436</v>
      </c>
    </row>
    <row r="20" spans="1:21">
      <c r="A20" s="43">
        <v>2840</v>
      </c>
      <c r="B20" s="44" t="s">
        <v>54</v>
      </c>
      <c r="C20" s="44" t="s">
        <v>441</v>
      </c>
      <c r="D20" s="48">
        <v>19624622.535999998</v>
      </c>
      <c r="E20" s="44" t="s">
        <v>436</v>
      </c>
      <c r="F20" s="48">
        <v>22881992.568999998</v>
      </c>
      <c r="G20" s="44" t="s">
        <v>436</v>
      </c>
      <c r="H20" s="48">
        <v>23736279.613000002</v>
      </c>
      <c r="I20" s="44" t="s">
        <v>436</v>
      </c>
      <c r="J20" s="48">
        <v>20098058.206999999</v>
      </c>
      <c r="K20" s="44" t="s">
        <v>436</v>
      </c>
      <c r="L20" s="48">
        <v>25441528.329999998</v>
      </c>
      <c r="M20" s="44" t="s">
        <v>436</v>
      </c>
      <c r="N20" s="48">
        <v>27931487.388999999</v>
      </c>
      <c r="O20" s="44" t="s">
        <v>436</v>
      </c>
      <c r="P20" s="48">
        <v>24420828.381000001</v>
      </c>
      <c r="Q20" s="43" t="s">
        <v>436</v>
      </c>
      <c r="R20" s="48">
        <v>22319624.923</v>
      </c>
      <c r="S20" s="43" t="s">
        <v>436</v>
      </c>
      <c r="T20" s="48">
        <v>19001792.510000002</v>
      </c>
      <c r="U20" s="43" t="s">
        <v>436</v>
      </c>
    </row>
    <row r="21" spans="1:21">
      <c r="A21" s="43">
        <v>2952</v>
      </c>
      <c r="B21" s="44" t="s">
        <v>29</v>
      </c>
      <c r="C21" s="44" t="s">
        <v>442</v>
      </c>
      <c r="D21" s="48">
        <v>35169192.031999998</v>
      </c>
      <c r="E21" s="44" t="s">
        <v>436</v>
      </c>
      <c r="F21" s="48">
        <v>36211809.369000003</v>
      </c>
      <c r="G21" s="44" t="s">
        <v>436</v>
      </c>
      <c r="H21" s="48">
        <v>38809981.083999999</v>
      </c>
      <c r="I21" s="44" t="s">
        <v>436</v>
      </c>
      <c r="J21" s="48">
        <v>33236048.068</v>
      </c>
      <c r="K21" s="44" t="s">
        <v>436</v>
      </c>
      <c r="L21" s="48">
        <v>35860758.236000001</v>
      </c>
      <c r="M21" s="44" t="s">
        <v>436</v>
      </c>
      <c r="N21" s="48">
        <v>27804675.037999999</v>
      </c>
      <c r="O21" s="44" t="s">
        <v>436</v>
      </c>
      <c r="P21" s="48">
        <v>38359992.575999998</v>
      </c>
      <c r="Q21" s="43" t="s">
        <v>436</v>
      </c>
      <c r="R21" s="48">
        <v>26599815.598999999</v>
      </c>
      <c r="S21" s="43" t="s">
        <v>436</v>
      </c>
      <c r="T21" s="48">
        <v>29308317.618999999</v>
      </c>
      <c r="U21" s="43" t="s">
        <v>436</v>
      </c>
    </row>
    <row r="22" spans="1:21">
      <c r="A22" s="43">
        <v>2952</v>
      </c>
      <c r="B22" s="44" t="s">
        <v>50</v>
      </c>
      <c r="C22" s="44" t="s">
        <v>442</v>
      </c>
      <c r="D22" s="48">
        <v>35556690.343000002</v>
      </c>
      <c r="E22" s="44" t="s">
        <v>436</v>
      </c>
      <c r="F22" s="48">
        <v>42817365.034999996</v>
      </c>
      <c r="G22" s="44" t="s">
        <v>436</v>
      </c>
      <c r="H22" s="48">
        <v>34043461.322999999</v>
      </c>
      <c r="I22" s="44" t="s">
        <v>436</v>
      </c>
      <c r="J22" s="48">
        <v>33889404.398999996</v>
      </c>
      <c r="K22" s="44" t="s">
        <v>436</v>
      </c>
      <c r="L22" s="48">
        <v>37190797.925999999</v>
      </c>
      <c r="M22" s="44" t="s">
        <v>436</v>
      </c>
      <c r="N22" s="48">
        <v>24191118.245000001</v>
      </c>
      <c r="O22" s="44" t="s">
        <v>436</v>
      </c>
      <c r="P22" s="48">
        <v>30929766.057</v>
      </c>
      <c r="Q22" s="43" t="s">
        <v>436</v>
      </c>
      <c r="R22" s="48">
        <v>32869678.373</v>
      </c>
      <c r="S22" s="43" t="s">
        <v>436</v>
      </c>
      <c r="T22" s="48">
        <v>30748156.975000001</v>
      </c>
      <c r="U22" s="43" t="s">
        <v>436</v>
      </c>
    </row>
    <row r="23" spans="1:21">
      <c r="A23" s="43">
        <v>2952</v>
      </c>
      <c r="B23" s="44" t="s">
        <v>54</v>
      </c>
      <c r="C23" s="44" t="s">
        <v>442</v>
      </c>
      <c r="D23" s="48">
        <v>39591432.222999997</v>
      </c>
      <c r="E23" s="44" t="s">
        <v>436</v>
      </c>
      <c r="F23" s="48">
        <v>36773683.961000003</v>
      </c>
      <c r="G23" s="44" t="s">
        <v>436</v>
      </c>
      <c r="H23" s="48">
        <v>30800178.699000001</v>
      </c>
      <c r="I23" s="44" t="s">
        <v>436</v>
      </c>
      <c r="J23" s="48">
        <v>39328783.064999998</v>
      </c>
      <c r="K23" s="44" t="s">
        <v>436</v>
      </c>
      <c r="L23" s="48">
        <v>31864872.215999998</v>
      </c>
      <c r="M23" s="44" t="s">
        <v>436</v>
      </c>
      <c r="N23" s="48">
        <v>35741871.376999997</v>
      </c>
      <c r="O23" s="44" t="s">
        <v>436</v>
      </c>
      <c r="P23" s="48">
        <v>35276700.130000003</v>
      </c>
      <c r="Q23" s="43" t="s">
        <v>436</v>
      </c>
      <c r="R23" s="48">
        <v>32965442.377</v>
      </c>
      <c r="S23" s="43" t="s">
        <v>436</v>
      </c>
      <c r="T23" s="48">
        <v>25970281.835000001</v>
      </c>
      <c r="U23" s="43" t="s">
        <v>436</v>
      </c>
    </row>
    <row r="24" spans="1:21">
      <c r="A24" s="43">
        <v>3403</v>
      </c>
      <c r="B24" s="44" t="s">
        <v>20</v>
      </c>
      <c r="C24" s="44" t="s">
        <v>443</v>
      </c>
      <c r="D24" s="48">
        <v>17185927.191</v>
      </c>
      <c r="E24" s="44" t="s">
        <v>436</v>
      </c>
      <c r="F24" s="48">
        <v>19173385.585999999</v>
      </c>
      <c r="G24" s="44" t="s">
        <v>436</v>
      </c>
      <c r="H24" s="48">
        <v>15309595.853</v>
      </c>
      <c r="I24" s="44" t="s">
        <v>436</v>
      </c>
      <c r="J24" s="48">
        <v>17456407.875999998</v>
      </c>
      <c r="K24" s="44" t="s">
        <v>436</v>
      </c>
      <c r="L24" s="48">
        <v>19112863.852000002</v>
      </c>
      <c r="M24" s="44" t="s">
        <v>436</v>
      </c>
      <c r="N24" s="48">
        <v>17309102.870999999</v>
      </c>
      <c r="O24" s="44" t="s">
        <v>436</v>
      </c>
      <c r="P24" s="48">
        <v>17652391.625999998</v>
      </c>
      <c r="Q24" s="43" t="s">
        <v>436</v>
      </c>
      <c r="R24" s="48">
        <v>15455018.5</v>
      </c>
      <c r="S24" s="43" t="s">
        <v>436</v>
      </c>
      <c r="T24" s="48">
        <v>14374823.166999999</v>
      </c>
      <c r="U24" s="43" t="s">
        <v>436</v>
      </c>
    </row>
    <row r="25" spans="1:21">
      <c r="A25" s="43">
        <v>3403</v>
      </c>
      <c r="B25" s="44" t="s">
        <v>23</v>
      </c>
      <c r="C25" s="44" t="s">
        <v>443</v>
      </c>
      <c r="D25" s="48">
        <v>18945494.934</v>
      </c>
      <c r="E25" s="44" t="s">
        <v>436</v>
      </c>
      <c r="F25" s="48">
        <v>15409494.764</v>
      </c>
      <c r="G25" s="44" t="s">
        <v>436</v>
      </c>
      <c r="H25" s="48">
        <v>17797797.596999999</v>
      </c>
      <c r="I25" s="44" t="s">
        <v>436</v>
      </c>
      <c r="J25" s="48">
        <v>16734399.698999999</v>
      </c>
      <c r="K25" s="44" t="s">
        <v>436</v>
      </c>
      <c r="L25" s="48">
        <v>18777535.248</v>
      </c>
      <c r="M25" s="44" t="s">
        <v>436</v>
      </c>
      <c r="N25" s="48">
        <v>18754729.079</v>
      </c>
      <c r="O25" s="44" t="s">
        <v>436</v>
      </c>
      <c r="P25" s="48">
        <v>17876521.789000001</v>
      </c>
      <c r="Q25" s="43" t="s">
        <v>436</v>
      </c>
      <c r="R25" s="48">
        <v>14518086.244999999</v>
      </c>
      <c r="S25" s="43" t="s">
        <v>436</v>
      </c>
      <c r="T25" s="48">
        <v>14757421.988</v>
      </c>
      <c r="U25" s="43" t="s">
        <v>436</v>
      </c>
    </row>
    <row r="26" spans="1:21">
      <c r="A26" s="43">
        <v>3403</v>
      </c>
      <c r="B26" s="44" t="s">
        <v>15</v>
      </c>
      <c r="C26" s="44" t="s">
        <v>443</v>
      </c>
      <c r="D26" s="48">
        <v>19159545.092999998</v>
      </c>
      <c r="E26" s="44" t="s">
        <v>436</v>
      </c>
      <c r="F26" s="48">
        <v>20666723.414000001</v>
      </c>
      <c r="G26" s="44" t="s">
        <v>436</v>
      </c>
      <c r="H26" s="48">
        <v>16368658.366</v>
      </c>
      <c r="I26" s="44" t="s">
        <v>436</v>
      </c>
      <c r="J26" s="48">
        <v>19288359.293000001</v>
      </c>
      <c r="K26" s="44" t="s">
        <v>436</v>
      </c>
      <c r="L26" s="48">
        <v>20725457.181000002</v>
      </c>
      <c r="M26" s="44" t="s">
        <v>436</v>
      </c>
      <c r="N26" s="48">
        <v>19018560.129000001</v>
      </c>
      <c r="O26" s="44" t="s">
        <v>436</v>
      </c>
      <c r="P26" s="48">
        <v>21974059.739</v>
      </c>
      <c r="Q26" s="43" t="s">
        <v>436</v>
      </c>
      <c r="R26" s="48">
        <v>18391112.065000001</v>
      </c>
      <c r="S26" s="43" t="s">
        <v>436</v>
      </c>
      <c r="T26" s="48">
        <v>18454951.953000002</v>
      </c>
      <c r="U26" s="43" t="s">
        <v>436</v>
      </c>
    </row>
    <row r="27" spans="1:21">
      <c r="A27" s="43">
        <v>3403</v>
      </c>
      <c r="B27" s="44" t="s">
        <v>29</v>
      </c>
      <c r="C27" s="44" t="s">
        <v>443</v>
      </c>
      <c r="D27" s="48">
        <v>18565987.157000002</v>
      </c>
      <c r="E27" s="44" t="s">
        <v>436</v>
      </c>
      <c r="F27" s="48">
        <v>21176277.886</v>
      </c>
      <c r="G27" s="44" t="s">
        <v>436</v>
      </c>
      <c r="H27" s="48">
        <v>19419809.234000001</v>
      </c>
      <c r="I27" s="44" t="s">
        <v>436</v>
      </c>
      <c r="J27" s="48">
        <v>19633886.206999999</v>
      </c>
      <c r="K27" s="44" t="s">
        <v>436</v>
      </c>
      <c r="L27" s="48">
        <v>16292368.494000001</v>
      </c>
      <c r="M27" s="44" t="s">
        <v>436</v>
      </c>
      <c r="N27" s="48">
        <v>22392251.835000001</v>
      </c>
      <c r="O27" s="44" t="s">
        <v>436</v>
      </c>
      <c r="P27" s="48">
        <v>22196807.703000002</v>
      </c>
      <c r="Q27" s="43" t="s">
        <v>436</v>
      </c>
      <c r="R27" s="48">
        <v>15759141.788000001</v>
      </c>
      <c r="S27" s="43" t="s">
        <v>436</v>
      </c>
      <c r="T27" s="48">
        <v>19280957.539999999</v>
      </c>
      <c r="U27" s="43" t="s">
        <v>436</v>
      </c>
    </row>
    <row r="28" spans="1:21">
      <c r="A28" s="43">
        <v>3803</v>
      </c>
      <c r="B28" s="44" t="s">
        <v>20</v>
      </c>
      <c r="C28" s="44" t="s">
        <v>444</v>
      </c>
      <c r="D28" s="48">
        <v>9750024.9250000007</v>
      </c>
      <c r="E28" s="44" t="s">
        <v>436</v>
      </c>
      <c r="F28" s="48">
        <v>7616863.9000000004</v>
      </c>
      <c r="G28" s="44" t="s">
        <v>436</v>
      </c>
      <c r="H28" s="48">
        <v>7755769.4000000004</v>
      </c>
      <c r="I28" s="44" t="s">
        <v>436</v>
      </c>
      <c r="J28" s="48">
        <v>6814209.6749999998</v>
      </c>
      <c r="K28" s="44" t="s">
        <v>436</v>
      </c>
      <c r="L28" s="48">
        <v>6335915.875</v>
      </c>
      <c r="M28" s="44" t="s">
        <v>436</v>
      </c>
      <c r="N28" s="48">
        <v>7999661.75</v>
      </c>
      <c r="O28" s="44" t="s">
        <v>436</v>
      </c>
      <c r="P28" s="48">
        <v>6057020.2079999996</v>
      </c>
      <c r="Q28" s="43" t="s">
        <v>436</v>
      </c>
      <c r="R28" s="48">
        <v>5307587.6289999997</v>
      </c>
      <c r="S28" s="43" t="s">
        <v>436</v>
      </c>
      <c r="T28" s="48">
        <v>6589654.5939999996</v>
      </c>
      <c r="U28" s="43" t="s">
        <v>436</v>
      </c>
    </row>
    <row r="29" spans="1:21">
      <c r="A29" s="43">
        <v>3803</v>
      </c>
      <c r="B29" s="44" t="s">
        <v>23</v>
      </c>
      <c r="C29" s="44" t="s">
        <v>444</v>
      </c>
      <c r="D29" s="48">
        <v>10008544.025</v>
      </c>
      <c r="E29" s="44" t="s">
        <v>436</v>
      </c>
      <c r="F29" s="48">
        <v>8397864.625</v>
      </c>
      <c r="G29" s="44" t="s">
        <v>436</v>
      </c>
      <c r="H29" s="48">
        <v>7486778.0250000004</v>
      </c>
      <c r="I29" s="44" t="s">
        <v>436</v>
      </c>
      <c r="J29" s="48">
        <v>7759592.5250000004</v>
      </c>
      <c r="K29" s="44" t="s">
        <v>436</v>
      </c>
      <c r="L29" s="48">
        <v>6964481.1749999998</v>
      </c>
      <c r="M29" s="44" t="s">
        <v>436</v>
      </c>
      <c r="N29" s="48">
        <v>8201378.2249999996</v>
      </c>
      <c r="O29" s="44" t="s">
        <v>436</v>
      </c>
      <c r="P29" s="48">
        <v>6238013.2319999998</v>
      </c>
      <c r="Q29" s="43" t="s">
        <v>436</v>
      </c>
      <c r="R29" s="48">
        <v>6032871.7029999997</v>
      </c>
      <c r="S29" s="43" t="s">
        <v>436</v>
      </c>
      <c r="T29" s="48">
        <v>7088376.1979999999</v>
      </c>
      <c r="U29" s="43" t="s">
        <v>436</v>
      </c>
    </row>
    <row r="30" spans="1:21">
      <c r="A30" s="43">
        <v>3803</v>
      </c>
      <c r="B30" s="44" t="s">
        <v>15</v>
      </c>
      <c r="C30" s="44" t="s">
        <v>444</v>
      </c>
      <c r="D30" s="48">
        <v>11600237.625</v>
      </c>
      <c r="E30" s="44" t="s">
        <v>436</v>
      </c>
      <c r="F30" s="48">
        <v>9836194.1750000007</v>
      </c>
      <c r="G30" s="44" t="s">
        <v>436</v>
      </c>
      <c r="H30" s="48">
        <v>11302038.199999999</v>
      </c>
      <c r="I30" s="44" t="s">
        <v>436</v>
      </c>
      <c r="J30" s="48">
        <v>11101683.475</v>
      </c>
      <c r="K30" s="44" t="s">
        <v>436</v>
      </c>
      <c r="L30" s="48">
        <v>10986899.675000001</v>
      </c>
      <c r="M30" s="44" t="s">
        <v>436</v>
      </c>
      <c r="N30" s="48">
        <v>9510399.8000000007</v>
      </c>
      <c r="O30" s="44" t="s">
        <v>436</v>
      </c>
      <c r="P30" s="48">
        <v>9988571.4189999998</v>
      </c>
      <c r="Q30" s="43" t="s">
        <v>436</v>
      </c>
      <c r="R30" s="48">
        <v>10131974.798</v>
      </c>
      <c r="S30" s="43" t="s">
        <v>436</v>
      </c>
      <c r="T30" s="48">
        <v>9139173.0319999997</v>
      </c>
      <c r="U30" s="43" t="s">
        <v>436</v>
      </c>
    </row>
    <row r="31" spans="1:21">
      <c r="A31" s="43">
        <v>3803</v>
      </c>
      <c r="B31" s="44" t="s">
        <v>29</v>
      </c>
      <c r="C31" s="44" t="s">
        <v>444</v>
      </c>
      <c r="D31" s="48">
        <v>12880910.6</v>
      </c>
      <c r="E31" s="44" t="s">
        <v>436</v>
      </c>
      <c r="F31" s="48">
        <v>12322603.125</v>
      </c>
      <c r="G31" s="44" t="s">
        <v>436</v>
      </c>
      <c r="H31" s="48">
        <v>16332352.225</v>
      </c>
      <c r="I31" s="44" t="s">
        <v>436</v>
      </c>
      <c r="J31" s="48">
        <v>15394537.425000001</v>
      </c>
      <c r="K31" s="44" t="s">
        <v>436</v>
      </c>
      <c r="L31" s="48">
        <v>13424074.15</v>
      </c>
      <c r="M31" s="44" t="s">
        <v>436</v>
      </c>
      <c r="N31" s="48">
        <v>15066383.35</v>
      </c>
      <c r="O31" s="44" t="s">
        <v>436</v>
      </c>
      <c r="P31" s="48">
        <v>13939072.385</v>
      </c>
      <c r="Q31" s="43" t="s">
        <v>436</v>
      </c>
      <c r="R31" s="48">
        <v>13782616.024</v>
      </c>
      <c r="S31" s="43" t="s">
        <v>436</v>
      </c>
      <c r="T31" s="48">
        <v>13105080.526000001</v>
      </c>
      <c r="U31" s="43" t="s">
        <v>436</v>
      </c>
    </row>
    <row r="32" spans="1:21">
      <c r="A32" s="43">
        <v>3809</v>
      </c>
      <c r="B32" s="44" t="s">
        <v>20</v>
      </c>
      <c r="C32" s="44" t="s">
        <v>445</v>
      </c>
      <c r="D32" s="48">
        <v>10084547.342</v>
      </c>
      <c r="E32" s="44" t="s">
        <v>436</v>
      </c>
      <c r="F32" s="48">
        <v>9290127.4379999992</v>
      </c>
      <c r="G32" s="44" t="s">
        <v>436</v>
      </c>
      <c r="H32" s="48">
        <v>11311876.912</v>
      </c>
      <c r="I32" s="44" t="s">
        <v>436</v>
      </c>
      <c r="J32" s="48">
        <v>10379119.082</v>
      </c>
      <c r="K32" s="44" t="s">
        <v>436</v>
      </c>
      <c r="L32" s="48">
        <v>9488800.0250000004</v>
      </c>
      <c r="M32" s="44" t="s">
        <v>436</v>
      </c>
      <c r="N32" s="48">
        <v>10682653.594000001</v>
      </c>
      <c r="O32" s="44" t="s">
        <v>436</v>
      </c>
      <c r="P32" s="48">
        <v>8906904.352</v>
      </c>
      <c r="Q32" s="43" t="s">
        <v>436</v>
      </c>
      <c r="R32" s="48">
        <v>7593178.79</v>
      </c>
      <c r="S32" s="43" t="s">
        <v>436</v>
      </c>
      <c r="T32" s="48">
        <v>6788203.301</v>
      </c>
      <c r="U32" s="43" t="s">
        <v>436</v>
      </c>
    </row>
    <row r="33" spans="1:21">
      <c r="A33" s="43">
        <v>3809</v>
      </c>
      <c r="B33" s="44" t="s">
        <v>23</v>
      </c>
      <c r="C33" s="44" t="s">
        <v>445</v>
      </c>
      <c r="D33" s="48">
        <v>9894506.9570000004</v>
      </c>
      <c r="E33" s="44" t="s">
        <v>436</v>
      </c>
      <c r="F33" s="48">
        <v>11389573.312000001</v>
      </c>
      <c r="G33" s="44" t="s">
        <v>436</v>
      </c>
      <c r="H33" s="48">
        <v>11287279.963</v>
      </c>
      <c r="I33" s="44" t="s">
        <v>436</v>
      </c>
      <c r="J33" s="48">
        <v>10894074.767000001</v>
      </c>
      <c r="K33" s="44" t="s">
        <v>436</v>
      </c>
      <c r="L33" s="48">
        <v>9176114.9000000004</v>
      </c>
      <c r="M33" s="44" t="s">
        <v>436</v>
      </c>
      <c r="N33" s="48">
        <v>9446340.1070000008</v>
      </c>
      <c r="O33" s="44" t="s">
        <v>436</v>
      </c>
      <c r="P33" s="48">
        <v>9358005.182</v>
      </c>
      <c r="Q33" s="43" t="s">
        <v>436</v>
      </c>
      <c r="R33" s="48">
        <v>9016330.7689999994</v>
      </c>
      <c r="S33" s="43" t="s">
        <v>436</v>
      </c>
      <c r="T33" s="48">
        <v>8175546.4019999998</v>
      </c>
      <c r="U33" s="43" t="s">
        <v>436</v>
      </c>
    </row>
    <row r="34" spans="1:21">
      <c r="A34" s="43">
        <v>3809</v>
      </c>
      <c r="B34" s="44" t="s">
        <v>15</v>
      </c>
      <c r="C34" s="44" t="s">
        <v>445</v>
      </c>
      <c r="D34" s="48">
        <v>25772283.149999999</v>
      </c>
      <c r="E34" s="44" t="s">
        <v>436</v>
      </c>
      <c r="F34" s="48">
        <v>32746846.699999999</v>
      </c>
      <c r="G34" s="44" t="s">
        <v>436</v>
      </c>
      <c r="H34" s="48">
        <v>32772447.300000001</v>
      </c>
      <c r="I34" s="44" t="s">
        <v>436</v>
      </c>
      <c r="J34" s="48">
        <v>19093780.324999999</v>
      </c>
      <c r="K34" s="44" t="s">
        <v>436</v>
      </c>
      <c r="L34" s="48">
        <v>3035484.65</v>
      </c>
      <c r="M34" s="44" t="s">
        <v>436</v>
      </c>
      <c r="N34" s="48">
        <v>9509965.5500000007</v>
      </c>
      <c r="O34" s="44" t="s">
        <v>436</v>
      </c>
      <c r="P34" s="48">
        <v>4144936.66</v>
      </c>
      <c r="Q34" s="43" t="s">
        <v>436</v>
      </c>
      <c r="R34" s="48">
        <v>2677395.412</v>
      </c>
      <c r="S34" s="43" t="s">
        <v>436</v>
      </c>
      <c r="T34" s="48">
        <v>3908171.159</v>
      </c>
      <c r="U34" s="43" t="s">
        <v>436</v>
      </c>
    </row>
    <row r="35" spans="1:21">
      <c r="A35" s="43"/>
      <c r="B35" s="44"/>
      <c r="C35" s="44"/>
      <c r="D35" s="48"/>
      <c r="E35" s="48"/>
      <c r="F35" s="48"/>
      <c r="G35" s="48"/>
      <c r="H35" s="48"/>
      <c r="I35" s="48"/>
      <c r="J35" s="48"/>
      <c r="K35" s="48"/>
      <c r="L35" s="48"/>
    </row>
    <row r="36" spans="1:21">
      <c r="A36" s="43"/>
      <c r="B36" s="44"/>
      <c r="C36" s="44"/>
      <c r="D36" s="48"/>
      <c r="E36" s="48"/>
      <c r="F36" s="48"/>
      <c r="G36" s="48"/>
      <c r="H36" s="48"/>
      <c r="I36" s="48"/>
      <c r="J36" s="48"/>
      <c r="K36" s="48"/>
      <c r="L36" s="48"/>
    </row>
    <row r="37" spans="1:21">
      <c r="A37" s="49"/>
      <c r="B37" s="50"/>
      <c r="C37" s="50"/>
      <c r="D37" s="51"/>
      <c r="E37" s="51"/>
      <c r="F37" s="51"/>
      <c r="G37" s="51"/>
      <c r="H37" s="51"/>
      <c r="I37" s="51"/>
      <c r="J37" s="51"/>
      <c r="K37" s="51"/>
      <c r="L37" s="51"/>
    </row>
    <row r="38" spans="1:21">
      <c r="A38" s="49"/>
      <c r="B38" s="50"/>
      <c r="C38" s="50"/>
      <c r="D38" s="51"/>
      <c r="E38" s="51"/>
      <c r="F38" s="51"/>
    </row>
    <row r="39" spans="1:21">
      <c r="A39" s="49"/>
      <c r="B39" s="50"/>
      <c r="C39" s="50"/>
      <c r="D39" s="51"/>
      <c r="E39" s="51"/>
      <c r="F39" s="51"/>
    </row>
    <row r="40" spans="1:21">
      <c r="A40" s="49"/>
      <c r="B40" s="50"/>
      <c r="C40" s="50"/>
      <c r="D40" s="51"/>
      <c r="E40" s="51"/>
      <c r="F40" s="51"/>
    </row>
    <row r="41" spans="1:21">
      <c r="A41" s="49"/>
      <c r="B41" s="50"/>
      <c r="C41" s="50"/>
      <c r="D41" s="51"/>
      <c r="E41" s="51"/>
      <c r="F41" s="51"/>
    </row>
    <row r="42" spans="1:21">
      <c r="A42" s="49"/>
      <c r="B42" s="50"/>
      <c r="C42" s="50"/>
      <c r="D42" s="51"/>
      <c r="E42" s="51"/>
      <c r="F42" s="51"/>
    </row>
    <row r="43" spans="1:21">
      <c r="A43" s="49"/>
      <c r="B43" s="50"/>
      <c r="C43" s="50"/>
      <c r="D43" s="51"/>
      <c r="E43" s="51"/>
      <c r="F43" s="51"/>
    </row>
    <row r="44" spans="1:21">
      <c r="A44" s="49"/>
      <c r="B44" s="50"/>
      <c r="C44" s="50"/>
      <c r="D44" s="51"/>
      <c r="E44" s="51"/>
      <c r="F44" s="51"/>
    </row>
    <row r="45" spans="1:21">
      <c r="A45" s="49"/>
      <c r="B45" s="50"/>
      <c r="C45" s="50"/>
      <c r="D45" s="51"/>
      <c r="E45" s="51"/>
      <c r="F45" s="51"/>
    </row>
    <row r="46" spans="1:21">
      <c r="A46" s="49"/>
      <c r="B46" s="50"/>
      <c r="C46" s="50"/>
      <c r="D46" s="51"/>
      <c r="E46" s="51"/>
      <c r="F46" s="51"/>
    </row>
    <row r="47" spans="1:21">
      <c r="A47" s="49"/>
      <c r="B47" s="50"/>
      <c r="C47" s="50"/>
      <c r="D47" s="51"/>
      <c r="E47" s="51"/>
      <c r="F47" s="51"/>
    </row>
    <row r="48" spans="1:21">
      <c r="A48" s="49"/>
      <c r="B48" s="50"/>
      <c r="C48" s="50"/>
      <c r="D48" s="51"/>
      <c r="E48" s="51"/>
      <c r="F48" s="51"/>
    </row>
  </sheetData>
  <sortState ref="A2:U48">
    <sortCondition ref="A2:A48"/>
    <sortCondition ref="B2:B4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D1" sqref="D1"/>
    </sheetView>
  </sheetViews>
  <sheetFormatPr defaultRowHeight="15"/>
  <cols>
    <col min="1" max="1" width="10.5703125" style="76" customWidth="1"/>
    <col min="2" max="2" width="25.7109375" style="76" customWidth="1"/>
    <col min="3" max="3" width="9.140625" style="76"/>
    <col min="4" max="4" width="12.7109375" style="76" customWidth="1"/>
    <col min="5" max="5" width="12.140625" style="76" customWidth="1"/>
    <col min="6" max="6" width="8" style="76" customWidth="1"/>
    <col min="7" max="7" width="9.140625" style="76"/>
    <col min="8" max="8" width="7.42578125" style="76" customWidth="1"/>
    <col min="9" max="9" width="9.140625" style="76"/>
    <col min="10" max="10" width="7.42578125" style="76" customWidth="1"/>
    <col min="11" max="11" width="9.140625" style="76"/>
    <col min="12" max="12" width="7.28515625" style="76" customWidth="1"/>
    <col min="13" max="16384" width="9.140625" style="76"/>
  </cols>
  <sheetData>
    <row r="1" spans="1:12" s="74" customFormat="1" ht="29.25" customHeight="1">
      <c r="A1" s="75" t="s">
        <v>415</v>
      </c>
      <c r="B1" s="75" t="s">
        <v>417</v>
      </c>
      <c r="C1" s="75" t="s">
        <v>416</v>
      </c>
      <c r="D1" s="70" t="s">
        <v>551</v>
      </c>
      <c r="E1" s="75" t="s">
        <v>447</v>
      </c>
      <c r="F1" s="75" t="s">
        <v>448</v>
      </c>
      <c r="G1" s="75" t="s">
        <v>449</v>
      </c>
      <c r="H1" s="75" t="s">
        <v>450</v>
      </c>
      <c r="I1" s="75" t="s">
        <v>451</v>
      </c>
      <c r="J1" s="75" t="s">
        <v>452</v>
      </c>
      <c r="K1" s="75" t="s">
        <v>453</v>
      </c>
      <c r="L1" s="75" t="s">
        <v>454</v>
      </c>
    </row>
    <row r="2" spans="1:12">
      <c r="A2" s="53">
        <v>766</v>
      </c>
      <c r="B2" s="72" t="s">
        <v>446</v>
      </c>
      <c r="C2" s="72" t="s">
        <v>15</v>
      </c>
      <c r="D2" s="72" t="str">
        <f t="shared" ref="D2:D34" si="0">CONCATENATE(A2, " &amp; ", C2)</f>
        <v>766 &amp; 3</v>
      </c>
      <c r="E2" s="72" t="s">
        <v>68</v>
      </c>
      <c r="F2" s="53">
        <v>119</v>
      </c>
      <c r="G2" s="56">
        <v>3.3416574818924787E-6</v>
      </c>
      <c r="H2" s="72" t="s">
        <v>456</v>
      </c>
      <c r="I2" s="56">
        <v>1.9533814573470169E-6</v>
      </c>
      <c r="J2" s="72" t="s">
        <v>456</v>
      </c>
      <c r="K2" s="56">
        <v>5.2099143547710137E-4</v>
      </c>
      <c r="L2" s="72" t="s">
        <v>456</v>
      </c>
    </row>
    <row r="3" spans="1:12">
      <c r="A3" s="53">
        <v>766</v>
      </c>
      <c r="B3" s="72" t="s">
        <v>446</v>
      </c>
      <c r="C3" s="72" t="s">
        <v>29</v>
      </c>
      <c r="D3" s="72" t="str">
        <f t="shared" si="0"/>
        <v>766 &amp; 4</v>
      </c>
      <c r="E3" s="72" t="s">
        <v>102</v>
      </c>
      <c r="F3" s="53">
        <v>119</v>
      </c>
      <c r="G3" s="56">
        <v>3.3416574818924787E-6</v>
      </c>
      <c r="H3" s="72" t="s">
        <v>456</v>
      </c>
      <c r="I3" s="56">
        <v>1.9533814573470169E-6</v>
      </c>
      <c r="J3" s="72" t="s">
        <v>456</v>
      </c>
      <c r="K3" s="56">
        <v>5.2099143547710137E-4</v>
      </c>
      <c r="L3" s="72" t="s">
        <v>456</v>
      </c>
    </row>
    <row r="4" spans="1:12">
      <c r="A4" s="53">
        <v>766</v>
      </c>
      <c r="B4" s="72" t="s">
        <v>446</v>
      </c>
      <c r="C4" s="72" t="s">
        <v>50</v>
      </c>
      <c r="D4" s="72" t="str">
        <f t="shared" si="0"/>
        <v>766 &amp; 5</v>
      </c>
      <c r="E4" s="72" t="s">
        <v>458</v>
      </c>
      <c r="F4" s="53">
        <v>119</v>
      </c>
      <c r="G4" s="56">
        <v>3.3416574818924787E-6</v>
      </c>
      <c r="H4" s="72" t="s">
        <v>456</v>
      </c>
      <c r="I4" s="56">
        <v>1.9533814573470169E-6</v>
      </c>
      <c r="J4" s="72" t="s">
        <v>456</v>
      </c>
      <c r="K4" s="56">
        <v>5.2099143547710137E-4</v>
      </c>
      <c r="L4" s="72" t="s">
        <v>456</v>
      </c>
    </row>
    <row r="5" spans="1:12">
      <c r="A5" s="53">
        <v>766</v>
      </c>
      <c r="B5" s="72" t="s">
        <v>446</v>
      </c>
      <c r="C5" s="72" t="s">
        <v>54</v>
      </c>
      <c r="D5" s="72" t="str">
        <f t="shared" si="0"/>
        <v>766 &amp; 6</v>
      </c>
      <c r="E5" s="72" t="s">
        <v>459</v>
      </c>
      <c r="F5" s="53">
        <v>119</v>
      </c>
      <c r="G5" s="56">
        <v>2.7873430662117397E-6</v>
      </c>
      <c r="H5" s="72" t="s">
        <v>457</v>
      </c>
      <c r="I5" s="56">
        <v>8.5220575629246956E-7</v>
      </c>
      <c r="J5" s="72" t="s">
        <v>457</v>
      </c>
      <c r="K5" s="56">
        <v>4.2194459027883042E-4</v>
      </c>
      <c r="L5" s="72" t="s">
        <v>457</v>
      </c>
    </row>
    <row r="6" spans="1:12">
      <c r="A6" s="53">
        <v>766</v>
      </c>
      <c r="B6" s="72" t="s">
        <v>446</v>
      </c>
      <c r="C6" s="72" t="s">
        <v>30</v>
      </c>
      <c r="D6" s="72" t="str">
        <f t="shared" si="0"/>
        <v>766 &amp; 7</v>
      </c>
      <c r="E6" s="72" t="s">
        <v>460</v>
      </c>
      <c r="F6" s="53">
        <v>119</v>
      </c>
      <c r="G6" s="56">
        <v>3.8959718975732173E-6</v>
      </c>
      <c r="H6" s="72" t="s">
        <v>457</v>
      </c>
      <c r="I6" s="56">
        <v>3.0545571584015645E-6</v>
      </c>
      <c r="J6" s="72" t="s">
        <v>457</v>
      </c>
      <c r="K6" s="56">
        <v>6.2003828067537243E-4</v>
      </c>
      <c r="L6" s="72" t="s">
        <v>457</v>
      </c>
    </row>
    <row r="7" spans="1:12">
      <c r="A7" s="53">
        <v>766</v>
      </c>
      <c r="B7" s="72" t="s">
        <v>446</v>
      </c>
      <c r="C7" s="72" t="s">
        <v>37</v>
      </c>
      <c r="D7" s="72" t="str">
        <f t="shared" si="0"/>
        <v>766 &amp; 8</v>
      </c>
      <c r="E7" s="72" t="s">
        <v>461</v>
      </c>
      <c r="F7" s="53">
        <v>119</v>
      </c>
      <c r="G7" s="56">
        <v>3.3416574818924787E-6</v>
      </c>
      <c r="H7" s="72" t="s">
        <v>456</v>
      </c>
      <c r="I7" s="56">
        <v>1.9533814573470169E-6</v>
      </c>
      <c r="J7" s="72" t="s">
        <v>456</v>
      </c>
      <c r="K7" s="56">
        <v>5.2099143547710137E-4</v>
      </c>
      <c r="L7" s="72" t="s">
        <v>456</v>
      </c>
    </row>
    <row r="8" spans="1:12">
      <c r="A8" s="53">
        <v>2103</v>
      </c>
      <c r="B8" s="72" t="s">
        <v>438</v>
      </c>
      <c r="C8" s="72" t="s">
        <v>20</v>
      </c>
      <c r="D8" s="72" t="str">
        <f t="shared" si="0"/>
        <v>2103 &amp; 1</v>
      </c>
      <c r="E8" s="72" t="s">
        <v>58</v>
      </c>
      <c r="F8" s="53">
        <v>113</v>
      </c>
      <c r="G8" s="56">
        <v>1.2500000000000001E-5</v>
      </c>
      <c r="H8" s="72" t="s">
        <v>455</v>
      </c>
      <c r="I8" s="56">
        <v>4.8900000000000003E-5</v>
      </c>
      <c r="J8" s="72" t="s">
        <v>455</v>
      </c>
      <c r="K8" s="56">
        <v>2.7399999999999999E-5</v>
      </c>
      <c r="L8" s="72" t="s">
        <v>455</v>
      </c>
    </row>
    <row r="9" spans="1:12">
      <c r="A9" s="53">
        <v>2103</v>
      </c>
      <c r="B9" s="72" t="s">
        <v>438</v>
      </c>
      <c r="C9" s="72" t="s">
        <v>23</v>
      </c>
      <c r="D9" s="72" t="str">
        <f t="shared" si="0"/>
        <v>2103 &amp; 2</v>
      </c>
      <c r="E9" s="72" t="s">
        <v>45</v>
      </c>
      <c r="F9" s="53">
        <v>113</v>
      </c>
      <c r="G9" s="56">
        <v>1.2500000000000001E-5</v>
      </c>
      <c r="H9" s="72" t="s">
        <v>455</v>
      </c>
      <c r="I9" s="56">
        <v>4.8900000000000003E-5</v>
      </c>
      <c r="J9" s="72" t="s">
        <v>455</v>
      </c>
      <c r="K9" s="56">
        <v>2.7399999999999999E-5</v>
      </c>
      <c r="L9" s="72" t="s">
        <v>455</v>
      </c>
    </row>
    <row r="10" spans="1:12">
      <c r="A10" s="53">
        <v>2103</v>
      </c>
      <c r="B10" s="72" t="s">
        <v>438</v>
      </c>
      <c r="C10" s="72" t="s">
        <v>15</v>
      </c>
      <c r="D10" s="72" t="str">
        <f t="shared" si="0"/>
        <v>2103 &amp; 3</v>
      </c>
      <c r="E10" s="72" t="s">
        <v>136</v>
      </c>
      <c r="F10" s="53">
        <v>113</v>
      </c>
      <c r="G10" s="56">
        <v>1.2500000000000001E-5</v>
      </c>
      <c r="H10" s="72" t="s">
        <v>455</v>
      </c>
      <c r="I10" s="56">
        <v>4.8900000000000003E-5</v>
      </c>
      <c r="J10" s="72" t="s">
        <v>455</v>
      </c>
      <c r="K10" s="56">
        <v>2.7399999999999999E-5</v>
      </c>
      <c r="L10" s="72" t="s">
        <v>455</v>
      </c>
    </row>
    <row r="11" spans="1:12">
      <c r="A11" s="53">
        <v>2103</v>
      </c>
      <c r="B11" s="72" t="s">
        <v>438</v>
      </c>
      <c r="C11" s="72" t="s">
        <v>29</v>
      </c>
      <c r="D11" s="72" t="str">
        <f t="shared" si="0"/>
        <v>2103 &amp; 4</v>
      </c>
      <c r="E11" s="72" t="s">
        <v>137</v>
      </c>
      <c r="F11" s="53">
        <v>113</v>
      </c>
      <c r="G11" s="56">
        <v>1.2500000000000001E-5</v>
      </c>
      <c r="H11" s="72" t="s">
        <v>455</v>
      </c>
      <c r="I11" s="56">
        <v>4.8900000000000003E-5</v>
      </c>
      <c r="J11" s="72" t="s">
        <v>455</v>
      </c>
      <c r="K11" s="56">
        <v>2.7399999999999999E-5</v>
      </c>
      <c r="L11" s="72" t="s">
        <v>455</v>
      </c>
    </row>
    <row r="12" spans="1:12">
      <c r="A12" s="53">
        <v>2161</v>
      </c>
      <c r="B12" s="72" t="s">
        <v>439</v>
      </c>
      <c r="C12" s="72" t="s">
        <v>15</v>
      </c>
      <c r="D12" s="72" t="str">
        <f t="shared" si="0"/>
        <v>2161 &amp; 3</v>
      </c>
      <c r="E12" s="72" t="s">
        <v>462</v>
      </c>
      <c r="F12" s="53">
        <v>113</v>
      </c>
      <c r="G12" s="56">
        <v>2.3319347429647859E-6</v>
      </c>
      <c r="H12" s="72" t="s">
        <v>456</v>
      </c>
      <c r="I12" s="56">
        <v>4.9515923629040294E-4</v>
      </c>
      <c r="J12" s="72" t="s">
        <v>456</v>
      </c>
      <c r="K12" s="56">
        <v>3.7451935370014331E-4</v>
      </c>
      <c r="L12" s="72" t="s">
        <v>456</v>
      </c>
    </row>
    <row r="13" spans="1:12">
      <c r="A13" s="53">
        <v>2161</v>
      </c>
      <c r="B13" s="72" t="s">
        <v>439</v>
      </c>
      <c r="C13" s="72" t="s">
        <v>29</v>
      </c>
      <c r="D13" s="72" t="str">
        <f t="shared" si="0"/>
        <v>2161 &amp; 4</v>
      </c>
      <c r="E13" s="72" t="s">
        <v>52</v>
      </c>
      <c r="F13" s="53">
        <v>113</v>
      </c>
      <c r="G13" s="56">
        <v>2.071027813159413E-6</v>
      </c>
      <c r="H13" s="72" t="s">
        <v>457</v>
      </c>
      <c r="I13" s="56">
        <v>1.556118473574939E-4</v>
      </c>
      <c r="J13" s="72" t="s">
        <v>457</v>
      </c>
      <c r="K13" s="56">
        <v>2.0413592438200465E-4</v>
      </c>
      <c r="L13" s="72" t="s">
        <v>457</v>
      </c>
    </row>
    <row r="14" spans="1:12">
      <c r="A14" s="53">
        <v>2161</v>
      </c>
      <c r="B14" s="72" t="s">
        <v>439</v>
      </c>
      <c r="C14" s="72" t="s">
        <v>50</v>
      </c>
      <c r="D14" s="72" t="str">
        <f t="shared" si="0"/>
        <v>2161 &amp; 5</v>
      </c>
      <c r="E14" s="72" t="s">
        <v>53</v>
      </c>
      <c r="F14" s="53">
        <v>113</v>
      </c>
      <c r="G14" s="56">
        <v>2.5928416727701587E-6</v>
      </c>
      <c r="H14" s="72" t="s">
        <v>457</v>
      </c>
      <c r="I14" s="56">
        <v>8.3470662522331198E-4</v>
      </c>
      <c r="J14" s="72" t="s">
        <v>457</v>
      </c>
      <c r="K14" s="56">
        <v>5.4490278301828194E-4</v>
      </c>
      <c r="L14" s="72" t="s">
        <v>457</v>
      </c>
    </row>
    <row r="15" spans="1:12">
      <c r="A15" s="53">
        <v>2364</v>
      </c>
      <c r="B15" s="72" t="s">
        <v>440</v>
      </c>
      <c r="C15" s="72" t="s">
        <v>20</v>
      </c>
      <c r="D15" s="72" t="str">
        <f t="shared" si="0"/>
        <v>2364 &amp; 1</v>
      </c>
      <c r="E15" s="72" t="s">
        <v>463</v>
      </c>
      <c r="F15" s="53">
        <v>103</v>
      </c>
      <c r="G15" s="56">
        <v>1.6208550185225044E-5</v>
      </c>
      <c r="H15" s="72" t="s">
        <v>456</v>
      </c>
      <c r="I15" s="56">
        <v>1.8077546673519874E-5</v>
      </c>
      <c r="J15" s="72" t="s">
        <v>456</v>
      </c>
      <c r="K15" s="56">
        <v>9.0823345025898528E-6</v>
      </c>
      <c r="L15" s="72" t="s">
        <v>456</v>
      </c>
    </row>
    <row r="16" spans="1:12">
      <c r="A16" s="53">
        <v>2364</v>
      </c>
      <c r="B16" s="72" t="s">
        <v>440</v>
      </c>
      <c r="C16" s="72" t="s">
        <v>23</v>
      </c>
      <c r="D16" s="72" t="str">
        <f t="shared" si="0"/>
        <v>2364 &amp; 2</v>
      </c>
      <c r="E16" s="72" t="s">
        <v>43</v>
      </c>
      <c r="F16" s="53">
        <v>103</v>
      </c>
      <c r="G16" s="56">
        <v>1.6208550185225044E-5</v>
      </c>
      <c r="H16" s="72" t="s">
        <v>456</v>
      </c>
      <c r="I16" s="56">
        <v>1.8077546673519874E-5</v>
      </c>
      <c r="J16" s="72" t="s">
        <v>456</v>
      </c>
      <c r="K16" s="56">
        <v>9.0823345025898528E-6</v>
      </c>
      <c r="L16" s="72" t="s">
        <v>456</v>
      </c>
    </row>
    <row r="17" spans="1:12">
      <c r="A17" s="53">
        <v>2840</v>
      </c>
      <c r="B17" s="72" t="s">
        <v>441</v>
      </c>
      <c r="C17" s="72" t="s">
        <v>15</v>
      </c>
      <c r="D17" s="72" t="str">
        <f t="shared" si="0"/>
        <v>2840 &amp; 3</v>
      </c>
      <c r="E17" s="72" t="s">
        <v>464</v>
      </c>
      <c r="F17" s="53">
        <v>103</v>
      </c>
      <c r="G17" s="56">
        <v>1.4439378507525317E-5</v>
      </c>
      <c r="H17" s="72" t="s">
        <v>457</v>
      </c>
      <c r="I17" s="56">
        <v>8.6762912988560279E-4</v>
      </c>
      <c r="J17" s="72" t="s">
        <v>457</v>
      </c>
      <c r="K17" s="56">
        <v>5.5744474834641558E-4</v>
      </c>
      <c r="L17" s="72" t="s">
        <v>457</v>
      </c>
    </row>
    <row r="18" spans="1:12">
      <c r="A18" s="53">
        <v>2840</v>
      </c>
      <c r="B18" s="72" t="s">
        <v>441</v>
      </c>
      <c r="C18" s="72" t="s">
        <v>29</v>
      </c>
      <c r="D18" s="72" t="str">
        <f t="shared" si="0"/>
        <v>2840 &amp; 4</v>
      </c>
      <c r="E18" s="72" t="s">
        <v>84</v>
      </c>
      <c r="F18" s="53">
        <v>102</v>
      </c>
      <c r="G18" s="56">
        <v>2.52E-6</v>
      </c>
      <c r="H18" s="72" t="s">
        <v>455</v>
      </c>
      <c r="I18" s="56">
        <v>4.7500000000000003E-6</v>
      </c>
      <c r="J18" s="72" t="s">
        <v>455</v>
      </c>
      <c r="K18" s="56">
        <v>2.7399999999999999E-5</v>
      </c>
      <c r="L18" s="72" t="s">
        <v>455</v>
      </c>
    </row>
    <row r="19" spans="1:12">
      <c r="A19" s="53">
        <v>2840</v>
      </c>
      <c r="B19" s="72" t="s">
        <v>441</v>
      </c>
      <c r="C19" s="72" t="s">
        <v>50</v>
      </c>
      <c r="D19" s="72" t="str">
        <f t="shared" si="0"/>
        <v>2840 &amp; 5</v>
      </c>
      <c r="E19" s="72" t="s">
        <v>465</v>
      </c>
      <c r="F19" s="53">
        <v>102</v>
      </c>
      <c r="G19" s="56">
        <v>2.52E-6</v>
      </c>
      <c r="H19" s="72" t="s">
        <v>455</v>
      </c>
      <c r="I19" s="56">
        <v>4.7500000000000003E-6</v>
      </c>
      <c r="J19" s="72" t="s">
        <v>455</v>
      </c>
      <c r="K19" s="56">
        <v>2.7399999999999999E-5</v>
      </c>
      <c r="L19" s="72" t="s">
        <v>455</v>
      </c>
    </row>
    <row r="20" spans="1:12">
      <c r="A20" s="53">
        <v>2840</v>
      </c>
      <c r="B20" s="72" t="s">
        <v>441</v>
      </c>
      <c r="C20" s="72" t="s">
        <v>54</v>
      </c>
      <c r="D20" s="72" t="str">
        <f t="shared" si="0"/>
        <v>2840 &amp; 6</v>
      </c>
      <c r="E20" s="72" t="s">
        <v>466</v>
      </c>
      <c r="F20" s="53">
        <v>102</v>
      </c>
      <c r="G20" s="56">
        <v>2.52E-6</v>
      </c>
      <c r="H20" s="72" t="s">
        <v>455</v>
      </c>
      <c r="I20" s="56">
        <v>4.7500000000000003E-6</v>
      </c>
      <c r="J20" s="72" t="s">
        <v>455</v>
      </c>
      <c r="K20" s="56">
        <v>2.7399999999999999E-5</v>
      </c>
      <c r="L20" s="72" t="s">
        <v>455</v>
      </c>
    </row>
    <row r="21" spans="1:12">
      <c r="A21" s="53">
        <v>2952</v>
      </c>
      <c r="B21" s="72" t="s">
        <v>442</v>
      </c>
      <c r="C21" s="72" t="s">
        <v>29</v>
      </c>
      <c r="D21" s="72" t="str">
        <f t="shared" si="0"/>
        <v>2952 &amp; 4</v>
      </c>
      <c r="E21" s="72" t="s">
        <v>467</v>
      </c>
      <c r="F21" s="53">
        <v>113</v>
      </c>
      <c r="G21" s="56">
        <v>1.2500000000000001E-5</v>
      </c>
      <c r="H21" s="72" t="s">
        <v>455</v>
      </c>
      <c r="I21" s="56">
        <v>4.8900000000000003E-5</v>
      </c>
      <c r="J21" s="72" t="s">
        <v>455</v>
      </c>
      <c r="K21" s="56">
        <v>2.7399999999999999E-5</v>
      </c>
      <c r="L21" s="72" t="s">
        <v>455</v>
      </c>
    </row>
    <row r="22" spans="1:12">
      <c r="A22" s="53">
        <v>2952</v>
      </c>
      <c r="B22" s="72" t="s">
        <v>442</v>
      </c>
      <c r="C22" s="72" t="s">
        <v>50</v>
      </c>
      <c r="D22" s="72" t="str">
        <f t="shared" si="0"/>
        <v>2952 &amp; 5</v>
      </c>
      <c r="E22" s="72" t="s">
        <v>468</v>
      </c>
      <c r="F22" s="53">
        <v>113</v>
      </c>
      <c r="G22" s="56">
        <v>1.2500000000000001E-5</v>
      </c>
      <c r="H22" s="72" t="s">
        <v>455</v>
      </c>
      <c r="I22" s="56">
        <v>4.8900000000000003E-5</v>
      </c>
      <c r="J22" s="72" t="s">
        <v>455</v>
      </c>
      <c r="K22" s="56">
        <v>2.7399999999999999E-5</v>
      </c>
      <c r="L22" s="72" t="s">
        <v>455</v>
      </c>
    </row>
    <row r="23" spans="1:12">
      <c r="A23" s="53">
        <v>2952</v>
      </c>
      <c r="B23" s="72" t="s">
        <v>442</v>
      </c>
      <c r="C23" s="72" t="s">
        <v>54</v>
      </c>
      <c r="D23" s="72" t="str">
        <f t="shared" si="0"/>
        <v>2952 &amp; 6</v>
      </c>
      <c r="E23" s="72" t="s">
        <v>469</v>
      </c>
      <c r="F23" s="53">
        <v>113</v>
      </c>
      <c r="G23" s="56">
        <v>1.2500000000000001E-5</v>
      </c>
      <c r="H23" s="72" t="s">
        <v>455</v>
      </c>
      <c r="I23" s="56">
        <v>4.8900000000000003E-5</v>
      </c>
      <c r="J23" s="72" t="s">
        <v>455</v>
      </c>
      <c r="K23" s="56">
        <v>2.7399999999999999E-5</v>
      </c>
      <c r="L23" s="72" t="s">
        <v>455</v>
      </c>
    </row>
    <row r="24" spans="1:12">
      <c r="A24" s="53">
        <v>3403</v>
      </c>
      <c r="B24" s="72" t="s">
        <v>443</v>
      </c>
      <c r="C24" s="72" t="s">
        <v>20</v>
      </c>
      <c r="D24" s="72" t="str">
        <f t="shared" si="0"/>
        <v>3403 &amp; 1</v>
      </c>
      <c r="E24" s="72" t="s">
        <v>20</v>
      </c>
      <c r="F24" s="53">
        <v>113</v>
      </c>
      <c r="G24" s="56">
        <v>3.968705949341404E-7</v>
      </c>
      <c r="H24" s="72" t="s">
        <v>456</v>
      </c>
      <c r="I24" s="56">
        <v>2.6506085759476448E-4</v>
      </c>
      <c r="J24" s="72" t="s">
        <v>456</v>
      </c>
      <c r="K24" s="56">
        <v>1.4984742779428992E-4</v>
      </c>
      <c r="L24" s="72" t="s">
        <v>456</v>
      </c>
    </row>
    <row r="25" spans="1:12">
      <c r="A25" s="53">
        <v>3403</v>
      </c>
      <c r="B25" s="72" t="s">
        <v>443</v>
      </c>
      <c r="C25" s="72" t="s">
        <v>23</v>
      </c>
      <c r="D25" s="72" t="str">
        <f t="shared" si="0"/>
        <v>3403 &amp; 2</v>
      </c>
      <c r="E25" s="72" t="s">
        <v>23</v>
      </c>
      <c r="F25" s="53">
        <v>113</v>
      </c>
      <c r="G25" s="56">
        <v>3.968705949341404E-7</v>
      </c>
      <c r="H25" s="72" t="s">
        <v>457</v>
      </c>
      <c r="I25" s="56">
        <v>2.6506085759476448E-4</v>
      </c>
      <c r="J25" s="72" t="s">
        <v>457</v>
      </c>
      <c r="K25" s="56">
        <v>1.4984742779428992E-4</v>
      </c>
      <c r="L25" s="72" t="s">
        <v>457</v>
      </c>
    </row>
    <row r="26" spans="1:12">
      <c r="A26" s="53">
        <v>3403</v>
      </c>
      <c r="B26" s="72" t="s">
        <v>443</v>
      </c>
      <c r="C26" s="72" t="s">
        <v>15</v>
      </c>
      <c r="D26" s="72" t="str">
        <f t="shared" si="0"/>
        <v>3403 &amp; 3</v>
      </c>
      <c r="E26" s="72" t="s">
        <v>15</v>
      </c>
      <c r="F26" s="53">
        <v>113</v>
      </c>
      <c r="G26" s="56">
        <v>3.968705949341404E-7</v>
      </c>
      <c r="H26" s="72" t="s">
        <v>456</v>
      </c>
      <c r="I26" s="56">
        <v>2.6506085759476448E-4</v>
      </c>
      <c r="J26" s="72" t="s">
        <v>456</v>
      </c>
      <c r="K26" s="56">
        <v>1.4984742779428992E-4</v>
      </c>
      <c r="L26" s="72" t="s">
        <v>456</v>
      </c>
    </row>
    <row r="27" spans="1:12">
      <c r="A27" s="53">
        <v>3403</v>
      </c>
      <c r="B27" s="72" t="s">
        <v>443</v>
      </c>
      <c r="C27" s="72" t="s">
        <v>29</v>
      </c>
      <c r="D27" s="72" t="str">
        <f t="shared" si="0"/>
        <v>3403 &amp; 4</v>
      </c>
      <c r="E27" s="72" t="s">
        <v>29</v>
      </c>
      <c r="F27" s="53">
        <v>113</v>
      </c>
      <c r="G27" s="56">
        <v>3.968705949341404E-7</v>
      </c>
      <c r="H27" s="72" t="s">
        <v>456</v>
      </c>
      <c r="I27" s="56">
        <v>2.6506085759476448E-4</v>
      </c>
      <c r="J27" s="72" t="s">
        <v>456</v>
      </c>
      <c r="K27" s="56">
        <v>1.4984742779428992E-4</v>
      </c>
      <c r="L27" s="72" t="s">
        <v>456</v>
      </c>
    </row>
    <row r="28" spans="1:12">
      <c r="A28" s="53">
        <v>3803</v>
      </c>
      <c r="B28" s="72" t="s">
        <v>444</v>
      </c>
      <c r="C28" s="72" t="s">
        <v>20</v>
      </c>
      <c r="D28" s="72" t="str">
        <f t="shared" si="0"/>
        <v>3803 &amp; 1</v>
      </c>
      <c r="E28" s="72" t="s">
        <v>32</v>
      </c>
      <c r="F28" s="53">
        <v>103</v>
      </c>
      <c r="G28" s="56">
        <v>1.2500000000000001E-5</v>
      </c>
      <c r="H28" s="72" t="s">
        <v>455</v>
      </c>
      <c r="I28" s="56">
        <v>4.8900000000000003E-5</v>
      </c>
      <c r="J28" s="72" t="s">
        <v>455</v>
      </c>
      <c r="K28" s="56">
        <v>2.7399999999999999E-5</v>
      </c>
      <c r="L28" s="72" t="s">
        <v>455</v>
      </c>
    </row>
    <row r="29" spans="1:12">
      <c r="A29" s="53">
        <v>3803</v>
      </c>
      <c r="B29" s="72" t="s">
        <v>444</v>
      </c>
      <c r="C29" s="72" t="s">
        <v>23</v>
      </c>
      <c r="D29" s="72" t="str">
        <f t="shared" si="0"/>
        <v>3803 &amp; 2</v>
      </c>
      <c r="E29" s="72" t="s">
        <v>55</v>
      </c>
      <c r="F29" s="53">
        <v>103</v>
      </c>
      <c r="G29" s="56">
        <v>1.2500000000000001E-5</v>
      </c>
      <c r="H29" s="72" t="s">
        <v>455</v>
      </c>
      <c r="I29" s="56">
        <v>4.8900000000000003E-5</v>
      </c>
      <c r="J29" s="72" t="s">
        <v>455</v>
      </c>
      <c r="K29" s="56">
        <v>2.7399999999999999E-5</v>
      </c>
      <c r="L29" s="72" t="s">
        <v>455</v>
      </c>
    </row>
    <row r="30" spans="1:12">
      <c r="A30" s="53">
        <v>3803</v>
      </c>
      <c r="B30" s="72" t="s">
        <v>444</v>
      </c>
      <c r="C30" s="72" t="s">
        <v>15</v>
      </c>
      <c r="D30" s="72" t="str">
        <f t="shared" si="0"/>
        <v>3803 &amp; 3</v>
      </c>
      <c r="E30" s="72" t="s">
        <v>33</v>
      </c>
      <c r="F30" s="53">
        <v>103</v>
      </c>
      <c r="G30" s="56">
        <v>1.2500000000000001E-5</v>
      </c>
      <c r="H30" s="72" t="s">
        <v>455</v>
      </c>
      <c r="I30" s="56">
        <v>4.8900000000000003E-5</v>
      </c>
      <c r="J30" s="72" t="s">
        <v>455</v>
      </c>
      <c r="K30" s="56">
        <v>2.7399999999999999E-5</v>
      </c>
      <c r="L30" s="72" t="s">
        <v>455</v>
      </c>
    </row>
    <row r="31" spans="1:12">
      <c r="A31" s="53">
        <v>3803</v>
      </c>
      <c r="B31" s="72" t="s">
        <v>444</v>
      </c>
      <c r="C31" s="72" t="s">
        <v>29</v>
      </c>
      <c r="D31" s="72" t="str">
        <f t="shared" si="0"/>
        <v>3803 &amp; 4</v>
      </c>
      <c r="E31" s="72" t="s">
        <v>141</v>
      </c>
      <c r="F31" s="53">
        <v>103</v>
      </c>
      <c r="G31" s="56">
        <v>1.2500000000000001E-5</v>
      </c>
      <c r="H31" s="72" t="s">
        <v>455</v>
      </c>
      <c r="I31" s="56">
        <v>4.8900000000000003E-5</v>
      </c>
      <c r="J31" s="72" t="s">
        <v>455</v>
      </c>
      <c r="K31" s="56">
        <v>2.7399999999999999E-5</v>
      </c>
      <c r="L31" s="72" t="s">
        <v>455</v>
      </c>
    </row>
    <row r="32" spans="1:12">
      <c r="A32" s="53">
        <v>3809</v>
      </c>
      <c r="B32" s="72" t="s">
        <v>445</v>
      </c>
      <c r="C32" s="72" t="s">
        <v>20</v>
      </c>
      <c r="D32" s="72" t="str">
        <f t="shared" si="0"/>
        <v>3809 &amp; 1</v>
      </c>
      <c r="E32" s="72" t="s">
        <v>32</v>
      </c>
      <c r="F32" s="53">
        <v>103</v>
      </c>
      <c r="G32" s="56">
        <v>1.2500000000000001E-5</v>
      </c>
      <c r="H32" s="72" t="s">
        <v>455</v>
      </c>
      <c r="I32" s="56">
        <v>4.8900000000000003E-5</v>
      </c>
      <c r="J32" s="72" t="s">
        <v>455</v>
      </c>
      <c r="K32" s="56">
        <v>2.7399999999999999E-5</v>
      </c>
      <c r="L32" s="72" t="s">
        <v>455</v>
      </c>
    </row>
    <row r="33" spans="1:12">
      <c r="A33" s="53">
        <v>3809</v>
      </c>
      <c r="B33" s="72" t="s">
        <v>445</v>
      </c>
      <c r="C33" s="72" t="s">
        <v>23</v>
      </c>
      <c r="D33" s="72" t="str">
        <f t="shared" si="0"/>
        <v>3809 &amp; 2</v>
      </c>
      <c r="E33" s="72" t="s">
        <v>55</v>
      </c>
      <c r="F33" s="53">
        <v>103</v>
      </c>
      <c r="G33" s="56">
        <v>1.2500000000000001E-5</v>
      </c>
      <c r="H33" s="72" t="s">
        <v>455</v>
      </c>
      <c r="I33" s="56">
        <v>4.8900000000000003E-5</v>
      </c>
      <c r="J33" s="72" t="s">
        <v>455</v>
      </c>
      <c r="K33" s="56">
        <v>2.7399999999999999E-5</v>
      </c>
      <c r="L33" s="72" t="s">
        <v>455</v>
      </c>
    </row>
    <row r="34" spans="1:12">
      <c r="A34" s="53">
        <v>3809</v>
      </c>
      <c r="B34" s="72" t="s">
        <v>445</v>
      </c>
      <c r="C34" s="72" t="s">
        <v>15</v>
      </c>
      <c r="D34" s="72" t="str">
        <f t="shared" si="0"/>
        <v>3809 &amp; 3</v>
      </c>
      <c r="E34" s="72" t="s">
        <v>33</v>
      </c>
      <c r="F34" s="53">
        <v>119</v>
      </c>
      <c r="G34" s="56">
        <v>1.0024579539893068E-5</v>
      </c>
      <c r="H34" s="72" t="s">
        <v>457</v>
      </c>
      <c r="I34" s="56">
        <v>8.3968660412730338E-4</v>
      </c>
      <c r="J34" s="72" t="s">
        <v>457</v>
      </c>
      <c r="K34" s="56">
        <v>7.57469829236817E-3</v>
      </c>
      <c r="L34" s="72" t="s">
        <v>457</v>
      </c>
    </row>
    <row r="35" spans="1:12">
      <c r="A35" s="55"/>
      <c r="B35" s="64"/>
      <c r="C35" s="64"/>
      <c r="D35" s="64"/>
      <c r="E35" s="64"/>
      <c r="F35" s="55"/>
      <c r="G35" s="54"/>
      <c r="H35" s="64"/>
      <c r="I35" s="54"/>
      <c r="J35" s="64"/>
      <c r="K35" s="54"/>
      <c r="L35" s="64"/>
    </row>
    <row r="36" spans="1:12">
      <c r="A36" s="55"/>
      <c r="B36" s="64"/>
      <c r="C36" s="64"/>
      <c r="D36" s="64"/>
      <c r="E36" s="64"/>
      <c r="F36" s="55"/>
      <c r="G36" s="54"/>
      <c r="H36" s="64"/>
      <c r="I36" s="54"/>
      <c r="J36" s="64"/>
      <c r="K36" s="54"/>
      <c r="L36" s="64"/>
    </row>
    <row r="37" spans="1:12">
      <c r="A37" s="55"/>
      <c r="B37" s="64"/>
      <c r="C37" s="64"/>
      <c r="D37" s="64"/>
      <c r="E37" s="64"/>
      <c r="F37" s="55"/>
      <c r="G37" s="54"/>
      <c r="H37" s="64"/>
      <c r="I37" s="54"/>
      <c r="J37" s="64"/>
      <c r="K37" s="54"/>
      <c r="L37" s="64"/>
    </row>
    <row r="38" spans="1:12">
      <c r="A38" s="55"/>
      <c r="B38" s="64"/>
      <c r="C38" s="64"/>
      <c r="D38" s="64"/>
      <c r="E38" s="64"/>
      <c r="F38" s="55"/>
      <c r="G38" s="54"/>
      <c r="H38" s="64"/>
      <c r="I38" s="54"/>
      <c r="J38" s="64"/>
      <c r="K38" s="54"/>
      <c r="L38" s="64"/>
    </row>
    <row r="39" spans="1:12">
      <c r="A39" s="55"/>
      <c r="B39" s="64"/>
      <c r="C39" s="64"/>
      <c r="D39" s="64"/>
      <c r="E39" s="64"/>
      <c r="F39" s="55"/>
      <c r="G39" s="54"/>
      <c r="H39" s="64"/>
      <c r="I39" s="54"/>
      <c r="J39" s="64"/>
      <c r="K39" s="54"/>
      <c r="L39" s="64"/>
    </row>
    <row r="40" spans="1:12">
      <c r="A40" s="55"/>
      <c r="B40" s="64"/>
      <c r="C40" s="64"/>
      <c r="D40" s="64"/>
      <c r="E40" s="64"/>
      <c r="F40" s="55"/>
      <c r="G40" s="54"/>
      <c r="H40" s="64"/>
      <c r="I40" s="54"/>
      <c r="J40" s="64"/>
      <c r="K40" s="54"/>
      <c r="L40" s="64"/>
    </row>
    <row r="41" spans="1:12">
      <c r="A41" s="55"/>
      <c r="B41" s="64"/>
      <c r="C41" s="64"/>
      <c r="D41" s="64"/>
      <c r="E41" s="64"/>
      <c r="F41" s="55"/>
      <c r="G41" s="54"/>
      <c r="H41" s="64"/>
      <c r="I41" s="54"/>
      <c r="J41" s="64"/>
      <c r="K41" s="54"/>
      <c r="L41" s="64"/>
    </row>
    <row r="42" spans="1:12">
      <c r="A42" s="55"/>
      <c r="B42" s="64"/>
      <c r="C42" s="64"/>
      <c r="D42" s="64"/>
      <c r="E42" s="64"/>
      <c r="F42" s="55"/>
      <c r="G42" s="54"/>
      <c r="H42" s="64"/>
      <c r="I42" s="54"/>
      <c r="J42" s="64"/>
      <c r="K42" s="54"/>
      <c r="L42" s="64"/>
    </row>
    <row r="43" spans="1:12">
      <c r="A43" s="55"/>
      <c r="B43" s="64"/>
      <c r="C43" s="64"/>
      <c r="D43" s="64"/>
      <c r="E43" s="64"/>
      <c r="F43" s="55"/>
      <c r="G43" s="54"/>
      <c r="H43" s="64"/>
      <c r="I43" s="54"/>
      <c r="J43" s="64"/>
      <c r="K43" s="54"/>
      <c r="L43" s="64"/>
    </row>
    <row r="44" spans="1:12">
      <c r="A44" s="55"/>
      <c r="B44" s="64"/>
      <c r="C44" s="64"/>
      <c r="D44" s="64"/>
      <c r="E44" s="64"/>
      <c r="F44" s="55"/>
      <c r="G44" s="54"/>
      <c r="H44" s="64"/>
      <c r="I44" s="54"/>
      <c r="J44" s="64"/>
      <c r="K44" s="54"/>
      <c r="L44" s="64"/>
    </row>
    <row r="45" spans="1:12">
      <c r="A45" s="55"/>
      <c r="B45" s="64"/>
      <c r="C45" s="64"/>
      <c r="D45" s="64"/>
      <c r="E45" s="64"/>
      <c r="F45" s="55"/>
      <c r="G45" s="54"/>
      <c r="H45" s="64"/>
      <c r="I45" s="54"/>
      <c r="J45" s="64"/>
      <c r="K45" s="54"/>
      <c r="L45" s="64"/>
    </row>
    <row r="46" spans="1:12">
      <c r="A46" s="55"/>
      <c r="B46" s="64"/>
      <c r="C46" s="64"/>
      <c r="D46" s="64"/>
      <c r="E46" s="64"/>
      <c r="F46" s="55"/>
      <c r="G46" s="54"/>
      <c r="H46" s="64"/>
      <c r="I46" s="54"/>
      <c r="J46" s="64"/>
      <c r="K46" s="54"/>
      <c r="L46" s="64"/>
    </row>
  </sheetData>
  <sortState ref="A2:L46">
    <sortCondition ref="A2:A46"/>
    <sortCondition ref="C2:C4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J287"/>
  <sheetViews>
    <sheetView workbookViewId="0">
      <pane ySplit="1" topLeftCell="A35" activePane="bottomLeft" state="frozen"/>
      <selection pane="bottomLeft" activeCell="D35" sqref="D35"/>
    </sheetView>
  </sheetViews>
  <sheetFormatPr defaultRowHeight="15"/>
  <cols>
    <col min="1" max="1" width="10.5703125" style="76" customWidth="1"/>
    <col min="2" max="2" width="16.28515625" style="76" customWidth="1"/>
    <col min="3" max="3" width="19.5703125" style="76" customWidth="1"/>
    <col min="4" max="4" width="22.7109375" style="76" customWidth="1"/>
    <col min="5" max="5" width="9.140625" style="76"/>
    <col min="6" max="6" width="9.85546875" style="76" customWidth="1"/>
    <col min="7" max="7" width="13.7109375" style="76" customWidth="1"/>
    <col min="8" max="8" width="13.28515625" style="76" customWidth="1"/>
    <col min="9" max="16384" width="9.140625" style="76"/>
  </cols>
  <sheetData>
    <row r="1" spans="1:10" s="74" customFormat="1" ht="30" customHeight="1">
      <c r="A1" s="67" t="s">
        <v>415</v>
      </c>
      <c r="B1" s="67" t="s">
        <v>470</v>
      </c>
      <c r="C1" s="71" t="s">
        <v>550</v>
      </c>
      <c r="D1" s="67" t="s">
        <v>471</v>
      </c>
      <c r="E1" s="67" t="s">
        <v>472</v>
      </c>
      <c r="F1" s="67" t="s">
        <v>473</v>
      </c>
      <c r="G1" s="67" t="s">
        <v>474</v>
      </c>
      <c r="H1" s="67" t="s">
        <v>475</v>
      </c>
      <c r="I1" s="67" t="s">
        <v>476</v>
      </c>
      <c r="J1" s="67" t="s">
        <v>477</v>
      </c>
    </row>
    <row r="2" spans="1:10" hidden="1">
      <c r="A2" s="68">
        <v>3403</v>
      </c>
      <c r="B2" s="69" t="s">
        <v>20</v>
      </c>
      <c r="C2" s="69"/>
      <c r="D2" s="69" t="s">
        <v>486</v>
      </c>
      <c r="E2" s="68">
        <v>4.0000000000000001E-3</v>
      </c>
      <c r="F2" s="69" t="s">
        <v>479</v>
      </c>
      <c r="G2" s="68">
        <v>3.6666666666666667E-2</v>
      </c>
      <c r="H2" s="69" t="s">
        <v>480</v>
      </c>
      <c r="I2" s="69" t="s">
        <v>487</v>
      </c>
      <c r="J2" s="69" t="s">
        <v>488</v>
      </c>
    </row>
    <row r="3" spans="1:10" hidden="1">
      <c r="A3" s="68">
        <v>3403</v>
      </c>
      <c r="B3" s="69" t="s">
        <v>23</v>
      </c>
      <c r="C3" s="69"/>
      <c r="D3" s="69" t="s">
        <v>491</v>
      </c>
      <c r="E3" s="68">
        <v>4.3666666666666667E-8</v>
      </c>
      <c r="F3" s="69" t="s">
        <v>479</v>
      </c>
      <c r="G3" s="68">
        <v>4.0027777777777775E-7</v>
      </c>
      <c r="H3" s="69" t="s">
        <v>480</v>
      </c>
      <c r="I3" s="69" t="s">
        <v>481</v>
      </c>
      <c r="J3" s="69" t="s">
        <v>482</v>
      </c>
    </row>
    <row r="4" spans="1:10" hidden="1">
      <c r="A4" s="68">
        <v>3403</v>
      </c>
      <c r="B4" s="69" t="s">
        <v>23</v>
      </c>
      <c r="C4" s="69"/>
      <c r="D4" s="69" t="s">
        <v>492</v>
      </c>
      <c r="E4" s="68">
        <v>8.2333333333333343E-9</v>
      </c>
      <c r="F4" s="69" t="s">
        <v>479</v>
      </c>
      <c r="G4" s="68">
        <v>7.5472222222222231E-8</v>
      </c>
      <c r="H4" s="69" t="s">
        <v>480</v>
      </c>
      <c r="I4" s="69" t="s">
        <v>481</v>
      </c>
      <c r="J4" s="69" t="s">
        <v>482</v>
      </c>
    </row>
    <row r="5" spans="1:10" hidden="1">
      <c r="A5" s="68">
        <v>3403</v>
      </c>
      <c r="B5" s="69" t="s">
        <v>23</v>
      </c>
      <c r="C5" s="69"/>
      <c r="D5" s="69" t="s">
        <v>493</v>
      </c>
      <c r="E5" s="68">
        <v>2.0833333333333338E-8</v>
      </c>
      <c r="F5" s="69" t="s">
        <v>479</v>
      </c>
      <c r="G5" s="68">
        <v>1.9097222222222225E-7</v>
      </c>
      <c r="H5" s="69" t="s">
        <v>480</v>
      </c>
      <c r="I5" s="69" t="s">
        <v>481</v>
      </c>
      <c r="J5" s="69" t="s">
        <v>482</v>
      </c>
    </row>
    <row r="6" spans="1:10" hidden="1">
      <c r="A6" s="68">
        <v>3403</v>
      </c>
      <c r="B6" s="69" t="s">
        <v>23</v>
      </c>
      <c r="C6" s="69"/>
      <c r="D6" s="69" t="s">
        <v>494</v>
      </c>
      <c r="E6" s="68">
        <v>4.4166592613606907E-7</v>
      </c>
      <c r="F6" s="69" t="s">
        <v>479</v>
      </c>
      <c r="G6" s="68">
        <v>4.0486043229139662E-6</v>
      </c>
      <c r="H6" s="69" t="s">
        <v>480</v>
      </c>
      <c r="I6" s="69" t="s">
        <v>490</v>
      </c>
      <c r="J6" s="69" t="s">
        <v>484</v>
      </c>
    </row>
    <row r="7" spans="1:10">
      <c r="A7" s="68">
        <v>3403</v>
      </c>
      <c r="B7" s="69" t="s">
        <v>23</v>
      </c>
      <c r="C7" s="69" t="str">
        <f>CONCATENATE(A7," &amp; ",B7)</f>
        <v>3403 &amp; 2</v>
      </c>
      <c r="D7" s="69" t="s">
        <v>495</v>
      </c>
      <c r="E7" s="104">
        <v>3.968705949341404E-7</v>
      </c>
      <c r="F7" s="69" t="s">
        <v>479</v>
      </c>
      <c r="G7" s="104">
        <v>3.6379804535629536E-6</v>
      </c>
      <c r="H7" s="69" t="s">
        <v>480</v>
      </c>
      <c r="I7" s="69" t="s">
        <v>490</v>
      </c>
      <c r="J7" s="69" t="s">
        <v>482</v>
      </c>
    </row>
    <row r="8" spans="1:10" hidden="1">
      <c r="A8" s="68">
        <v>3403</v>
      </c>
      <c r="B8" s="69" t="s">
        <v>23</v>
      </c>
      <c r="C8" s="69"/>
      <c r="D8" s="69" t="s">
        <v>496</v>
      </c>
      <c r="E8" s="68">
        <v>3.6666666666666664E-9</v>
      </c>
      <c r="F8" s="69" t="s">
        <v>479</v>
      </c>
      <c r="G8" s="68">
        <v>3.361111111111111E-8</v>
      </c>
      <c r="H8" s="69" t="s">
        <v>480</v>
      </c>
      <c r="I8" s="69" t="s">
        <v>481</v>
      </c>
      <c r="J8" s="69" t="s">
        <v>482</v>
      </c>
    </row>
    <row r="9" spans="1:10" hidden="1">
      <c r="A9" s="68">
        <v>3403</v>
      </c>
      <c r="B9" s="69" t="s">
        <v>23</v>
      </c>
      <c r="C9" s="69"/>
      <c r="D9" s="69" t="s">
        <v>497</v>
      </c>
      <c r="E9" s="68">
        <v>2.0000000000000004E-8</v>
      </c>
      <c r="F9" s="69" t="s">
        <v>479</v>
      </c>
      <c r="G9" s="68">
        <v>1.8333333333333336E-7</v>
      </c>
      <c r="H9" s="69" t="s">
        <v>480</v>
      </c>
      <c r="I9" s="69" t="s">
        <v>481</v>
      </c>
      <c r="J9" s="69" t="s">
        <v>482</v>
      </c>
    </row>
    <row r="10" spans="1:10" hidden="1">
      <c r="A10" s="68">
        <v>3403</v>
      </c>
      <c r="B10" s="69" t="s">
        <v>23</v>
      </c>
      <c r="C10" s="69"/>
      <c r="D10" s="69" t="s">
        <v>498</v>
      </c>
      <c r="E10" s="68">
        <v>1.8333333333333335E-8</v>
      </c>
      <c r="F10" s="69" t="s">
        <v>479</v>
      </c>
      <c r="G10" s="68">
        <v>1.6805555555555558E-7</v>
      </c>
      <c r="H10" s="69" t="s">
        <v>480</v>
      </c>
      <c r="I10" s="69" t="s">
        <v>481</v>
      </c>
      <c r="J10" s="69" t="s">
        <v>482</v>
      </c>
    </row>
    <row r="11" spans="1:10" hidden="1">
      <c r="A11" s="68">
        <v>3403</v>
      </c>
      <c r="B11" s="69" t="s">
        <v>23</v>
      </c>
      <c r="C11" s="69"/>
      <c r="D11" s="69" t="s">
        <v>499</v>
      </c>
      <c r="E11" s="68">
        <v>6.0333333333333319E-9</v>
      </c>
      <c r="F11" s="69" t="s">
        <v>479</v>
      </c>
      <c r="G11" s="68">
        <v>5.5305555555555542E-8</v>
      </c>
      <c r="H11" s="69" t="s">
        <v>480</v>
      </c>
      <c r="I11" s="69" t="s">
        <v>481</v>
      </c>
      <c r="J11" s="69" t="s">
        <v>484</v>
      </c>
    </row>
    <row r="12" spans="1:10" hidden="1">
      <c r="A12" s="68">
        <v>3403</v>
      </c>
      <c r="B12" s="69" t="s">
        <v>23</v>
      </c>
      <c r="C12" s="69"/>
      <c r="D12" s="69" t="s">
        <v>500</v>
      </c>
      <c r="E12" s="68">
        <v>3.8000000000000003E-8</v>
      </c>
      <c r="F12" s="69" t="s">
        <v>479</v>
      </c>
      <c r="G12" s="68">
        <v>3.4833333333333332E-7</v>
      </c>
      <c r="H12" s="69" t="s">
        <v>480</v>
      </c>
      <c r="I12" s="69" t="s">
        <v>481</v>
      </c>
      <c r="J12" s="69" t="s">
        <v>482</v>
      </c>
    </row>
    <row r="13" spans="1:10" hidden="1">
      <c r="A13" s="68">
        <v>3403</v>
      </c>
      <c r="B13" s="69" t="s">
        <v>23</v>
      </c>
      <c r="C13" s="69"/>
      <c r="D13" s="69" t="s">
        <v>501</v>
      </c>
      <c r="E13" s="68">
        <v>8.2730753017225545E-8</v>
      </c>
      <c r="F13" s="69" t="s">
        <v>479</v>
      </c>
      <c r="G13" s="68">
        <v>7.5836523599123407E-7</v>
      </c>
      <c r="H13" s="69" t="s">
        <v>480</v>
      </c>
      <c r="I13" s="69" t="s">
        <v>490</v>
      </c>
      <c r="J13" s="69" t="s">
        <v>482</v>
      </c>
    </row>
    <row r="14" spans="1:10" hidden="1">
      <c r="A14" s="68">
        <v>3403</v>
      </c>
      <c r="B14" s="69" t="s">
        <v>23</v>
      </c>
      <c r="C14" s="69"/>
      <c r="D14" s="69" t="s">
        <v>502</v>
      </c>
      <c r="E14" s="68">
        <v>8.1429902623729876E-7</v>
      </c>
      <c r="F14" s="69" t="s">
        <v>479</v>
      </c>
      <c r="G14" s="68">
        <v>7.4644077405085719E-6</v>
      </c>
      <c r="H14" s="69" t="s">
        <v>480</v>
      </c>
      <c r="I14" s="69" t="s">
        <v>490</v>
      </c>
      <c r="J14" s="69" t="s">
        <v>482</v>
      </c>
    </row>
    <row r="15" spans="1:10" hidden="1">
      <c r="A15" s="68">
        <v>3403</v>
      </c>
      <c r="B15" s="69" t="s">
        <v>23</v>
      </c>
      <c r="C15" s="69"/>
      <c r="D15" s="69" t="s">
        <v>478</v>
      </c>
      <c r="E15" s="68">
        <v>8.7653365187675455E-2</v>
      </c>
      <c r="F15" s="69" t="s">
        <v>479</v>
      </c>
      <c r="G15" s="68">
        <v>0.80348918088702492</v>
      </c>
      <c r="H15" s="69" t="s">
        <v>480</v>
      </c>
      <c r="I15" s="69" t="s">
        <v>490</v>
      </c>
      <c r="J15" s="69" t="s">
        <v>482</v>
      </c>
    </row>
    <row r="16" spans="1:10">
      <c r="A16" s="68">
        <v>2840</v>
      </c>
      <c r="B16" s="69" t="s">
        <v>464</v>
      </c>
      <c r="C16" s="69" t="str">
        <f>CONCATENATE(A16," &amp; ",B16)</f>
        <v>2840 &amp; CV-3</v>
      </c>
      <c r="D16" s="69" t="s">
        <v>495</v>
      </c>
      <c r="E16" s="104">
        <v>1.4439378507525317E-5</v>
      </c>
      <c r="F16" s="69" t="s">
        <v>479</v>
      </c>
      <c r="G16" s="104">
        <v>1.6294619867280086E-4</v>
      </c>
      <c r="H16" s="69" t="s">
        <v>480</v>
      </c>
      <c r="I16" s="69" t="s">
        <v>490</v>
      </c>
      <c r="J16" s="69" t="s">
        <v>482</v>
      </c>
    </row>
    <row r="17" spans="1:10" hidden="1">
      <c r="A17" s="68">
        <v>3403</v>
      </c>
      <c r="B17" s="69" t="s">
        <v>23</v>
      </c>
      <c r="C17" s="69"/>
      <c r="D17" s="69" t="s">
        <v>504</v>
      </c>
      <c r="E17" s="68">
        <v>3.4000000000000007E-9</v>
      </c>
      <c r="F17" s="69" t="s">
        <v>479</v>
      </c>
      <c r="G17" s="68">
        <v>3.1166666666666668E-8</v>
      </c>
      <c r="H17" s="69" t="s">
        <v>480</v>
      </c>
      <c r="I17" s="69" t="s">
        <v>481</v>
      </c>
      <c r="J17" s="69" t="s">
        <v>482</v>
      </c>
    </row>
    <row r="18" spans="1:10" hidden="1">
      <c r="A18" s="68">
        <v>3403</v>
      </c>
      <c r="B18" s="69" t="s">
        <v>23</v>
      </c>
      <c r="C18" s="69"/>
      <c r="D18" s="69" t="s">
        <v>505</v>
      </c>
      <c r="E18" s="68">
        <v>2.1561085652862358E-6</v>
      </c>
      <c r="F18" s="69" t="s">
        <v>479</v>
      </c>
      <c r="G18" s="68">
        <v>1.9764328515123825E-5</v>
      </c>
      <c r="H18" s="69" t="s">
        <v>480</v>
      </c>
      <c r="I18" s="69" t="s">
        <v>490</v>
      </c>
      <c r="J18" s="69" t="s">
        <v>482</v>
      </c>
    </row>
    <row r="19" spans="1:10" hidden="1">
      <c r="A19" s="68">
        <v>3403</v>
      </c>
      <c r="B19" s="69" t="s">
        <v>23</v>
      </c>
      <c r="C19" s="69"/>
      <c r="D19" s="69" t="s">
        <v>506</v>
      </c>
      <c r="E19" s="68">
        <v>3.4333333333333331E-9</v>
      </c>
      <c r="F19" s="69" t="s">
        <v>479</v>
      </c>
      <c r="G19" s="68">
        <v>3.1472222222222221E-8</v>
      </c>
      <c r="H19" s="69" t="s">
        <v>480</v>
      </c>
      <c r="I19" s="69" t="s">
        <v>481</v>
      </c>
      <c r="J19" s="69" t="s">
        <v>484</v>
      </c>
    </row>
    <row r="20" spans="1:10" hidden="1">
      <c r="A20" s="68">
        <v>3403</v>
      </c>
      <c r="B20" s="69" t="s">
        <v>23</v>
      </c>
      <c r="C20" s="69"/>
      <c r="D20" s="69" t="s">
        <v>483</v>
      </c>
      <c r="E20" s="68">
        <v>1.1333333333333334E-5</v>
      </c>
      <c r="F20" s="69" t="s">
        <v>479</v>
      </c>
      <c r="G20" s="68">
        <v>1.0388888888888889E-4</v>
      </c>
      <c r="H20" s="69" t="s">
        <v>480</v>
      </c>
      <c r="I20" s="69" t="s">
        <v>481</v>
      </c>
      <c r="J20" s="69" t="s">
        <v>484</v>
      </c>
    </row>
    <row r="21" spans="1:10" hidden="1">
      <c r="A21" s="68">
        <v>3403</v>
      </c>
      <c r="B21" s="69" t="s">
        <v>23</v>
      </c>
      <c r="C21" s="69"/>
      <c r="D21" s="69" t="s">
        <v>508</v>
      </c>
      <c r="E21" s="68">
        <v>3.9282214611841698E-2</v>
      </c>
      <c r="F21" s="69" t="s">
        <v>479</v>
      </c>
      <c r="G21" s="68">
        <v>0.36008696727521555</v>
      </c>
      <c r="H21" s="69" t="s">
        <v>480</v>
      </c>
      <c r="I21" s="69" t="s">
        <v>490</v>
      </c>
      <c r="J21" s="69" t="s">
        <v>482</v>
      </c>
    </row>
    <row r="22" spans="1:10" hidden="1">
      <c r="A22" s="68">
        <v>3403</v>
      </c>
      <c r="B22" s="69" t="s">
        <v>23</v>
      </c>
      <c r="C22" s="69"/>
      <c r="D22" s="69" t="s">
        <v>509</v>
      </c>
      <c r="E22" s="68">
        <v>2.8801557059774615E-3</v>
      </c>
      <c r="F22" s="69" t="s">
        <v>479</v>
      </c>
      <c r="G22" s="68">
        <v>2.6401427304793397E-2</v>
      </c>
      <c r="H22" s="69" t="s">
        <v>480</v>
      </c>
      <c r="I22" s="69" t="s">
        <v>490</v>
      </c>
      <c r="J22" s="69" t="s">
        <v>482</v>
      </c>
    </row>
    <row r="23" spans="1:10" hidden="1">
      <c r="A23" s="68">
        <v>3403</v>
      </c>
      <c r="B23" s="69" t="s">
        <v>23</v>
      </c>
      <c r="C23" s="69"/>
      <c r="D23" s="69" t="s">
        <v>510</v>
      </c>
      <c r="E23" s="68">
        <v>2.3666666666666667E-8</v>
      </c>
      <c r="F23" s="69" t="s">
        <v>479</v>
      </c>
      <c r="G23" s="68">
        <v>2.1694444444444444E-7</v>
      </c>
      <c r="H23" s="69" t="s">
        <v>480</v>
      </c>
      <c r="I23" s="69" t="s">
        <v>481</v>
      </c>
      <c r="J23" s="69" t="s">
        <v>482</v>
      </c>
    </row>
    <row r="24" spans="1:10" hidden="1">
      <c r="A24" s="68">
        <v>3403</v>
      </c>
      <c r="B24" s="69" t="s">
        <v>23</v>
      </c>
      <c r="C24" s="69"/>
      <c r="D24" s="69" t="s">
        <v>511</v>
      </c>
      <c r="E24" s="68">
        <v>8.5666666666666666E-8</v>
      </c>
      <c r="F24" s="69" t="s">
        <v>479</v>
      </c>
      <c r="G24" s="68">
        <v>7.8527777777777772E-7</v>
      </c>
      <c r="H24" s="69" t="s">
        <v>480</v>
      </c>
      <c r="I24" s="69" t="s">
        <v>481</v>
      </c>
      <c r="J24" s="69" t="s">
        <v>482</v>
      </c>
    </row>
    <row r="25" spans="1:10" hidden="1">
      <c r="A25" s="68">
        <v>3403</v>
      </c>
      <c r="B25" s="69" t="s">
        <v>23</v>
      </c>
      <c r="C25" s="69"/>
      <c r="D25" s="69" t="s">
        <v>512</v>
      </c>
      <c r="E25" s="68">
        <v>2.031127575430929E-6</v>
      </c>
      <c r="F25" s="69" t="s">
        <v>479</v>
      </c>
      <c r="G25" s="68">
        <v>1.8618669441450181E-5</v>
      </c>
      <c r="H25" s="69" t="s">
        <v>480</v>
      </c>
      <c r="I25" s="69" t="s">
        <v>490</v>
      </c>
      <c r="J25" s="69" t="s">
        <v>482</v>
      </c>
    </row>
    <row r="26" spans="1:10" hidden="1">
      <c r="A26" s="68">
        <v>3403</v>
      </c>
      <c r="B26" s="69" t="s">
        <v>23</v>
      </c>
      <c r="C26" s="69"/>
      <c r="D26" s="69" t="s">
        <v>526</v>
      </c>
      <c r="E26" s="68">
        <v>2.8333333333333335E-6</v>
      </c>
      <c r="F26" s="69" t="s">
        <v>479</v>
      </c>
      <c r="G26" s="68">
        <v>2.5972222222222223E-5</v>
      </c>
      <c r="H26" s="69" t="s">
        <v>480</v>
      </c>
      <c r="I26" s="69" t="s">
        <v>481</v>
      </c>
      <c r="J26" s="69" t="s">
        <v>484</v>
      </c>
    </row>
    <row r="27" spans="1:10" hidden="1">
      <c r="A27" s="68">
        <v>3403</v>
      </c>
      <c r="B27" s="69" t="s">
        <v>23</v>
      </c>
      <c r="C27" s="69"/>
      <c r="D27" s="69" t="s">
        <v>527</v>
      </c>
      <c r="E27" s="68">
        <v>1.5582137466406503E-3</v>
      </c>
      <c r="F27" s="69" t="s">
        <v>479</v>
      </c>
      <c r="G27" s="68">
        <v>1.4283626010872626E-2</v>
      </c>
      <c r="H27" s="69" t="s">
        <v>480</v>
      </c>
      <c r="I27" s="69" t="s">
        <v>490</v>
      </c>
      <c r="J27" s="69" t="s">
        <v>482</v>
      </c>
    </row>
    <row r="28" spans="1:10" hidden="1">
      <c r="A28" s="68">
        <v>3403</v>
      </c>
      <c r="B28" s="69" t="s">
        <v>23</v>
      </c>
      <c r="C28" s="69"/>
      <c r="D28" s="69" t="s">
        <v>528</v>
      </c>
      <c r="E28" s="68">
        <v>9.0896453149256866E-4</v>
      </c>
      <c r="F28" s="69" t="s">
        <v>479</v>
      </c>
      <c r="G28" s="68">
        <v>8.332174872015213E-3</v>
      </c>
      <c r="H28" s="69" t="s">
        <v>480</v>
      </c>
      <c r="I28" s="69" t="s">
        <v>490</v>
      </c>
      <c r="J28" s="69" t="s">
        <v>482</v>
      </c>
    </row>
    <row r="29" spans="1:10" hidden="1">
      <c r="A29" s="68">
        <v>3403</v>
      </c>
      <c r="B29" s="69" t="s">
        <v>23</v>
      </c>
      <c r="C29" s="69"/>
      <c r="D29" s="69" t="s">
        <v>513</v>
      </c>
      <c r="E29" s="68">
        <v>2.6999999999999998E-9</v>
      </c>
      <c r="F29" s="69" t="s">
        <v>479</v>
      </c>
      <c r="G29" s="68">
        <v>2.4749999999999997E-8</v>
      </c>
      <c r="H29" s="69" t="s">
        <v>480</v>
      </c>
      <c r="I29" s="69" t="s">
        <v>481</v>
      </c>
      <c r="J29" s="69" t="s">
        <v>482</v>
      </c>
    </row>
    <row r="30" spans="1:10" hidden="1">
      <c r="A30" s="68">
        <v>3403</v>
      </c>
      <c r="B30" s="69" t="s">
        <v>23</v>
      </c>
      <c r="C30" s="69"/>
      <c r="D30" s="69" t="s">
        <v>514</v>
      </c>
      <c r="E30" s="68">
        <v>6.5946967917925029E-7</v>
      </c>
      <c r="F30" s="69" t="s">
        <v>479</v>
      </c>
      <c r="G30" s="68">
        <v>6.0451387258097937E-6</v>
      </c>
      <c r="H30" s="69" t="s">
        <v>480</v>
      </c>
      <c r="I30" s="69" t="s">
        <v>490</v>
      </c>
      <c r="J30" s="69" t="s">
        <v>482</v>
      </c>
    </row>
    <row r="31" spans="1:10" hidden="1">
      <c r="A31" s="68">
        <v>3403</v>
      </c>
      <c r="B31" s="69" t="s">
        <v>23</v>
      </c>
      <c r="C31" s="69"/>
      <c r="D31" s="69" t="s">
        <v>515</v>
      </c>
      <c r="E31" s="68">
        <v>1.0671095421253925E-5</v>
      </c>
      <c r="F31" s="69" t="s">
        <v>479</v>
      </c>
      <c r="G31" s="68">
        <v>9.7818374694827633E-5</v>
      </c>
      <c r="H31" s="69" t="s">
        <v>480</v>
      </c>
      <c r="I31" s="69" t="s">
        <v>490</v>
      </c>
      <c r="J31" s="69" t="s">
        <v>482</v>
      </c>
    </row>
    <row r="32" spans="1:10" hidden="1">
      <c r="A32" s="68">
        <v>3403</v>
      </c>
      <c r="B32" s="69" t="s">
        <v>23</v>
      </c>
      <c r="C32" s="69"/>
      <c r="D32" s="69" t="s">
        <v>516</v>
      </c>
      <c r="E32" s="68">
        <v>6.1999999999999991E-6</v>
      </c>
      <c r="F32" s="69" t="s">
        <v>479</v>
      </c>
      <c r="G32" s="68">
        <v>5.6833333333333323E-5</v>
      </c>
      <c r="H32" s="69" t="s">
        <v>480</v>
      </c>
      <c r="I32" s="69" t="s">
        <v>481</v>
      </c>
      <c r="J32" s="69" t="s">
        <v>482</v>
      </c>
    </row>
    <row r="33" spans="1:10" hidden="1">
      <c r="A33" s="68">
        <v>3403</v>
      </c>
      <c r="B33" s="69" t="s">
        <v>23</v>
      </c>
      <c r="C33" s="69"/>
      <c r="D33" s="69" t="s">
        <v>485</v>
      </c>
      <c r="E33" s="68">
        <v>9.0999999999999989E-4</v>
      </c>
      <c r="F33" s="69" t="s">
        <v>479</v>
      </c>
      <c r="G33" s="68">
        <v>8.3416666666666656E-3</v>
      </c>
      <c r="H33" s="69" t="s">
        <v>480</v>
      </c>
      <c r="I33" s="69" t="s">
        <v>481</v>
      </c>
      <c r="J33" s="69" t="s">
        <v>482</v>
      </c>
    </row>
    <row r="34" spans="1:10" hidden="1">
      <c r="A34" s="68">
        <v>3403</v>
      </c>
      <c r="B34" s="69" t="s">
        <v>23</v>
      </c>
      <c r="C34" s="69"/>
      <c r="D34" s="69" t="s">
        <v>517</v>
      </c>
      <c r="E34" s="68">
        <v>4.2999999999999996E-7</v>
      </c>
      <c r="F34" s="69" t="s">
        <v>479</v>
      </c>
      <c r="G34" s="68">
        <v>3.9416666666666656E-6</v>
      </c>
      <c r="H34" s="69" t="s">
        <v>480</v>
      </c>
      <c r="I34" s="69" t="s">
        <v>481</v>
      </c>
      <c r="J34" s="69" t="s">
        <v>482</v>
      </c>
    </row>
    <row r="35" spans="1:10">
      <c r="A35" s="68">
        <v>2364</v>
      </c>
      <c r="B35" s="69" t="s">
        <v>43</v>
      </c>
      <c r="C35" s="69" t="str">
        <f>CONCATENATE(A35," &amp; ",B35)</f>
        <v>2364 &amp; mk2</v>
      </c>
      <c r="D35" s="69" t="s">
        <v>495</v>
      </c>
      <c r="E35" s="104">
        <v>1.6208550185225044E-5</v>
      </c>
      <c r="F35" s="69" t="s">
        <v>479</v>
      </c>
      <c r="G35" s="104">
        <v>1.4510740625763786E-4</v>
      </c>
      <c r="H35" s="69" t="s">
        <v>480</v>
      </c>
      <c r="I35" s="69" t="s">
        <v>490</v>
      </c>
      <c r="J35" s="69" t="s">
        <v>482</v>
      </c>
    </row>
    <row r="36" spans="1:10" hidden="1">
      <c r="A36" s="68">
        <v>3403</v>
      </c>
      <c r="B36" s="69" t="s">
        <v>23</v>
      </c>
      <c r="C36" s="69"/>
      <c r="D36" s="69" t="s">
        <v>519</v>
      </c>
      <c r="E36" s="68">
        <v>2.8333333333333336E-7</v>
      </c>
      <c r="F36" s="69" t="s">
        <v>479</v>
      </c>
      <c r="G36" s="68">
        <v>2.5972222222222223E-6</v>
      </c>
      <c r="H36" s="69" t="s">
        <v>480</v>
      </c>
      <c r="I36" s="69" t="s">
        <v>481</v>
      </c>
      <c r="J36" s="69" t="s">
        <v>482</v>
      </c>
    </row>
    <row r="37" spans="1:10" hidden="1">
      <c r="A37" s="68">
        <v>3403</v>
      </c>
      <c r="B37" s="69" t="s">
        <v>23</v>
      </c>
      <c r="C37" s="69"/>
      <c r="D37" s="69" t="s">
        <v>486</v>
      </c>
      <c r="E37" s="68">
        <v>4.0000000000000001E-3</v>
      </c>
      <c r="F37" s="69" t="s">
        <v>479</v>
      </c>
      <c r="G37" s="68">
        <v>3.6666666666666667E-2</v>
      </c>
      <c r="H37" s="69" t="s">
        <v>480</v>
      </c>
      <c r="I37" s="69" t="s">
        <v>487</v>
      </c>
      <c r="J37" s="69" t="s">
        <v>488</v>
      </c>
    </row>
    <row r="38" spans="1:10" hidden="1">
      <c r="A38" s="68">
        <v>3403</v>
      </c>
      <c r="B38" s="69" t="s">
        <v>23</v>
      </c>
      <c r="C38" s="69"/>
      <c r="D38" s="69" t="s">
        <v>520</v>
      </c>
      <c r="E38" s="68">
        <v>1.0177591988013835E-2</v>
      </c>
      <c r="F38" s="69" t="s">
        <v>479</v>
      </c>
      <c r="G38" s="68">
        <v>9.3294593223460148E-2</v>
      </c>
      <c r="H38" s="69" t="s">
        <v>480</v>
      </c>
      <c r="I38" s="69" t="s">
        <v>490</v>
      </c>
      <c r="J38" s="69" t="s">
        <v>482</v>
      </c>
    </row>
    <row r="39" spans="1:10" hidden="1">
      <c r="A39" s="68">
        <v>3403</v>
      </c>
      <c r="B39" s="69" t="s">
        <v>23</v>
      </c>
      <c r="C39" s="69"/>
      <c r="D39" s="69" t="s">
        <v>521</v>
      </c>
      <c r="E39" s="68">
        <v>4.1999999999999999E-8</v>
      </c>
      <c r="F39" s="69" t="s">
        <v>479</v>
      </c>
      <c r="G39" s="68">
        <v>3.8499999999999997E-7</v>
      </c>
      <c r="H39" s="69" t="s">
        <v>480</v>
      </c>
      <c r="I39" s="69" t="s">
        <v>481</v>
      </c>
      <c r="J39" s="69" t="s">
        <v>482</v>
      </c>
    </row>
    <row r="40" spans="1:10" hidden="1">
      <c r="A40" s="68">
        <v>3403</v>
      </c>
      <c r="B40" s="69" t="s">
        <v>23</v>
      </c>
      <c r="C40" s="69"/>
      <c r="D40" s="69" t="s">
        <v>522</v>
      </c>
      <c r="E40" s="68">
        <v>3.3938636165863225E-6</v>
      </c>
      <c r="F40" s="69" t="s">
        <v>479</v>
      </c>
      <c r="G40" s="68">
        <v>3.1110416485374622E-5</v>
      </c>
      <c r="H40" s="69" t="s">
        <v>480</v>
      </c>
      <c r="I40" s="69" t="s">
        <v>490</v>
      </c>
      <c r="J40" s="69" t="s">
        <v>482</v>
      </c>
    </row>
    <row r="41" spans="1:10" hidden="1">
      <c r="A41" s="68">
        <v>3403</v>
      </c>
      <c r="B41" s="69" t="s">
        <v>23</v>
      </c>
      <c r="C41" s="69"/>
      <c r="D41" s="69" t="s">
        <v>529</v>
      </c>
      <c r="E41" s="68">
        <v>0.59524106261296883</v>
      </c>
      <c r="F41" s="69" t="s">
        <v>479</v>
      </c>
      <c r="G41" s="68">
        <v>5.4563764072855472</v>
      </c>
      <c r="H41" s="69" t="s">
        <v>480</v>
      </c>
      <c r="I41" s="69" t="s">
        <v>490</v>
      </c>
      <c r="J41" s="69" t="s">
        <v>482</v>
      </c>
    </row>
    <row r="42" spans="1:10" hidden="1">
      <c r="A42" s="68">
        <v>3403</v>
      </c>
      <c r="B42" s="69" t="s">
        <v>23</v>
      </c>
      <c r="C42" s="69"/>
      <c r="D42" s="69" t="s">
        <v>523</v>
      </c>
      <c r="E42" s="68">
        <v>1.3103611793027503E-3</v>
      </c>
      <c r="F42" s="69" t="s">
        <v>479</v>
      </c>
      <c r="G42" s="68">
        <v>1.2011644143608544E-2</v>
      </c>
      <c r="H42" s="69" t="s">
        <v>480</v>
      </c>
      <c r="I42" s="69" t="s">
        <v>490</v>
      </c>
      <c r="J42" s="69" t="s">
        <v>482</v>
      </c>
    </row>
    <row r="43" spans="1:10" hidden="1">
      <c r="A43" s="68">
        <v>3403</v>
      </c>
      <c r="B43" s="69" t="s">
        <v>23</v>
      </c>
      <c r="C43" s="69"/>
      <c r="D43" s="69" t="s">
        <v>524</v>
      </c>
      <c r="E43" s="68">
        <v>4.9459806599855542E-2</v>
      </c>
      <c r="F43" s="69" t="s">
        <v>479</v>
      </c>
      <c r="G43" s="68">
        <v>0.45338156049867578</v>
      </c>
      <c r="H43" s="69" t="s">
        <v>480</v>
      </c>
      <c r="I43" s="69" t="s">
        <v>490</v>
      </c>
      <c r="J43" s="69" t="s">
        <v>482</v>
      </c>
    </row>
    <row r="44" spans="1:10" hidden="1">
      <c r="A44" s="68">
        <v>3403</v>
      </c>
      <c r="B44" s="69" t="s">
        <v>15</v>
      </c>
      <c r="C44" s="69"/>
      <c r="D44" s="69" t="s">
        <v>486</v>
      </c>
      <c r="E44" s="68">
        <v>3.3333333333333335E-3</v>
      </c>
      <c r="F44" s="69" t="s">
        <v>479</v>
      </c>
      <c r="G44" s="68">
        <v>3.0850630850630851E-2</v>
      </c>
      <c r="H44" s="69" t="s">
        <v>480</v>
      </c>
      <c r="I44" s="69" t="s">
        <v>487</v>
      </c>
      <c r="J44" s="69" t="s">
        <v>488</v>
      </c>
    </row>
    <row r="45" spans="1:10" hidden="1">
      <c r="A45" s="68">
        <v>3403</v>
      </c>
      <c r="B45" s="69" t="s">
        <v>29</v>
      </c>
      <c r="C45" s="69"/>
      <c r="D45" s="69" t="s">
        <v>486</v>
      </c>
      <c r="E45" s="68">
        <v>3.3333333333333335E-3</v>
      </c>
      <c r="F45" s="69" t="s">
        <v>479</v>
      </c>
      <c r="G45" s="68">
        <v>3.0850630850630851E-2</v>
      </c>
      <c r="H45" s="69" t="s">
        <v>480</v>
      </c>
      <c r="I45" s="69" t="s">
        <v>487</v>
      </c>
      <c r="J45" s="69" t="s">
        <v>488</v>
      </c>
    </row>
    <row r="46" spans="1:10" hidden="1">
      <c r="A46" s="68">
        <v>2840</v>
      </c>
      <c r="B46" s="69" t="s">
        <v>464</v>
      </c>
      <c r="C46" s="69"/>
      <c r="D46" s="69" t="s">
        <v>491</v>
      </c>
      <c r="E46" s="68">
        <v>1.4863966554033335E-6</v>
      </c>
      <c r="F46" s="69" t="s">
        <v>479</v>
      </c>
      <c r="G46" s="68">
        <v>1.6773761044612163E-5</v>
      </c>
      <c r="H46" s="69" t="s">
        <v>480</v>
      </c>
      <c r="I46" s="69" t="s">
        <v>481</v>
      </c>
      <c r="J46" s="69" t="s">
        <v>484</v>
      </c>
    </row>
    <row r="47" spans="1:10" hidden="1">
      <c r="A47" s="68">
        <v>2840</v>
      </c>
      <c r="B47" s="69" t="s">
        <v>464</v>
      </c>
      <c r="C47" s="69"/>
      <c r="D47" s="69" t="s">
        <v>492</v>
      </c>
      <c r="E47" s="68">
        <v>5.8124031629000001E-7</v>
      </c>
      <c r="F47" s="69" t="s">
        <v>479</v>
      </c>
      <c r="G47" s="68">
        <v>6.5592089026180606E-6</v>
      </c>
      <c r="H47" s="69" t="s">
        <v>480</v>
      </c>
      <c r="I47" s="69" t="s">
        <v>481</v>
      </c>
      <c r="J47" s="69" t="s">
        <v>484</v>
      </c>
    </row>
    <row r="48" spans="1:10" hidden="1">
      <c r="A48" s="68">
        <v>2840</v>
      </c>
      <c r="B48" s="69" t="s">
        <v>464</v>
      </c>
      <c r="C48" s="69"/>
      <c r="D48" s="69" t="s">
        <v>493</v>
      </c>
      <c r="E48" s="68">
        <v>3.9521714910000002E-7</v>
      </c>
      <c r="F48" s="69" t="s">
        <v>479</v>
      </c>
      <c r="G48" s="68">
        <v>4.459965646207273E-6</v>
      </c>
      <c r="H48" s="69" t="s">
        <v>480</v>
      </c>
      <c r="I48" s="69" t="s">
        <v>481</v>
      </c>
      <c r="J48" s="69" t="s">
        <v>484</v>
      </c>
    </row>
    <row r="49" spans="1:10" hidden="1">
      <c r="A49" s="68">
        <v>2840</v>
      </c>
      <c r="B49" s="69" t="s">
        <v>464</v>
      </c>
      <c r="C49" s="69"/>
      <c r="D49" s="69" t="s">
        <v>494</v>
      </c>
      <c r="E49" s="68">
        <v>1.2333462496260647E-5</v>
      </c>
      <c r="F49" s="69" t="s">
        <v>479</v>
      </c>
      <c r="G49" s="68">
        <v>1.3918125556386257E-4</v>
      </c>
      <c r="H49" s="69" t="s">
        <v>480</v>
      </c>
      <c r="I49" s="69" t="s">
        <v>490</v>
      </c>
      <c r="J49" s="69" t="s">
        <v>482</v>
      </c>
    </row>
    <row r="50" spans="1:10">
      <c r="A50" s="68">
        <v>3809</v>
      </c>
      <c r="B50" s="69" t="s">
        <v>33</v>
      </c>
      <c r="C50" s="69" t="str">
        <f>CONCATENATE(A50," &amp; ",B50)</f>
        <v>3809 &amp; Unit 3</v>
      </c>
      <c r="D50" s="69" t="s">
        <v>495</v>
      </c>
      <c r="E50" s="104">
        <v>1.0024579539893068E-5</v>
      </c>
      <c r="F50" s="69" t="s">
        <v>479</v>
      </c>
      <c r="G50" s="104">
        <v>1.0563266910186255E-4</v>
      </c>
      <c r="H50" s="69" t="s">
        <v>480</v>
      </c>
      <c r="I50" s="69" t="s">
        <v>490</v>
      </c>
      <c r="J50" s="69" t="s">
        <v>482</v>
      </c>
    </row>
    <row r="51" spans="1:10" hidden="1">
      <c r="A51" s="68">
        <v>2840</v>
      </c>
      <c r="B51" s="69" t="s">
        <v>464</v>
      </c>
      <c r="C51" s="69"/>
      <c r="D51" s="69" t="s">
        <v>496</v>
      </c>
      <c r="E51" s="68">
        <v>5.3384469653000007E-7</v>
      </c>
      <c r="F51" s="69" t="s">
        <v>479</v>
      </c>
      <c r="G51" s="68">
        <v>6.0243565147809702E-6</v>
      </c>
      <c r="H51" s="69" t="s">
        <v>480</v>
      </c>
      <c r="I51" s="69" t="s">
        <v>481</v>
      </c>
      <c r="J51" s="69" t="s">
        <v>484</v>
      </c>
    </row>
    <row r="52" spans="1:10" hidden="1">
      <c r="A52" s="68">
        <v>2840</v>
      </c>
      <c r="B52" s="69" t="s">
        <v>464</v>
      </c>
      <c r="C52" s="69"/>
      <c r="D52" s="69" t="s">
        <v>497</v>
      </c>
      <c r="E52" s="68">
        <v>4.7419491398000004E-7</v>
      </c>
      <c r="F52" s="69" t="s">
        <v>479</v>
      </c>
      <c r="G52" s="68">
        <v>5.3512177565500608E-6</v>
      </c>
      <c r="H52" s="69" t="s">
        <v>480</v>
      </c>
      <c r="I52" s="69" t="s">
        <v>481</v>
      </c>
      <c r="J52" s="69" t="s">
        <v>484</v>
      </c>
    </row>
    <row r="53" spans="1:10" hidden="1">
      <c r="A53" s="68">
        <v>2840</v>
      </c>
      <c r="B53" s="69" t="s">
        <v>464</v>
      </c>
      <c r="C53" s="69"/>
      <c r="D53" s="69" t="s">
        <v>498</v>
      </c>
      <c r="E53" s="68">
        <v>4.7419491398000004E-7</v>
      </c>
      <c r="F53" s="69" t="s">
        <v>479</v>
      </c>
      <c r="G53" s="68">
        <v>5.3512177565500608E-6</v>
      </c>
      <c r="H53" s="69" t="s">
        <v>480</v>
      </c>
      <c r="I53" s="69" t="s">
        <v>481</v>
      </c>
      <c r="J53" s="69" t="s">
        <v>484</v>
      </c>
    </row>
    <row r="54" spans="1:10" hidden="1">
      <c r="A54" s="68">
        <v>2840</v>
      </c>
      <c r="B54" s="69" t="s">
        <v>464</v>
      </c>
      <c r="C54" s="69"/>
      <c r="D54" s="69" t="s">
        <v>499</v>
      </c>
      <c r="E54" s="68">
        <v>9.4838982796333337E-7</v>
      </c>
      <c r="F54" s="69" t="s">
        <v>479</v>
      </c>
      <c r="G54" s="68">
        <v>1.0702435513137738E-5</v>
      </c>
      <c r="H54" s="69" t="s">
        <v>480</v>
      </c>
      <c r="I54" s="69" t="s">
        <v>481</v>
      </c>
      <c r="J54" s="69" t="s">
        <v>484</v>
      </c>
    </row>
    <row r="55" spans="1:10" hidden="1">
      <c r="A55" s="68">
        <v>2840</v>
      </c>
      <c r="B55" s="69" t="s">
        <v>464</v>
      </c>
      <c r="C55" s="69"/>
      <c r="D55" s="69" t="s">
        <v>500</v>
      </c>
      <c r="E55" s="68">
        <v>1.2118314468666665E-6</v>
      </c>
      <c r="F55" s="69" t="s">
        <v>479</v>
      </c>
      <c r="G55" s="68">
        <v>1.3675334267065049E-5</v>
      </c>
      <c r="H55" s="69" t="s">
        <v>480</v>
      </c>
      <c r="I55" s="69" t="s">
        <v>481</v>
      </c>
      <c r="J55" s="69" t="s">
        <v>484</v>
      </c>
    </row>
    <row r="56" spans="1:10" hidden="1">
      <c r="A56" s="68">
        <v>2840</v>
      </c>
      <c r="B56" s="69" t="s">
        <v>464</v>
      </c>
      <c r="C56" s="69"/>
      <c r="D56" s="69" t="s">
        <v>501</v>
      </c>
      <c r="E56" s="68">
        <v>1.9929111878661238E-6</v>
      </c>
      <c r="F56" s="69" t="s">
        <v>479</v>
      </c>
      <c r="G56" s="68">
        <v>2.2489700798828623E-5</v>
      </c>
      <c r="H56" s="69" t="s">
        <v>480</v>
      </c>
      <c r="I56" s="69" t="s">
        <v>490</v>
      </c>
      <c r="J56" s="69" t="s">
        <v>482</v>
      </c>
    </row>
    <row r="57" spans="1:10" hidden="1">
      <c r="A57" s="68">
        <v>2840</v>
      </c>
      <c r="B57" s="69" t="s">
        <v>464</v>
      </c>
      <c r="C57" s="69"/>
      <c r="D57" s="69" t="s">
        <v>502</v>
      </c>
      <c r="E57" s="68">
        <v>7.9465489570624279E-7</v>
      </c>
      <c r="F57" s="69" t="s">
        <v>479</v>
      </c>
      <c r="G57" s="68">
        <v>8.9675600957880245E-6</v>
      </c>
      <c r="H57" s="69" t="s">
        <v>480</v>
      </c>
      <c r="I57" s="69" t="s">
        <v>490</v>
      </c>
      <c r="J57" s="69" t="s">
        <v>482</v>
      </c>
    </row>
    <row r="58" spans="1:10" hidden="1">
      <c r="A58" s="68">
        <v>2840</v>
      </c>
      <c r="B58" s="69" t="s">
        <v>464</v>
      </c>
      <c r="C58" s="69"/>
      <c r="D58" s="69" t="s">
        <v>478</v>
      </c>
      <c r="E58" s="68">
        <v>1.5616781691475156E-2</v>
      </c>
      <c r="F58" s="69" t="s">
        <v>479</v>
      </c>
      <c r="G58" s="68">
        <v>0.17623301520925297</v>
      </c>
      <c r="H58" s="69" t="s">
        <v>480</v>
      </c>
      <c r="I58" s="69" t="s">
        <v>490</v>
      </c>
      <c r="J58" s="69" t="s">
        <v>482</v>
      </c>
    </row>
    <row r="59" spans="1:10">
      <c r="A59" s="68">
        <v>2161</v>
      </c>
      <c r="B59" s="69" t="s">
        <v>52</v>
      </c>
      <c r="C59" s="69" t="str">
        <f>CONCATENATE(A59," &amp; ",B59)</f>
        <v>2161 &amp; Unit_4_JRPS</v>
      </c>
      <c r="D59" s="69" t="s">
        <v>495</v>
      </c>
      <c r="E59" s="104">
        <v>2.071027813159413E-6</v>
      </c>
      <c r="F59" s="69" t="s">
        <v>479</v>
      </c>
      <c r="G59" s="104">
        <v>2.0710278131594131E-5</v>
      </c>
      <c r="H59" s="69" t="s">
        <v>480</v>
      </c>
      <c r="I59" s="69" t="s">
        <v>490</v>
      </c>
      <c r="J59" s="69" t="s">
        <v>482</v>
      </c>
    </row>
    <row r="60" spans="1:10" hidden="1">
      <c r="A60" s="68">
        <v>2840</v>
      </c>
      <c r="B60" s="69" t="s">
        <v>464</v>
      </c>
      <c r="C60" s="69"/>
      <c r="D60" s="69" t="s">
        <v>504</v>
      </c>
      <c r="E60" s="68">
        <v>5.5333684122333334E-7</v>
      </c>
      <c r="F60" s="69" t="s">
        <v>479</v>
      </c>
      <c r="G60" s="68">
        <v>6.2443224142899799E-6</v>
      </c>
      <c r="H60" s="69" t="s">
        <v>480</v>
      </c>
      <c r="I60" s="69" t="s">
        <v>481</v>
      </c>
      <c r="J60" s="69" t="s">
        <v>484</v>
      </c>
    </row>
    <row r="61" spans="1:10" hidden="1">
      <c r="A61" s="68">
        <v>2840</v>
      </c>
      <c r="B61" s="69" t="s">
        <v>464</v>
      </c>
      <c r="C61" s="69"/>
      <c r="D61" s="69" t="s">
        <v>505</v>
      </c>
      <c r="E61" s="68">
        <v>9.149100001919326E-6</v>
      </c>
      <c r="F61" s="69" t="s">
        <v>479</v>
      </c>
      <c r="G61" s="68">
        <v>1.0324620729438658E-4</v>
      </c>
      <c r="H61" s="69" t="s">
        <v>480</v>
      </c>
      <c r="I61" s="69" t="s">
        <v>490</v>
      </c>
      <c r="J61" s="69" t="s">
        <v>482</v>
      </c>
    </row>
    <row r="62" spans="1:10" hidden="1">
      <c r="A62" s="68">
        <v>2840</v>
      </c>
      <c r="B62" s="69" t="s">
        <v>464</v>
      </c>
      <c r="C62" s="69"/>
      <c r="D62" s="69" t="s">
        <v>506</v>
      </c>
      <c r="E62" s="68">
        <v>1.1273391756033334E-6</v>
      </c>
      <c r="F62" s="69" t="s">
        <v>479</v>
      </c>
      <c r="G62" s="68">
        <v>1.2721851787717617E-5</v>
      </c>
      <c r="H62" s="69" t="s">
        <v>480</v>
      </c>
      <c r="I62" s="69" t="s">
        <v>481</v>
      </c>
      <c r="J62" s="69" t="s">
        <v>484</v>
      </c>
    </row>
    <row r="63" spans="1:10" hidden="1">
      <c r="A63" s="68">
        <v>2840</v>
      </c>
      <c r="B63" s="69" t="s">
        <v>464</v>
      </c>
      <c r="C63" s="69"/>
      <c r="D63" s="69" t="s">
        <v>483</v>
      </c>
      <c r="E63" s="68">
        <v>5.1495982580666666E-5</v>
      </c>
      <c r="F63" s="69" t="s">
        <v>479</v>
      </c>
      <c r="G63" s="68">
        <v>5.8112436100122016E-4</v>
      </c>
      <c r="H63" s="69" t="s">
        <v>480</v>
      </c>
      <c r="I63" s="69" t="s">
        <v>481</v>
      </c>
      <c r="J63" s="69" t="s">
        <v>484</v>
      </c>
    </row>
    <row r="64" spans="1:10" hidden="1">
      <c r="A64" s="68">
        <v>2840</v>
      </c>
      <c r="B64" s="69" t="s">
        <v>464</v>
      </c>
      <c r="C64" s="69"/>
      <c r="D64" s="69" t="s">
        <v>507</v>
      </c>
      <c r="E64" s="68">
        <v>5.7320862028197084E-2</v>
      </c>
      <c r="F64" s="69" t="s">
        <v>479</v>
      </c>
      <c r="G64" s="68">
        <v>0.64685724300910896</v>
      </c>
      <c r="H64" s="69" t="s">
        <v>480</v>
      </c>
      <c r="I64" s="69" t="s">
        <v>490</v>
      </c>
      <c r="J64" s="69" t="s">
        <v>482</v>
      </c>
    </row>
    <row r="65" spans="1:10" hidden="1">
      <c r="A65" s="68">
        <v>2840</v>
      </c>
      <c r="B65" s="69" t="s">
        <v>464</v>
      </c>
      <c r="C65" s="69"/>
      <c r="D65" s="69" t="s">
        <v>508</v>
      </c>
      <c r="E65" s="68">
        <v>4.0822797590530396E-2</v>
      </c>
      <c r="F65" s="69" t="s">
        <v>479</v>
      </c>
      <c r="G65" s="68">
        <v>0.46067908553677334</v>
      </c>
      <c r="H65" s="69" t="s">
        <v>480</v>
      </c>
      <c r="I65" s="69" t="s">
        <v>490</v>
      </c>
      <c r="J65" s="69" t="s">
        <v>482</v>
      </c>
    </row>
    <row r="66" spans="1:10" hidden="1">
      <c r="A66" s="68">
        <v>2840</v>
      </c>
      <c r="B66" s="69" t="s">
        <v>464</v>
      </c>
      <c r="C66" s="69"/>
      <c r="D66" s="69" t="s">
        <v>509</v>
      </c>
      <c r="E66" s="68">
        <v>8.1164924725174864E-3</v>
      </c>
      <c r="F66" s="69" t="s">
        <v>479</v>
      </c>
      <c r="G66" s="68">
        <v>9.1593387780773097E-2</v>
      </c>
      <c r="H66" s="69" t="s">
        <v>480</v>
      </c>
      <c r="I66" s="69" t="s">
        <v>490</v>
      </c>
      <c r="J66" s="69" t="s">
        <v>482</v>
      </c>
    </row>
    <row r="67" spans="1:10" hidden="1">
      <c r="A67" s="68">
        <v>2840</v>
      </c>
      <c r="B67" s="69" t="s">
        <v>464</v>
      </c>
      <c r="C67" s="69"/>
      <c r="D67" s="69" t="s">
        <v>510</v>
      </c>
      <c r="E67" s="68">
        <v>8.1109979137999998E-7</v>
      </c>
      <c r="F67" s="69" t="s">
        <v>479</v>
      </c>
      <c r="G67" s="68">
        <v>9.1531382518155153E-6</v>
      </c>
      <c r="H67" s="69" t="s">
        <v>480</v>
      </c>
      <c r="I67" s="69" t="s">
        <v>481</v>
      </c>
      <c r="J67" s="69" t="s">
        <v>484</v>
      </c>
    </row>
    <row r="68" spans="1:10" hidden="1">
      <c r="A68" s="68">
        <v>2840</v>
      </c>
      <c r="B68" s="69" t="s">
        <v>464</v>
      </c>
      <c r="C68" s="69"/>
      <c r="D68" s="69" t="s">
        <v>511</v>
      </c>
      <c r="E68" s="68">
        <v>2.3709745699000002E-7</v>
      </c>
      <c r="F68" s="69" t="s">
        <v>479</v>
      </c>
      <c r="G68" s="68">
        <v>2.6756088782750304E-6</v>
      </c>
      <c r="H68" s="69" t="s">
        <v>480</v>
      </c>
      <c r="I68" s="69" t="s">
        <v>481</v>
      </c>
      <c r="J68" s="69" t="s">
        <v>484</v>
      </c>
    </row>
    <row r="69" spans="1:10" hidden="1">
      <c r="A69" s="68">
        <v>2840</v>
      </c>
      <c r="B69" s="69" t="s">
        <v>464</v>
      </c>
      <c r="C69" s="69"/>
      <c r="D69" s="69" t="s">
        <v>512</v>
      </c>
      <c r="E69" s="68">
        <v>3.3236666666666666E-5</v>
      </c>
      <c r="F69" s="69" t="s">
        <v>479</v>
      </c>
      <c r="G69" s="68">
        <v>3.7507074747474749E-4</v>
      </c>
      <c r="H69" s="69" t="s">
        <v>480</v>
      </c>
      <c r="I69" s="69" t="s">
        <v>481</v>
      </c>
      <c r="J69" s="69" t="s">
        <v>482</v>
      </c>
    </row>
    <row r="70" spans="1:10" hidden="1">
      <c r="A70" s="68">
        <v>2840</v>
      </c>
      <c r="B70" s="69" t="s">
        <v>464</v>
      </c>
      <c r="C70" s="69"/>
      <c r="D70" s="69" t="s">
        <v>526</v>
      </c>
      <c r="E70" s="68">
        <v>7.6200000000000009E-4</v>
      </c>
      <c r="F70" s="69" t="s">
        <v>479</v>
      </c>
      <c r="G70" s="68">
        <v>8.5990545454545462E-3</v>
      </c>
      <c r="H70" s="69" t="s">
        <v>480</v>
      </c>
      <c r="I70" s="69" t="s">
        <v>481</v>
      </c>
      <c r="J70" s="69" t="s">
        <v>484</v>
      </c>
    </row>
    <row r="71" spans="1:10" hidden="1">
      <c r="A71" s="68">
        <v>2840</v>
      </c>
      <c r="B71" s="69" t="s">
        <v>464</v>
      </c>
      <c r="C71" s="69"/>
      <c r="D71" s="69" t="s">
        <v>527</v>
      </c>
      <c r="E71" s="68">
        <v>3.5774037070178726E-2</v>
      </c>
      <c r="F71" s="69" t="s">
        <v>479</v>
      </c>
      <c r="G71" s="68">
        <v>0.40370458802831993</v>
      </c>
      <c r="H71" s="69" t="s">
        <v>480</v>
      </c>
      <c r="I71" s="69" t="s">
        <v>490</v>
      </c>
      <c r="J71" s="69" t="s">
        <v>482</v>
      </c>
    </row>
    <row r="72" spans="1:10" hidden="1">
      <c r="A72" s="68">
        <v>2840</v>
      </c>
      <c r="B72" s="69" t="s">
        <v>464</v>
      </c>
      <c r="C72" s="69"/>
      <c r="D72" s="69" t="s">
        <v>528</v>
      </c>
      <c r="E72" s="68">
        <v>5.8129353098823567E-3</v>
      </c>
      <c r="F72" s="69" t="s">
        <v>479</v>
      </c>
      <c r="G72" s="68">
        <v>6.5598094224248171E-2</v>
      </c>
      <c r="H72" s="69" t="s">
        <v>480</v>
      </c>
      <c r="I72" s="69" t="s">
        <v>490</v>
      </c>
      <c r="J72" s="69" t="s">
        <v>482</v>
      </c>
    </row>
    <row r="73" spans="1:10" hidden="1">
      <c r="A73" s="68">
        <v>2840</v>
      </c>
      <c r="B73" s="69" t="s">
        <v>464</v>
      </c>
      <c r="C73" s="69"/>
      <c r="D73" s="69" t="s">
        <v>513</v>
      </c>
      <c r="E73" s="68">
        <v>1.1846778757033333E-6</v>
      </c>
      <c r="F73" s="69" t="s">
        <v>479</v>
      </c>
      <c r="G73" s="68">
        <v>1.3368910330664284E-5</v>
      </c>
      <c r="H73" s="69" t="s">
        <v>480</v>
      </c>
      <c r="I73" s="69" t="s">
        <v>481</v>
      </c>
      <c r="J73" s="69" t="s">
        <v>484</v>
      </c>
    </row>
    <row r="74" spans="1:10" hidden="1">
      <c r="A74" s="68">
        <v>2840</v>
      </c>
      <c r="B74" s="69" t="s">
        <v>464</v>
      </c>
      <c r="C74" s="69"/>
      <c r="D74" s="69" t="s">
        <v>514</v>
      </c>
      <c r="E74" s="68">
        <v>8.9236214152106476E-6</v>
      </c>
      <c r="F74" s="69" t="s">
        <v>479</v>
      </c>
      <c r="G74" s="68">
        <v>1.0070171560680137E-4</v>
      </c>
      <c r="H74" s="69" t="s">
        <v>480</v>
      </c>
      <c r="I74" s="69" t="s">
        <v>490</v>
      </c>
      <c r="J74" s="69" t="s">
        <v>482</v>
      </c>
    </row>
    <row r="75" spans="1:10" hidden="1">
      <c r="A75" s="68">
        <v>2840</v>
      </c>
      <c r="B75" s="69" t="s">
        <v>464</v>
      </c>
      <c r="C75" s="69"/>
      <c r="D75" s="69" t="s">
        <v>515</v>
      </c>
      <c r="E75" s="68">
        <v>7.1218393026973944E-5</v>
      </c>
      <c r="F75" s="69" t="s">
        <v>479</v>
      </c>
      <c r="G75" s="68">
        <v>8.0368877464379084E-4</v>
      </c>
      <c r="H75" s="69" t="s">
        <v>480</v>
      </c>
      <c r="I75" s="69" t="s">
        <v>490</v>
      </c>
      <c r="J75" s="69" t="s">
        <v>482</v>
      </c>
    </row>
    <row r="76" spans="1:10" hidden="1">
      <c r="A76" s="68">
        <v>2840</v>
      </c>
      <c r="B76" s="69" t="s">
        <v>464</v>
      </c>
      <c r="C76" s="69"/>
      <c r="D76" s="69" t="s">
        <v>516</v>
      </c>
      <c r="E76" s="68">
        <v>1.1625365328666668E-5</v>
      </c>
      <c r="F76" s="69" t="s">
        <v>479</v>
      </c>
      <c r="G76" s="68">
        <v>1.3119048631501416E-4</v>
      </c>
      <c r="H76" s="69" t="s">
        <v>480</v>
      </c>
      <c r="I76" s="69" t="s">
        <v>481</v>
      </c>
      <c r="J76" s="69" t="s">
        <v>482</v>
      </c>
    </row>
    <row r="77" spans="1:10" hidden="1">
      <c r="A77" s="68">
        <v>2840</v>
      </c>
      <c r="B77" s="69" t="s">
        <v>464</v>
      </c>
      <c r="C77" s="69"/>
      <c r="D77" s="69" t="s">
        <v>485</v>
      </c>
      <c r="E77" s="68">
        <v>1E-4</v>
      </c>
      <c r="F77" s="69" t="s">
        <v>479</v>
      </c>
      <c r="G77" s="68">
        <v>1.1284848484848485E-3</v>
      </c>
      <c r="H77" s="69" t="s">
        <v>480</v>
      </c>
      <c r="I77" s="69" t="s">
        <v>481</v>
      </c>
      <c r="J77" s="69" t="s">
        <v>482</v>
      </c>
    </row>
    <row r="78" spans="1:10" hidden="1">
      <c r="A78" s="68">
        <v>2840</v>
      </c>
      <c r="B78" s="69" t="s">
        <v>464</v>
      </c>
      <c r="C78" s="69"/>
      <c r="D78" s="69" t="s">
        <v>517</v>
      </c>
      <c r="E78" s="68">
        <v>2.0595232254299999E-6</v>
      </c>
      <c r="F78" s="69" t="s">
        <v>479</v>
      </c>
      <c r="G78" s="68">
        <v>2.3241407550003998E-5</v>
      </c>
      <c r="H78" s="69" t="s">
        <v>480</v>
      </c>
      <c r="I78" s="69" t="s">
        <v>481</v>
      </c>
      <c r="J78" s="69" t="s">
        <v>482</v>
      </c>
    </row>
    <row r="79" spans="1:10">
      <c r="A79" s="68">
        <v>2161</v>
      </c>
      <c r="B79" s="69" t="s">
        <v>53</v>
      </c>
      <c r="C79" s="69" t="str">
        <f>CONCATENATE(A79," &amp; ",B79)</f>
        <v>2161 &amp; Unit_5_JRPS</v>
      </c>
      <c r="D79" s="69" t="s">
        <v>495</v>
      </c>
      <c r="E79" s="104">
        <v>2.5928416727701587E-6</v>
      </c>
      <c r="F79" s="69" t="s">
        <v>479</v>
      </c>
      <c r="G79" s="104">
        <v>2.4940667519027241E-5</v>
      </c>
      <c r="H79" s="69" t="s">
        <v>480</v>
      </c>
      <c r="I79" s="69" t="s">
        <v>490</v>
      </c>
      <c r="J79" s="69" t="s">
        <v>482</v>
      </c>
    </row>
    <row r="80" spans="1:10" hidden="1">
      <c r="A80" s="68">
        <v>2840</v>
      </c>
      <c r="B80" s="69" t="s">
        <v>464</v>
      </c>
      <c r="C80" s="69"/>
      <c r="D80" s="69" t="s">
        <v>519</v>
      </c>
      <c r="E80" s="68">
        <v>6.724722439466667E-7</v>
      </c>
      <c r="F80" s="69" t="s">
        <v>479</v>
      </c>
      <c r="G80" s="68">
        <v>7.588747383204203E-6</v>
      </c>
      <c r="H80" s="69" t="s">
        <v>480</v>
      </c>
      <c r="I80" s="69" t="s">
        <v>481</v>
      </c>
      <c r="J80" s="69" t="s">
        <v>484</v>
      </c>
    </row>
    <row r="81" spans="1:10" hidden="1">
      <c r="A81" s="68">
        <v>2840</v>
      </c>
      <c r="B81" s="69" t="s">
        <v>464</v>
      </c>
      <c r="C81" s="69"/>
      <c r="D81" s="69" t="s">
        <v>521</v>
      </c>
      <c r="E81" s="68">
        <v>1.8576930858666668E-6</v>
      </c>
      <c r="F81" s="69" t="s">
        <v>479</v>
      </c>
      <c r="G81" s="68">
        <v>2.0963785005355962E-5</v>
      </c>
      <c r="H81" s="69" t="s">
        <v>480</v>
      </c>
      <c r="I81" s="69" t="s">
        <v>481</v>
      </c>
      <c r="J81" s="69" t="s">
        <v>484</v>
      </c>
    </row>
    <row r="82" spans="1:10" hidden="1">
      <c r="A82" s="68">
        <v>2840</v>
      </c>
      <c r="B82" s="69" t="s">
        <v>464</v>
      </c>
      <c r="C82" s="69"/>
      <c r="D82" s="69" t="s">
        <v>522</v>
      </c>
      <c r="E82" s="68">
        <v>1.1669131576507103E-4</v>
      </c>
      <c r="F82" s="69" t="s">
        <v>479</v>
      </c>
      <c r="G82" s="68">
        <v>1.3168438179064379E-3</v>
      </c>
      <c r="H82" s="69" t="s">
        <v>480</v>
      </c>
      <c r="I82" s="69" t="s">
        <v>490</v>
      </c>
      <c r="J82" s="69" t="s">
        <v>482</v>
      </c>
    </row>
    <row r="83" spans="1:10" hidden="1">
      <c r="A83" s="68">
        <v>2840</v>
      </c>
      <c r="B83" s="69" t="s">
        <v>464</v>
      </c>
      <c r="C83" s="69"/>
      <c r="D83" s="69" t="s">
        <v>529</v>
      </c>
      <c r="E83" s="68">
        <v>4.1252499999999994</v>
      </c>
      <c r="F83" s="69" t="s">
        <v>479</v>
      </c>
      <c r="G83" s="68">
        <v>46.552821212121209</v>
      </c>
      <c r="H83" s="69" t="s">
        <v>480</v>
      </c>
      <c r="I83" s="69" t="s">
        <v>530</v>
      </c>
      <c r="J83" s="69" t="s">
        <v>482</v>
      </c>
    </row>
    <row r="84" spans="1:10" hidden="1">
      <c r="A84" s="68">
        <v>2840</v>
      </c>
      <c r="B84" s="69" t="s">
        <v>464</v>
      </c>
      <c r="C84" s="69"/>
      <c r="D84" s="69" t="s">
        <v>489</v>
      </c>
      <c r="E84" s="68">
        <v>5.4639834143077419E-4</v>
      </c>
      <c r="F84" s="69" t="s">
        <v>479</v>
      </c>
      <c r="G84" s="68">
        <v>6.1660224954187973E-3</v>
      </c>
      <c r="H84" s="69" t="s">
        <v>480</v>
      </c>
      <c r="I84" s="69" t="s">
        <v>490</v>
      </c>
      <c r="J84" s="69" t="s">
        <v>482</v>
      </c>
    </row>
    <row r="85" spans="1:10" hidden="1">
      <c r="A85" s="68">
        <v>2840</v>
      </c>
      <c r="B85" s="69" t="s">
        <v>464</v>
      </c>
      <c r="C85" s="69"/>
      <c r="D85" s="69" t="s">
        <v>524</v>
      </c>
      <c r="E85" s="68">
        <v>0.13339854536486809</v>
      </c>
      <c r="F85" s="69" t="s">
        <v>479</v>
      </c>
      <c r="G85" s="68">
        <v>1.5053823725417235</v>
      </c>
      <c r="H85" s="69" t="s">
        <v>480</v>
      </c>
      <c r="I85" s="69" t="s">
        <v>490</v>
      </c>
      <c r="J85" s="69" t="s">
        <v>482</v>
      </c>
    </row>
    <row r="86" spans="1:10" hidden="1">
      <c r="A86" s="68">
        <v>2840</v>
      </c>
      <c r="B86" s="69" t="s">
        <v>84</v>
      </c>
      <c r="C86" s="69"/>
      <c r="D86" s="69" t="s">
        <v>526</v>
      </c>
      <c r="E86" s="68">
        <v>2.3333333333333336E-4</v>
      </c>
      <c r="F86" s="69" t="s">
        <v>479</v>
      </c>
      <c r="G86" s="68">
        <v>2.2071697365815017E-3</v>
      </c>
      <c r="H86" s="69" t="s">
        <v>480</v>
      </c>
      <c r="I86" s="69" t="s">
        <v>481</v>
      </c>
      <c r="J86" s="69" t="s">
        <v>484</v>
      </c>
    </row>
    <row r="87" spans="1:10" hidden="1">
      <c r="A87" s="68">
        <v>2840</v>
      </c>
      <c r="B87" s="69" t="s">
        <v>84</v>
      </c>
      <c r="C87" s="69"/>
      <c r="D87" s="69" t="s">
        <v>527</v>
      </c>
      <c r="E87" s="68">
        <v>1.6321428202238091E-4</v>
      </c>
      <c r="F87" s="69" t="s">
        <v>479</v>
      </c>
      <c r="G87" s="68">
        <v>1.54389267367576E-3</v>
      </c>
      <c r="H87" s="69" t="s">
        <v>480</v>
      </c>
      <c r="I87" s="69" t="s">
        <v>490</v>
      </c>
      <c r="J87" s="69" t="s">
        <v>482</v>
      </c>
    </row>
    <row r="88" spans="1:10" hidden="1">
      <c r="A88" s="68">
        <v>2840</v>
      </c>
      <c r="B88" s="69" t="s">
        <v>84</v>
      </c>
      <c r="C88" s="69"/>
      <c r="D88" s="69" t="s">
        <v>528</v>
      </c>
      <c r="E88" s="68">
        <v>6.5254713002610901E-5</v>
      </c>
      <c r="F88" s="69" t="s">
        <v>479</v>
      </c>
      <c r="G88" s="68">
        <v>6.17263833037175E-4</v>
      </c>
      <c r="H88" s="69" t="s">
        <v>480</v>
      </c>
      <c r="I88" s="69" t="s">
        <v>490</v>
      </c>
      <c r="J88" s="69" t="s">
        <v>482</v>
      </c>
    </row>
    <row r="89" spans="1:10" hidden="1">
      <c r="A89" s="68">
        <v>2840</v>
      </c>
      <c r="B89" s="69" t="s">
        <v>84</v>
      </c>
      <c r="C89" s="69"/>
      <c r="D89" s="69" t="s">
        <v>529</v>
      </c>
      <c r="E89" s="68">
        <v>0.157</v>
      </c>
      <c r="F89" s="69" t="s">
        <v>479</v>
      </c>
      <c r="G89" s="68">
        <v>1.4851099227569817</v>
      </c>
      <c r="H89" s="69" t="s">
        <v>480</v>
      </c>
      <c r="I89" s="69" t="s">
        <v>530</v>
      </c>
      <c r="J89" s="69" t="s">
        <v>482</v>
      </c>
    </row>
    <row r="90" spans="1:10" hidden="1">
      <c r="A90" s="68">
        <v>2364</v>
      </c>
      <c r="B90" s="69" t="s">
        <v>43</v>
      </c>
      <c r="C90" s="69"/>
      <c r="D90" s="69" t="s">
        <v>494</v>
      </c>
      <c r="E90" s="68">
        <v>2.9139824695603316E-6</v>
      </c>
      <c r="F90" s="69" t="s">
        <v>479</v>
      </c>
      <c r="G90" s="68">
        <v>2.6087492909980772E-5</v>
      </c>
      <c r="H90" s="69" t="s">
        <v>480</v>
      </c>
      <c r="I90" s="69" t="s">
        <v>490</v>
      </c>
      <c r="J90" s="69" t="s">
        <v>482</v>
      </c>
    </row>
    <row r="91" spans="1:10">
      <c r="A91" s="68">
        <v>766</v>
      </c>
      <c r="B91" s="69" t="s">
        <v>459</v>
      </c>
      <c r="C91" s="69" t="str">
        <f>CONCATENATE(A91," &amp; ",B91)</f>
        <v>766 &amp; W6</v>
      </c>
      <c r="D91" s="69" t="s">
        <v>495</v>
      </c>
      <c r="E91" s="104">
        <v>2.7873430662117397E-6</v>
      </c>
      <c r="F91" s="69" t="s">
        <v>479</v>
      </c>
      <c r="G91" s="104">
        <v>3.0631939144885569E-5</v>
      </c>
      <c r="H91" s="69" t="s">
        <v>480</v>
      </c>
      <c r="I91" s="69" t="s">
        <v>490</v>
      </c>
      <c r="J91" s="69" t="s">
        <v>482</v>
      </c>
    </row>
    <row r="92" spans="1:10" hidden="1">
      <c r="A92" s="68">
        <v>2364</v>
      </c>
      <c r="B92" s="69" t="s">
        <v>43</v>
      </c>
      <c r="C92" s="69"/>
      <c r="D92" s="69" t="s">
        <v>501</v>
      </c>
      <c r="E92" s="68">
        <v>1.0450153011344725E-6</v>
      </c>
      <c r="F92" s="69" t="s">
        <v>479</v>
      </c>
      <c r="G92" s="68">
        <v>9.3555227404234533E-6</v>
      </c>
      <c r="H92" s="69" t="s">
        <v>480</v>
      </c>
      <c r="I92" s="69" t="s">
        <v>490</v>
      </c>
      <c r="J92" s="69" t="s">
        <v>482</v>
      </c>
    </row>
    <row r="93" spans="1:10" hidden="1">
      <c r="A93" s="68">
        <v>2364</v>
      </c>
      <c r="B93" s="69" t="s">
        <v>43</v>
      </c>
      <c r="C93" s="69"/>
      <c r="D93" s="69" t="s">
        <v>502</v>
      </c>
      <c r="E93" s="68">
        <v>9.5572765949975481E-7</v>
      </c>
      <c r="F93" s="69" t="s">
        <v>479</v>
      </c>
      <c r="G93" s="68">
        <v>8.556173141574956E-6</v>
      </c>
      <c r="H93" s="69" t="s">
        <v>480</v>
      </c>
      <c r="I93" s="69" t="s">
        <v>490</v>
      </c>
      <c r="J93" s="69" t="s">
        <v>482</v>
      </c>
    </row>
    <row r="94" spans="1:10">
      <c r="A94" s="68">
        <v>766</v>
      </c>
      <c r="B94" s="69" t="s">
        <v>460</v>
      </c>
      <c r="C94" s="69" t="str">
        <f>CONCATENATE(A94," &amp; ",B94)</f>
        <v>766 &amp; W7</v>
      </c>
      <c r="D94" s="69" t="s">
        <v>495</v>
      </c>
      <c r="E94" s="104">
        <v>3.8959718975732173E-6</v>
      </c>
      <c r="F94" s="69" t="s">
        <v>479</v>
      </c>
      <c r="G94" s="104">
        <v>3.9027475008733449E-5</v>
      </c>
      <c r="H94" s="69" t="s">
        <v>480</v>
      </c>
      <c r="I94" s="69" t="s">
        <v>490</v>
      </c>
      <c r="J94" s="69" t="s">
        <v>482</v>
      </c>
    </row>
    <row r="95" spans="1:10" hidden="1">
      <c r="A95" s="68">
        <v>2364</v>
      </c>
      <c r="B95" s="69" t="s">
        <v>43</v>
      </c>
      <c r="C95" s="69"/>
      <c r="D95" s="69" t="s">
        <v>505</v>
      </c>
      <c r="E95" s="68">
        <v>1.836337030652282E-6</v>
      </c>
      <c r="F95" s="69" t="s">
        <v>479</v>
      </c>
      <c r="G95" s="68">
        <v>1.6439848134949363E-5</v>
      </c>
      <c r="H95" s="69" t="s">
        <v>480</v>
      </c>
      <c r="I95" s="69" t="s">
        <v>490</v>
      </c>
      <c r="J95" s="69" t="s">
        <v>482</v>
      </c>
    </row>
    <row r="96" spans="1:10" hidden="1">
      <c r="A96" s="68">
        <v>2364</v>
      </c>
      <c r="B96" s="69" t="s">
        <v>43</v>
      </c>
      <c r="C96" s="69"/>
      <c r="D96" s="69" t="s">
        <v>507</v>
      </c>
      <c r="E96" s="68">
        <v>3.3210442816214644E-2</v>
      </c>
      <c r="F96" s="69" t="s">
        <v>479</v>
      </c>
      <c r="G96" s="68">
        <v>0.29731722841697206</v>
      </c>
      <c r="H96" s="69" t="s">
        <v>480</v>
      </c>
      <c r="I96" s="69" t="s">
        <v>490</v>
      </c>
      <c r="J96" s="69" t="s">
        <v>482</v>
      </c>
    </row>
    <row r="97" spans="1:10" hidden="1">
      <c r="A97" s="68">
        <v>2364</v>
      </c>
      <c r="B97" s="69" t="s">
        <v>43</v>
      </c>
      <c r="C97" s="69"/>
      <c r="D97" s="69" t="s">
        <v>514</v>
      </c>
      <c r="E97" s="68">
        <v>7.7833454714828164E-6</v>
      </c>
      <c r="F97" s="69" t="s">
        <v>479</v>
      </c>
      <c r="G97" s="68">
        <v>6.9680573553304619E-5</v>
      </c>
      <c r="H97" s="69" t="s">
        <v>480</v>
      </c>
      <c r="I97" s="69" t="s">
        <v>490</v>
      </c>
      <c r="J97" s="69" t="s">
        <v>482</v>
      </c>
    </row>
    <row r="98" spans="1:10" hidden="1">
      <c r="A98" s="68">
        <v>2364</v>
      </c>
      <c r="B98" s="69" t="s">
        <v>43</v>
      </c>
      <c r="C98" s="69"/>
      <c r="D98" s="69" t="s">
        <v>515</v>
      </c>
      <c r="E98" s="68">
        <v>9.1542383139659876E-6</v>
      </c>
      <c r="F98" s="69" t="s">
        <v>479</v>
      </c>
      <c r="G98" s="68">
        <v>8.1953522235119833E-5</v>
      </c>
      <c r="H98" s="69" t="s">
        <v>480</v>
      </c>
      <c r="I98" s="69" t="s">
        <v>490</v>
      </c>
      <c r="J98" s="69" t="s">
        <v>482</v>
      </c>
    </row>
    <row r="99" spans="1:10" hidden="1">
      <c r="A99" s="68">
        <v>2364</v>
      </c>
      <c r="B99" s="69" t="s">
        <v>43</v>
      </c>
      <c r="C99" s="69"/>
      <c r="D99" s="69" t="s">
        <v>516</v>
      </c>
      <c r="E99" s="68">
        <v>7.5799999999999986E-6</v>
      </c>
      <c r="F99" s="69" t="s">
        <v>479</v>
      </c>
      <c r="G99" s="68">
        <v>6.7860118694362001E-5</v>
      </c>
      <c r="H99" s="69" t="s">
        <v>480</v>
      </c>
      <c r="I99" s="69" t="s">
        <v>481</v>
      </c>
      <c r="J99" s="69" t="s">
        <v>482</v>
      </c>
    </row>
    <row r="100" spans="1:10">
      <c r="A100" s="68">
        <v>3403</v>
      </c>
      <c r="B100" s="69" t="s">
        <v>23</v>
      </c>
      <c r="C100" s="69" t="str">
        <f>CONCATENATE(A100," &amp; ",B100)</f>
        <v>3403 &amp; 2</v>
      </c>
      <c r="D100" s="69" t="s">
        <v>503</v>
      </c>
      <c r="E100" s="104">
        <v>2.6506085759476448E-4</v>
      </c>
      <c r="F100" s="69" t="s">
        <v>479</v>
      </c>
      <c r="G100" s="104">
        <v>2.4297245279520075E-3</v>
      </c>
      <c r="H100" s="69" t="s">
        <v>480</v>
      </c>
      <c r="I100" s="69" t="s">
        <v>490</v>
      </c>
      <c r="J100" s="69" t="s">
        <v>482</v>
      </c>
    </row>
    <row r="101" spans="1:10" hidden="1">
      <c r="A101" s="68">
        <v>2364</v>
      </c>
      <c r="B101" s="69" t="s">
        <v>43</v>
      </c>
      <c r="C101" s="69"/>
      <c r="D101" s="69" t="s">
        <v>520</v>
      </c>
      <c r="E101" s="68">
        <v>5.79111208525937E-2</v>
      </c>
      <c r="F101" s="69" t="s">
        <v>479</v>
      </c>
      <c r="G101" s="68">
        <v>0.51845059825600948</v>
      </c>
      <c r="H101" s="69" t="s">
        <v>480</v>
      </c>
      <c r="I101" s="69" t="s">
        <v>490</v>
      </c>
      <c r="J101" s="69" t="s">
        <v>482</v>
      </c>
    </row>
    <row r="102" spans="1:10" hidden="1">
      <c r="A102" s="68">
        <v>2364</v>
      </c>
      <c r="B102" s="69" t="s">
        <v>43</v>
      </c>
      <c r="C102" s="69"/>
      <c r="D102" s="69" t="s">
        <v>522</v>
      </c>
      <c r="E102" s="68">
        <v>9.2019061740401014E-5</v>
      </c>
      <c r="F102" s="69" t="s">
        <v>479</v>
      </c>
      <c r="G102" s="68">
        <v>8.238026981329076E-4</v>
      </c>
      <c r="H102" s="69" t="s">
        <v>480</v>
      </c>
      <c r="I102" s="69" t="s">
        <v>490</v>
      </c>
      <c r="J102" s="69" t="s">
        <v>482</v>
      </c>
    </row>
    <row r="103" spans="1:10" hidden="1">
      <c r="A103" s="68">
        <v>2364</v>
      </c>
      <c r="B103" s="69" t="s">
        <v>43</v>
      </c>
      <c r="C103" s="69"/>
      <c r="D103" s="69" t="s">
        <v>529</v>
      </c>
      <c r="E103" s="68">
        <v>2.1748000000000003</v>
      </c>
      <c r="F103" s="69" t="s">
        <v>479</v>
      </c>
      <c r="G103" s="68">
        <v>19.469945400593474</v>
      </c>
      <c r="H103" s="69" t="s">
        <v>480</v>
      </c>
      <c r="I103" s="69" t="s">
        <v>530</v>
      </c>
      <c r="J103" s="69" t="s">
        <v>482</v>
      </c>
    </row>
    <row r="104" spans="1:10" hidden="1">
      <c r="A104" s="68">
        <v>2364</v>
      </c>
      <c r="B104" s="69" t="s">
        <v>43</v>
      </c>
      <c r="C104" s="69"/>
      <c r="D104" s="69" t="s">
        <v>525</v>
      </c>
      <c r="E104" s="68">
        <v>9.1121563668808345E-2</v>
      </c>
      <c r="F104" s="69" t="s">
        <v>479</v>
      </c>
      <c r="G104" s="68">
        <v>0.81576782667298153</v>
      </c>
      <c r="H104" s="69" t="s">
        <v>480</v>
      </c>
      <c r="I104" s="69" t="s">
        <v>490</v>
      </c>
      <c r="J104" s="69" t="s">
        <v>482</v>
      </c>
    </row>
    <row r="105" spans="1:10" hidden="1">
      <c r="A105" s="68">
        <v>2952</v>
      </c>
      <c r="B105" s="69" t="s">
        <v>467</v>
      </c>
      <c r="C105" s="69"/>
      <c r="D105" s="69" t="s">
        <v>548</v>
      </c>
      <c r="E105" s="68">
        <v>2.7E-2</v>
      </c>
      <c r="F105" s="69" t="s">
        <v>479</v>
      </c>
      <c r="G105" s="68">
        <v>0.37014514066496162</v>
      </c>
      <c r="H105" s="69" t="s">
        <v>480</v>
      </c>
      <c r="I105" s="69" t="s">
        <v>487</v>
      </c>
      <c r="J105" s="69" t="s">
        <v>488</v>
      </c>
    </row>
    <row r="106" spans="1:10" hidden="1">
      <c r="A106" s="68">
        <v>2952</v>
      </c>
      <c r="B106" s="69" t="s">
        <v>467</v>
      </c>
      <c r="C106" s="69"/>
      <c r="D106" s="69" t="s">
        <v>486</v>
      </c>
      <c r="E106" s="68">
        <v>1.9E-2</v>
      </c>
      <c r="F106" s="69" t="s">
        <v>479</v>
      </c>
      <c r="G106" s="68">
        <v>0.26047250639386188</v>
      </c>
      <c r="H106" s="69" t="s">
        <v>480</v>
      </c>
      <c r="I106" s="69" t="s">
        <v>487</v>
      </c>
      <c r="J106" s="69" t="s">
        <v>488</v>
      </c>
    </row>
    <row r="107" spans="1:10" hidden="1">
      <c r="A107" s="68">
        <v>2952</v>
      </c>
      <c r="B107" s="69" t="s">
        <v>468</v>
      </c>
      <c r="C107" s="69"/>
      <c r="D107" s="69" t="s">
        <v>548</v>
      </c>
      <c r="E107" s="68">
        <v>2.5999999999999999E-2</v>
      </c>
      <c r="F107" s="69" t="s">
        <v>479</v>
      </c>
      <c r="G107" s="68">
        <v>0.33662178698795181</v>
      </c>
      <c r="H107" s="69" t="s">
        <v>480</v>
      </c>
      <c r="I107" s="69" t="s">
        <v>487</v>
      </c>
      <c r="J107" s="69" t="s">
        <v>488</v>
      </c>
    </row>
    <row r="108" spans="1:10" hidden="1">
      <c r="A108" s="68">
        <v>2952</v>
      </c>
      <c r="B108" s="69" t="s">
        <v>468</v>
      </c>
      <c r="C108" s="69"/>
      <c r="D108" s="69" t="s">
        <v>486</v>
      </c>
      <c r="E108" s="68">
        <v>1.9E-2</v>
      </c>
      <c r="F108" s="69" t="s">
        <v>479</v>
      </c>
      <c r="G108" s="68">
        <v>0.24599284433734941</v>
      </c>
      <c r="H108" s="69" t="s">
        <v>480</v>
      </c>
      <c r="I108" s="69" t="s">
        <v>487</v>
      </c>
      <c r="J108" s="69" t="s">
        <v>488</v>
      </c>
    </row>
    <row r="109" spans="1:10" hidden="1">
      <c r="A109" s="68">
        <v>2952</v>
      </c>
      <c r="B109" s="69" t="s">
        <v>469</v>
      </c>
      <c r="C109" s="69"/>
      <c r="D109" s="69" t="s">
        <v>548</v>
      </c>
      <c r="E109" s="68">
        <v>1.9E-2</v>
      </c>
      <c r="F109" s="69" t="s">
        <v>479</v>
      </c>
      <c r="G109" s="68">
        <v>0.26706983827493258</v>
      </c>
      <c r="H109" s="69" t="s">
        <v>480</v>
      </c>
      <c r="I109" s="69" t="s">
        <v>487</v>
      </c>
      <c r="J109" s="69" t="s">
        <v>488</v>
      </c>
    </row>
    <row r="110" spans="1:10" hidden="1">
      <c r="A110" s="68">
        <v>2952</v>
      </c>
      <c r="B110" s="69" t="s">
        <v>469</v>
      </c>
      <c r="C110" s="69"/>
      <c r="D110" s="69" t="s">
        <v>486</v>
      </c>
      <c r="E110" s="68">
        <v>8.9999999999999993E-3</v>
      </c>
      <c r="F110" s="69" t="s">
        <v>479</v>
      </c>
      <c r="G110" s="68">
        <v>0.12650676549865228</v>
      </c>
      <c r="H110" s="69" t="s">
        <v>480</v>
      </c>
      <c r="I110" s="69" t="s">
        <v>487</v>
      </c>
      <c r="J110" s="69" t="s">
        <v>488</v>
      </c>
    </row>
    <row r="111" spans="1:10" hidden="1">
      <c r="A111" s="68">
        <v>3809</v>
      </c>
      <c r="B111" s="69" t="s">
        <v>33</v>
      </c>
      <c r="C111" s="69"/>
      <c r="D111" s="69" t="s">
        <v>531</v>
      </c>
      <c r="E111" s="68">
        <v>1.6425751791903787E-12</v>
      </c>
      <c r="F111" s="69" t="s">
        <v>479</v>
      </c>
      <c r="G111" s="68">
        <v>1.7308416745845949E-11</v>
      </c>
      <c r="H111" s="69" t="s">
        <v>480</v>
      </c>
      <c r="I111" s="69" t="s">
        <v>490</v>
      </c>
      <c r="J111" s="69" t="s">
        <v>482</v>
      </c>
    </row>
    <row r="112" spans="1:10" hidden="1">
      <c r="A112" s="68">
        <v>3809</v>
      </c>
      <c r="B112" s="69" t="s">
        <v>33</v>
      </c>
      <c r="C112" s="69"/>
      <c r="D112" s="69" t="s">
        <v>532</v>
      </c>
      <c r="E112" s="68">
        <v>8.7787861964275568E-13</v>
      </c>
      <c r="F112" s="69" t="s">
        <v>479</v>
      </c>
      <c r="G112" s="68">
        <v>9.25052879986548E-12</v>
      </c>
      <c r="H112" s="69" t="s">
        <v>480</v>
      </c>
      <c r="I112" s="69" t="s">
        <v>490</v>
      </c>
      <c r="J112" s="69" t="s">
        <v>482</v>
      </c>
    </row>
    <row r="113" spans="1:10" hidden="1">
      <c r="A113" s="68">
        <v>3809</v>
      </c>
      <c r="B113" s="69" t="s">
        <v>33</v>
      </c>
      <c r="C113" s="69"/>
      <c r="D113" s="69" t="s">
        <v>533</v>
      </c>
      <c r="E113" s="68">
        <v>5.4330563770793964E-13</v>
      </c>
      <c r="F113" s="69" t="s">
        <v>479</v>
      </c>
      <c r="G113" s="68">
        <v>5.7250106521466521E-12</v>
      </c>
      <c r="H113" s="69" t="s">
        <v>480</v>
      </c>
      <c r="I113" s="69" t="s">
        <v>490</v>
      </c>
      <c r="J113" s="69" t="s">
        <v>482</v>
      </c>
    </row>
    <row r="114" spans="1:10" hidden="1">
      <c r="A114" s="68">
        <v>3809</v>
      </c>
      <c r="B114" s="69" t="s">
        <v>33</v>
      </c>
      <c r="C114" s="69"/>
      <c r="D114" s="69" t="s">
        <v>534</v>
      </c>
      <c r="E114" s="68">
        <v>5.5729515637400771E-13</v>
      </c>
      <c r="F114" s="69" t="s">
        <v>479</v>
      </c>
      <c r="G114" s="68">
        <v>5.8724233381616969E-12</v>
      </c>
      <c r="H114" s="69" t="s">
        <v>480</v>
      </c>
      <c r="I114" s="69" t="s">
        <v>490</v>
      </c>
      <c r="J114" s="69" t="s">
        <v>484</v>
      </c>
    </row>
    <row r="115" spans="1:10" hidden="1">
      <c r="A115" s="68">
        <v>3809</v>
      </c>
      <c r="B115" s="69" t="s">
        <v>33</v>
      </c>
      <c r="C115" s="69"/>
      <c r="D115" s="69" t="s">
        <v>535</v>
      </c>
      <c r="E115" s="68">
        <v>3.5955951214122783E-13</v>
      </c>
      <c r="F115" s="69" t="s">
        <v>479</v>
      </c>
      <c r="G115" s="68">
        <v>3.7888103752675288E-12</v>
      </c>
      <c r="H115" s="69" t="s">
        <v>480</v>
      </c>
      <c r="I115" s="69" t="s">
        <v>490</v>
      </c>
      <c r="J115" s="69" t="s">
        <v>482</v>
      </c>
    </row>
    <row r="116" spans="1:10" hidden="1">
      <c r="A116" s="68">
        <v>3809</v>
      </c>
      <c r="B116" s="69" t="s">
        <v>33</v>
      </c>
      <c r="C116" s="69"/>
      <c r="D116" s="69" t="s">
        <v>536</v>
      </c>
      <c r="E116" s="68">
        <v>5.9230066760507853E-13</v>
      </c>
      <c r="F116" s="69" t="s">
        <v>479</v>
      </c>
      <c r="G116" s="68">
        <v>6.2412892412051156E-12</v>
      </c>
      <c r="H116" s="69" t="s">
        <v>480</v>
      </c>
      <c r="I116" s="69" t="s">
        <v>490</v>
      </c>
      <c r="J116" s="69" t="s">
        <v>484</v>
      </c>
    </row>
    <row r="117" spans="1:10" hidden="1">
      <c r="A117" s="68">
        <v>3809</v>
      </c>
      <c r="B117" s="69" t="s">
        <v>33</v>
      </c>
      <c r="C117" s="69"/>
      <c r="D117" s="69" t="s">
        <v>537</v>
      </c>
      <c r="E117" s="68">
        <v>3.7850500039927132E-13</v>
      </c>
      <c r="F117" s="69" t="s">
        <v>479</v>
      </c>
      <c r="G117" s="68">
        <v>3.9884459294741724E-12</v>
      </c>
      <c r="H117" s="69" t="s">
        <v>480</v>
      </c>
      <c r="I117" s="69" t="s">
        <v>490</v>
      </c>
      <c r="J117" s="69" t="s">
        <v>482</v>
      </c>
    </row>
    <row r="118" spans="1:10" hidden="1">
      <c r="A118" s="68">
        <v>3809</v>
      </c>
      <c r="B118" s="69" t="s">
        <v>33</v>
      </c>
      <c r="C118" s="69"/>
      <c r="D118" s="69" t="s">
        <v>538</v>
      </c>
      <c r="E118" s="68">
        <v>5.6778642085229306E-13</v>
      </c>
      <c r="F118" s="69" t="s">
        <v>479</v>
      </c>
      <c r="G118" s="68">
        <v>5.9829736375218496E-12</v>
      </c>
      <c r="H118" s="69" t="s">
        <v>480</v>
      </c>
      <c r="I118" s="69" t="s">
        <v>490</v>
      </c>
      <c r="J118" s="69" t="s">
        <v>484</v>
      </c>
    </row>
    <row r="119" spans="1:10" hidden="1">
      <c r="A119" s="68">
        <v>3809</v>
      </c>
      <c r="B119" s="69" t="s">
        <v>33</v>
      </c>
      <c r="C119" s="69"/>
      <c r="D119" s="69" t="s">
        <v>539</v>
      </c>
      <c r="E119" s="68">
        <v>3.3956384783242295E-13</v>
      </c>
      <c r="F119" s="69" t="s">
        <v>479</v>
      </c>
      <c r="G119" s="68">
        <v>3.578108731074037E-12</v>
      </c>
      <c r="H119" s="69" t="s">
        <v>480</v>
      </c>
      <c r="I119" s="69" t="s">
        <v>490</v>
      </c>
      <c r="J119" s="69" t="s">
        <v>484</v>
      </c>
    </row>
    <row r="120" spans="1:10" hidden="1">
      <c r="A120" s="68">
        <v>3809</v>
      </c>
      <c r="B120" s="69" t="s">
        <v>33</v>
      </c>
      <c r="C120" s="69"/>
      <c r="D120" s="69" t="s">
        <v>540</v>
      </c>
      <c r="E120" s="68">
        <v>6.7745400099851716E-13</v>
      </c>
      <c r="F120" s="69" t="s">
        <v>479</v>
      </c>
      <c r="G120" s="68">
        <v>7.1385811279594639E-12</v>
      </c>
      <c r="H120" s="69" t="s">
        <v>480</v>
      </c>
      <c r="I120" s="69" t="s">
        <v>490</v>
      </c>
      <c r="J120" s="69" t="s">
        <v>484</v>
      </c>
    </row>
    <row r="121" spans="1:10" hidden="1">
      <c r="A121" s="68">
        <v>3809</v>
      </c>
      <c r="B121" s="69" t="s">
        <v>33</v>
      </c>
      <c r="C121" s="69"/>
      <c r="D121" s="69" t="s">
        <v>541</v>
      </c>
      <c r="E121" s="68">
        <v>7.9847934957415756E-13</v>
      </c>
      <c r="F121" s="69" t="s">
        <v>479</v>
      </c>
      <c r="G121" s="68">
        <v>8.4138695875056252E-12</v>
      </c>
      <c r="H121" s="69" t="s">
        <v>480</v>
      </c>
      <c r="I121" s="69" t="s">
        <v>490</v>
      </c>
      <c r="J121" s="69" t="s">
        <v>482</v>
      </c>
    </row>
    <row r="122" spans="1:10" hidden="1">
      <c r="A122" s="68">
        <v>3809</v>
      </c>
      <c r="B122" s="69" t="s">
        <v>33</v>
      </c>
      <c r="C122" s="69"/>
      <c r="D122" s="69" t="s">
        <v>542</v>
      </c>
      <c r="E122" s="68">
        <v>3.6247371252622203E-13</v>
      </c>
      <c r="F122" s="69" t="s">
        <v>479</v>
      </c>
      <c r="G122" s="68">
        <v>3.8195183729186602E-12</v>
      </c>
      <c r="H122" s="69" t="s">
        <v>480</v>
      </c>
      <c r="I122" s="69" t="s">
        <v>490</v>
      </c>
      <c r="J122" s="69" t="s">
        <v>482</v>
      </c>
    </row>
    <row r="123" spans="1:10" hidden="1">
      <c r="A123" s="68">
        <v>3809</v>
      </c>
      <c r="B123" s="69" t="s">
        <v>33</v>
      </c>
      <c r="C123" s="69"/>
      <c r="D123" s="69" t="s">
        <v>543</v>
      </c>
      <c r="E123" s="68">
        <v>5.8440612072976916E-13</v>
      </c>
      <c r="F123" s="69" t="s">
        <v>479</v>
      </c>
      <c r="G123" s="68">
        <v>6.1581015070492758E-12</v>
      </c>
      <c r="H123" s="69" t="s">
        <v>480</v>
      </c>
      <c r="I123" s="69" t="s">
        <v>490</v>
      </c>
      <c r="J123" s="69" t="s">
        <v>484</v>
      </c>
    </row>
    <row r="124" spans="1:10" hidden="1">
      <c r="A124" s="68">
        <v>3809</v>
      </c>
      <c r="B124" s="69" t="s">
        <v>33</v>
      </c>
      <c r="C124" s="69"/>
      <c r="D124" s="69" t="s">
        <v>544</v>
      </c>
      <c r="E124" s="68">
        <v>9.2159815693013793E-13</v>
      </c>
      <c r="F124" s="69" t="s">
        <v>479</v>
      </c>
      <c r="G124" s="68">
        <v>9.7112175895734463E-12</v>
      </c>
      <c r="H124" s="69" t="s">
        <v>480</v>
      </c>
      <c r="I124" s="69" t="s">
        <v>490</v>
      </c>
      <c r="J124" s="69" t="s">
        <v>484</v>
      </c>
    </row>
    <row r="125" spans="1:10" hidden="1">
      <c r="A125" s="68">
        <v>3809</v>
      </c>
      <c r="B125" s="69" t="s">
        <v>33</v>
      </c>
      <c r="C125" s="69"/>
      <c r="D125" s="69" t="s">
        <v>545</v>
      </c>
      <c r="E125" s="68">
        <v>8.1116859295496873E-13</v>
      </c>
      <c r="F125" s="69" t="s">
        <v>479</v>
      </c>
      <c r="G125" s="68">
        <v>8.547580796226557E-12</v>
      </c>
      <c r="H125" s="69" t="s">
        <v>480</v>
      </c>
      <c r="I125" s="69" t="s">
        <v>490</v>
      </c>
      <c r="J125" s="69" t="s">
        <v>484</v>
      </c>
    </row>
    <row r="126" spans="1:10" hidden="1">
      <c r="A126" s="68">
        <v>3809</v>
      </c>
      <c r="B126" s="69" t="s">
        <v>33</v>
      </c>
      <c r="C126" s="69"/>
      <c r="D126" s="69" t="s">
        <v>491</v>
      </c>
      <c r="E126" s="68">
        <v>4.6587362908666663E-9</v>
      </c>
      <c r="F126" s="69" t="s">
        <v>479</v>
      </c>
      <c r="G126" s="68">
        <v>4.909081194753096E-8</v>
      </c>
      <c r="H126" s="69" t="s">
        <v>480</v>
      </c>
      <c r="I126" s="69" t="s">
        <v>481</v>
      </c>
      <c r="J126" s="69" t="s">
        <v>482</v>
      </c>
    </row>
    <row r="127" spans="1:10" hidden="1">
      <c r="A127" s="68">
        <v>3809</v>
      </c>
      <c r="B127" s="69" t="s">
        <v>33</v>
      </c>
      <c r="C127" s="69"/>
      <c r="D127" s="69" t="s">
        <v>492</v>
      </c>
      <c r="E127" s="68">
        <v>2.1063528452333336E-9</v>
      </c>
      <c r="F127" s="69" t="s">
        <v>479</v>
      </c>
      <c r="G127" s="68">
        <v>2.2195412009736303E-8</v>
      </c>
      <c r="H127" s="69" t="s">
        <v>480</v>
      </c>
      <c r="I127" s="69" t="s">
        <v>481</v>
      </c>
      <c r="J127" s="69" t="s">
        <v>482</v>
      </c>
    </row>
    <row r="128" spans="1:10" hidden="1">
      <c r="A128" s="68">
        <v>3809</v>
      </c>
      <c r="B128" s="69" t="s">
        <v>33</v>
      </c>
      <c r="C128" s="69"/>
      <c r="D128" s="69" t="s">
        <v>493</v>
      </c>
      <c r="E128" s="68">
        <v>2.3623586780233332E-8</v>
      </c>
      <c r="F128" s="69" t="s">
        <v>479</v>
      </c>
      <c r="G128" s="68">
        <v>2.4893039308281461E-7</v>
      </c>
      <c r="H128" s="69" t="s">
        <v>480</v>
      </c>
      <c r="I128" s="69" t="s">
        <v>481</v>
      </c>
      <c r="J128" s="69" t="s">
        <v>482</v>
      </c>
    </row>
    <row r="129" spans="1:10" hidden="1">
      <c r="A129" s="68">
        <v>3809</v>
      </c>
      <c r="B129" s="69" t="s">
        <v>33</v>
      </c>
      <c r="C129" s="69"/>
      <c r="D129" s="69" t="s">
        <v>494</v>
      </c>
      <c r="E129" s="68">
        <v>7.701034711278579E-5</v>
      </c>
      <c r="F129" s="69" t="s">
        <v>479</v>
      </c>
      <c r="G129" s="68">
        <v>8.1148625551942608E-4</v>
      </c>
      <c r="H129" s="69" t="s">
        <v>480</v>
      </c>
      <c r="I129" s="69" t="s">
        <v>490</v>
      </c>
      <c r="J129" s="69" t="s">
        <v>482</v>
      </c>
    </row>
    <row r="130" spans="1:10">
      <c r="A130" s="68">
        <v>2840</v>
      </c>
      <c r="B130" s="69" t="s">
        <v>464</v>
      </c>
      <c r="C130" s="69" t="str">
        <f>CONCATENATE(A130," &amp; ",B130)</f>
        <v>2840 &amp; CV-3</v>
      </c>
      <c r="D130" s="69" t="s">
        <v>503</v>
      </c>
      <c r="E130" s="104">
        <v>8.6762912988560279E-4</v>
      </c>
      <c r="F130" s="69" t="s">
        <v>479</v>
      </c>
      <c r="G130" s="104">
        <v>9.791063271799955E-3</v>
      </c>
      <c r="H130" s="69" t="s">
        <v>480</v>
      </c>
      <c r="I130" s="69" t="s">
        <v>490</v>
      </c>
      <c r="J130" s="69" t="s">
        <v>482</v>
      </c>
    </row>
    <row r="131" spans="1:10" hidden="1">
      <c r="A131" s="68">
        <v>3809</v>
      </c>
      <c r="B131" s="69" t="s">
        <v>33</v>
      </c>
      <c r="C131" s="69"/>
      <c r="D131" s="69" t="s">
        <v>496</v>
      </c>
      <c r="E131" s="68">
        <v>9.0134734871000013E-10</v>
      </c>
      <c r="F131" s="69" t="s">
        <v>479</v>
      </c>
      <c r="G131" s="68">
        <v>9.4978274004637386E-9</v>
      </c>
      <c r="H131" s="69" t="s">
        <v>480</v>
      </c>
      <c r="I131" s="69" t="s">
        <v>481</v>
      </c>
      <c r="J131" s="69" t="s">
        <v>482</v>
      </c>
    </row>
    <row r="132" spans="1:10" hidden="1">
      <c r="A132" s="68">
        <v>3809</v>
      </c>
      <c r="B132" s="69" t="s">
        <v>33</v>
      </c>
      <c r="C132" s="69"/>
      <c r="D132" s="69" t="s">
        <v>497</v>
      </c>
      <c r="E132" s="68">
        <v>1.6837066028633335E-8</v>
      </c>
      <c r="F132" s="69" t="s">
        <v>479</v>
      </c>
      <c r="G132" s="68">
        <v>1.7741833633730714E-7</v>
      </c>
      <c r="H132" s="69" t="s">
        <v>480</v>
      </c>
      <c r="I132" s="69" t="s">
        <v>481</v>
      </c>
      <c r="J132" s="69" t="s">
        <v>482</v>
      </c>
    </row>
    <row r="133" spans="1:10" hidden="1">
      <c r="A133" s="68">
        <v>3809</v>
      </c>
      <c r="B133" s="69" t="s">
        <v>33</v>
      </c>
      <c r="C133" s="69"/>
      <c r="D133" s="69" t="s">
        <v>498</v>
      </c>
      <c r="E133" s="68">
        <v>2.4956784634000001E-9</v>
      </c>
      <c r="F133" s="69" t="s">
        <v>479</v>
      </c>
      <c r="G133" s="68">
        <v>2.6297878754901782E-8</v>
      </c>
      <c r="H133" s="69" t="s">
        <v>480</v>
      </c>
      <c r="I133" s="69" t="s">
        <v>481</v>
      </c>
      <c r="J133" s="69" t="s">
        <v>482</v>
      </c>
    </row>
    <row r="134" spans="1:10" hidden="1">
      <c r="A134" s="68">
        <v>3809</v>
      </c>
      <c r="B134" s="69" t="s">
        <v>33</v>
      </c>
      <c r="C134" s="69"/>
      <c r="D134" s="69" t="s">
        <v>499</v>
      </c>
      <c r="E134" s="68">
        <v>2.6917232267666664E-9</v>
      </c>
      <c r="F134" s="69" t="s">
        <v>479</v>
      </c>
      <c r="G134" s="68">
        <v>2.8363674286320638E-8</v>
      </c>
      <c r="H134" s="69" t="s">
        <v>480</v>
      </c>
      <c r="I134" s="69" t="s">
        <v>481</v>
      </c>
      <c r="J134" s="69" t="s">
        <v>482</v>
      </c>
    </row>
    <row r="135" spans="1:10" hidden="1">
      <c r="A135" s="68">
        <v>3809</v>
      </c>
      <c r="B135" s="69" t="s">
        <v>33</v>
      </c>
      <c r="C135" s="69"/>
      <c r="D135" s="69" t="s">
        <v>500</v>
      </c>
      <c r="E135" s="68">
        <v>1.0810500741000001E-9</v>
      </c>
      <c r="F135" s="69" t="s">
        <v>479</v>
      </c>
      <c r="G135" s="68">
        <v>1.1391420887580428E-8</v>
      </c>
      <c r="H135" s="69" t="s">
        <v>480</v>
      </c>
      <c r="I135" s="69" t="s">
        <v>481</v>
      </c>
      <c r="J135" s="69" t="s">
        <v>482</v>
      </c>
    </row>
    <row r="136" spans="1:10" hidden="1">
      <c r="A136" s="68">
        <v>3809</v>
      </c>
      <c r="B136" s="69" t="s">
        <v>33</v>
      </c>
      <c r="C136" s="69"/>
      <c r="D136" s="69" t="s">
        <v>501</v>
      </c>
      <c r="E136" s="68">
        <v>4.9450727597615636E-7</v>
      </c>
      <c r="F136" s="69" t="s">
        <v>479</v>
      </c>
      <c r="G136" s="68">
        <v>5.2108044276348717E-6</v>
      </c>
      <c r="H136" s="69" t="s">
        <v>480</v>
      </c>
      <c r="I136" s="69" t="s">
        <v>490</v>
      </c>
      <c r="J136" s="69" t="s">
        <v>482</v>
      </c>
    </row>
    <row r="137" spans="1:10" hidden="1">
      <c r="A137" s="68">
        <v>3809</v>
      </c>
      <c r="B137" s="69" t="s">
        <v>33</v>
      </c>
      <c r="C137" s="69"/>
      <c r="D137" s="69" t="s">
        <v>502</v>
      </c>
      <c r="E137" s="68">
        <v>1.7186871922464625E-6</v>
      </c>
      <c r="F137" s="69" t="s">
        <v>479</v>
      </c>
      <c r="G137" s="68">
        <v>1.8110436926127316E-5</v>
      </c>
      <c r="H137" s="69" t="s">
        <v>480</v>
      </c>
      <c r="I137" s="69" t="s">
        <v>490</v>
      </c>
      <c r="J137" s="69" t="s">
        <v>482</v>
      </c>
    </row>
    <row r="138" spans="1:10" hidden="1">
      <c r="A138" s="68">
        <v>3809</v>
      </c>
      <c r="B138" s="69" t="s">
        <v>33</v>
      </c>
      <c r="C138" s="69"/>
      <c r="D138" s="69" t="s">
        <v>478</v>
      </c>
      <c r="E138" s="68">
        <v>1.0394192413849107E-4</v>
      </c>
      <c r="F138" s="69" t="s">
        <v>479</v>
      </c>
      <c r="G138" s="68">
        <v>1.0952741543561284E-3</v>
      </c>
      <c r="H138" s="69" t="s">
        <v>480</v>
      </c>
      <c r="I138" s="69" t="s">
        <v>490</v>
      </c>
      <c r="J138" s="69" t="s">
        <v>482</v>
      </c>
    </row>
    <row r="139" spans="1:10">
      <c r="A139" s="68">
        <v>2364</v>
      </c>
      <c r="B139" s="69" t="s">
        <v>43</v>
      </c>
      <c r="C139" s="69" t="str">
        <f>CONCATENATE(A139," &amp; ",B139)</f>
        <v>2364 &amp; mk2</v>
      </c>
      <c r="D139" s="69" t="s">
        <v>503</v>
      </c>
      <c r="E139" s="104">
        <v>1.8077546673519874E-5</v>
      </c>
      <c r="F139" s="69" t="s">
        <v>479</v>
      </c>
      <c r="G139" s="104">
        <v>1.6183963891397467E-4</v>
      </c>
      <c r="H139" s="69" t="s">
        <v>480</v>
      </c>
      <c r="I139" s="69" t="s">
        <v>490</v>
      </c>
      <c r="J139" s="69" t="s">
        <v>482</v>
      </c>
    </row>
    <row r="140" spans="1:10" hidden="1">
      <c r="A140" s="68">
        <v>3809</v>
      </c>
      <c r="B140" s="69" t="s">
        <v>33</v>
      </c>
      <c r="C140" s="69"/>
      <c r="D140" s="69" t="s">
        <v>504</v>
      </c>
      <c r="E140" s="68">
        <v>7.6978841112E-8</v>
      </c>
      <c r="F140" s="69" t="s">
        <v>479</v>
      </c>
      <c r="G140" s="68">
        <v>8.1115426524068332E-7</v>
      </c>
      <c r="H140" s="69" t="s">
        <v>480</v>
      </c>
      <c r="I140" s="69" t="s">
        <v>481</v>
      </c>
      <c r="J140" s="69" t="s">
        <v>482</v>
      </c>
    </row>
    <row r="141" spans="1:10" hidden="1">
      <c r="A141" s="68">
        <v>3809</v>
      </c>
      <c r="B141" s="69" t="s">
        <v>33</v>
      </c>
      <c r="C141" s="69"/>
      <c r="D141" s="69" t="s">
        <v>505</v>
      </c>
      <c r="E141" s="68">
        <v>1.7364764050175404E-4</v>
      </c>
      <c r="F141" s="69" t="s">
        <v>479</v>
      </c>
      <c r="G141" s="68">
        <v>1.8297888381697284E-3</v>
      </c>
      <c r="H141" s="69" t="s">
        <v>480</v>
      </c>
      <c r="I141" s="69" t="s">
        <v>490</v>
      </c>
      <c r="J141" s="69" t="s">
        <v>482</v>
      </c>
    </row>
    <row r="142" spans="1:10" hidden="1">
      <c r="A142" s="68">
        <v>3809</v>
      </c>
      <c r="B142" s="69" t="s">
        <v>33</v>
      </c>
      <c r="C142" s="69"/>
      <c r="D142" s="69" t="s">
        <v>506</v>
      </c>
      <c r="E142" s="68">
        <v>1.5509918531666666E-9</v>
      </c>
      <c r="F142" s="69" t="s">
        <v>479</v>
      </c>
      <c r="G142" s="68">
        <v>1.6343369669845197E-8</v>
      </c>
      <c r="H142" s="69" t="s">
        <v>480</v>
      </c>
      <c r="I142" s="69" t="s">
        <v>481</v>
      </c>
      <c r="J142" s="69" t="s">
        <v>482</v>
      </c>
    </row>
    <row r="143" spans="1:10" hidden="1">
      <c r="A143" s="68">
        <v>3809</v>
      </c>
      <c r="B143" s="69" t="s">
        <v>33</v>
      </c>
      <c r="C143" s="69"/>
      <c r="D143" s="69" t="s">
        <v>483</v>
      </c>
      <c r="E143" s="68">
        <v>5.6727695875333335E-6</v>
      </c>
      <c r="F143" s="69" t="s">
        <v>479</v>
      </c>
      <c r="G143" s="68">
        <v>5.9776052486427759E-5</v>
      </c>
      <c r="H143" s="69" t="s">
        <v>480</v>
      </c>
      <c r="I143" s="69" t="s">
        <v>481</v>
      </c>
      <c r="J143" s="69" t="s">
        <v>484</v>
      </c>
    </row>
    <row r="144" spans="1:10" hidden="1">
      <c r="A144" s="68">
        <v>3809</v>
      </c>
      <c r="B144" s="69" t="s">
        <v>33</v>
      </c>
      <c r="C144" s="69"/>
      <c r="D144" s="69" t="s">
        <v>508</v>
      </c>
      <c r="E144" s="68">
        <v>5.1750841026292425E-2</v>
      </c>
      <c r="F144" s="69" t="s">
        <v>479</v>
      </c>
      <c r="G144" s="68">
        <v>0.54531758106352979</v>
      </c>
      <c r="H144" s="69" t="s">
        <v>480</v>
      </c>
      <c r="I144" s="69" t="s">
        <v>490</v>
      </c>
      <c r="J144" s="69" t="s">
        <v>482</v>
      </c>
    </row>
    <row r="145" spans="1:10" hidden="1">
      <c r="A145" s="68">
        <v>3809</v>
      </c>
      <c r="B145" s="69" t="s">
        <v>33</v>
      </c>
      <c r="C145" s="69"/>
      <c r="D145" s="69" t="s">
        <v>509</v>
      </c>
      <c r="E145" s="68">
        <v>1.9241924804776069E-2</v>
      </c>
      <c r="F145" s="69" t="s">
        <v>479</v>
      </c>
      <c r="G145" s="68">
        <v>0.20275921475780051</v>
      </c>
      <c r="H145" s="69" t="s">
        <v>480</v>
      </c>
      <c r="I145" s="69" t="s">
        <v>490</v>
      </c>
      <c r="J145" s="69" t="s">
        <v>482</v>
      </c>
    </row>
    <row r="146" spans="1:10" hidden="1">
      <c r="A146" s="68">
        <v>3809</v>
      </c>
      <c r="B146" s="69" t="s">
        <v>33</v>
      </c>
      <c r="C146" s="69"/>
      <c r="D146" s="69" t="s">
        <v>510</v>
      </c>
      <c r="E146" s="68">
        <v>1.2401436029266667E-8</v>
      </c>
      <c r="F146" s="69" t="s">
        <v>479</v>
      </c>
      <c r="G146" s="68">
        <v>1.3067847716248613E-7</v>
      </c>
      <c r="H146" s="69" t="s">
        <v>480</v>
      </c>
      <c r="I146" s="69" t="s">
        <v>481</v>
      </c>
      <c r="J146" s="69" t="s">
        <v>482</v>
      </c>
    </row>
    <row r="147" spans="1:10" hidden="1">
      <c r="A147" s="68">
        <v>3809</v>
      </c>
      <c r="B147" s="69" t="s">
        <v>33</v>
      </c>
      <c r="C147" s="69"/>
      <c r="D147" s="69" t="s">
        <v>511</v>
      </c>
      <c r="E147" s="68">
        <v>1.9523305185999998E-8</v>
      </c>
      <c r="F147" s="69" t="s">
        <v>479</v>
      </c>
      <c r="G147" s="68">
        <v>2.0572422297418504E-7</v>
      </c>
      <c r="H147" s="69" t="s">
        <v>480</v>
      </c>
      <c r="I147" s="69" t="s">
        <v>481</v>
      </c>
      <c r="J147" s="69" t="s">
        <v>482</v>
      </c>
    </row>
    <row r="148" spans="1:10" hidden="1">
      <c r="A148" s="68">
        <v>3809</v>
      </c>
      <c r="B148" s="69" t="s">
        <v>33</v>
      </c>
      <c r="C148" s="69"/>
      <c r="D148" s="69" t="s">
        <v>512</v>
      </c>
      <c r="E148" s="68">
        <v>8.8094801836769139E-6</v>
      </c>
      <c r="F148" s="69" t="s">
        <v>479</v>
      </c>
      <c r="G148" s="68">
        <v>9.2828721793122219E-5</v>
      </c>
      <c r="H148" s="69" t="s">
        <v>480</v>
      </c>
      <c r="I148" s="69" t="s">
        <v>490</v>
      </c>
      <c r="J148" s="69" t="s">
        <v>482</v>
      </c>
    </row>
    <row r="149" spans="1:10" hidden="1">
      <c r="A149" s="68">
        <v>3809</v>
      </c>
      <c r="B149" s="69" t="s">
        <v>33</v>
      </c>
      <c r="C149" s="69"/>
      <c r="D149" s="69" t="s">
        <v>526</v>
      </c>
      <c r="E149" s="68">
        <v>4.3900000000000003E-5</v>
      </c>
      <c r="F149" s="69" t="s">
        <v>479</v>
      </c>
      <c r="G149" s="68">
        <v>4.6259039145907476E-4</v>
      </c>
      <c r="H149" s="69" t="s">
        <v>480</v>
      </c>
      <c r="I149" s="69" t="s">
        <v>481</v>
      </c>
      <c r="J149" s="69" t="s">
        <v>484</v>
      </c>
    </row>
    <row r="150" spans="1:10" hidden="1">
      <c r="A150" s="68">
        <v>3809</v>
      </c>
      <c r="B150" s="69" t="s">
        <v>33</v>
      </c>
      <c r="C150" s="69"/>
      <c r="D150" s="69" t="s">
        <v>527</v>
      </c>
      <c r="E150" s="68">
        <v>6.7268212144348729E-4</v>
      </c>
      <c r="F150" s="69" t="s">
        <v>479</v>
      </c>
      <c r="G150" s="68">
        <v>7.0882980839650032E-3</v>
      </c>
      <c r="H150" s="69" t="s">
        <v>480</v>
      </c>
      <c r="I150" s="69" t="s">
        <v>490</v>
      </c>
      <c r="J150" s="69" t="s">
        <v>482</v>
      </c>
    </row>
    <row r="151" spans="1:10" hidden="1">
      <c r="A151" s="68">
        <v>3809</v>
      </c>
      <c r="B151" s="69" t="s">
        <v>33</v>
      </c>
      <c r="C151" s="69"/>
      <c r="D151" s="69" t="s">
        <v>528</v>
      </c>
      <c r="E151" s="68">
        <v>2.7454378853717715E-4</v>
      </c>
      <c r="F151" s="69" t="s">
        <v>479</v>
      </c>
      <c r="G151" s="68">
        <v>2.8929685333045608E-3</v>
      </c>
      <c r="H151" s="69" t="s">
        <v>480</v>
      </c>
      <c r="I151" s="69" t="s">
        <v>490</v>
      </c>
      <c r="J151" s="69" t="s">
        <v>484</v>
      </c>
    </row>
    <row r="152" spans="1:10" hidden="1">
      <c r="A152" s="68">
        <v>3809</v>
      </c>
      <c r="B152" s="69" t="s">
        <v>33</v>
      </c>
      <c r="C152" s="69"/>
      <c r="D152" s="69" t="s">
        <v>513</v>
      </c>
      <c r="E152" s="68">
        <v>2.6467008866666669E-9</v>
      </c>
      <c r="F152" s="69" t="s">
        <v>479</v>
      </c>
      <c r="G152" s="68">
        <v>2.7889257385836301E-8</v>
      </c>
      <c r="H152" s="69" t="s">
        <v>480</v>
      </c>
      <c r="I152" s="69" t="s">
        <v>481</v>
      </c>
      <c r="J152" s="69" t="s">
        <v>482</v>
      </c>
    </row>
    <row r="153" spans="1:10" hidden="1">
      <c r="A153" s="68">
        <v>3809</v>
      </c>
      <c r="B153" s="69" t="s">
        <v>33</v>
      </c>
      <c r="C153" s="69"/>
      <c r="D153" s="69" t="s">
        <v>514</v>
      </c>
      <c r="E153" s="68">
        <v>4.9816119660514752E-5</v>
      </c>
      <c r="F153" s="69" t="s">
        <v>479</v>
      </c>
      <c r="G153" s="68">
        <v>5.2493071286400063E-4</v>
      </c>
      <c r="H153" s="69" t="s">
        <v>480</v>
      </c>
      <c r="I153" s="69" t="s">
        <v>490</v>
      </c>
      <c r="J153" s="69" t="s">
        <v>482</v>
      </c>
    </row>
    <row r="154" spans="1:10" hidden="1">
      <c r="A154" s="68">
        <v>3809</v>
      </c>
      <c r="B154" s="69" t="s">
        <v>33</v>
      </c>
      <c r="C154" s="69"/>
      <c r="D154" s="69" t="s">
        <v>515</v>
      </c>
      <c r="E154" s="68">
        <v>1.1804963485330936E-4</v>
      </c>
      <c r="F154" s="69" t="s">
        <v>479</v>
      </c>
      <c r="G154" s="68">
        <v>1.2439322733119183E-3</v>
      </c>
      <c r="H154" s="69" t="s">
        <v>480</v>
      </c>
      <c r="I154" s="69" t="s">
        <v>490</v>
      </c>
      <c r="J154" s="69" t="s">
        <v>482</v>
      </c>
    </row>
    <row r="155" spans="1:10" hidden="1">
      <c r="A155" s="68">
        <v>3809</v>
      </c>
      <c r="B155" s="69" t="s">
        <v>33</v>
      </c>
      <c r="C155" s="69"/>
      <c r="D155" s="69" t="s">
        <v>516</v>
      </c>
      <c r="E155" s="68">
        <v>4.9990355709800008E-8</v>
      </c>
      <c r="F155" s="69" t="s">
        <v>479</v>
      </c>
      <c r="G155" s="68">
        <v>5.2676670198120222E-7</v>
      </c>
      <c r="H155" s="69" t="s">
        <v>480</v>
      </c>
      <c r="I155" s="69" t="s">
        <v>481</v>
      </c>
      <c r="J155" s="69" t="s">
        <v>482</v>
      </c>
    </row>
    <row r="156" spans="1:10" hidden="1">
      <c r="A156" s="68">
        <v>3809</v>
      </c>
      <c r="B156" s="69" t="s">
        <v>33</v>
      </c>
      <c r="C156" s="69"/>
      <c r="D156" s="69" t="s">
        <v>485</v>
      </c>
      <c r="E156" s="68">
        <v>3.7100000000000002E-4</v>
      </c>
      <c r="F156" s="69" t="s">
        <v>479</v>
      </c>
      <c r="G156" s="68">
        <v>3.9093629893238438E-3</v>
      </c>
      <c r="H156" s="69" t="s">
        <v>480</v>
      </c>
      <c r="I156" s="69" t="s">
        <v>481</v>
      </c>
      <c r="J156" s="69" t="s">
        <v>482</v>
      </c>
    </row>
    <row r="157" spans="1:10" hidden="1">
      <c r="A157" s="68">
        <v>3809</v>
      </c>
      <c r="B157" s="69" t="s">
        <v>33</v>
      </c>
      <c r="C157" s="69"/>
      <c r="D157" s="69" t="s">
        <v>517</v>
      </c>
      <c r="E157" s="68">
        <v>2.4082397110666671E-7</v>
      </c>
      <c r="F157" s="69" t="s">
        <v>479</v>
      </c>
      <c r="G157" s="68">
        <v>2.5376504571061926E-6</v>
      </c>
      <c r="H157" s="69" t="s">
        <v>480</v>
      </c>
      <c r="I157" s="69" t="s">
        <v>481</v>
      </c>
      <c r="J157" s="69" t="s">
        <v>482</v>
      </c>
    </row>
    <row r="158" spans="1:10">
      <c r="A158" s="68">
        <v>3809</v>
      </c>
      <c r="B158" s="69" t="s">
        <v>33</v>
      </c>
      <c r="C158" s="69" t="str">
        <f>CONCATENATE(A158," &amp; ",B158)</f>
        <v>3809 &amp; Unit 3</v>
      </c>
      <c r="D158" s="69" t="s">
        <v>503</v>
      </c>
      <c r="E158" s="104">
        <v>8.3968660412730338E-4</v>
      </c>
      <c r="F158" s="69" t="s">
        <v>479</v>
      </c>
      <c r="G158" s="104">
        <v>8.8480855331706243E-3</v>
      </c>
      <c r="H158" s="69" t="s">
        <v>480</v>
      </c>
      <c r="I158" s="69" t="s">
        <v>490</v>
      </c>
      <c r="J158" s="69" t="s">
        <v>482</v>
      </c>
    </row>
    <row r="159" spans="1:10" hidden="1">
      <c r="A159" s="68">
        <v>3809</v>
      </c>
      <c r="B159" s="69" t="s">
        <v>33</v>
      </c>
      <c r="C159" s="69"/>
      <c r="D159" s="69" t="s">
        <v>546</v>
      </c>
      <c r="E159" s="68">
        <v>3.7444245852739044E-12</v>
      </c>
      <c r="F159" s="69" t="s">
        <v>479</v>
      </c>
      <c r="G159" s="68">
        <v>3.945637436653392E-11</v>
      </c>
      <c r="H159" s="69" t="s">
        <v>480</v>
      </c>
      <c r="I159" s="69" t="s">
        <v>490</v>
      </c>
      <c r="J159" s="69" t="s">
        <v>482</v>
      </c>
    </row>
    <row r="160" spans="1:10" hidden="1">
      <c r="A160" s="68">
        <v>3809</v>
      </c>
      <c r="B160" s="69" t="s">
        <v>33</v>
      </c>
      <c r="C160" s="69"/>
      <c r="D160" s="69" t="s">
        <v>547</v>
      </c>
      <c r="E160" s="68">
        <v>1.8966223979013671E-12</v>
      </c>
      <c r="F160" s="69" t="s">
        <v>479</v>
      </c>
      <c r="G160" s="68">
        <v>1.9985405409914407E-11</v>
      </c>
      <c r="H160" s="69" t="s">
        <v>480</v>
      </c>
      <c r="I160" s="69" t="s">
        <v>490</v>
      </c>
      <c r="J160" s="69" t="s">
        <v>484</v>
      </c>
    </row>
    <row r="161" spans="1:10" hidden="1">
      <c r="A161" s="68">
        <v>3809</v>
      </c>
      <c r="B161" s="69" t="s">
        <v>33</v>
      </c>
      <c r="C161" s="69"/>
      <c r="D161" s="69" t="s">
        <v>519</v>
      </c>
      <c r="E161" s="68">
        <v>5.3997544299999997E-8</v>
      </c>
      <c r="F161" s="69" t="s">
        <v>479</v>
      </c>
      <c r="G161" s="68">
        <v>5.6899191698327404E-7</v>
      </c>
      <c r="H161" s="69" t="s">
        <v>480</v>
      </c>
      <c r="I161" s="69" t="s">
        <v>481</v>
      </c>
      <c r="J161" s="69" t="s">
        <v>482</v>
      </c>
    </row>
    <row r="162" spans="1:10" hidden="1">
      <c r="A162" s="68">
        <v>3809</v>
      </c>
      <c r="B162" s="69" t="s">
        <v>33</v>
      </c>
      <c r="C162" s="69"/>
      <c r="D162" s="69" t="s">
        <v>520</v>
      </c>
      <c r="E162" s="68">
        <v>1.2576323295655245E-2</v>
      </c>
      <c r="F162" s="69" t="s">
        <v>479</v>
      </c>
      <c r="G162" s="68">
        <v>0.13252132839300776</v>
      </c>
      <c r="H162" s="69" t="s">
        <v>480</v>
      </c>
      <c r="I162" s="69" t="s">
        <v>490</v>
      </c>
      <c r="J162" s="69" t="s">
        <v>482</v>
      </c>
    </row>
    <row r="163" spans="1:10" hidden="1">
      <c r="A163" s="68">
        <v>3809</v>
      </c>
      <c r="B163" s="69" t="s">
        <v>33</v>
      </c>
      <c r="C163" s="69"/>
      <c r="D163" s="69" t="s">
        <v>521</v>
      </c>
      <c r="E163" s="68">
        <v>1.6282961339100001E-8</v>
      </c>
      <c r="F163" s="69" t="s">
        <v>479</v>
      </c>
      <c r="G163" s="68">
        <v>1.71579532117705E-7</v>
      </c>
      <c r="H163" s="69" t="s">
        <v>480</v>
      </c>
      <c r="I163" s="69" t="s">
        <v>481</v>
      </c>
      <c r="J163" s="69" t="s">
        <v>482</v>
      </c>
    </row>
    <row r="164" spans="1:10" hidden="1">
      <c r="A164" s="68">
        <v>3809</v>
      </c>
      <c r="B164" s="69" t="s">
        <v>33</v>
      </c>
      <c r="C164" s="69"/>
      <c r="D164" s="69" t="s">
        <v>522</v>
      </c>
      <c r="E164" s="68">
        <v>3.5907777931105024E-6</v>
      </c>
      <c r="F164" s="69" t="s">
        <v>479</v>
      </c>
      <c r="G164" s="68">
        <v>3.7837341798577218E-5</v>
      </c>
      <c r="H164" s="69" t="s">
        <v>480</v>
      </c>
      <c r="I164" s="69" t="s">
        <v>490</v>
      </c>
      <c r="J164" s="69" t="s">
        <v>482</v>
      </c>
    </row>
    <row r="165" spans="1:10" hidden="1">
      <c r="A165" s="68">
        <v>3809</v>
      </c>
      <c r="B165" s="69" t="s">
        <v>33</v>
      </c>
      <c r="C165" s="69"/>
      <c r="D165" s="69" t="s">
        <v>529</v>
      </c>
      <c r="E165" s="68">
        <v>0.94584890794359422</v>
      </c>
      <c r="F165" s="69" t="s">
        <v>479</v>
      </c>
      <c r="G165" s="68">
        <v>9.9667566420675531</v>
      </c>
      <c r="H165" s="69" t="s">
        <v>480</v>
      </c>
      <c r="I165" s="69" t="s">
        <v>490</v>
      </c>
      <c r="J165" s="69" t="s">
        <v>482</v>
      </c>
    </row>
    <row r="166" spans="1:10" hidden="1">
      <c r="A166" s="68">
        <v>3809</v>
      </c>
      <c r="B166" s="69" t="s">
        <v>33</v>
      </c>
      <c r="C166" s="69"/>
      <c r="D166" s="69" t="s">
        <v>523</v>
      </c>
      <c r="E166" s="68">
        <v>3.7232584157760594E-5</v>
      </c>
      <c r="F166" s="69" t="s">
        <v>479</v>
      </c>
      <c r="G166" s="68">
        <v>3.9233338680117125E-4</v>
      </c>
      <c r="H166" s="69" t="s">
        <v>480</v>
      </c>
      <c r="I166" s="69" t="s">
        <v>490</v>
      </c>
      <c r="J166" s="69" t="s">
        <v>482</v>
      </c>
    </row>
    <row r="167" spans="1:10" hidden="1">
      <c r="A167" s="68">
        <v>3809</v>
      </c>
      <c r="B167" s="69" t="s">
        <v>33</v>
      </c>
      <c r="C167" s="69"/>
      <c r="D167" s="69" t="s">
        <v>524</v>
      </c>
      <c r="E167" s="68">
        <v>6.4327164321947669E-2</v>
      </c>
      <c r="F167" s="69" t="s">
        <v>479</v>
      </c>
      <c r="G167" s="68">
        <v>0.67783890945653757</v>
      </c>
      <c r="H167" s="69" t="s">
        <v>480</v>
      </c>
      <c r="I167" s="69" t="s">
        <v>490</v>
      </c>
      <c r="J167" s="69" t="s">
        <v>482</v>
      </c>
    </row>
    <row r="168" spans="1:10" hidden="1">
      <c r="A168" s="68">
        <v>2161</v>
      </c>
      <c r="B168" s="69" t="s">
        <v>462</v>
      </c>
      <c r="C168" s="69"/>
      <c r="D168" s="69" t="s">
        <v>486</v>
      </c>
      <c r="E168" s="68">
        <v>0.15330769230769231</v>
      </c>
      <c r="F168" s="69" t="s">
        <v>479</v>
      </c>
      <c r="G168" s="68">
        <v>1.7281958041958043</v>
      </c>
      <c r="H168" s="69" t="s">
        <v>480</v>
      </c>
      <c r="I168" s="69" t="s">
        <v>487</v>
      </c>
      <c r="J168" s="69" t="s">
        <v>488</v>
      </c>
    </row>
    <row r="169" spans="1:10" hidden="1">
      <c r="A169" s="68">
        <v>2161</v>
      </c>
      <c r="B169" s="69" t="s">
        <v>52</v>
      </c>
      <c r="C169" s="69"/>
      <c r="D169" s="69" t="s">
        <v>494</v>
      </c>
      <c r="E169" s="68">
        <v>8.8478334372391683E-7</v>
      </c>
      <c r="F169" s="69" t="s">
        <v>479</v>
      </c>
      <c r="G169" s="68">
        <v>8.8478334372391685E-6</v>
      </c>
      <c r="H169" s="69" t="s">
        <v>480</v>
      </c>
      <c r="I169" s="69" t="s">
        <v>490</v>
      </c>
      <c r="J169" s="69" t="s">
        <v>484</v>
      </c>
    </row>
    <row r="170" spans="1:10">
      <c r="A170" s="68">
        <v>2161</v>
      </c>
      <c r="B170" s="69" t="s">
        <v>52</v>
      </c>
      <c r="C170" s="69" t="str">
        <f>CONCATENATE(A170," &amp; ",B170)</f>
        <v>2161 &amp; Unit_4_JRPS</v>
      </c>
      <c r="D170" s="69" t="s">
        <v>503</v>
      </c>
      <c r="E170" s="104">
        <v>1.556118473574939E-4</v>
      </c>
      <c r="F170" s="69" t="s">
        <v>479</v>
      </c>
      <c r="G170" s="104">
        <v>1.556118473574939E-3</v>
      </c>
      <c r="H170" s="69" t="s">
        <v>480</v>
      </c>
      <c r="I170" s="69" t="s">
        <v>490</v>
      </c>
      <c r="J170" s="69" t="s">
        <v>482</v>
      </c>
    </row>
    <row r="171" spans="1:10" hidden="1">
      <c r="A171" s="68">
        <v>2161</v>
      </c>
      <c r="B171" s="69" t="s">
        <v>52</v>
      </c>
      <c r="C171" s="69"/>
      <c r="D171" s="69" t="s">
        <v>501</v>
      </c>
      <c r="E171" s="68">
        <v>2.6468804093174197E-7</v>
      </c>
      <c r="F171" s="69" t="s">
        <v>479</v>
      </c>
      <c r="G171" s="68">
        <v>2.6468804093174197E-6</v>
      </c>
      <c r="H171" s="69" t="s">
        <v>480</v>
      </c>
      <c r="I171" s="69" t="s">
        <v>490</v>
      </c>
      <c r="J171" s="69" t="s">
        <v>482</v>
      </c>
    </row>
    <row r="172" spans="1:10" hidden="1">
      <c r="A172" s="68">
        <v>2161</v>
      </c>
      <c r="B172" s="69" t="s">
        <v>52</v>
      </c>
      <c r="C172" s="69"/>
      <c r="D172" s="69" t="s">
        <v>502</v>
      </c>
      <c r="E172" s="68">
        <v>6.000277119870779E-7</v>
      </c>
      <c r="F172" s="69" t="s">
        <v>479</v>
      </c>
      <c r="G172" s="68">
        <v>6.0002771198707792E-6</v>
      </c>
      <c r="H172" s="69" t="s">
        <v>480</v>
      </c>
      <c r="I172" s="69" t="s">
        <v>490</v>
      </c>
      <c r="J172" s="69" t="s">
        <v>482</v>
      </c>
    </row>
    <row r="173" spans="1:10" hidden="1">
      <c r="A173" s="68">
        <v>2161</v>
      </c>
      <c r="B173" s="69" t="s">
        <v>52</v>
      </c>
      <c r="C173" s="69"/>
      <c r="D173" s="69" t="s">
        <v>478</v>
      </c>
      <c r="E173" s="68">
        <v>0.14803583189094993</v>
      </c>
      <c r="F173" s="69" t="s">
        <v>479</v>
      </c>
      <c r="G173" s="68">
        <v>1.4803583189094993</v>
      </c>
      <c r="H173" s="69" t="s">
        <v>480</v>
      </c>
      <c r="I173" s="69" t="s">
        <v>490</v>
      </c>
      <c r="J173" s="69" t="s">
        <v>482</v>
      </c>
    </row>
    <row r="174" spans="1:10">
      <c r="A174" s="68">
        <v>2161</v>
      </c>
      <c r="B174" s="69" t="s">
        <v>53</v>
      </c>
      <c r="C174" s="69" t="str">
        <f>CONCATENATE(A174," &amp; ",B174)</f>
        <v>2161 &amp; Unit_5_JRPS</v>
      </c>
      <c r="D174" s="69" t="s">
        <v>503</v>
      </c>
      <c r="E174" s="104">
        <v>8.3470662522331198E-4</v>
      </c>
      <c r="F174" s="69" t="s">
        <v>479</v>
      </c>
      <c r="G174" s="104">
        <v>8.0290827759575724E-3</v>
      </c>
      <c r="H174" s="69" t="s">
        <v>480</v>
      </c>
      <c r="I174" s="69" t="s">
        <v>490</v>
      </c>
      <c r="J174" s="69" t="s">
        <v>482</v>
      </c>
    </row>
    <row r="175" spans="1:10" hidden="1">
      <c r="A175" s="68">
        <v>2161</v>
      </c>
      <c r="B175" s="69" t="s">
        <v>52</v>
      </c>
      <c r="C175" s="69"/>
      <c r="D175" s="69" t="s">
        <v>505</v>
      </c>
      <c r="E175" s="68">
        <v>4.9572241855006461E-6</v>
      </c>
      <c r="F175" s="69" t="s">
        <v>479</v>
      </c>
      <c r="G175" s="68">
        <v>4.957224185500646E-5</v>
      </c>
      <c r="H175" s="69" t="s">
        <v>480</v>
      </c>
      <c r="I175" s="69" t="s">
        <v>490</v>
      </c>
      <c r="J175" s="69" t="s">
        <v>482</v>
      </c>
    </row>
    <row r="176" spans="1:10" hidden="1">
      <c r="A176" s="68">
        <v>2161</v>
      </c>
      <c r="B176" s="69" t="s">
        <v>52</v>
      </c>
      <c r="C176" s="69"/>
      <c r="D176" s="69" t="s">
        <v>507</v>
      </c>
      <c r="E176" s="68">
        <v>1.9433600404583196E-2</v>
      </c>
      <c r="F176" s="69" t="s">
        <v>479</v>
      </c>
      <c r="G176" s="68">
        <v>0.19433600404583196</v>
      </c>
      <c r="H176" s="69" t="s">
        <v>480</v>
      </c>
      <c r="I176" s="69" t="s">
        <v>490</v>
      </c>
      <c r="J176" s="69" t="s">
        <v>482</v>
      </c>
    </row>
    <row r="177" spans="1:10" hidden="1">
      <c r="A177" s="68">
        <v>2161</v>
      </c>
      <c r="B177" s="69" t="s">
        <v>52</v>
      </c>
      <c r="C177" s="69"/>
      <c r="D177" s="69" t="s">
        <v>509</v>
      </c>
      <c r="E177" s="68">
        <v>1.4474236586520112E-2</v>
      </c>
      <c r="F177" s="69" t="s">
        <v>479</v>
      </c>
      <c r="G177" s="68">
        <v>0.14474236586520112</v>
      </c>
      <c r="H177" s="69" t="s">
        <v>480</v>
      </c>
      <c r="I177" s="69" t="s">
        <v>490</v>
      </c>
      <c r="J177" s="69" t="s">
        <v>482</v>
      </c>
    </row>
    <row r="178" spans="1:10" hidden="1">
      <c r="A178" s="68">
        <v>2161</v>
      </c>
      <c r="B178" s="69" t="s">
        <v>52</v>
      </c>
      <c r="C178" s="69"/>
      <c r="D178" s="69" t="s">
        <v>514</v>
      </c>
      <c r="E178" s="68">
        <v>2.8104613840999014E-3</v>
      </c>
      <c r="F178" s="69" t="s">
        <v>479</v>
      </c>
      <c r="G178" s="68">
        <v>2.8104613840999014E-2</v>
      </c>
      <c r="H178" s="69" t="s">
        <v>480</v>
      </c>
      <c r="I178" s="69" t="s">
        <v>490</v>
      </c>
      <c r="J178" s="69" t="s">
        <v>482</v>
      </c>
    </row>
    <row r="179" spans="1:10" hidden="1">
      <c r="A179" s="68">
        <v>2161</v>
      </c>
      <c r="B179" s="69" t="s">
        <v>52</v>
      </c>
      <c r="C179" s="69"/>
      <c r="D179" s="69" t="s">
        <v>515</v>
      </c>
      <c r="E179" s="68">
        <v>3.8249382385498387E-5</v>
      </c>
      <c r="F179" s="69" t="s">
        <v>479</v>
      </c>
      <c r="G179" s="68">
        <v>3.8249382385498388E-4</v>
      </c>
      <c r="H179" s="69" t="s">
        <v>480</v>
      </c>
      <c r="I179" s="69" t="s">
        <v>490</v>
      </c>
      <c r="J179" s="69" t="s">
        <v>482</v>
      </c>
    </row>
    <row r="180" spans="1:10" hidden="1">
      <c r="A180" s="68">
        <v>2161</v>
      </c>
      <c r="B180" s="69" t="s">
        <v>52</v>
      </c>
      <c r="C180" s="69"/>
      <c r="D180" s="69" t="s">
        <v>516</v>
      </c>
      <c r="E180" s="68">
        <v>2.1099999999999997E-6</v>
      </c>
      <c r="F180" s="69" t="s">
        <v>479</v>
      </c>
      <c r="G180" s="68">
        <v>2.1099999999999998E-5</v>
      </c>
      <c r="H180" s="69" t="s">
        <v>480</v>
      </c>
      <c r="I180" s="69" t="s">
        <v>487</v>
      </c>
      <c r="J180" s="69" t="s">
        <v>488</v>
      </c>
    </row>
    <row r="181" spans="1:10" hidden="1">
      <c r="A181" s="68">
        <v>2161</v>
      </c>
      <c r="B181" s="69" t="s">
        <v>52</v>
      </c>
      <c r="C181" s="69"/>
      <c r="D181" s="69" t="s">
        <v>516</v>
      </c>
      <c r="E181" s="68">
        <v>2.7242533571051943E-6</v>
      </c>
      <c r="F181" s="69" t="s">
        <v>479</v>
      </c>
      <c r="G181" s="68">
        <v>2.7242533571051943E-5</v>
      </c>
      <c r="H181" s="69" t="s">
        <v>480</v>
      </c>
      <c r="I181" s="69" t="s">
        <v>490</v>
      </c>
      <c r="J181" s="69" t="s">
        <v>482</v>
      </c>
    </row>
    <row r="182" spans="1:10">
      <c r="A182" s="68">
        <v>766</v>
      </c>
      <c r="B182" s="69" t="s">
        <v>459</v>
      </c>
      <c r="C182" s="69" t="str">
        <f>CONCATENATE(A182," &amp; ",B182)</f>
        <v>766 &amp; W6</v>
      </c>
      <c r="D182" s="69" t="s">
        <v>503</v>
      </c>
      <c r="E182" s="104">
        <v>8.5220575629246956E-7</v>
      </c>
      <c r="F182" s="69" t="s">
        <v>479</v>
      </c>
      <c r="G182" s="104">
        <v>9.3654473976003456E-6</v>
      </c>
      <c r="H182" s="69" t="s">
        <v>480</v>
      </c>
      <c r="I182" s="69" t="s">
        <v>490</v>
      </c>
      <c r="J182" s="69" t="s">
        <v>482</v>
      </c>
    </row>
    <row r="183" spans="1:10" hidden="1">
      <c r="A183" s="68">
        <v>2161</v>
      </c>
      <c r="B183" s="69" t="s">
        <v>52</v>
      </c>
      <c r="C183" s="69"/>
      <c r="D183" s="69" t="s">
        <v>520</v>
      </c>
      <c r="E183" s="68">
        <v>2.6103211907168859E-2</v>
      </c>
      <c r="F183" s="69" t="s">
        <v>479</v>
      </c>
      <c r="G183" s="68">
        <v>0.26103211907168861</v>
      </c>
      <c r="H183" s="69" t="s">
        <v>480</v>
      </c>
      <c r="I183" s="69" t="s">
        <v>490</v>
      </c>
      <c r="J183" s="69" t="s">
        <v>482</v>
      </c>
    </row>
    <row r="184" spans="1:10" hidden="1">
      <c r="A184" s="68">
        <v>2161</v>
      </c>
      <c r="B184" s="69" t="s">
        <v>52</v>
      </c>
      <c r="C184" s="69"/>
      <c r="D184" s="69" t="s">
        <v>522</v>
      </c>
      <c r="E184" s="68">
        <v>6.6139338168125453E-6</v>
      </c>
      <c r="F184" s="69" t="s">
        <v>479</v>
      </c>
      <c r="G184" s="68">
        <v>6.6139338168125458E-5</v>
      </c>
      <c r="H184" s="69" t="s">
        <v>480</v>
      </c>
      <c r="I184" s="69" t="s">
        <v>490</v>
      </c>
      <c r="J184" s="69" t="s">
        <v>482</v>
      </c>
    </row>
    <row r="185" spans="1:10" hidden="1">
      <c r="A185" s="68">
        <v>2161</v>
      </c>
      <c r="B185" s="69" t="s">
        <v>52</v>
      </c>
      <c r="C185" s="69"/>
      <c r="D185" s="69" t="s">
        <v>523</v>
      </c>
      <c r="E185" s="68">
        <v>1.2667173831458267E-4</v>
      </c>
      <c r="F185" s="69" t="s">
        <v>479</v>
      </c>
      <c r="G185" s="68">
        <v>1.2667173831458268E-3</v>
      </c>
      <c r="H185" s="69" t="s">
        <v>480</v>
      </c>
      <c r="I185" s="69" t="s">
        <v>490</v>
      </c>
      <c r="J185" s="69" t="s">
        <v>482</v>
      </c>
    </row>
    <row r="186" spans="1:10" hidden="1">
      <c r="A186" s="68">
        <v>2161</v>
      </c>
      <c r="B186" s="69" t="s">
        <v>52</v>
      </c>
      <c r="C186" s="69"/>
      <c r="D186" s="69" t="s">
        <v>525</v>
      </c>
      <c r="E186" s="68">
        <v>4.5536812311752051E-2</v>
      </c>
      <c r="F186" s="69" t="s">
        <v>479</v>
      </c>
      <c r="G186" s="68">
        <v>0.45536812311752051</v>
      </c>
      <c r="H186" s="69" t="s">
        <v>480</v>
      </c>
      <c r="I186" s="69" t="s">
        <v>490</v>
      </c>
      <c r="J186" s="69" t="s">
        <v>482</v>
      </c>
    </row>
    <row r="187" spans="1:10" hidden="1">
      <c r="A187" s="68">
        <v>2161</v>
      </c>
      <c r="B187" s="69" t="s">
        <v>53</v>
      </c>
      <c r="C187" s="69"/>
      <c r="D187" s="69" t="s">
        <v>494</v>
      </c>
      <c r="E187" s="68">
        <v>1.130715637837072E-6</v>
      </c>
      <c r="F187" s="69" t="s">
        <v>479</v>
      </c>
      <c r="G187" s="68">
        <v>1.0876407563956597E-5</v>
      </c>
      <c r="H187" s="69" t="s">
        <v>480</v>
      </c>
      <c r="I187" s="69" t="s">
        <v>490</v>
      </c>
      <c r="J187" s="69" t="s">
        <v>484</v>
      </c>
    </row>
    <row r="188" spans="1:10">
      <c r="A188" s="68">
        <v>766</v>
      </c>
      <c r="B188" s="69" t="s">
        <v>460</v>
      </c>
      <c r="C188" s="69" t="str">
        <f>CONCATENATE(A188," &amp; ",B188)</f>
        <v>766 &amp; W7</v>
      </c>
      <c r="D188" s="69" t="s">
        <v>503</v>
      </c>
      <c r="E188" s="104">
        <v>3.0545571584015645E-6</v>
      </c>
      <c r="F188" s="69" t="s">
        <v>479</v>
      </c>
      <c r="G188" s="104">
        <v>3.0598694317205239E-5</v>
      </c>
      <c r="H188" s="69" t="s">
        <v>480</v>
      </c>
      <c r="I188" s="69" t="s">
        <v>490</v>
      </c>
      <c r="J188" s="69" t="s">
        <v>482</v>
      </c>
    </row>
    <row r="189" spans="1:10" hidden="1">
      <c r="A189" s="68">
        <v>2161</v>
      </c>
      <c r="B189" s="69" t="s">
        <v>53</v>
      </c>
      <c r="C189" s="69"/>
      <c r="D189" s="69" t="s">
        <v>501</v>
      </c>
      <c r="E189" s="68">
        <v>2.9348648488077839E-7</v>
      </c>
      <c r="F189" s="69" t="s">
        <v>479</v>
      </c>
      <c r="G189" s="68">
        <v>2.8230604736151062E-6</v>
      </c>
      <c r="H189" s="69" t="s">
        <v>480</v>
      </c>
      <c r="I189" s="69" t="s">
        <v>490</v>
      </c>
      <c r="J189" s="69" t="s">
        <v>482</v>
      </c>
    </row>
    <row r="190" spans="1:10" hidden="1">
      <c r="A190" s="68">
        <v>2161</v>
      </c>
      <c r="B190" s="69" t="s">
        <v>53</v>
      </c>
      <c r="C190" s="69"/>
      <c r="D190" s="69" t="s">
        <v>502</v>
      </c>
      <c r="E190" s="68">
        <v>1.1656946389103882E-6</v>
      </c>
      <c r="F190" s="69" t="s">
        <v>479</v>
      </c>
      <c r="G190" s="68">
        <v>1.1212872240947543E-5</v>
      </c>
      <c r="H190" s="69" t="s">
        <v>480</v>
      </c>
      <c r="I190" s="69" t="s">
        <v>490</v>
      </c>
      <c r="J190" s="69" t="s">
        <v>482</v>
      </c>
    </row>
    <row r="191" spans="1:10">
      <c r="A191" s="68">
        <v>3403</v>
      </c>
      <c r="B191" s="69" t="s">
        <v>23</v>
      </c>
      <c r="C191" s="69" t="str">
        <f>CONCATENATE(A191," &amp; ",B191)</f>
        <v>3403 &amp; 2</v>
      </c>
      <c r="D191" s="69" t="s">
        <v>518</v>
      </c>
      <c r="E191" s="104">
        <v>1.4984742779428992E-4</v>
      </c>
      <c r="F191" s="69" t="s">
        <v>479</v>
      </c>
      <c r="G191" s="104">
        <v>1.3736014214476575E-3</v>
      </c>
      <c r="H191" s="69" t="s">
        <v>480</v>
      </c>
      <c r="I191" s="69" t="s">
        <v>490</v>
      </c>
      <c r="J191" s="69" t="s">
        <v>482</v>
      </c>
    </row>
    <row r="192" spans="1:10" hidden="1">
      <c r="A192" s="68">
        <v>2161</v>
      </c>
      <c r="B192" s="69" t="s">
        <v>53</v>
      </c>
      <c r="C192" s="69"/>
      <c r="D192" s="69" t="s">
        <v>505</v>
      </c>
      <c r="E192" s="68">
        <v>1.0667880515376621E-5</v>
      </c>
      <c r="F192" s="69" t="s">
        <v>479</v>
      </c>
      <c r="G192" s="68">
        <v>1.0261485067171797E-4</v>
      </c>
      <c r="H192" s="69" t="s">
        <v>480</v>
      </c>
      <c r="I192" s="69" t="s">
        <v>490</v>
      </c>
      <c r="J192" s="69" t="s">
        <v>482</v>
      </c>
    </row>
    <row r="193" spans="1:10" hidden="1">
      <c r="A193" s="68">
        <v>2161</v>
      </c>
      <c r="B193" s="69" t="s">
        <v>53</v>
      </c>
      <c r="C193" s="69"/>
      <c r="D193" s="69" t="s">
        <v>507</v>
      </c>
      <c r="E193" s="68">
        <v>1.7637340002767694E-2</v>
      </c>
      <c r="F193" s="69" t="s">
        <v>479</v>
      </c>
      <c r="G193" s="68">
        <v>0.1696544133599559</v>
      </c>
      <c r="H193" s="69" t="s">
        <v>480</v>
      </c>
      <c r="I193" s="69" t="s">
        <v>490</v>
      </c>
      <c r="J193" s="69" t="s">
        <v>482</v>
      </c>
    </row>
    <row r="194" spans="1:10" hidden="1">
      <c r="A194" s="68">
        <v>2161</v>
      </c>
      <c r="B194" s="69" t="s">
        <v>53</v>
      </c>
      <c r="C194" s="69"/>
      <c r="D194" s="69" t="s">
        <v>509</v>
      </c>
      <c r="E194" s="68">
        <v>2.2187312635096868E-2</v>
      </c>
      <c r="F194" s="69" t="s">
        <v>479</v>
      </c>
      <c r="G194" s="68">
        <v>0.21342081677569366</v>
      </c>
      <c r="H194" s="69" t="s">
        <v>480</v>
      </c>
      <c r="I194" s="69" t="s">
        <v>490</v>
      </c>
      <c r="J194" s="69" t="s">
        <v>482</v>
      </c>
    </row>
    <row r="195" spans="1:10" hidden="1">
      <c r="A195" s="68">
        <v>2161</v>
      </c>
      <c r="B195" s="69" t="s">
        <v>53</v>
      </c>
      <c r="C195" s="69"/>
      <c r="D195" s="69" t="s">
        <v>514</v>
      </c>
      <c r="E195" s="68">
        <v>1.8845433770847193E-5</v>
      </c>
      <c r="F195" s="69" t="s">
        <v>479</v>
      </c>
      <c r="G195" s="68">
        <v>1.8127512484338728E-4</v>
      </c>
      <c r="H195" s="69" t="s">
        <v>480</v>
      </c>
      <c r="I195" s="69" t="s">
        <v>490</v>
      </c>
      <c r="J195" s="69" t="s">
        <v>482</v>
      </c>
    </row>
    <row r="196" spans="1:10" hidden="1">
      <c r="A196" s="68">
        <v>2161</v>
      </c>
      <c r="B196" s="69" t="s">
        <v>53</v>
      </c>
      <c r="C196" s="69"/>
      <c r="D196" s="69" t="s">
        <v>515</v>
      </c>
      <c r="E196" s="68">
        <v>7.9298150919126167E-5</v>
      </c>
      <c r="F196" s="69" t="s">
        <v>479</v>
      </c>
      <c r="G196" s="68">
        <v>7.6277268979349933E-4</v>
      </c>
      <c r="H196" s="69" t="s">
        <v>480</v>
      </c>
      <c r="I196" s="69" t="s">
        <v>490</v>
      </c>
      <c r="J196" s="69" t="s">
        <v>482</v>
      </c>
    </row>
    <row r="197" spans="1:10" hidden="1">
      <c r="A197" s="68">
        <v>2161</v>
      </c>
      <c r="B197" s="69" t="s">
        <v>53</v>
      </c>
      <c r="C197" s="69"/>
      <c r="D197" s="69" t="s">
        <v>516</v>
      </c>
      <c r="E197" s="68">
        <v>2.1931527773258427E-6</v>
      </c>
      <c r="F197" s="69" t="s">
        <v>479</v>
      </c>
      <c r="G197" s="68">
        <v>2.109604100094382E-5</v>
      </c>
      <c r="H197" s="69" t="s">
        <v>480</v>
      </c>
      <c r="I197" s="69" t="s">
        <v>490</v>
      </c>
      <c r="J197" s="69" t="s">
        <v>482</v>
      </c>
    </row>
    <row r="198" spans="1:10">
      <c r="A198" s="68">
        <v>2840</v>
      </c>
      <c r="B198" s="69" t="s">
        <v>464</v>
      </c>
      <c r="C198" s="69" t="str">
        <f>CONCATENATE(A198," &amp; ",B198)</f>
        <v>2840 &amp; CV-3</v>
      </c>
      <c r="D198" s="69" t="s">
        <v>518</v>
      </c>
      <c r="E198" s="104">
        <v>5.5744474834641558E-4</v>
      </c>
      <c r="F198" s="69" t="s">
        <v>479</v>
      </c>
      <c r="G198" s="104">
        <v>6.2906795237637932E-3</v>
      </c>
      <c r="H198" s="69" t="s">
        <v>480</v>
      </c>
      <c r="I198" s="69" t="s">
        <v>490</v>
      </c>
      <c r="J198" s="69" t="s">
        <v>482</v>
      </c>
    </row>
    <row r="199" spans="1:10" hidden="1">
      <c r="A199" s="68">
        <v>2161</v>
      </c>
      <c r="B199" s="69" t="s">
        <v>53</v>
      </c>
      <c r="C199" s="69"/>
      <c r="D199" s="69" t="s">
        <v>520</v>
      </c>
      <c r="E199" s="68">
        <v>3.9311571195363181E-2</v>
      </c>
      <c r="F199" s="69" t="s">
        <v>479</v>
      </c>
      <c r="G199" s="68">
        <v>0.37813987530777915</v>
      </c>
      <c r="H199" s="69" t="s">
        <v>480</v>
      </c>
      <c r="I199" s="69" t="s">
        <v>490</v>
      </c>
      <c r="J199" s="69" t="s">
        <v>482</v>
      </c>
    </row>
    <row r="200" spans="1:10" hidden="1">
      <c r="A200" s="68">
        <v>2161</v>
      </c>
      <c r="B200" s="69" t="s">
        <v>53</v>
      </c>
      <c r="C200" s="69"/>
      <c r="D200" s="69" t="s">
        <v>522</v>
      </c>
      <c r="E200" s="68">
        <v>2.32208471714011E-5</v>
      </c>
      <c r="F200" s="69" t="s">
        <v>479</v>
      </c>
      <c r="G200" s="68">
        <v>2.2336243469633438E-4</v>
      </c>
      <c r="H200" s="69" t="s">
        <v>480</v>
      </c>
      <c r="I200" s="69" t="s">
        <v>490</v>
      </c>
      <c r="J200" s="69" t="s">
        <v>482</v>
      </c>
    </row>
    <row r="201" spans="1:10" hidden="1">
      <c r="A201" s="68">
        <v>2161</v>
      </c>
      <c r="B201" s="69" t="s">
        <v>53</v>
      </c>
      <c r="C201" s="69"/>
      <c r="D201" s="69" t="s">
        <v>525</v>
      </c>
      <c r="E201" s="68">
        <v>5.6948911198130878E-2</v>
      </c>
      <c r="F201" s="69" t="s">
        <v>479</v>
      </c>
      <c r="G201" s="68">
        <v>0.54779428866773505</v>
      </c>
      <c r="H201" s="69" t="s">
        <v>480</v>
      </c>
      <c r="I201" s="69" t="s">
        <v>490</v>
      </c>
      <c r="J201" s="69" t="s">
        <v>482</v>
      </c>
    </row>
    <row r="202" spans="1:10" hidden="1">
      <c r="A202" s="68">
        <v>766</v>
      </c>
      <c r="B202" s="69" t="s">
        <v>459</v>
      </c>
      <c r="C202" s="69"/>
      <c r="D202" s="69" t="s">
        <v>531</v>
      </c>
      <c r="E202" s="68">
        <v>1.9836541614384533E-12</v>
      </c>
      <c r="F202" s="69" t="s">
        <v>479</v>
      </c>
      <c r="G202" s="68">
        <v>2.1799675215532243E-11</v>
      </c>
      <c r="H202" s="69" t="s">
        <v>480</v>
      </c>
      <c r="I202" s="69" t="s">
        <v>490</v>
      </c>
      <c r="J202" s="69" t="s">
        <v>482</v>
      </c>
    </row>
    <row r="203" spans="1:10" hidden="1">
      <c r="A203" s="68">
        <v>766</v>
      </c>
      <c r="B203" s="69" t="s">
        <v>459</v>
      </c>
      <c r="C203" s="69"/>
      <c r="D203" s="69" t="s">
        <v>532</v>
      </c>
      <c r="E203" s="68">
        <v>1.0847748401307932E-12</v>
      </c>
      <c r="F203" s="69" t="s">
        <v>479</v>
      </c>
      <c r="G203" s="68">
        <v>1.1921301432747716E-11</v>
      </c>
      <c r="H203" s="69" t="s">
        <v>480</v>
      </c>
      <c r="I203" s="69" t="s">
        <v>490</v>
      </c>
      <c r="J203" s="69" t="s">
        <v>482</v>
      </c>
    </row>
    <row r="204" spans="1:10" hidden="1">
      <c r="A204" s="68">
        <v>766</v>
      </c>
      <c r="B204" s="69" t="s">
        <v>459</v>
      </c>
      <c r="C204" s="69"/>
      <c r="D204" s="69" t="s">
        <v>533</v>
      </c>
      <c r="E204" s="68">
        <v>4.5088190121556547E-13</v>
      </c>
      <c r="F204" s="69" t="s">
        <v>479</v>
      </c>
      <c r="G204" s="68">
        <v>4.9550366178414036E-12</v>
      </c>
      <c r="H204" s="69" t="s">
        <v>480</v>
      </c>
      <c r="I204" s="69" t="s">
        <v>490</v>
      </c>
      <c r="J204" s="69" t="s">
        <v>484</v>
      </c>
    </row>
    <row r="205" spans="1:10" hidden="1">
      <c r="A205" s="68">
        <v>766</v>
      </c>
      <c r="B205" s="69" t="s">
        <v>459</v>
      </c>
      <c r="C205" s="69"/>
      <c r="D205" s="69" t="s">
        <v>534</v>
      </c>
      <c r="E205" s="68">
        <v>9.8505472591125236E-13</v>
      </c>
      <c r="F205" s="69" t="s">
        <v>479</v>
      </c>
      <c r="G205" s="68">
        <v>1.0825411763721245E-11</v>
      </c>
      <c r="H205" s="69" t="s">
        <v>480</v>
      </c>
      <c r="I205" s="69" t="s">
        <v>490</v>
      </c>
      <c r="J205" s="69" t="s">
        <v>484</v>
      </c>
    </row>
    <row r="206" spans="1:10" hidden="1">
      <c r="A206" s="68">
        <v>766</v>
      </c>
      <c r="B206" s="69" t="s">
        <v>459</v>
      </c>
      <c r="C206" s="69"/>
      <c r="D206" s="69" t="s">
        <v>535</v>
      </c>
      <c r="E206" s="68">
        <v>8.1714846789514128E-13</v>
      </c>
      <c r="F206" s="69" t="s">
        <v>479</v>
      </c>
      <c r="G206" s="68">
        <v>8.9801798868338451E-12</v>
      </c>
      <c r="H206" s="69" t="s">
        <v>480</v>
      </c>
      <c r="I206" s="69" t="s">
        <v>490</v>
      </c>
      <c r="J206" s="69" t="s">
        <v>482</v>
      </c>
    </row>
    <row r="207" spans="1:10" hidden="1">
      <c r="A207" s="68">
        <v>766</v>
      </c>
      <c r="B207" s="69" t="s">
        <v>459</v>
      </c>
      <c r="C207" s="69"/>
      <c r="D207" s="69" t="s">
        <v>536</v>
      </c>
      <c r="E207" s="68">
        <v>9.1907743502098443E-13</v>
      </c>
      <c r="F207" s="69" t="s">
        <v>479</v>
      </c>
      <c r="G207" s="68">
        <v>1.0100344087627163E-11</v>
      </c>
      <c r="H207" s="69" t="s">
        <v>480</v>
      </c>
      <c r="I207" s="69" t="s">
        <v>490</v>
      </c>
      <c r="J207" s="69" t="s">
        <v>484</v>
      </c>
    </row>
    <row r="208" spans="1:10" hidden="1">
      <c r="A208" s="68">
        <v>766</v>
      </c>
      <c r="B208" s="69" t="s">
        <v>459</v>
      </c>
      <c r="C208" s="69"/>
      <c r="D208" s="69" t="s">
        <v>537</v>
      </c>
      <c r="E208" s="68">
        <v>8.094855748394593E-13</v>
      </c>
      <c r="F208" s="69" t="s">
        <v>479</v>
      </c>
      <c r="G208" s="68">
        <v>8.8959673345288159E-12</v>
      </c>
      <c r="H208" s="69" t="s">
        <v>480</v>
      </c>
      <c r="I208" s="69" t="s">
        <v>490</v>
      </c>
      <c r="J208" s="69" t="s">
        <v>482</v>
      </c>
    </row>
    <row r="209" spans="1:10" hidden="1">
      <c r="A209" s="68">
        <v>766</v>
      </c>
      <c r="B209" s="69" t="s">
        <v>459</v>
      </c>
      <c r="C209" s="69"/>
      <c r="D209" s="69" t="s">
        <v>538</v>
      </c>
      <c r="E209" s="68">
        <v>8.9704574469256702E-13</v>
      </c>
      <c r="F209" s="69" t="s">
        <v>479</v>
      </c>
      <c r="G209" s="68">
        <v>9.8582234080524521E-12</v>
      </c>
      <c r="H209" s="69" t="s">
        <v>480</v>
      </c>
      <c r="I209" s="69" t="s">
        <v>490</v>
      </c>
      <c r="J209" s="69" t="s">
        <v>484</v>
      </c>
    </row>
    <row r="210" spans="1:10" hidden="1">
      <c r="A210" s="68">
        <v>766</v>
      </c>
      <c r="B210" s="69" t="s">
        <v>459</v>
      </c>
      <c r="C210" s="69"/>
      <c r="D210" s="69" t="s">
        <v>539</v>
      </c>
      <c r="E210" s="68">
        <v>4.8631127396518555E-13</v>
      </c>
      <c r="F210" s="69" t="s">
        <v>479</v>
      </c>
      <c r="G210" s="68">
        <v>5.3443932073346426E-12</v>
      </c>
      <c r="H210" s="69" t="s">
        <v>480</v>
      </c>
      <c r="I210" s="69" t="s">
        <v>490</v>
      </c>
      <c r="J210" s="69" t="s">
        <v>484</v>
      </c>
    </row>
    <row r="211" spans="1:10" hidden="1">
      <c r="A211" s="68">
        <v>766</v>
      </c>
      <c r="B211" s="69" t="s">
        <v>459</v>
      </c>
      <c r="C211" s="69"/>
      <c r="D211" s="69" t="s">
        <v>540</v>
      </c>
      <c r="E211" s="68">
        <v>6.5415224131847672E-13</v>
      </c>
      <c r="F211" s="69" t="s">
        <v>479</v>
      </c>
      <c r="G211" s="68">
        <v>7.1889075623516727E-12</v>
      </c>
      <c r="H211" s="69" t="s">
        <v>480</v>
      </c>
      <c r="I211" s="69" t="s">
        <v>490</v>
      </c>
      <c r="J211" s="69" t="s">
        <v>484</v>
      </c>
    </row>
    <row r="212" spans="1:10" hidden="1">
      <c r="A212" s="68">
        <v>766</v>
      </c>
      <c r="B212" s="69" t="s">
        <v>459</v>
      </c>
      <c r="C212" s="69"/>
      <c r="D212" s="69" t="s">
        <v>541</v>
      </c>
      <c r="E212" s="68">
        <v>1.2382306433851902E-12</v>
      </c>
      <c r="F212" s="69" t="s">
        <v>479</v>
      </c>
      <c r="G212" s="68">
        <v>1.3607727794719313E-11</v>
      </c>
      <c r="H212" s="69" t="s">
        <v>480</v>
      </c>
      <c r="I212" s="69" t="s">
        <v>490</v>
      </c>
      <c r="J212" s="69" t="s">
        <v>482</v>
      </c>
    </row>
    <row r="213" spans="1:10" hidden="1">
      <c r="A213" s="68">
        <v>766</v>
      </c>
      <c r="B213" s="69" t="s">
        <v>459</v>
      </c>
      <c r="C213" s="69"/>
      <c r="D213" s="69" t="s">
        <v>542</v>
      </c>
      <c r="E213" s="68">
        <v>5.6937937852630577E-13</v>
      </c>
      <c r="F213" s="69" t="s">
        <v>479</v>
      </c>
      <c r="G213" s="68">
        <v>6.2572830322873666E-12</v>
      </c>
      <c r="H213" s="69" t="s">
        <v>480</v>
      </c>
      <c r="I213" s="69" t="s">
        <v>490</v>
      </c>
      <c r="J213" s="69" t="s">
        <v>482</v>
      </c>
    </row>
    <row r="214" spans="1:10" hidden="1">
      <c r="A214" s="68">
        <v>766</v>
      </c>
      <c r="B214" s="69" t="s">
        <v>459</v>
      </c>
      <c r="C214" s="69"/>
      <c r="D214" s="69" t="s">
        <v>543</v>
      </c>
      <c r="E214" s="68">
        <v>1.256537037236495E-12</v>
      </c>
      <c r="F214" s="69" t="s">
        <v>479</v>
      </c>
      <c r="G214" s="68">
        <v>1.380890875059555E-11</v>
      </c>
      <c r="H214" s="69" t="s">
        <v>480</v>
      </c>
      <c r="I214" s="69" t="s">
        <v>490</v>
      </c>
      <c r="J214" s="69" t="s">
        <v>482</v>
      </c>
    </row>
    <row r="215" spans="1:10" hidden="1">
      <c r="A215" s="68">
        <v>766</v>
      </c>
      <c r="B215" s="69" t="s">
        <v>459</v>
      </c>
      <c r="C215" s="69"/>
      <c r="D215" s="69" t="s">
        <v>544</v>
      </c>
      <c r="E215" s="68">
        <v>5.6229897540413695E-13</v>
      </c>
      <c r="F215" s="69" t="s">
        <v>479</v>
      </c>
      <c r="G215" s="68">
        <v>6.1794718434930495E-12</v>
      </c>
      <c r="H215" s="69" t="s">
        <v>480</v>
      </c>
      <c r="I215" s="69" t="s">
        <v>490</v>
      </c>
      <c r="J215" s="69" t="s">
        <v>484</v>
      </c>
    </row>
    <row r="216" spans="1:10" hidden="1">
      <c r="A216" s="68">
        <v>766</v>
      </c>
      <c r="B216" s="69" t="s">
        <v>459</v>
      </c>
      <c r="C216" s="69"/>
      <c r="D216" s="69" t="s">
        <v>545</v>
      </c>
      <c r="E216" s="68">
        <v>7.5155428679142278E-13</v>
      </c>
      <c r="F216" s="69" t="s">
        <v>479</v>
      </c>
      <c r="G216" s="68">
        <v>8.2593224551871177E-12</v>
      </c>
      <c r="H216" s="69" t="s">
        <v>480</v>
      </c>
      <c r="I216" s="69" t="s">
        <v>490</v>
      </c>
      <c r="J216" s="69" t="s">
        <v>484</v>
      </c>
    </row>
    <row r="217" spans="1:10" hidden="1">
      <c r="A217" s="68">
        <v>766</v>
      </c>
      <c r="B217" s="69" t="s">
        <v>459</v>
      </c>
      <c r="C217" s="69"/>
      <c r="D217" s="69" t="s">
        <v>494</v>
      </c>
      <c r="E217" s="68">
        <v>4.7870282221134238E-7</v>
      </c>
      <c r="F217" s="69" t="s">
        <v>479</v>
      </c>
      <c r="G217" s="68">
        <v>5.2607789461639586E-6</v>
      </c>
      <c r="H217" s="69" t="s">
        <v>480</v>
      </c>
      <c r="I217" s="69" t="s">
        <v>490</v>
      </c>
      <c r="J217" s="69" t="s">
        <v>482</v>
      </c>
    </row>
    <row r="218" spans="1:10">
      <c r="A218" s="68">
        <v>2364</v>
      </c>
      <c r="B218" s="69" t="s">
        <v>43</v>
      </c>
      <c r="C218" s="69" t="str">
        <f>CONCATENATE(A218," &amp; ",B218)</f>
        <v>2364 &amp; mk2</v>
      </c>
      <c r="D218" s="69" t="s">
        <v>518</v>
      </c>
      <c r="E218" s="104">
        <v>9.0823345025898528E-6</v>
      </c>
      <c r="F218" s="69" t="s">
        <v>479</v>
      </c>
      <c r="G218" s="104">
        <v>8.1309801763541806E-5</v>
      </c>
      <c r="H218" s="69" t="s">
        <v>480</v>
      </c>
      <c r="I218" s="69" t="s">
        <v>490</v>
      </c>
      <c r="J218" s="69" t="s">
        <v>482</v>
      </c>
    </row>
    <row r="219" spans="1:10" hidden="1">
      <c r="A219" s="68">
        <v>766</v>
      </c>
      <c r="B219" s="69" t="s">
        <v>459</v>
      </c>
      <c r="C219" s="69"/>
      <c r="D219" s="69" t="s">
        <v>501</v>
      </c>
      <c r="E219" s="68">
        <v>1.5807824181028246E-7</v>
      </c>
      <c r="F219" s="69" t="s">
        <v>479</v>
      </c>
      <c r="G219" s="68">
        <v>1.7372253677564488E-6</v>
      </c>
      <c r="H219" s="69" t="s">
        <v>480</v>
      </c>
      <c r="I219" s="69" t="s">
        <v>490</v>
      </c>
      <c r="J219" s="69" t="s">
        <v>482</v>
      </c>
    </row>
    <row r="220" spans="1:10" hidden="1">
      <c r="A220" s="68">
        <v>766</v>
      </c>
      <c r="B220" s="69" t="s">
        <v>459</v>
      </c>
      <c r="C220" s="69"/>
      <c r="D220" s="69" t="s">
        <v>502</v>
      </c>
      <c r="E220" s="68">
        <v>1.5022841249531975E-7</v>
      </c>
      <c r="F220" s="69" t="s">
        <v>479</v>
      </c>
      <c r="G220" s="68">
        <v>1.6509584504227035E-6</v>
      </c>
      <c r="H220" s="69" t="s">
        <v>480</v>
      </c>
      <c r="I220" s="69" t="s">
        <v>490</v>
      </c>
      <c r="J220" s="69" t="s">
        <v>482</v>
      </c>
    </row>
    <row r="221" spans="1:10" hidden="1">
      <c r="A221" s="68">
        <v>766</v>
      </c>
      <c r="B221" s="69" t="s">
        <v>459</v>
      </c>
      <c r="C221" s="69"/>
      <c r="D221" s="69" t="s">
        <v>478</v>
      </c>
      <c r="E221" s="68">
        <v>4.3970804355847494E-4</v>
      </c>
      <c r="F221" s="69" t="s">
        <v>479</v>
      </c>
      <c r="G221" s="68">
        <v>4.832239775244343E-3</v>
      </c>
      <c r="H221" s="69" t="s">
        <v>480</v>
      </c>
      <c r="I221" s="69" t="s">
        <v>490</v>
      </c>
      <c r="J221" s="69" t="s">
        <v>482</v>
      </c>
    </row>
    <row r="222" spans="1:10">
      <c r="A222" s="68">
        <v>3809</v>
      </c>
      <c r="B222" s="69" t="s">
        <v>33</v>
      </c>
      <c r="C222" s="69" t="str">
        <f>CONCATENATE(A222," &amp; ",B222)</f>
        <v>3809 &amp; Unit 3</v>
      </c>
      <c r="D222" s="69" t="s">
        <v>518</v>
      </c>
      <c r="E222" s="104">
        <v>7.57469829236817E-3</v>
      </c>
      <c r="F222" s="69" t="s">
        <v>479</v>
      </c>
      <c r="G222" s="104">
        <v>7.9817372397516559E-2</v>
      </c>
      <c r="H222" s="69" t="s">
        <v>480</v>
      </c>
      <c r="I222" s="69" t="s">
        <v>490</v>
      </c>
      <c r="J222" s="69" t="s">
        <v>482</v>
      </c>
    </row>
    <row r="223" spans="1:10" hidden="1">
      <c r="A223" s="68">
        <v>766</v>
      </c>
      <c r="B223" s="69" t="s">
        <v>459</v>
      </c>
      <c r="C223" s="69"/>
      <c r="D223" s="69" t="s">
        <v>505</v>
      </c>
      <c r="E223" s="68">
        <v>1.8097214035330298E-5</v>
      </c>
      <c r="F223" s="69" t="s">
        <v>479</v>
      </c>
      <c r="G223" s="68">
        <v>1.9888214182964709E-4</v>
      </c>
      <c r="H223" s="69" t="s">
        <v>480</v>
      </c>
      <c r="I223" s="69" t="s">
        <v>490</v>
      </c>
      <c r="J223" s="69" t="s">
        <v>482</v>
      </c>
    </row>
    <row r="224" spans="1:10" hidden="1">
      <c r="A224" s="68">
        <v>766</v>
      </c>
      <c r="B224" s="69" t="s">
        <v>459</v>
      </c>
      <c r="C224" s="69"/>
      <c r="D224" s="69" t="s">
        <v>483</v>
      </c>
      <c r="E224" s="68">
        <v>2.3403659558333334E-6</v>
      </c>
      <c r="F224" s="69" t="s">
        <v>479</v>
      </c>
      <c r="G224" s="68">
        <v>2.5719814831864941E-5</v>
      </c>
      <c r="H224" s="69" t="s">
        <v>480</v>
      </c>
      <c r="I224" s="69" t="s">
        <v>481</v>
      </c>
      <c r="J224" s="69" t="s">
        <v>484</v>
      </c>
    </row>
    <row r="225" spans="1:10" hidden="1">
      <c r="A225" s="68">
        <v>766</v>
      </c>
      <c r="B225" s="69" t="s">
        <v>459</v>
      </c>
      <c r="C225" s="69"/>
      <c r="D225" s="69" t="s">
        <v>549</v>
      </c>
      <c r="E225" s="68">
        <v>8.8405671177024872E-3</v>
      </c>
      <c r="F225" s="69" t="s">
        <v>479</v>
      </c>
      <c r="G225" s="68">
        <v>9.7154784152130427E-2</v>
      </c>
      <c r="H225" s="69" t="s">
        <v>480</v>
      </c>
      <c r="I225" s="69" t="s">
        <v>490</v>
      </c>
      <c r="J225" s="69" t="s">
        <v>482</v>
      </c>
    </row>
    <row r="226" spans="1:10" hidden="1">
      <c r="A226" s="68">
        <v>766</v>
      </c>
      <c r="B226" s="69" t="s">
        <v>459</v>
      </c>
      <c r="C226" s="69"/>
      <c r="D226" s="69" t="s">
        <v>508</v>
      </c>
      <c r="E226" s="68">
        <v>1.2711868264351644E-2</v>
      </c>
      <c r="F226" s="69" t="s">
        <v>479</v>
      </c>
      <c r="G226" s="68">
        <v>0.1396990488223748</v>
      </c>
      <c r="H226" s="69" t="s">
        <v>480</v>
      </c>
      <c r="I226" s="69" t="s">
        <v>490</v>
      </c>
      <c r="J226" s="69" t="s">
        <v>482</v>
      </c>
    </row>
    <row r="227" spans="1:10" hidden="1">
      <c r="A227" s="68">
        <v>766</v>
      </c>
      <c r="B227" s="69" t="s">
        <v>459</v>
      </c>
      <c r="C227" s="69"/>
      <c r="D227" s="69" t="s">
        <v>509</v>
      </c>
      <c r="E227" s="68">
        <v>1.1289574142050568E-2</v>
      </c>
      <c r="F227" s="69" t="s">
        <v>479</v>
      </c>
      <c r="G227" s="68">
        <v>0.12406852686453503</v>
      </c>
      <c r="H227" s="69" t="s">
        <v>480</v>
      </c>
      <c r="I227" s="69" t="s">
        <v>490</v>
      </c>
      <c r="J227" s="69" t="s">
        <v>482</v>
      </c>
    </row>
    <row r="228" spans="1:10" hidden="1">
      <c r="A228" s="68">
        <v>766</v>
      </c>
      <c r="B228" s="69" t="s">
        <v>459</v>
      </c>
      <c r="C228" s="69"/>
      <c r="D228" s="69" t="s">
        <v>512</v>
      </c>
      <c r="E228" s="68">
        <v>4.4700000000000002E-5</v>
      </c>
      <c r="F228" s="69" t="s">
        <v>479</v>
      </c>
      <c r="G228" s="68">
        <v>4.9123758620689655E-4</v>
      </c>
      <c r="H228" s="69" t="s">
        <v>480</v>
      </c>
      <c r="I228" s="69" t="s">
        <v>481</v>
      </c>
      <c r="J228" s="69" t="s">
        <v>484</v>
      </c>
    </row>
    <row r="229" spans="1:10" hidden="1">
      <c r="A229" s="68">
        <v>766</v>
      </c>
      <c r="B229" s="69" t="s">
        <v>459</v>
      </c>
      <c r="C229" s="69"/>
      <c r="D229" s="69" t="s">
        <v>526</v>
      </c>
      <c r="E229" s="68">
        <v>2.9299999999999997E-5</v>
      </c>
      <c r="F229" s="69" t="s">
        <v>479</v>
      </c>
      <c r="G229" s="68">
        <v>3.2199689655172409E-4</v>
      </c>
      <c r="H229" s="69" t="s">
        <v>480</v>
      </c>
      <c r="I229" s="69" t="s">
        <v>481</v>
      </c>
      <c r="J229" s="69" t="s">
        <v>484</v>
      </c>
    </row>
    <row r="230" spans="1:10" hidden="1">
      <c r="A230" s="68">
        <v>766</v>
      </c>
      <c r="B230" s="69" t="s">
        <v>459</v>
      </c>
      <c r="C230" s="69"/>
      <c r="D230" s="69" t="s">
        <v>527</v>
      </c>
      <c r="E230" s="68">
        <v>3.3333933588759339E-4</v>
      </c>
      <c r="F230" s="69" t="s">
        <v>479</v>
      </c>
      <c r="G230" s="68">
        <v>3.6632843568060692E-3</v>
      </c>
      <c r="H230" s="69" t="s">
        <v>480</v>
      </c>
      <c r="I230" s="69" t="s">
        <v>490</v>
      </c>
      <c r="J230" s="69" t="s">
        <v>482</v>
      </c>
    </row>
    <row r="231" spans="1:10" hidden="1">
      <c r="A231" s="68">
        <v>766</v>
      </c>
      <c r="B231" s="69" t="s">
        <v>459</v>
      </c>
      <c r="C231" s="69"/>
      <c r="D231" s="69" t="s">
        <v>528</v>
      </c>
      <c r="E231" s="68">
        <v>1.6067758854211526E-4</v>
      </c>
      <c r="F231" s="69" t="s">
        <v>479</v>
      </c>
      <c r="G231" s="68">
        <v>1.7657912920128322E-3</v>
      </c>
      <c r="H231" s="69" t="s">
        <v>480</v>
      </c>
      <c r="I231" s="69" t="s">
        <v>490</v>
      </c>
      <c r="J231" s="69" t="s">
        <v>484</v>
      </c>
    </row>
    <row r="232" spans="1:10" hidden="1">
      <c r="A232" s="68">
        <v>766</v>
      </c>
      <c r="B232" s="69" t="s">
        <v>459</v>
      </c>
      <c r="C232" s="69"/>
      <c r="D232" s="69" t="s">
        <v>514</v>
      </c>
      <c r="E232" s="68">
        <v>1.2318474686182672E-6</v>
      </c>
      <c r="F232" s="69" t="s">
        <v>479</v>
      </c>
      <c r="G232" s="68">
        <v>1.3537578905125578E-5</v>
      </c>
      <c r="H232" s="69" t="s">
        <v>480</v>
      </c>
      <c r="I232" s="69" t="s">
        <v>490</v>
      </c>
      <c r="J232" s="69" t="s">
        <v>482</v>
      </c>
    </row>
    <row r="233" spans="1:10" hidden="1">
      <c r="A233" s="68">
        <v>766</v>
      </c>
      <c r="B233" s="69" t="s">
        <v>459</v>
      </c>
      <c r="C233" s="69"/>
      <c r="D233" s="69" t="s">
        <v>515</v>
      </c>
      <c r="E233" s="68">
        <v>1.1881965596388094E-5</v>
      </c>
      <c r="F233" s="69" t="s">
        <v>479</v>
      </c>
      <c r="G233" s="68">
        <v>1.3057870467478915E-4</v>
      </c>
      <c r="H233" s="69" t="s">
        <v>480</v>
      </c>
      <c r="I233" s="69" t="s">
        <v>490</v>
      </c>
      <c r="J233" s="69" t="s">
        <v>482</v>
      </c>
    </row>
    <row r="234" spans="1:10" hidden="1">
      <c r="A234" s="68">
        <v>766</v>
      </c>
      <c r="B234" s="69" t="s">
        <v>459</v>
      </c>
      <c r="C234" s="69"/>
      <c r="D234" s="69" t="s">
        <v>516</v>
      </c>
      <c r="E234" s="68">
        <v>2.8800000000000003E-8</v>
      </c>
      <c r="F234" s="69" t="s">
        <v>479</v>
      </c>
      <c r="G234" s="68">
        <v>3.1650206896551729E-7</v>
      </c>
      <c r="H234" s="69" t="s">
        <v>480</v>
      </c>
      <c r="I234" s="69" t="s">
        <v>481</v>
      </c>
      <c r="J234" s="69" t="s">
        <v>482</v>
      </c>
    </row>
    <row r="235" spans="1:10" hidden="1">
      <c r="A235" s="68">
        <v>766</v>
      </c>
      <c r="B235" s="69" t="s">
        <v>459</v>
      </c>
      <c r="C235" s="69"/>
      <c r="D235" s="69" t="s">
        <v>485</v>
      </c>
      <c r="E235" s="68">
        <v>1.0133333333333333E-3</v>
      </c>
      <c r="F235" s="69" t="s">
        <v>479</v>
      </c>
      <c r="G235" s="68">
        <v>1.1136183908045976E-2</v>
      </c>
      <c r="H235" s="69" t="s">
        <v>480</v>
      </c>
      <c r="I235" s="69" t="s">
        <v>481</v>
      </c>
      <c r="J235" s="69" t="s">
        <v>484</v>
      </c>
    </row>
    <row r="236" spans="1:10">
      <c r="A236" s="68">
        <v>2161</v>
      </c>
      <c r="B236" s="69" t="s">
        <v>52</v>
      </c>
      <c r="C236" s="69" t="str">
        <f>CONCATENATE(A236," &amp; ",B236)</f>
        <v>2161 &amp; Unit_4_JRPS</v>
      </c>
      <c r="D236" s="69" t="s">
        <v>518</v>
      </c>
      <c r="E236" s="104">
        <v>2.0413592438200465E-4</v>
      </c>
      <c r="F236" s="69" t="s">
        <v>479</v>
      </c>
      <c r="G236" s="104">
        <v>2.0413592438200466E-3</v>
      </c>
      <c r="H236" s="69" t="s">
        <v>480</v>
      </c>
      <c r="I236" s="69" t="s">
        <v>490</v>
      </c>
      <c r="J236" s="69" t="s">
        <v>482</v>
      </c>
    </row>
    <row r="237" spans="1:10" hidden="1">
      <c r="A237" s="68">
        <v>766</v>
      </c>
      <c r="B237" s="69" t="s">
        <v>459</v>
      </c>
      <c r="C237" s="69"/>
      <c r="D237" s="69" t="s">
        <v>546</v>
      </c>
      <c r="E237" s="68">
        <v>3.8112189155423555E-12</v>
      </c>
      <c r="F237" s="69" t="s">
        <v>479</v>
      </c>
      <c r="G237" s="68">
        <v>4.1883981668391331E-11</v>
      </c>
      <c r="H237" s="69" t="s">
        <v>480</v>
      </c>
      <c r="I237" s="69" t="s">
        <v>490</v>
      </c>
      <c r="J237" s="69" t="s">
        <v>482</v>
      </c>
    </row>
    <row r="238" spans="1:10" hidden="1">
      <c r="A238" s="68">
        <v>766</v>
      </c>
      <c r="B238" s="69" t="s">
        <v>459</v>
      </c>
      <c r="C238" s="69"/>
      <c r="D238" s="69" t="s">
        <v>547</v>
      </c>
      <c r="E238" s="68">
        <v>1.0689276243030095E-12</v>
      </c>
      <c r="F238" s="69" t="s">
        <v>479</v>
      </c>
      <c r="G238" s="68">
        <v>1.1747145995357556E-11</v>
      </c>
      <c r="H238" s="69" t="s">
        <v>480</v>
      </c>
      <c r="I238" s="69" t="s">
        <v>490</v>
      </c>
      <c r="J238" s="69" t="s">
        <v>484</v>
      </c>
    </row>
    <row r="239" spans="1:10" hidden="1">
      <c r="A239" s="68">
        <v>766</v>
      </c>
      <c r="B239" s="69" t="s">
        <v>459</v>
      </c>
      <c r="C239" s="69"/>
      <c r="D239" s="69" t="s">
        <v>520</v>
      </c>
      <c r="E239" s="68">
        <v>4.2524459674194515E-3</v>
      </c>
      <c r="F239" s="69" t="s">
        <v>479</v>
      </c>
      <c r="G239" s="68">
        <v>4.6732914821261351E-2</v>
      </c>
      <c r="H239" s="69" t="s">
        <v>480</v>
      </c>
      <c r="I239" s="69" t="s">
        <v>490</v>
      </c>
      <c r="J239" s="69" t="s">
        <v>482</v>
      </c>
    </row>
    <row r="240" spans="1:10" hidden="1">
      <c r="A240" s="68">
        <v>766</v>
      </c>
      <c r="B240" s="69" t="s">
        <v>459</v>
      </c>
      <c r="C240" s="69"/>
      <c r="D240" s="69" t="s">
        <v>522</v>
      </c>
      <c r="E240" s="68">
        <v>1.1035521344722428E-6</v>
      </c>
      <c r="F240" s="69" t="s">
        <v>479</v>
      </c>
      <c r="G240" s="68">
        <v>1.2127657422631165E-5</v>
      </c>
      <c r="H240" s="69" t="s">
        <v>480</v>
      </c>
      <c r="I240" s="69" t="s">
        <v>490</v>
      </c>
      <c r="J240" s="69" t="s">
        <v>482</v>
      </c>
    </row>
    <row r="241" spans="1:10" hidden="1">
      <c r="A241" s="68">
        <v>766</v>
      </c>
      <c r="B241" s="69" t="s">
        <v>459</v>
      </c>
      <c r="C241" s="69"/>
      <c r="D241" s="69" t="s">
        <v>529</v>
      </c>
      <c r="E241" s="68">
        <v>0.31619421198709902</v>
      </c>
      <c r="F241" s="69" t="s">
        <v>479</v>
      </c>
      <c r="G241" s="68">
        <v>3.4748653572513257</v>
      </c>
      <c r="H241" s="69" t="s">
        <v>480</v>
      </c>
      <c r="I241" s="69" t="s">
        <v>490</v>
      </c>
      <c r="J241" s="69" t="s">
        <v>482</v>
      </c>
    </row>
    <row r="242" spans="1:10" hidden="1">
      <c r="A242" s="68">
        <v>766</v>
      </c>
      <c r="B242" s="69" t="s">
        <v>459</v>
      </c>
      <c r="C242" s="69"/>
      <c r="D242" s="69" t="s">
        <v>523</v>
      </c>
      <c r="E242" s="68">
        <v>1.5572843675178071E-3</v>
      </c>
      <c r="F242" s="69" t="s">
        <v>479</v>
      </c>
      <c r="G242" s="68">
        <v>1.7114018204411212E-2</v>
      </c>
      <c r="H242" s="69" t="s">
        <v>480</v>
      </c>
      <c r="I242" s="69" t="s">
        <v>490</v>
      </c>
      <c r="J242" s="69" t="s">
        <v>482</v>
      </c>
    </row>
    <row r="243" spans="1:10" hidden="1">
      <c r="A243" s="68">
        <v>766</v>
      </c>
      <c r="B243" s="69" t="s">
        <v>459</v>
      </c>
      <c r="C243" s="69"/>
      <c r="D243" s="69" t="s">
        <v>524</v>
      </c>
      <c r="E243" s="68">
        <v>1.6566403179481992E-2</v>
      </c>
      <c r="F243" s="69" t="s">
        <v>479</v>
      </c>
      <c r="G243" s="68">
        <v>0.18205905838968658</v>
      </c>
      <c r="H243" s="69" t="s">
        <v>480</v>
      </c>
      <c r="I243" s="69" t="s">
        <v>490</v>
      </c>
      <c r="J243" s="69" t="s">
        <v>482</v>
      </c>
    </row>
    <row r="244" spans="1:10" hidden="1">
      <c r="A244" s="68">
        <v>766</v>
      </c>
      <c r="B244" s="69" t="s">
        <v>459</v>
      </c>
      <c r="C244" s="69"/>
      <c r="D244" s="69" t="s">
        <v>525</v>
      </c>
      <c r="E244" s="68">
        <v>1.3093013085121938E-2</v>
      </c>
      <c r="F244" s="69" t="s">
        <v>479</v>
      </c>
      <c r="G244" s="68">
        <v>0.14388769897339176</v>
      </c>
      <c r="H244" s="69" t="s">
        <v>480</v>
      </c>
      <c r="I244" s="69" t="s">
        <v>490</v>
      </c>
      <c r="J244" s="69" t="s">
        <v>482</v>
      </c>
    </row>
    <row r="245" spans="1:10" hidden="1">
      <c r="A245" s="68">
        <v>766</v>
      </c>
      <c r="B245" s="69" t="s">
        <v>460</v>
      </c>
      <c r="C245" s="69"/>
      <c r="D245" s="69" t="s">
        <v>531</v>
      </c>
      <c r="E245" s="68">
        <v>1.0891497895823667E-12</v>
      </c>
      <c r="F245" s="69" t="s">
        <v>479</v>
      </c>
      <c r="G245" s="68">
        <v>1.0910439631294665E-11</v>
      </c>
      <c r="H245" s="69" t="s">
        <v>480</v>
      </c>
      <c r="I245" s="69" t="s">
        <v>490</v>
      </c>
      <c r="J245" s="69" t="s">
        <v>482</v>
      </c>
    </row>
    <row r="246" spans="1:10" hidden="1">
      <c r="A246" s="68">
        <v>766</v>
      </c>
      <c r="B246" s="69" t="s">
        <v>460</v>
      </c>
      <c r="C246" s="69"/>
      <c r="D246" s="69" t="s">
        <v>532</v>
      </c>
      <c r="E246" s="68">
        <v>7.4042248244786669E-13</v>
      </c>
      <c r="F246" s="69" t="s">
        <v>479</v>
      </c>
      <c r="G246" s="68">
        <v>7.4171017372168907E-12</v>
      </c>
      <c r="H246" s="69" t="s">
        <v>480</v>
      </c>
      <c r="I246" s="69" t="s">
        <v>490</v>
      </c>
      <c r="J246" s="69" t="s">
        <v>482</v>
      </c>
    </row>
    <row r="247" spans="1:10" hidden="1">
      <c r="A247" s="68">
        <v>766</v>
      </c>
      <c r="B247" s="69" t="s">
        <v>460</v>
      </c>
      <c r="C247" s="69"/>
      <c r="D247" s="69" t="s">
        <v>533</v>
      </c>
      <c r="E247" s="68">
        <v>8.0766421583280007E-13</v>
      </c>
      <c r="F247" s="69" t="s">
        <v>479</v>
      </c>
      <c r="G247" s="68">
        <v>8.0906884925163981E-12</v>
      </c>
      <c r="H247" s="69" t="s">
        <v>480</v>
      </c>
      <c r="I247" s="69" t="s">
        <v>490</v>
      </c>
      <c r="J247" s="69" t="s">
        <v>484</v>
      </c>
    </row>
    <row r="248" spans="1:10" hidden="1">
      <c r="A248" s="68">
        <v>766</v>
      </c>
      <c r="B248" s="69" t="s">
        <v>460</v>
      </c>
      <c r="C248" s="69"/>
      <c r="D248" s="69" t="s">
        <v>534</v>
      </c>
      <c r="E248" s="68">
        <v>8.6048056570578734E-13</v>
      </c>
      <c r="F248" s="69" t="s">
        <v>479</v>
      </c>
      <c r="G248" s="68">
        <v>8.6197705364614526E-12</v>
      </c>
      <c r="H248" s="69" t="s">
        <v>480</v>
      </c>
      <c r="I248" s="69" t="s">
        <v>490</v>
      </c>
      <c r="J248" s="69" t="s">
        <v>484</v>
      </c>
    </row>
    <row r="249" spans="1:10" hidden="1">
      <c r="A249" s="68">
        <v>766</v>
      </c>
      <c r="B249" s="69" t="s">
        <v>460</v>
      </c>
      <c r="C249" s="69"/>
      <c r="D249" s="69" t="s">
        <v>535</v>
      </c>
      <c r="E249" s="68">
        <v>3.893666981939518E-13</v>
      </c>
      <c r="F249" s="69" t="s">
        <v>479</v>
      </c>
      <c r="G249" s="68">
        <v>3.9004385766907179E-12</v>
      </c>
      <c r="H249" s="69" t="s">
        <v>480</v>
      </c>
      <c r="I249" s="69" t="s">
        <v>490</v>
      </c>
      <c r="J249" s="69" t="s">
        <v>482</v>
      </c>
    </row>
    <row r="250" spans="1:10" hidden="1">
      <c r="A250" s="68">
        <v>766</v>
      </c>
      <c r="B250" s="69" t="s">
        <v>460</v>
      </c>
      <c r="C250" s="69"/>
      <c r="D250" s="69" t="s">
        <v>536</v>
      </c>
      <c r="E250" s="68">
        <v>9.4537591968129775E-13</v>
      </c>
      <c r="F250" s="69" t="s">
        <v>479</v>
      </c>
      <c r="G250" s="68">
        <v>9.4702005171552623E-12</v>
      </c>
      <c r="H250" s="69" t="s">
        <v>480</v>
      </c>
      <c r="I250" s="69" t="s">
        <v>490</v>
      </c>
      <c r="J250" s="69" t="s">
        <v>484</v>
      </c>
    </row>
    <row r="251" spans="1:10" hidden="1">
      <c r="A251" s="68">
        <v>766</v>
      </c>
      <c r="B251" s="69" t="s">
        <v>460</v>
      </c>
      <c r="C251" s="69"/>
      <c r="D251" s="69" t="s">
        <v>537</v>
      </c>
      <c r="E251" s="68">
        <v>4.3695715555781271E-13</v>
      </c>
      <c r="F251" s="69" t="s">
        <v>479</v>
      </c>
      <c r="G251" s="68">
        <v>4.3771708104573939E-12</v>
      </c>
      <c r="H251" s="69" t="s">
        <v>480</v>
      </c>
      <c r="I251" s="69" t="s">
        <v>490</v>
      </c>
      <c r="J251" s="69" t="s">
        <v>482</v>
      </c>
    </row>
    <row r="252" spans="1:10" hidden="1">
      <c r="A252" s="68">
        <v>766</v>
      </c>
      <c r="B252" s="69" t="s">
        <v>460</v>
      </c>
      <c r="C252" s="69"/>
      <c r="D252" s="69" t="s">
        <v>538</v>
      </c>
      <c r="E252" s="68">
        <v>9.2090371397114513E-13</v>
      </c>
      <c r="F252" s="69" t="s">
        <v>479</v>
      </c>
      <c r="G252" s="68">
        <v>9.2250528564761672E-12</v>
      </c>
      <c r="H252" s="69" t="s">
        <v>480</v>
      </c>
      <c r="I252" s="69" t="s">
        <v>490</v>
      </c>
      <c r="J252" s="69" t="s">
        <v>484</v>
      </c>
    </row>
    <row r="253" spans="1:10" hidden="1">
      <c r="A253" s="68">
        <v>766</v>
      </c>
      <c r="B253" s="69" t="s">
        <v>460</v>
      </c>
      <c r="C253" s="69"/>
      <c r="D253" s="69" t="s">
        <v>539</v>
      </c>
      <c r="E253" s="68">
        <v>3.6348953224983965E-13</v>
      </c>
      <c r="F253" s="69" t="s">
        <v>479</v>
      </c>
      <c r="G253" s="68">
        <v>3.6412168795810025E-12</v>
      </c>
      <c r="H253" s="69" t="s">
        <v>480</v>
      </c>
      <c r="I253" s="69" t="s">
        <v>490</v>
      </c>
      <c r="J253" s="69" t="s">
        <v>484</v>
      </c>
    </row>
    <row r="254" spans="1:10" hidden="1">
      <c r="A254" s="68">
        <v>766</v>
      </c>
      <c r="B254" s="69" t="s">
        <v>460</v>
      </c>
      <c r="C254" s="69"/>
      <c r="D254" s="69" t="s">
        <v>540</v>
      </c>
      <c r="E254" s="68">
        <v>5.2481153445335874E-13</v>
      </c>
      <c r="F254" s="69" t="s">
        <v>479</v>
      </c>
      <c r="G254" s="68">
        <v>5.2572425016545157E-12</v>
      </c>
      <c r="H254" s="69" t="s">
        <v>480</v>
      </c>
      <c r="I254" s="69" t="s">
        <v>490</v>
      </c>
      <c r="J254" s="69" t="s">
        <v>484</v>
      </c>
    </row>
    <row r="255" spans="1:10" hidden="1">
      <c r="A255" s="68">
        <v>766</v>
      </c>
      <c r="B255" s="69" t="s">
        <v>460</v>
      </c>
      <c r="C255" s="69"/>
      <c r="D255" s="69" t="s">
        <v>541</v>
      </c>
      <c r="E255" s="68">
        <v>6.6302373101147085E-13</v>
      </c>
      <c r="F255" s="69" t="s">
        <v>479</v>
      </c>
      <c r="G255" s="68">
        <v>6.6417681576105605E-12</v>
      </c>
      <c r="H255" s="69" t="s">
        <v>480</v>
      </c>
      <c r="I255" s="69" t="s">
        <v>490</v>
      </c>
      <c r="J255" s="69" t="s">
        <v>482</v>
      </c>
    </row>
    <row r="256" spans="1:10" hidden="1">
      <c r="A256" s="68">
        <v>766</v>
      </c>
      <c r="B256" s="69" t="s">
        <v>460</v>
      </c>
      <c r="C256" s="69"/>
      <c r="D256" s="69" t="s">
        <v>542</v>
      </c>
      <c r="E256" s="68">
        <v>3.0892151181319339E-13</v>
      </c>
      <c r="F256" s="69" t="s">
        <v>479</v>
      </c>
      <c r="G256" s="68">
        <v>3.0945876661634677E-12</v>
      </c>
      <c r="H256" s="69" t="s">
        <v>480</v>
      </c>
      <c r="I256" s="69" t="s">
        <v>490</v>
      </c>
      <c r="J256" s="69" t="s">
        <v>484</v>
      </c>
    </row>
    <row r="257" spans="1:10" hidden="1">
      <c r="A257" s="68">
        <v>766</v>
      </c>
      <c r="B257" s="69" t="s">
        <v>460</v>
      </c>
      <c r="C257" s="69"/>
      <c r="D257" s="69" t="s">
        <v>543</v>
      </c>
      <c r="E257" s="68">
        <v>8.4539124257767707E-13</v>
      </c>
      <c r="F257" s="69" t="s">
        <v>479</v>
      </c>
      <c r="G257" s="68">
        <v>8.4686148821694266E-12</v>
      </c>
      <c r="H257" s="69" t="s">
        <v>480</v>
      </c>
      <c r="I257" s="69" t="s">
        <v>490</v>
      </c>
      <c r="J257" s="69" t="s">
        <v>484</v>
      </c>
    </row>
    <row r="258" spans="1:10" hidden="1">
      <c r="A258" s="68">
        <v>766</v>
      </c>
      <c r="B258" s="69" t="s">
        <v>460</v>
      </c>
      <c r="C258" s="69"/>
      <c r="D258" s="69" t="s">
        <v>544</v>
      </c>
      <c r="E258" s="68">
        <v>7.4378416876906875E-13</v>
      </c>
      <c r="F258" s="69" t="s">
        <v>479</v>
      </c>
      <c r="G258" s="68">
        <v>7.4507770645388465E-12</v>
      </c>
      <c r="H258" s="69" t="s">
        <v>480</v>
      </c>
      <c r="I258" s="69" t="s">
        <v>490</v>
      </c>
      <c r="J258" s="69" t="s">
        <v>484</v>
      </c>
    </row>
    <row r="259" spans="1:10" hidden="1">
      <c r="A259" s="68">
        <v>766</v>
      </c>
      <c r="B259" s="69" t="s">
        <v>460</v>
      </c>
      <c r="C259" s="69"/>
      <c r="D259" s="69" t="s">
        <v>545</v>
      </c>
      <c r="E259" s="68">
        <v>8.4726895947026207E-13</v>
      </c>
      <c r="F259" s="69" t="s">
        <v>479</v>
      </c>
      <c r="G259" s="68">
        <v>8.4874247070412353E-12</v>
      </c>
      <c r="H259" s="69" t="s">
        <v>480</v>
      </c>
      <c r="I259" s="69" t="s">
        <v>490</v>
      </c>
      <c r="J259" s="69" t="s">
        <v>484</v>
      </c>
    </row>
    <row r="260" spans="1:10" hidden="1">
      <c r="A260" s="68">
        <v>766</v>
      </c>
      <c r="B260" s="69" t="s">
        <v>460</v>
      </c>
      <c r="C260" s="69"/>
      <c r="D260" s="69" t="s">
        <v>494</v>
      </c>
      <c r="E260" s="68">
        <v>5.0212719974689948E-7</v>
      </c>
      <c r="F260" s="69" t="s">
        <v>479</v>
      </c>
      <c r="G260" s="68">
        <v>5.0300046444211156E-6</v>
      </c>
      <c r="H260" s="69" t="s">
        <v>480</v>
      </c>
      <c r="I260" s="69" t="s">
        <v>490</v>
      </c>
      <c r="J260" s="69" t="s">
        <v>482</v>
      </c>
    </row>
    <row r="261" spans="1:10">
      <c r="A261" s="68">
        <v>2161</v>
      </c>
      <c r="B261" s="69" t="s">
        <v>53</v>
      </c>
      <c r="C261" s="69" t="str">
        <f>CONCATENATE(A261," &amp; ",B261)</f>
        <v>2161 &amp; Unit_5_JRPS</v>
      </c>
      <c r="D261" s="69" t="s">
        <v>518</v>
      </c>
      <c r="E261" s="104">
        <v>5.4490278301828194E-4</v>
      </c>
      <c r="F261" s="69" t="s">
        <v>479</v>
      </c>
      <c r="G261" s="104">
        <v>5.241445817604426E-3</v>
      </c>
      <c r="H261" s="69" t="s">
        <v>480</v>
      </c>
      <c r="I261" s="69" t="s">
        <v>490</v>
      </c>
      <c r="J261" s="69" t="s">
        <v>482</v>
      </c>
    </row>
    <row r="262" spans="1:10" hidden="1">
      <c r="A262" s="68">
        <v>766</v>
      </c>
      <c r="B262" s="69" t="s">
        <v>460</v>
      </c>
      <c r="C262" s="69"/>
      <c r="D262" s="69" t="s">
        <v>501</v>
      </c>
      <c r="E262" s="68">
        <v>3.1158431568630953E-7</v>
      </c>
      <c r="F262" s="69" t="s">
        <v>479</v>
      </c>
      <c r="G262" s="68">
        <v>3.1212620145272053E-6</v>
      </c>
      <c r="H262" s="69" t="s">
        <v>480</v>
      </c>
      <c r="I262" s="69" t="s">
        <v>490</v>
      </c>
      <c r="J262" s="69" t="s">
        <v>482</v>
      </c>
    </row>
    <row r="263" spans="1:10" hidden="1">
      <c r="A263" s="68">
        <v>766</v>
      </c>
      <c r="B263" s="69" t="s">
        <v>460</v>
      </c>
      <c r="C263" s="69"/>
      <c r="D263" s="69" t="s">
        <v>502</v>
      </c>
      <c r="E263" s="68">
        <v>1.1378094508421056E-7</v>
      </c>
      <c r="F263" s="69" t="s">
        <v>479</v>
      </c>
      <c r="G263" s="68">
        <v>1.1397882498870486E-6</v>
      </c>
      <c r="H263" s="69" t="s">
        <v>480</v>
      </c>
      <c r="I263" s="69" t="s">
        <v>490</v>
      </c>
      <c r="J263" s="69" t="s">
        <v>482</v>
      </c>
    </row>
    <row r="264" spans="1:10" hidden="1">
      <c r="A264" s="68">
        <v>766</v>
      </c>
      <c r="B264" s="69" t="s">
        <v>460</v>
      </c>
      <c r="C264" s="69"/>
      <c r="D264" s="69" t="s">
        <v>478</v>
      </c>
      <c r="E264" s="68">
        <v>7.9507847102194742E-4</v>
      </c>
      <c r="F264" s="69" t="s">
        <v>479</v>
      </c>
      <c r="G264" s="68">
        <v>7.9646121618894214E-3</v>
      </c>
      <c r="H264" s="69" t="s">
        <v>480</v>
      </c>
      <c r="I264" s="69" t="s">
        <v>490</v>
      </c>
      <c r="J264" s="69" t="s">
        <v>482</v>
      </c>
    </row>
    <row r="265" spans="1:10">
      <c r="A265" s="68">
        <v>766</v>
      </c>
      <c r="B265" s="69" t="s">
        <v>459</v>
      </c>
      <c r="C265" s="69" t="str">
        <f>CONCATENATE(A265," &amp; ",B265)</f>
        <v>766 &amp; W6</v>
      </c>
      <c r="D265" s="69" t="s">
        <v>518</v>
      </c>
      <c r="E265" s="104">
        <v>4.2194459027883042E-4</v>
      </c>
      <c r="F265" s="69" t="s">
        <v>479</v>
      </c>
      <c r="G265" s="104">
        <v>4.6370255490297673E-3</v>
      </c>
      <c r="H265" s="69" t="s">
        <v>480</v>
      </c>
      <c r="I265" s="69" t="s">
        <v>490</v>
      </c>
      <c r="J265" s="69" t="s">
        <v>482</v>
      </c>
    </row>
    <row r="266" spans="1:10" hidden="1">
      <c r="A266" s="68">
        <v>766</v>
      </c>
      <c r="B266" s="69" t="s">
        <v>460</v>
      </c>
      <c r="C266" s="69"/>
      <c r="D266" s="69" t="s">
        <v>505</v>
      </c>
      <c r="E266" s="68">
        <v>2.9970872472145667E-5</v>
      </c>
      <c r="F266" s="69" t="s">
        <v>479</v>
      </c>
      <c r="G266" s="68">
        <v>3.0022995728618966E-4</v>
      </c>
      <c r="H266" s="69" t="s">
        <v>480</v>
      </c>
      <c r="I266" s="69" t="s">
        <v>490</v>
      </c>
      <c r="J266" s="69" t="s">
        <v>482</v>
      </c>
    </row>
    <row r="267" spans="1:10" hidden="1">
      <c r="A267" s="68">
        <v>766</v>
      </c>
      <c r="B267" s="69" t="s">
        <v>460</v>
      </c>
      <c r="C267" s="69"/>
      <c r="D267" s="69" t="s">
        <v>483</v>
      </c>
      <c r="E267" s="68">
        <v>2.4051662608666666E-6</v>
      </c>
      <c r="F267" s="69" t="s">
        <v>479</v>
      </c>
      <c r="G267" s="68">
        <v>2.4093491587116525E-5</v>
      </c>
      <c r="H267" s="69" t="s">
        <v>480</v>
      </c>
      <c r="I267" s="69" t="s">
        <v>481</v>
      </c>
      <c r="J267" s="69" t="s">
        <v>484</v>
      </c>
    </row>
    <row r="268" spans="1:10" hidden="1">
      <c r="A268" s="68">
        <v>766</v>
      </c>
      <c r="B268" s="69" t="s">
        <v>460</v>
      </c>
      <c r="C268" s="69"/>
      <c r="D268" s="69" t="s">
        <v>549</v>
      </c>
      <c r="E268" s="68">
        <v>1.3294027484016402E-2</v>
      </c>
      <c r="F268" s="69" t="s">
        <v>479</v>
      </c>
      <c r="G268" s="68">
        <v>0.13317147531814691</v>
      </c>
      <c r="H268" s="69" t="s">
        <v>480</v>
      </c>
      <c r="I268" s="69" t="s">
        <v>490</v>
      </c>
      <c r="J268" s="69" t="s">
        <v>482</v>
      </c>
    </row>
    <row r="269" spans="1:10" hidden="1">
      <c r="A269" s="68">
        <v>766</v>
      </c>
      <c r="B269" s="69" t="s">
        <v>460</v>
      </c>
      <c r="C269" s="69"/>
      <c r="D269" s="69" t="s">
        <v>508</v>
      </c>
      <c r="E269" s="68">
        <v>1.7651432607892953E-2</v>
      </c>
      <c r="F269" s="69" t="s">
        <v>479</v>
      </c>
      <c r="G269" s="68">
        <v>0.17682130751558855</v>
      </c>
      <c r="H269" s="69" t="s">
        <v>480</v>
      </c>
      <c r="I269" s="69" t="s">
        <v>490</v>
      </c>
      <c r="J269" s="69" t="s">
        <v>482</v>
      </c>
    </row>
    <row r="270" spans="1:10" hidden="1">
      <c r="A270" s="68">
        <v>766</v>
      </c>
      <c r="B270" s="69" t="s">
        <v>460</v>
      </c>
      <c r="C270" s="69"/>
      <c r="D270" s="69" t="s">
        <v>509</v>
      </c>
      <c r="E270" s="68">
        <v>1.3340453185754331E-2</v>
      </c>
      <c r="F270" s="69" t="s">
        <v>479</v>
      </c>
      <c r="G270" s="68">
        <v>0.13363653973903469</v>
      </c>
      <c r="H270" s="69" t="s">
        <v>480</v>
      </c>
      <c r="I270" s="69" t="s">
        <v>490</v>
      </c>
      <c r="J270" s="69" t="s">
        <v>482</v>
      </c>
    </row>
    <row r="271" spans="1:10" hidden="1">
      <c r="A271" s="68">
        <v>766</v>
      </c>
      <c r="B271" s="69" t="s">
        <v>460</v>
      </c>
      <c r="C271" s="69"/>
      <c r="D271" s="69" t="s">
        <v>512</v>
      </c>
      <c r="E271" s="68">
        <v>4.1999999999999998E-5</v>
      </c>
      <c r="F271" s="69" t="s">
        <v>479</v>
      </c>
      <c r="G271" s="68">
        <v>4.207304347826087E-4</v>
      </c>
      <c r="H271" s="69" t="s">
        <v>480</v>
      </c>
      <c r="I271" s="69" t="s">
        <v>481</v>
      </c>
      <c r="J271" s="69" t="s">
        <v>484</v>
      </c>
    </row>
    <row r="272" spans="1:10" hidden="1">
      <c r="A272" s="68">
        <v>766</v>
      </c>
      <c r="B272" s="69" t="s">
        <v>460</v>
      </c>
      <c r="C272" s="69"/>
      <c r="D272" s="69" t="s">
        <v>526</v>
      </c>
      <c r="E272" s="68">
        <v>2.8266666666666668E-5</v>
      </c>
      <c r="F272" s="69" t="s">
        <v>479</v>
      </c>
      <c r="G272" s="68">
        <v>2.8315826086956525E-4</v>
      </c>
      <c r="H272" s="69" t="s">
        <v>480</v>
      </c>
      <c r="I272" s="69" t="s">
        <v>481</v>
      </c>
      <c r="J272" s="69" t="s">
        <v>484</v>
      </c>
    </row>
    <row r="273" spans="1:10" hidden="1">
      <c r="A273" s="68">
        <v>766</v>
      </c>
      <c r="B273" s="69" t="s">
        <v>460</v>
      </c>
      <c r="C273" s="69"/>
      <c r="D273" s="69" t="s">
        <v>527</v>
      </c>
      <c r="E273" s="68">
        <v>1.4510040229357321E-4</v>
      </c>
      <c r="F273" s="69" t="s">
        <v>479</v>
      </c>
      <c r="G273" s="68">
        <v>1.4535275081930118E-3</v>
      </c>
      <c r="H273" s="69" t="s">
        <v>480</v>
      </c>
      <c r="I273" s="69" t="s">
        <v>490</v>
      </c>
      <c r="J273" s="69" t="s">
        <v>482</v>
      </c>
    </row>
    <row r="274" spans="1:10" hidden="1">
      <c r="A274" s="68">
        <v>766</v>
      </c>
      <c r="B274" s="69" t="s">
        <v>460</v>
      </c>
      <c r="C274" s="69"/>
      <c r="D274" s="69" t="s">
        <v>528</v>
      </c>
      <c r="E274" s="68">
        <v>1.4611916170802696E-4</v>
      </c>
      <c r="F274" s="69" t="s">
        <v>479</v>
      </c>
      <c r="G274" s="68">
        <v>1.4637328198925832E-3</v>
      </c>
      <c r="H274" s="69" t="s">
        <v>480</v>
      </c>
      <c r="I274" s="69" t="s">
        <v>490</v>
      </c>
      <c r="J274" s="69" t="s">
        <v>484</v>
      </c>
    </row>
    <row r="275" spans="1:10" hidden="1">
      <c r="A275" s="68">
        <v>766</v>
      </c>
      <c r="B275" s="69" t="s">
        <v>460</v>
      </c>
      <c r="C275" s="69"/>
      <c r="D275" s="69" t="s">
        <v>514</v>
      </c>
      <c r="E275" s="68">
        <v>7.8487966261460659E-7</v>
      </c>
      <c r="F275" s="69" t="s">
        <v>479</v>
      </c>
      <c r="G275" s="68">
        <v>7.8624467072350165E-6</v>
      </c>
      <c r="H275" s="69" t="s">
        <v>480</v>
      </c>
      <c r="I275" s="69" t="s">
        <v>490</v>
      </c>
      <c r="J275" s="69" t="s">
        <v>482</v>
      </c>
    </row>
    <row r="276" spans="1:10" hidden="1">
      <c r="A276" s="68">
        <v>766</v>
      </c>
      <c r="B276" s="69" t="s">
        <v>460</v>
      </c>
      <c r="C276" s="69"/>
      <c r="D276" s="69" t="s">
        <v>515</v>
      </c>
      <c r="E276" s="68">
        <v>1.5730676404239948E-5</v>
      </c>
      <c r="F276" s="69" t="s">
        <v>479</v>
      </c>
      <c r="G276" s="68">
        <v>1.575803410233428E-4</v>
      </c>
      <c r="H276" s="69" t="s">
        <v>480</v>
      </c>
      <c r="I276" s="69" t="s">
        <v>490</v>
      </c>
      <c r="J276" s="69" t="s">
        <v>482</v>
      </c>
    </row>
    <row r="277" spans="1:10" hidden="1">
      <c r="A277" s="68">
        <v>766</v>
      </c>
      <c r="B277" s="69" t="s">
        <v>460</v>
      </c>
      <c r="C277" s="69"/>
      <c r="D277" s="69" t="s">
        <v>516</v>
      </c>
      <c r="E277" s="68">
        <v>2.4833333333333334E-8</v>
      </c>
      <c r="F277" s="69" t="s">
        <v>479</v>
      </c>
      <c r="G277" s="68">
        <v>2.4876521739130438E-7</v>
      </c>
      <c r="H277" s="69" t="s">
        <v>480</v>
      </c>
      <c r="I277" s="69" t="s">
        <v>481</v>
      </c>
      <c r="J277" s="69" t="s">
        <v>482</v>
      </c>
    </row>
    <row r="278" spans="1:10" hidden="1">
      <c r="A278" s="68">
        <v>766</v>
      </c>
      <c r="B278" s="69" t="s">
        <v>460</v>
      </c>
      <c r="C278" s="69"/>
      <c r="D278" s="69" t="s">
        <v>485</v>
      </c>
      <c r="E278" s="68">
        <v>4.9666666666666663E-4</v>
      </c>
      <c r="F278" s="69" t="s">
        <v>479</v>
      </c>
      <c r="G278" s="68">
        <v>4.9753043478260872E-3</v>
      </c>
      <c r="H278" s="69" t="s">
        <v>480</v>
      </c>
      <c r="I278" s="69" t="s">
        <v>481</v>
      </c>
      <c r="J278" s="69" t="s">
        <v>482</v>
      </c>
    </row>
    <row r="279" spans="1:10">
      <c r="A279" s="68">
        <v>766</v>
      </c>
      <c r="B279" s="69" t="s">
        <v>460</v>
      </c>
      <c r="C279" s="69" t="str">
        <f>CONCATENATE(A279," &amp; ",B279)</f>
        <v>766 &amp; W7</v>
      </c>
      <c r="D279" s="69" t="s">
        <v>518</v>
      </c>
      <c r="E279" s="104">
        <v>6.2003828067537243E-4</v>
      </c>
      <c r="F279" s="69" t="s">
        <v>479</v>
      </c>
      <c r="G279" s="104">
        <v>6.2111660812002529E-3</v>
      </c>
      <c r="H279" s="69" t="s">
        <v>480</v>
      </c>
      <c r="I279" s="69" t="s">
        <v>490</v>
      </c>
      <c r="J279" s="69" t="s">
        <v>482</v>
      </c>
    </row>
    <row r="280" spans="1:10" hidden="1">
      <c r="A280" s="68">
        <v>766</v>
      </c>
      <c r="B280" s="69" t="s">
        <v>460</v>
      </c>
      <c r="C280" s="69"/>
      <c r="D280" s="69" t="s">
        <v>546</v>
      </c>
      <c r="E280" s="68">
        <v>2.4233643888906207E-12</v>
      </c>
      <c r="F280" s="69" t="s">
        <v>479</v>
      </c>
      <c r="G280" s="68">
        <v>2.4275789356539089E-11</v>
      </c>
      <c r="H280" s="69" t="s">
        <v>480</v>
      </c>
      <c r="I280" s="69" t="s">
        <v>490</v>
      </c>
      <c r="J280" s="69" t="s">
        <v>482</v>
      </c>
    </row>
    <row r="281" spans="1:10" hidden="1">
      <c r="A281" s="68">
        <v>766</v>
      </c>
      <c r="B281" s="69" t="s">
        <v>460</v>
      </c>
      <c r="C281" s="69"/>
      <c r="D281" s="69" t="s">
        <v>547</v>
      </c>
      <c r="E281" s="68">
        <v>1.1817429206460573E-12</v>
      </c>
      <c r="F281" s="69" t="s">
        <v>479</v>
      </c>
      <c r="G281" s="68">
        <v>1.1837981257254418E-11</v>
      </c>
      <c r="H281" s="69" t="s">
        <v>480</v>
      </c>
      <c r="I281" s="69" t="s">
        <v>490</v>
      </c>
      <c r="J281" s="69" t="s">
        <v>482</v>
      </c>
    </row>
    <row r="282" spans="1:10" hidden="1">
      <c r="A282" s="68">
        <v>766</v>
      </c>
      <c r="B282" s="69" t="s">
        <v>460</v>
      </c>
      <c r="C282" s="69"/>
      <c r="D282" s="69" t="s">
        <v>520</v>
      </c>
      <c r="E282" s="68">
        <v>5.3528964642383867E-3</v>
      </c>
      <c r="F282" s="69" t="s">
        <v>479</v>
      </c>
      <c r="G282" s="68">
        <v>5.3622058493935844E-2</v>
      </c>
      <c r="H282" s="69" t="s">
        <v>480</v>
      </c>
      <c r="I282" s="69" t="s">
        <v>490</v>
      </c>
      <c r="J282" s="69" t="s">
        <v>482</v>
      </c>
    </row>
    <row r="283" spans="1:10" hidden="1">
      <c r="A283" s="68">
        <v>766</v>
      </c>
      <c r="B283" s="69" t="s">
        <v>460</v>
      </c>
      <c r="C283" s="69"/>
      <c r="D283" s="69" t="s">
        <v>522</v>
      </c>
      <c r="E283" s="68">
        <v>3.6531582926018842E-6</v>
      </c>
      <c r="F283" s="69" t="s">
        <v>479</v>
      </c>
      <c r="G283" s="68">
        <v>3.6595116113716269E-5</v>
      </c>
      <c r="H283" s="69" t="s">
        <v>480</v>
      </c>
      <c r="I283" s="69" t="s">
        <v>490</v>
      </c>
      <c r="J283" s="69" t="s">
        <v>482</v>
      </c>
    </row>
    <row r="284" spans="1:10" hidden="1">
      <c r="A284" s="68">
        <v>766</v>
      </c>
      <c r="B284" s="69" t="s">
        <v>460</v>
      </c>
      <c r="C284" s="69"/>
      <c r="D284" s="69" t="s">
        <v>529</v>
      </c>
      <c r="E284" s="68">
        <v>0.34436118706066243</v>
      </c>
      <c r="F284" s="69" t="s">
        <v>479</v>
      </c>
      <c r="G284" s="68">
        <v>3.4496007608163755</v>
      </c>
      <c r="H284" s="69" t="s">
        <v>480</v>
      </c>
      <c r="I284" s="69" t="s">
        <v>490</v>
      </c>
      <c r="J284" s="69" t="s">
        <v>482</v>
      </c>
    </row>
    <row r="285" spans="1:10" hidden="1">
      <c r="A285" s="68">
        <v>766</v>
      </c>
      <c r="B285" s="69" t="s">
        <v>460</v>
      </c>
      <c r="C285" s="69"/>
      <c r="D285" s="69" t="s">
        <v>523</v>
      </c>
      <c r="E285" s="68">
        <v>8.3990270377288948E-4</v>
      </c>
      <c r="F285" s="69" t="s">
        <v>479</v>
      </c>
      <c r="G285" s="68">
        <v>8.4136340412727714E-3</v>
      </c>
      <c r="H285" s="69" t="s">
        <v>480</v>
      </c>
      <c r="I285" s="69" t="s">
        <v>490</v>
      </c>
      <c r="J285" s="69" t="s">
        <v>482</v>
      </c>
    </row>
    <row r="286" spans="1:10" hidden="1">
      <c r="A286" s="68">
        <v>766</v>
      </c>
      <c r="B286" s="69" t="s">
        <v>460</v>
      </c>
      <c r="C286" s="69"/>
      <c r="D286" s="69" t="s">
        <v>524</v>
      </c>
      <c r="E286" s="68">
        <v>2.2598325503860751E-2</v>
      </c>
      <c r="F286" s="69" t="s">
        <v>479</v>
      </c>
      <c r="G286" s="68">
        <v>0.22637626939519639</v>
      </c>
      <c r="H286" s="69" t="s">
        <v>480</v>
      </c>
      <c r="I286" s="69" t="s">
        <v>490</v>
      </c>
      <c r="J286" s="69" t="s">
        <v>482</v>
      </c>
    </row>
    <row r="287" spans="1:10" hidden="1">
      <c r="A287" s="68">
        <v>766</v>
      </c>
      <c r="B287" s="69" t="s">
        <v>460</v>
      </c>
      <c r="C287" s="69"/>
      <c r="D287" s="69" t="s">
        <v>525</v>
      </c>
      <c r="E287" s="68">
        <v>1.864692394825479E-2</v>
      </c>
      <c r="F287" s="69" t="s">
        <v>479</v>
      </c>
      <c r="G287" s="68">
        <v>0.18679353381208277</v>
      </c>
      <c r="H287" s="69" t="s">
        <v>480</v>
      </c>
      <c r="I287" s="69" t="s">
        <v>490</v>
      </c>
      <c r="J287" s="69" t="s">
        <v>482</v>
      </c>
    </row>
  </sheetData>
  <autoFilter ref="A1:J287">
    <filterColumn colId="2"/>
    <filterColumn colId="3">
      <filters>
        <filter val="Arsenic"/>
        <filter val="Chromium"/>
        <filter val="Nickel"/>
      </filters>
    </filterColumn>
    <sortState ref="A7:J279">
      <sortCondition ref="D1:D287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" sqref="A2"/>
    </sheetView>
  </sheetViews>
  <sheetFormatPr defaultRowHeight="15"/>
  <cols>
    <col min="1" max="1" width="12.140625" style="76" bestFit="1" customWidth="1"/>
    <col min="2" max="2" width="13.7109375" style="76" bestFit="1" customWidth="1"/>
    <col min="3" max="3" width="15.42578125" style="76" bestFit="1" customWidth="1"/>
    <col min="4" max="4" width="13.140625" style="76" bestFit="1" customWidth="1"/>
    <col min="5" max="5" width="35.28515625" style="76" bestFit="1" customWidth="1"/>
    <col min="6" max="16384" width="9.140625" style="76"/>
  </cols>
  <sheetData>
    <row r="1" spans="1:5">
      <c r="A1" s="82" t="s">
        <v>572</v>
      </c>
      <c r="B1" s="82" t="s">
        <v>573</v>
      </c>
      <c r="C1" s="82" t="s">
        <v>574</v>
      </c>
      <c r="D1" s="82" t="s">
        <v>575</v>
      </c>
      <c r="E1" s="82" t="s">
        <v>576</v>
      </c>
    </row>
    <row r="2" spans="1:5">
      <c r="A2" s="83">
        <v>100</v>
      </c>
      <c r="B2" s="84" t="s">
        <v>577</v>
      </c>
      <c r="C2" s="84" t="s">
        <v>578</v>
      </c>
      <c r="D2" s="84" t="s">
        <v>579</v>
      </c>
      <c r="E2" s="84" t="s">
        <v>580</v>
      </c>
    </row>
    <row r="3" spans="1:5">
      <c r="A3" s="83">
        <v>101</v>
      </c>
      <c r="B3" s="84" t="s">
        <v>577</v>
      </c>
      <c r="C3" s="84" t="s">
        <v>578</v>
      </c>
      <c r="D3" s="84" t="s">
        <v>579</v>
      </c>
      <c r="E3" s="84" t="s">
        <v>581</v>
      </c>
    </row>
    <row r="4" spans="1:5">
      <c r="A4" s="83">
        <v>102</v>
      </c>
      <c r="B4" s="84" t="s">
        <v>577</v>
      </c>
      <c r="C4" s="84" t="s">
        <v>578</v>
      </c>
      <c r="D4" s="84" t="s">
        <v>579</v>
      </c>
      <c r="E4" s="84" t="s">
        <v>582</v>
      </c>
    </row>
    <row r="5" spans="1:5">
      <c r="A5" s="83">
        <v>103</v>
      </c>
      <c r="B5" s="84" t="s">
        <v>577</v>
      </c>
      <c r="C5" s="84" t="s">
        <v>578</v>
      </c>
      <c r="D5" s="84" t="s">
        <v>579</v>
      </c>
      <c r="E5" s="84" t="s">
        <v>583</v>
      </c>
    </row>
    <row r="6" spans="1:5">
      <c r="A6" s="83">
        <v>104</v>
      </c>
      <c r="B6" s="84" t="s">
        <v>577</v>
      </c>
      <c r="C6" s="84" t="s">
        <v>578</v>
      </c>
      <c r="D6" s="84" t="s">
        <v>584</v>
      </c>
      <c r="E6" s="84" t="s">
        <v>581</v>
      </c>
    </row>
    <row r="7" spans="1:5">
      <c r="A7" s="83">
        <v>105</v>
      </c>
      <c r="B7" s="84" t="s">
        <v>577</v>
      </c>
      <c r="C7" s="84" t="s">
        <v>578</v>
      </c>
      <c r="D7" s="84" t="s">
        <v>584</v>
      </c>
      <c r="E7" s="84" t="s">
        <v>583</v>
      </c>
    </row>
    <row r="8" spans="1:5">
      <c r="A8" s="83">
        <v>106</v>
      </c>
      <c r="B8" s="84" t="s">
        <v>577</v>
      </c>
      <c r="C8" s="84" t="s">
        <v>585</v>
      </c>
      <c r="D8" s="84" t="s">
        <v>584</v>
      </c>
      <c r="E8" s="84" t="s">
        <v>581</v>
      </c>
    </row>
    <row r="9" spans="1:5">
      <c r="A9" s="83">
        <v>107</v>
      </c>
      <c r="B9" s="84" t="s">
        <v>577</v>
      </c>
      <c r="C9" s="84" t="s">
        <v>586</v>
      </c>
      <c r="D9" s="84" t="s">
        <v>579</v>
      </c>
      <c r="E9" s="84" t="s">
        <v>580</v>
      </c>
    </row>
    <row r="10" spans="1:5">
      <c r="A10" s="83">
        <v>108</v>
      </c>
      <c r="B10" s="84" t="s">
        <v>577</v>
      </c>
      <c r="C10" s="84" t="s">
        <v>586</v>
      </c>
      <c r="D10" s="84" t="s">
        <v>579</v>
      </c>
      <c r="E10" s="84" t="s">
        <v>581</v>
      </c>
    </row>
    <row r="11" spans="1:5">
      <c r="A11" s="83">
        <v>109</v>
      </c>
      <c r="B11" s="84" t="s">
        <v>577</v>
      </c>
      <c r="C11" s="84" t="s">
        <v>586</v>
      </c>
      <c r="D11" s="84" t="s">
        <v>584</v>
      </c>
      <c r="E11" s="84" t="s">
        <v>581</v>
      </c>
    </row>
    <row r="12" spans="1:5">
      <c r="A12" s="83">
        <v>110</v>
      </c>
      <c r="B12" s="84" t="s">
        <v>577</v>
      </c>
      <c r="C12" s="84" t="s">
        <v>587</v>
      </c>
      <c r="D12" s="84" t="s">
        <v>579</v>
      </c>
      <c r="E12" s="84" t="s">
        <v>580</v>
      </c>
    </row>
    <row r="13" spans="1:5">
      <c r="A13" s="83">
        <v>111</v>
      </c>
      <c r="B13" s="84" t="s">
        <v>577</v>
      </c>
      <c r="C13" s="84" t="s">
        <v>587</v>
      </c>
      <c r="D13" s="84" t="s">
        <v>579</v>
      </c>
      <c r="E13" s="84" t="s">
        <v>581</v>
      </c>
    </row>
    <row r="14" spans="1:5">
      <c r="A14" s="83">
        <v>112</v>
      </c>
      <c r="B14" s="84" t="s">
        <v>577</v>
      </c>
      <c r="C14" s="84" t="s">
        <v>587</v>
      </c>
      <c r="D14" s="84" t="s">
        <v>579</v>
      </c>
      <c r="E14" s="84" t="s">
        <v>582</v>
      </c>
    </row>
    <row r="15" spans="1:5">
      <c r="A15" s="83">
        <v>113</v>
      </c>
      <c r="B15" s="84" t="s">
        <v>577</v>
      </c>
      <c r="C15" s="84" t="s">
        <v>587</v>
      </c>
      <c r="D15" s="84" t="s">
        <v>579</v>
      </c>
      <c r="E15" s="84" t="s">
        <v>583</v>
      </c>
    </row>
    <row r="16" spans="1:5">
      <c r="A16" s="83">
        <v>114</v>
      </c>
      <c r="B16" s="84" t="s">
        <v>577</v>
      </c>
      <c r="C16" s="84" t="s">
        <v>587</v>
      </c>
      <c r="D16" s="84" t="s">
        <v>579</v>
      </c>
      <c r="E16" s="84" t="s">
        <v>588</v>
      </c>
    </row>
    <row r="17" spans="1:5">
      <c r="A17" s="83">
        <v>115</v>
      </c>
      <c r="B17" s="84" t="s">
        <v>577</v>
      </c>
      <c r="C17" s="84" t="s">
        <v>589</v>
      </c>
      <c r="D17" s="84" t="s">
        <v>589</v>
      </c>
      <c r="E17" s="84" t="s">
        <v>590</v>
      </c>
    </row>
    <row r="18" spans="1:5">
      <c r="A18" s="83">
        <v>116</v>
      </c>
      <c r="B18" s="84" t="s">
        <v>577</v>
      </c>
      <c r="C18" s="84" t="s">
        <v>589</v>
      </c>
      <c r="D18" s="84" t="s">
        <v>589</v>
      </c>
      <c r="E18" s="84" t="s">
        <v>591</v>
      </c>
    </row>
    <row r="19" spans="1:5">
      <c r="A19" s="83">
        <v>117</v>
      </c>
      <c r="B19" s="84" t="s">
        <v>577</v>
      </c>
      <c r="C19" s="84" t="s">
        <v>592</v>
      </c>
      <c r="D19" s="84" t="s">
        <v>579</v>
      </c>
      <c r="E19" s="84" t="s">
        <v>591</v>
      </c>
    </row>
    <row r="20" spans="1:5">
      <c r="A20" s="83">
        <v>118</v>
      </c>
      <c r="B20" s="84" t="s">
        <v>577</v>
      </c>
      <c r="C20" s="84" t="s">
        <v>593</v>
      </c>
      <c r="D20" s="84" t="s">
        <v>579</v>
      </c>
      <c r="E20" s="84" t="s">
        <v>583</v>
      </c>
    </row>
    <row r="21" spans="1:5">
      <c r="A21" s="83">
        <v>119</v>
      </c>
      <c r="B21" s="84" t="s">
        <v>577</v>
      </c>
      <c r="C21" s="84" t="s">
        <v>593</v>
      </c>
      <c r="D21" s="84" t="s">
        <v>579</v>
      </c>
      <c r="E21" s="84" t="s">
        <v>594</v>
      </c>
    </row>
    <row r="22" spans="1:5">
      <c r="A22" s="83">
        <v>120</v>
      </c>
      <c r="B22" s="84" t="s">
        <v>577</v>
      </c>
      <c r="C22" s="84" t="s">
        <v>595</v>
      </c>
      <c r="D22" s="84" t="s">
        <v>579</v>
      </c>
      <c r="E22" s="84" t="s">
        <v>596</v>
      </c>
    </row>
    <row r="23" spans="1:5">
      <c r="A23" s="83">
        <v>121</v>
      </c>
      <c r="B23" s="84" t="s">
        <v>577</v>
      </c>
      <c r="C23" s="84" t="s">
        <v>597</v>
      </c>
      <c r="D23" s="84" t="s">
        <v>584</v>
      </c>
      <c r="E23" s="84" t="s">
        <v>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Case Study Emis</vt:lpstr>
      <vt:lpstr>Bin_As</vt:lpstr>
      <vt:lpstr>Bin_Cr</vt:lpstr>
      <vt:lpstr>Bin_Ni</vt:lpstr>
      <vt:lpstr>Heat_Input</vt:lpstr>
      <vt:lpstr>EF_Bins</vt:lpstr>
      <vt:lpstr>All_EFs</vt:lpstr>
      <vt:lpstr>Boiler_Bin_Key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sjohnson</dc:creator>
  <cp:lastModifiedBy>Marc Houyoux</cp:lastModifiedBy>
  <cp:lastPrinted>2011-12-02T17:18:19Z</cp:lastPrinted>
  <dcterms:created xsi:type="dcterms:W3CDTF">2011-12-01T15:16:17Z</dcterms:created>
  <dcterms:modified xsi:type="dcterms:W3CDTF">2011-12-13T02:08:22Z</dcterms:modified>
</cp:coreProperties>
</file>