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eriley03" algorithmName="SHA-512" hashValue="EBjHXcNwqDY3jB345NG1pcw6R4k78HV+WGreK2uaHY6tgCsZxtA96M0Vk84yvOVCLzUGhHA7BAy9AwooNCsXQQ==" saltValue="ua7y+FYWnxCleBje83pJIw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s and Panels\Special Teams\ESA Pilots\NAS APPENDICES\FINAL\Diazinon\"/>
    </mc:Choice>
  </mc:AlternateContent>
  <bookViews>
    <workbookView xWindow="240" yWindow="108" windowWidth="14808" windowHeight="8016"/>
  </bookViews>
  <sheets>
    <sheet name="READ ME" sheetId="7" r:id="rId1"/>
    <sheet name="Fish and Amphibians" sheetId="8" r:id="rId2"/>
    <sheet name="FW Inverts" sheetId="9" r:id="rId3"/>
    <sheet name="SW Inverts" sheetId="10" r:id="rId4"/>
    <sheet name="Mammals" sheetId="6" r:id="rId5"/>
    <sheet name="Terr Inverts" sheetId="5" r:id="rId6"/>
    <sheet name="terrestrial plants" sheetId="4" r:id="rId7"/>
    <sheet name="aquatic plants" sheetId="3" r:id="rId8"/>
    <sheet name="birds" sheetId="2" r:id="rId9"/>
  </sheets>
  <externalReferences>
    <externalReference r:id="rId10"/>
  </externalReferences>
  <definedNames>
    <definedName name="_xlnm._FilterDatabase" localSheetId="7" hidden="1">'aquatic plants'!$A$1:$CS$59</definedName>
    <definedName name="_xlnm._FilterDatabase" localSheetId="8" hidden="1">birds!$A$1:$GH$193</definedName>
    <definedName name="_xlnm._FilterDatabase" localSheetId="1" hidden="1">'Fish and Amphibians'!$A$1:$CW$1060</definedName>
    <definedName name="_xlnm._FilterDatabase" localSheetId="2" hidden="1">'FW Inverts'!$A$1:$DT$773</definedName>
    <definedName name="_xlnm._FilterDatabase" localSheetId="3" hidden="1">'SW Inverts'!$A$1:$DT$796</definedName>
    <definedName name="_xlnm._FilterDatabase" localSheetId="6" hidden="1">'terrestrial plants'!$A$1:$CR$137</definedName>
  </definedNames>
  <calcPr calcId="152511"/>
</workbook>
</file>

<file path=xl/calcChain.xml><?xml version="1.0" encoding="utf-8"?>
<calcChain xmlns="http://schemas.openxmlformats.org/spreadsheetml/2006/main">
  <c r="G115" i="10" l="1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98" i="10"/>
  <c r="G97" i="10"/>
  <c r="G96" i="10"/>
  <c r="G90" i="10"/>
  <c r="J53" i="10"/>
  <c r="G53" i="10"/>
  <c r="G44" i="10"/>
  <c r="G43" i="10"/>
  <c r="G42" i="10"/>
  <c r="G41" i="10"/>
  <c r="G40" i="10"/>
  <c r="G39" i="10"/>
  <c r="G38" i="10"/>
  <c r="G33" i="10"/>
  <c r="G19" i="10"/>
  <c r="G273" i="9"/>
  <c r="G258" i="9"/>
  <c r="G251" i="9"/>
  <c r="G250" i="9"/>
  <c r="G248" i="9"/>
  <c r="G247" i="9"/>
  <c r="G245" i="9"/>
  <c r="G244" i="9"/>
  <c r="G240" i="9"/>
  <c r="G238" i="9"/>
  <c r="G237" i="9"/>
  <c r="G215" i="9"/>
  <c r="G213" i="9"/>
  <c r="G206" i="9"/>
  <c r="G205" i="9"/>
  <c r="G201" i="9"/>
  <c r="G196" i="9"/>
  <c r="G186" i="9"/>
  <c r="G175" i="9"/>
  <c r="G152" i="9"/>
  <c r="G145" i="9"/>
  <c r="G124" i="9"/>
  <c r="G65" i="9"/>
  <c r="V1060" i="8" l="1"/>
  <c r="R1060" i="8"/>
  <c r="V1059" i="8"/>
  <c r="R1059" i="8"/>
  <c r="V1058" i="8"/>
  <c r="R1058" i="8"/>
  <c r="V1057" i="8"/>
  <c r="R1057" i="8"/>
  <c r="V1056" i="8"/>
  <c r="R1056" i="8"/>
  <c r="V1055" i="8"/>
  <c r="R1055" i="8"/>
  <c r="V1054" i="8"/>
  <c r="R1054" i="8"/>
  <c r="V1053" i="8"/>
  <c r="R1053" i="8"/>
  <c r="V1052" i="8"/>
  <c r="R1052" i="8"/>
  <c r="V1051" i="8"/>
  <c r="R1051" i="8"/>
  <c r="V1050" i="8"/>
  <c r="R1050" i="8"/>
  <c r="V1049" i="8"/>
  <c r="R1049" i="8"/>
  <c r="V1048" i="8"/>
  <c r="R1048" i="8"/>
  <c r="V1047" i="8"/>
  <c r="R1047" i="8"/>
  <c r="V1046" i="8"/>
  <c r="R1046" i="8"/>
  <c r="V1045" i="8"/>
  <c r="R1045" i="8"/>
  <c r="V1044" i="8"/>
  <c r="R1044" i="8"/>
  <c r="V1043" i="8"/>
  <c r="R1043" i="8"/>
  <c r="V1042" i="8"/>
  <c r="R1042" i="8"/>
  <c r="V1041" i="8"/>
  <c r="R1041" i="8"/>
  <c r="V1040" i="8"/>
  <c r="R1040" i="8"/>
  <c r="V1039" i="8"/>
  <c r="R1039" i="8"/>
  <c r="V1038" i="8"/>
  <c r="R1038" i="8"/>
  <c r="V1037" i="8"/>
  <c r="R1037" i="8"/>
  <c r="V1036" i="8"/>
  <c r="R1036" i="8"/>
  <c r="V1035" i="8"/>
  <c r="R1035" i="8"/>
  <c r="V1034" i="8"/>
  <c r="R1034" i="8"/>
  <c r="V1033" i="8"/>
  <c r="R1033" i="8"/>
  <c r="V1032" i="8"/>
  <c r="R1032" i="8"/>
  <c r="V1031" i="8"/>
  <c r="R1031" i="8"/>
  <c r="V1030" i="8"/>
  <c r="R1030" i="8"/>
  <c r="V1029" i="8"/>
  <c r="R1029" i="8"/>
  <c r="V1028" i="8"/>
  <c r="R1028" i="8"/>
  <c r="V1027" i="8"/>
  <c r="R1027" i="8"/>
  <c r="V1026" i="8"/>
  <c r="R1026" i="8"/>
  <c r="V1025" i="8"/>
  <c r="R1025" i="8"/>
  <c r="V1024" i="8"/>
  <c r="R1024" i="8"/>
  <c r="V1023" i="8"/>
  <c r="R1023" i="8"/>
  <c r="V1022" i="8"/>
  <c r="R1022" i="8"/>
  <c r="V1021" i="8"/>
  <c r="R1021" i="8"/>
  <c r="V1020" i="8"/>
  <c r="R1020" i="8"/>
  <c r="V1019" i="8"/>
  <c r="R1019" i="8"/>
  <c r="V1018" i="8"/>
  <c r="R1018" i="8"/>
  <c r="V1017" i="8"/>
  <c r="R1017" i="8"/>
  <c r="V1016" i="8"/>
  <c r="R1016" i="8"/>
  <c r="V1015" i="8"/>
  <c r="R1015" i="8"/>
  <c r="V1014" i="8"/>
  <c r="R1014" i="8"/>
  <c r="V1013" i="8"/>
  <c r="R1013" i="8"/>
  <c r="V1012" i="8"/>
  <c r="R1012" i="8"/>
  <c r="V1011" i="8"/>
  <c r="R1011" i="8"/>
  <c r="V1010" i="8"/>
  <c r="R1010" i="8"/>
  <c r="V1009" i="8"/>
  <c r="R1009" i="8"/>
  <c r="V1008" i="8"/>
  <c r="R1008" i="8"/>
  <c r="V1007" i="8"/>
  <c r="R1007" i="8"/>
  <c r="V1006" i="8"/>
  <c r="R1006" i="8"/>
  <c r="V1005" i="8"/>
  <c r="R1005" i="8"/>
  <c r="V1004" i="8"/>
  <c r="R1004" i="8"/>
  <c r="V1003" i="8"/>
  <c r="R1003" i="8"/>
  <c r="V1002" i="8"/>
  <c r="R1002" i="8"/>
  <c r="V1001" i="8"/>
  <c r="R1001" i="8"/>
  <c r="V1000" i="8"/>
  <c r="R1000" i="8"/>
  <c r="V999" i="8"/>
  <c r="R999" i="8"/>
  <c r="V998" i="8"/>
  <c r="R998" i="8"/>
  <c r="V997" i="8"/>
  <c r="R997" i="8"/>
  <c r="V996" i="8"/>
  <c r="R996" i="8"/>
  <c r="V995" i="8"/>
  <c r="R995" i="8"/>
  <c r="V994" i="8"/>
  <c r="R994" i="8"/>
  <c r="V993" i="8"/>
  <c r="R993" i="8"/>
  <c r="V992" i="8"/>
  <c r="R992" i="8"/>
  <c r="V991" i="8"/>
  <c r="R991" i="8"/>
  <c r="V990" i="8"/>
  <c r="R990" i="8"/>
  <c r="V989" i="8"/>
  <c r="R989" i="8"/>
  <c r="V988" i="8"/>
  <c r="R988" i="8"/>
  <c r="V987" i="8"/>
  <c r="R987" i="8"/>
  <c r="V986" i="8"/>
  <c r="R986" i="8"/>
  <c r="V985" i="8"/>
  <c r="R985" i="8"/>
  <c r="V984" i="8"/>
  <c r="R984" i="8"/>
  <c r="V983" i="8"/>
  <c r="R983" i="8"/>
  <c r="V982" i="8"/>
  <c r="R982" i="8"/>
  <c r="V981" i="8"/>
  <c r="R981" i="8"/>
  <c r="V980" i="8"/>
  <c r="R980" i="8"/>
  <c r="V979" i="8"/>
  <c r="R979" i="8"/>
  <c r="V978" i="8"/>
  <c r="R978" i="8"/>
  <c r="V977" i="8"/>
  <c r="R977" i="8"/>
  <c r="V976" i="8"/>
  <c r="R976" i="8"/>
  <c r="V975" i="8"/>
  <c r="R975" i="8"/>
  <c r="I975" i="8"/>
  <c r="V974" i="8"/>
  <c r="R974" i="8"/>
  <c r="V973" i="8"/>
  <c r="R973" i="8"/>
  <c r="V972" i="8"/>
  <c r="R972" i="8"/>
  <c r="V971" i="8"/>
  <c r="R971" i="8"/>
  <c r="V970" i="8"/>
  <c r="R970" i="8"/>
  <c r="I970" i="8"/>
  <c r="V969" i="8"/>
  <c r="R969" i="8"/>
  <c r="V968" i="8"/>
  <c r="R968" i="8"/>
  <c r="I968" i="8"/>
  <c r="V967" i="8"/>
  <c r="R967" i="8"/>
  <c r="V966" i="8"/>
  <c r="R966" i="8"/>
  <c r="V965" i="8"/>
  <c r="R965" i="8"/>
  <c r="V964" i="8"/>
  <c r="R964" i="8"/>
  <c r="V963" i="8"/>
  <c r="R963" i="8"/>
  <c r="V962" i="8"/>
  <c r="R962" i="8"/>
  <c r="V961" i="8"/>
  <c r="R961" i="8"/>
  <c r="V960" i="8"/>
  <c r="R960" i="8"/>
  <c r="V959" i="8"/>
  <c r="R959" i="8"/>
  <c r="V958" i="8"/>
  <c r="R958" i="8"/>
  <c r="V957" i="8"/>
  <c r="R957" i="8"/>
  <c r="V956" i="8"/>
  <c r="R956" i="8"/>
  <c r="V955" i="8"/>
  <c r="R955" i="8"/>
  <c r="V954" i="8"/>
  <c r="R954" i="8"/>
  <c r="V953" i="8"/>
  <c r="R953" i="8"/>
  <c r="V952" i="8"/>
  <c r="R952" i="8"/>
  <c r="V951" i="8"/>
  <c r="R951" i="8"/>
  <c r="V950" i="8"/>
  <c r="R950" i="8"/>
  <c r="V949" i="8"/>
  <c r="R949" i="8"/>
  <c r="V948" i="8"/>
  <c r="R948" i="8"/>
  <c r="V947" i="8"/>
  <c r="R947" i="8"/>
  <c r="V946" i="8"/>
  <c r="R946" i="8"/>
  <c r="V945" i="8"/>
  <c r="R945" i="8"/>
  <c r="V944" i="8"/>
  <c r="R944" i="8"/>
  <c r="V943" i="8"/>
  <c r="R943" i="8"/>
  <c r="V942" i="8"/>
  <c r="R942" i="8"/>
  <c r="V941" i="8"/>
  <c r="R941" i="8"/>
  <c r="V940" i="8"/>
  <c r="R940" i="8"/>
  <c r="V939" i="8"/>
  <c r="R939" i="8"/>
  <c r="V938" i="8"/>
  <c r="R938" i="8"/>
  <c r="V937" i="8"/>
  <c r="R937" i="8"/>
  <c r="V936" i="8"/>
  <c r="R936" i="8"/>
  <c r="V935" i="8"/>
  <c r="R935" i="8"/>
  <c r="V934" i="8"/>
  <c r="R934" i="8"/>
  <c r="V933" i="8"/>
  <c r="R933" i="8"/>
  <c r="V932" i="8"/>
  <c r="R932" i="8"/>
  <c r="V931" i="8"/>
  <c r="R931" i="8"/>
  <c r="V930" i="8"/>
  <c r="R930" i="8"/>
  <c r="V929" i="8"/>
  <c r="R929" i="8"/>
  <c r="V928" i="8"/>
  <c r="R928" i="8"/>
  <c r="V927" i="8"/>
  <c r="R927" i="8"/>
  <c r="V926" i="8"/>
  <c r="R926" i="8"/>
  <c r="V925" i="8"/>
  <c r="R925" i="8"/>
  <c r="V924" i="8"/>
  <c r="R924" i="8"/>
  <c r="V923" i="8"/>
  <c r="R923" i="8"/>
  <c r="V922" i="8"/>
  <c r="R922" i="8"/>
  <c r="V921" i="8"/>
  <c r="R921" i="8"/>
  <c r="V920" i="8"/>
  <c r="R920" i="8"/>
  <c r="V919" i="8"/>
  <c r="R919" i="8"/>
  <c r="V918" i="8"/>
  <c r="R918" i="8"/>
  <c r="V917" i="8"/>
  <c r="R917" i="8"/>
  <c r="V916" i="8"/>
  <c r="R916" i="8"/>
  <c r="V915" i="8"/>
  <c r="R915" i="8"/>
  <c r="V914" i="8"/>
  <c r="R914" i="8"/>
  <c r="V913" i="8"/>
  <c r="R913" i="8"/>
  <c r="V912" i="8"/>
  <c r="R912" i="8"/>
  <c r="V911" i="8"/>
  <c r="R911" i="8"/>
  <c r="V910" i="8"/>
  <c r="R910" i="8"/>
  <c r="V909" i="8"/>
  <c r="R909" i="8"/>
  <c r="V908" i="8"/>
  <c r="R908" i="8"/>
  <c r="V907" i="8"/>
  <c r="R907" i="8"/>
  <c r="V906" i="8"/>
  <c r="R906" i="8"/>
  <c r="V905" i="8"/>
  <c r="R905" i="8"/>
  <c r="V904" i="8"/>
  <c r="R904" i="8"/>
  <c r="V903" i="8"/>
  <c r="R903" i="8"/>
  <c r="V902" i="8"/>
  <c r="R902" i="8"/>
  <c r="V901" i="8"/>
  <c r="R901" i="8"/>
  <c r="V900" i="8"/>
  <c r="R900" i="8"/>
  <c r="V899" i="8"/>
  <c r="R899" i="8"/>
  <c r="V898" i="8"/>
  <c r="R898" i="8"/>
  <c r="V897" i="8"/>
  <c r="R897" i="8"/>
  <c r="V896" i="8"/>
  <c r="R896" i="8"/>
  <c r="V895" i="8"/>
  <c r="R895" i="8"/>
  <c r="V894" i="8"/>
  <c r="R894" i="8"/>
  <c r="V893" i="8"/>
  <c r="R893" i="8"/>
  <c r="V892" i="8"/>
  <c r="R892" i="8"/>
  <c r="V891" i="8"/>
  <c r="R891" i="8"/>
  <c r="V890" i="8"/>
  <c r="R890" i="8"/>
  <c r="V889" i="8"/>
  <c r="R889" i="8"/>
  <c r="V888" i="8"/>
  <c r="R888" i="8"/>
  <c r="V887" i="8"/>
  <c r="R887" i="8"/>
  <c r="V886" i="8"/>
  <c r="R886" i="8"/>
  <c r="V885" i="8"/>
  <c r="R885" i="8"/>
  <c r="V884" i="8"/>
  <c r="R884" i="8"/>
  <c r="V883" i="8"/>
  <c r="R883" i="8"/>
  <c r="V882" i="8"/>
  <c r="R882" i="8"/>
  <c r="V881" i="8"/>
  <c r="R881" i="8"/>
  <c r="V880" i="8"/>
  <c r="R880" i="8"/>
  <c r="V879" i="8"/>
  <c r="R879" i="8"/>
  <c r="V878" i="8"/>
  <c r="R878" i="8"/>
  <c r="V877" i="8"/>
  <c r="R877" i="8"/>
  <c r="V876" i="8"/>
  <c r="R876" i="8"/>
  <c r="V875" i="8"/>
  <c r="R875" i="8"/>
  <c r="V874" i="8"/>
  <c r="R874" i="8"/>
  <c r="V873" i="8"/>
  <c r="R873" i="8"/>
  <c r="V872" i="8"/>
  <c r="R872" i="8"/>
  <c r="V871" i="8"/>
  <c r="R871" i="8"/>
  <c r="V870" i="8"/>
  <c r="R870" i="8"/>
  <c r="V869" i="8"/>
  <c r="R869" i="8"/>
  <c r="V868" i="8"/>
  <c r="R868" i="8"/>
  <c r="V867" i="8"/>
  <c r="R867" i="8"/>
  <c r="V866" i="8"/>
  <c r="R866" i="8"/>
  <c r="V865" i="8"/>
  <c r="R865" i="8"/>
  <c r="V864" i="8"/>
  <c r="R864" i="8"/>
  <c r="V863" i="8"/>
  <c r="R863" i="8"/>
  <c r="V862" i="8"/>
  <c r="R862" i="8"/>
  <c r="V861" i="8"/>
  <c r="R861" i="8"/>
  <c r="V860" i="8"/>
  <c r="R860" i="8"/>
  <c r="V859" i="8"/>
  <c r="R859" i="8"/>
  <c r="V858" i="8"/>
  <c r="R858" i="8"/>
  <c r="V857" i="8"/>
  <c r="R857" i="8"/>
  <c r="V856" i="8"/>
  <c r="R856" i="8"/>
  <c r="V855" i="8"/>
  <c r="R855" i="8"/>
  <c r="V854" i="8"/>
  <c r="R854" i="8"/>
  <c r="V853" i="8"/>
  <c r="R853" i="8"/>
  <c r="V852" i="8"/>
  <c r="R852" i="8"/>
  <c r="V851" i="8"/>
  <c r="R851" i="8"/>
  <c r="V850" i="8"/>
  <c r="R850" i="8"/>
  <c r="V849" i="8"/>
  <c r="R849" i="8"/>
  <c r="V848" i="8"/>
  <c r="R848" i="8"/>
  <c r="V847" i="8"/>
  <c r="R847" i="8"/>
  <c r="V846" i="8"/>
  <c r="R846" i="8"/>
  <c r="V845" i="8"/>
  <c r="R845" i="8"/>
  <c r="V844" i="8"/>
  <c r="R844" i="8"/>
  <c r="V843" i="8"/>
  <c r="R843" i="8"/>
  <c r="V842" i="8"/>
  <c r="R842" i="8"/>
  <c r="V841" i="8"/>
  <c r="R841" i="8"/>
  <c r="V840" i="8"/>
  <c r="R840" i="8"/>
  <c r="V839" i="8"/>
  <c r="R839" i="8"/>
  <c r="V838" i="8"/>
  <c r="R838" i="8"/>
  <c r="V837" i="8"/>
  <c r="R837" i="8"/>
  <c r="V836" i="8"/>
  <c r="R836" i="8"/>
  <c r="V835" i="8"/>
  <c r="R835" i="8"/>
  <c r="V834" i="8"/>
  <c r="R834" i="8"/>
  <c r="V833" i="8"/>
  <c r="R833" i="8"/>
  <c r="V832" i="8"/>
  <c r="R832" i="8"/>
  <c r="V831" i="8"/>
  <c r="R831" i="8"/>
  <c r="V830" i="8"/>
  <c r="R830" i="8"/>
  <c r="V829" i="8"/>
  <c r="R829" i="8"/>
  <c r="V828" i="8"/>
  <c r="R828" i="8"/>
  <c r="V827" i="8"/>
  <c r="R827" i="8"/>
  <c r="V826" i="8"/>
  <c r="R826" i="8"/>
  <c r="V825" i="8"/>
  <c r="R825" i="8"/>
  <c r="V824" i="8"/>
  <c r="R824" i="8"/>
  <c r="V823" i="8"/>
  <c r="R823" i="8"/>
  <c r="V822" i="8"/>
  <c r="R822" i="8"/>
  <c r="V821" i="8"/>
  <c r="R821" i="8"/>
  <c r="V820" i="8"/>
  <c r="R820" i="8"/>
  <c r="V819" i="8"/>
  <c r="R819" i="8"/>
  <c r="V818" i="8"/>
  <c r="R818" i="8"/>
  <c r="V817" i="8"/>
  <c r="R817" i="8"/>
  <c r="V816" i="8"/>
  <c r="R816" i="8"/>
  <c r="V815" i="8"/>
  <c r="R815" i="8"/>
  <c r="V814" i="8"/>
  <c r="R814" i="8"/>
  <c r="V813" i="8"/>
  <c r="R813" i="8"/>
  <c r="V812" i="8"/>
  <c r="R812" i="8"/>
  <c r="V811" i="8"/>
  <c r="R811" i="8"/>
  <c r="V810" i="8"/>
  <c r="R810" i="8"/>
  <c r="V809" i="8"/>
  <c r="R809" i="8"/>
  <c r="V808" i="8"/>
  <c r="R808" i="8"/>
  <c r="V807" i="8"/>
  <c r="R807" i="8"/>
  <c r="V806" i="8"/>
  <c r="R806" i="8"/>
  <c r="V805" i="8"/>
  <c r="R805" i="8"/>
  <c r="V804" i="8"/>
  <c r="R804" i="8"/>
  <c r="V803" i="8"/>
  <c r="R803" i="8"/>
  <c r="V802" i="8"/>
  <c r="R802" i="8"/>
  <c r="I802" i="8"/>
  <c r="V801" i="8"/>
  <c r="R801" i="8"/>
  <c r="V800" i="8"/>
  <c r="R800" i="8"/>
  <c r="V799" i="8"/>
  <c r="R799" i="8"/>
  <c r="V798" i="8"/>
  <c r="R798" i="8"/>
  <c r="V797" i="8"/>
  <c r="R797" i="8"/>
  <c r="V796" i="8"/>
  <c r="R796" i="8"/>
  <c r="V795" i="8"/>
  <c r="R795" i="8"/>
  <c r="V794" i="8"/>
  <c r="R794" i="8"/>
  <c r="V793" i="8"/>
  <c r="R793" i="8"/>
  <c r="V792" i="8"/>
  <c r="R792" i="8"/>
  <c r="V791" i="8"/>
  <c r="R791" i="8"/>
  <c r="V790" i="8"/>
  <c r="R790" i="8"/>
  <c r="V789" i="8"/>
  <c r="R789" i="8"/>
  <c r="V788" i="8"/>
  <c r="R788" i="8"/>
  <c r="V787" i="8"/>
  <c r="R787" i="8"/>
  <c r="V786" i="8"/>
  <c r="R786" i="8"/>
  <c r="V785" i="8"/>
  <c r="R785" i="8"/>
  <c r="V784" i="8"/>
  <c r="R784" i="8"/>
  <c r="V783" i="8"/>
  <c r="R783" i="8"/>
  <c r="V782" i="8"/>
  <c r="R782" i="8"/>
  <c r="V781" i="8"/>
  <c r="R781" i="8"/>
  <c r="V780" i="8"/>
  <c r="R780" i="8"/>
  <c r="V779" i="8"/>
  <c r="R779" i="8"/>
  <c r="V778" i="8"/>
  <c r="R778" i="8"/>
  <c r="V777" i="8"/>
  <c r="R777" i="8"/>
  <c r="V776" i="8"/>
  <c r="R776" i="8"/>
  <c r="V775" i="8"/>
  <c r="R775" i="8"/>
  <c r="V774" i="8"/>
  <c r="R774" i="8"/>
  <c r="V773" i="8"/>
  <c r="R773" i="8"/>
  <c r="V772" i="8"/>
  <c r="R772" i="8"/>
  <c r="V771" i="8"/>
  <c r="R771" i="8"/>
  <c r="V770" i="8"/>
  <c r="R770" i="8"/>
  <c r="V769" i="8"/>
  <c r="R769" i="8"/>
  <c r="V768" i="8"/>
  <c r="R768" i="8"/>
  <c r="V767" i="8"/>
  <c r="R767" i="8"/>
  <c r="V766" i="8"/>
  <c r="R766" i="8"/>
  <c r="V765" i="8"/>
  <c r="R765" i="8"/>
  <c r="V764" i="8"/>
  <c r="R764" i="8"/>
  <c r="V763" i="8"/>
  <c r="R763" i="8"/>
  <c r="V762" i="8"/>
  <c r="R762" i="8"/>
  <c r="V761" i="8"/>
  <c r="R761" i="8"/>
  <c r="V760" i="8"/>
  <c r="R760" i="8"/>
  <c r="V759" i="8"/>
  <c r="R759" i="8"/>
  <c r="V758" i="8"/>
  <c r="R758" i="8"/>
  <c r="V757" i="8"/>
  <c r="R757" i="8"/>
  <c r="V756" i="8"/>
  <c r="R756" i="8"/>
  <c r="V755" i="8"/>
  <c r="R755" i="8"/>
  <c r="V754" i="8"/>
  <c r="R754" i="8"/>
  <c r="V753" i="8"/>
  <c r="R753" i="8"/>
  <c r="V752" i="8"/>
  <c r="R752" i="8"/>
  <c r="V751" i="8"/>
  <c r="R751" i="8"/>
  <c r="V750" i="8"/>
  <c r="R750" i="8"/>
  <c r="V749" i="8"/>
  <c r="R749" i="8"/>
  <c r="V748" i="8"/>
  <c r="R748" i="8"/>
  <c r="V747" i="8"/>
  <c r="R747" i="8"/>
  <c r="V746" i="8"/>
  <c r="R746" i="8"/>
  <c r="V745" i="8"/>
  <c r="R745" i="8"/>
  <c r="V744" i="8"/>
  <c r="R744" i="8"/>
  <c r="V743" i="8"/>
  <c r="R743" i="8"/>
  <c r="V742" i="8"/>
  <c r="R742" i="8"/>
  <c r="V741" i="8"/>
  <c r="R741" i="8"/>
  <c r="V740" i="8"/>
  <c r="R740" i="8"/>
  <c r="V739" i="8"/>
  <c r="R739" i="8"/>
  <c r="V738" i="8"/>
  <c r="R738" i="8"/>
  <c r="V737" i="8"/>
  <c r="R737" i="8"/>
  <c r="V736" i="8"/>
  <c r="R736" i="8"/>
  <c r="V735" i="8"/>
  <c r="R735" i="8"/>
  <c r="V734" i="8"/>
  <c r="R734" i="8"/>
  <c r="V733" i="8"/>
  <c r="R733" i="8"/>
  <c r="V732" i="8"/>
  <c r="R732" i="8"/>
  <c r="V731" i="8"/>
  <c r="R731" i="8"/>
  <c r="V730" i="8"/>
  <c r="R730" i="8"/>
  <c r="V729" i="8"/>
  <c r="R729" i="8"/>
  <c r="V728" i="8"/>
  <c r="R728" i="8"/>
  <c r="V727" i="8"/>
  <c r="R727" i="8"/>
  <c r="V726" i="8"/>
  <c r="R726" i="8"/>
  <c r="V725" i="8"/>
  <c r="R725" i="8"/>
  <c r="V724" i="8"/>
  <c r="R724" i="8"/>
  <c r="V723" i="8"/>
  <c r="R723" i="8"/>
  <c r="V722" i="8"/>
  <c r="R722" i="8"/>
  <c r="V721" i="8"/>
  <c r="R721" i="8"/>
  <c r="V720" i="8"/>
  <c r="R720" i="8"/>
  <c r="V719" i="8"/>
  <c r="R719" i="8"/>
  <c r="V718" i="8"/>
  <c r="R718" i="8"/>
  <c r="V717" i="8"/>
  <c r="R717" i="8"/>
  <c r="V716" i="8"/>
  <c r="R716" i="8"/>
  <c r="V715" i="8"/>
  <c r="R715" i="8"/>
  <c r="V714" i="8"/>
  <c r="R714" i="8"/>
  <c r="V713" i="8"/>
  <c r="R713" i="8"/>
  <c r="V712" i="8"/>
  <c r="R712" i="8"/>
  <c r="V711" i="8"/>
  <c r="R711" i="8"/>
  <c r="V710" i="8"/>
  <c r="R710" i="8"/>
  <c r="V709" i="8"/>
  <c r="R709" i="8"/>
  <c r="V708" i="8"/>
  <c r="R708" i="8"/>
  <c r="V707" i="8"/>
  <c r="R707" i="8"/>
  <c r="V706" i="8"/>
  <c r="R706" i="8"/>
  <c r="V705" i="8"/>
  <c r="R705" i="8"/>
  <c r="V704" i="8"/>
  <c r="R704" i="8"/>
  <c r="V703" i="8"/>
  <c r="R703" i="8"/>
  <c r="V702" i="8"/>
  <c r="R702" i="8"/>
  <c r="V701" i="8"/>
  <c r="R701" i="8"/>
  <c r="V700" i="8"/>
  <c r="R700" i="8"/>
  <c r="V699" i="8"/>
  <c r="R699" i="8"/>
  <c r="V698" i="8"/>
  <c r="R698" i="8"/>
  <c r="V697" i="8"/>
  <c r="R697" i="8"/>
  <c r="V696" i="8"/>
  <c r="R696" i="8"/>
  <c r="V695" i="8"/>
  <c r="R695" i="8"/>
  <c r="V694" i="8"/>
  <c r="R694" i="8"/>
  <c r="V693" i="8"/>
  <c r="R693" i="8"/>
  <c r="V692" i="8"/>
  <c r="R692" i="8"/>
  <c r="V691" i="8"/>
  <c r="R691" i="8"/>
  <c r="V690" i="8"/>
  <c r="R690" i="8"/>
  <c r="V689" i="8"/>
  <c r="R689" i="8"/>
  <c r="V688" i="8"/>
  <c r="R688" i="8"/>
  <c r="V687" i="8"/>
  <c r="R687" i="8"/>
  <c r="V686" i="8"/>
  <c r="R686" i="8"/>
  <c r="V685" i="8"/>
  <c r="R685" i="8"/>
  <c r="V684" i="8"/>
  <c r="R684" i="8"/>
  <c r="V683" i="8"/>
  <c r="R683" i="8"/>
  <c r="V682" i="8"/>
  <c r="R682" i="8"/>
  <c r="V681" i="8"/>
  <c r="R681" i="8"/>
  <c r="V680" i="8"/>
  <c r="R680" i="8"/>
  <c r="V679" i="8"/>
  <c r="R679" i="8"/>
  <c r="V678" i="8"/>
  <c r="R678" i="8"/>
  <c r="V677" i="8"/>
  <c r="R677" i="8"/>
  <c r="V676" i="8"/>
  <c r="R676" i="8"/>
  <c r="V675" i="8"/>
  <c r="R675" i="8"/>
  <c r="V674" i="8"/>
  <c r="R674" i="8"/>
  <c r="V673" i="8"/>
  <c r="R673" i="8"/>
  <c r="V672" i="8"/>
  <c r="R672" i="8"/>
  <c r="V671" i="8"/>
  <c r="R671" i="8"/>
  <c r="V670" i="8"/>
  <c r="R670" i="8"/>
  <c r="V669" i="8"/>
  <c r="R669" i="8"/>
  <c r="V668" i="8"/>
  <c r="R668" i="8"/>
  <c r="V667" i="8"/>
  <c r="R667" i="8"/>
  <c r="V666" i="8"/>
  <c r="R666" i="8"/>
  <c r="V665" i="8"/>
  <c r="R665" i="8"/>
  <c r="V664" i="8"/>
  <c r="R664" i="8"/>
  <c r="V663" i="8"/>
  <c r="R663" i="8"/>
  <c r="V662" i="8"/>
  <c r="R662" i="8"/>
  <c r="V661" i="8"/>
  <c r="R661" i="8"/>
  <c r="V660" i="8"/>
  <c r="R660" i="8"/>
  <c r="V659" i="8"/>
  <c r="R659" i="8"/>
  <c r="V658" i="8"/>
  <c r="R658" i="8"/>
  <c r="V657" i="8"/>
  <c r="R657" i="8"/>
  <c r="V656" i="8"/>
  <c r="R656" i="8"/>
  <c r="V655" i="8"/>
  <c r="R655" i="8"/>
  <c r="V654" i="8"/>
  <c r="R654" i="8"/>
  <c r="V653" i="8"/>
  <c r="R653" i="8"/>
  <c r="V652" i="8"/>
  <c r="R652" i="8"/>
  <c r="V651" i="8"/>
  <c r="R651" i="8"/>
  <c r="V650" i="8"/>
  <c r="R650" i="8"/>
  <c r="V649" i="8"/>
  <c r="R649" i="8"/>
  <c r="V648" i="8"/>
  <c r="R648" i="8"/>
  <c r="V647" i="8"/>
  <c r="R647" i="8"/>
  <c r="V646" i="8"/>
  <c r="R646" i="8"/>
  <c r="V645" i="8"/>
  <c r="R645" i="8"/>
  <c r="V644" i="8"/>
  <c r="R644" i="8"/>
  <c r="V643" i="8"/>
  <c r="R643" i="8"/>
  <c r="V642" i="8"/>
  <c r="R642" i="8"/>
  <c r="V641" i="8"/>
  <c r="R641" i="8"/>
  <c r="V640" i="8"/>
  <c r="R640" i="8"/>
  <c r="V639" i="8"/>
  <c r="R639" i="8"/>
  <c r="V638" i="8"/>
  <c r="R638" i="8"/>
  <c r="V637" i="8"/>
  <c r="R637" i="8"/>
  <c r="V636" i="8"/>
  <c r="R636" i="8"/>
  <c r="V635" i="8"/>
  <c r="R635" i="8"/>
  <c r="V634" i="8"/>
  <c r="R634" i="8"/>
  <c r="V633" i="8"/>
  <c r="R633" i="8"/>
  <c r="V632" i="8"/>
  <c r="R632" i="8"/>
  <c r="V631" i="8"/>
  <c r="R631" i="8"/>
  <c r="V630" i="8"/>
  <c r="R630" i="8"/>
  <c r="V629" i="8"/>
  <c r="R629" i="8"/>
  <c r="V628" i="8"/>
  <c r="R628" i="8"/>
  <c r="V627" i="8"/>
  <c r="R627" i="8"/>
  <c r="V626" i="8"/>
  <c r="R626" i="8"/>
  <c r="V625" i="8"/>
  <c r="R625" i="8"/>
  <c r="V624" i="8"/>
  <c r="R624" i="8"/>
  <c r="V623" i="8"/>
  <c r="R623" i="8"/>
  <c r="V622" i="8"/>
  <c r="R622" i="8"/>
  <c r="V621" i="8"/>
  <c r="R621" i="8"/>
  <c r="V620" i="8"/>
  <c r="R620" i="8"/>
  <c r="V619" i="8"/>
  <c r="R619" i="8"/>
  <c r="V618" i="8"/>
  <c r="R618" i="8"/>
  <c r="V617" i="8"/>
  <c r="R617" i="8"/>
  <c r="V616" i="8"/>
  <c r="R616" i="8"/>
  <c r="V615" i="8"/>
  <c r="R615" i="8"/>
  <c r="V614" i="8"/>
  <c r="R614" i="8"/>
  <c r="V613" i="8"/>
  <c r="R613" i="8"/>
  <c r="V612" i="8"/>
  <c r="R612" i="8"/>
  <c r="V611" i="8"/>
  <c r="R611" i="8"/>
  <c r="V610" i="8"/>
  <c r="R610" i="8"/>
  <c r="V609" i="8"/>
  <c r="R609" i="8"/>
  <c r="V608" i="8"/>
  <c r="R608" i="8"/>
  <c r="V607" i="8"/>
  <c r="R607" i="8"/>
  <c r="V606" i="8"/>
  <c r="R606" i="8"/>
  <c r="V605" i="8"/>
  <c r="R605" i="8"/>
  <c r="V604" i="8"/>
  <c r="R604" i="8"/>
  <c r="V603" i="8"/>
  <c r="R603" i="8"/>
  <c r="V602" i="8"/>
  <c r="R602" i="8"/>
  <c r="V601" i="8"/>
  <c r="R601" i="8"/>
  <c r="V600" i="8"/>
  <c r="R600" i="8"/>
  <c r="V599" i="8"/>
  <c r="R599" i="8"/>
  <c r="V598" i="8"/>
  <c r="R598" i="8"/>
  <c r="V597" i="8"/>
  <c r="R597" i="8"/>
  <c r="V596" i="8"/>
  <c r="R596" i="8"/>
  <c r="V595" i="8"/>
  <c r="R595" i="8"/>
  <c r="V594" i="8"/>
  <c r="R594" i="8"/>
  <c r="V593" i="8"/>
  <c r="R593" i="8"/>
  <c r="V592" i="8"/>
  <c r="R592" i="8"/>
  <c r="V591" i="8"/>
  <c r="R591" i="8"/>
  <c r="V590" i="8"/>
  <c r="R590" i="8"/>
  <c r="V589" i="8"/>
  <c r="R589" i="8"/>
  <c r="V588" i="8"/>
  <c r="R588" i="8"/>
  <c r="V587" i="8"/>
  <c r="R587" i="8"/>
  <c r="V586" i="8"/>
  <c r="R586" i="8"/>
  <c r="V585" i="8"/>
  <c r="R585" i="8"/>
  <c r="V584" i="8"/>
  <c r="R584" i="8"/>
  <c r="V583" i="8"/>
  <c r="R583" i="8"/>
  <c r="V582" i="8"/>
  <c r="R582" i="8"/>
  <c r="V581" i="8"/>
  <c r="R581" i="8"/>
  <c r="V580" i="8"/>
  <c r="R580" i="8"/>
  <c r="V579" i="8"/>
  <c r="R579" i="8"/>
  <c r="V578" i="8"/>
  <c r="R578" i="8"/>
  <c r="V577" i="8"/>
  <c r="R577" i="8"/>
  <c r="V576" i="8"/>
  <c r="R576" i="8"/>
  <c r="V575" i="8"/>
  <c r="R575" i="8"/>
  <c r="V574" i="8"/>
  <c r="R574" i="8"/>
  <c r="V573" i="8"/>
  <c r="R573" i="8"/>
  <c r="V572" i="8"/>
  <c r="R572" i="8"/>
  <c r="V571" i="8"/>
  <c r="R571" i="8"/>
  <c r="V570" i="8"/>
  <c r="R570" i="8"/>
  <c r="V569" i="8"/>
  <c r="R569" i="8"/>
  <c r="V568" i="8"/>
  <c r="R568" i="8"/>
  <c r="V567" i="8"/>
  <c r="R567" i="8"/>
  <c r="V566" i="8"/>
  <c r="R566" i="8"/>
  <c r="V565" i="8"/>
  <c r="R565" i="8"/>
  <c r="V564" i="8"/>
  <c r="R564" i="8"/>
  <c r="V563" i="8"/>
  <c r="R563" i="8"/>
  <c r="V562" i="8"/>
  <c r="R562" i="8"/>
  <c r="V561" i="8"/>
  <c r="R561" i="8"/>
  <c r="V560" i="8"/>
  <c r="R560" i="8"/>
  <c r="V559" i="8"/>
  <c r="R559" i="8"/>
  <c r="V558" i="8"/>
  <c r="R558" i="8"/>
  <c r="V557" i="8"/>
  <c r="R557" i="8"/>
  <c r="V556" i="8"/>
  <c r="R556" i="8"/>
  <c r="V555" i="8"/>
  <c r="R555" i="8"/>
  <c r="V554" i="8"/>
  <c r="R554" i="8"/>
  <c r="L554" i="8"/>
  <c r="I554" i="8"/>
  <c r="V553" i="8"/>
  <c r="R553" i="8"/>
  <c r="V552" i="8"/>
  <c r="R552" i="8"/>
  <c r="V551" i="8"/>
  <c r="R551" i="8"/>
  <c r="V550" i="8"/>
  <c r="R550" i="8"/>
  <c r="V549" i="8"/>
  <c r="R549" i="8"/>
  <c r="V548" i="8"/>
  <c r="R548" i="8"/>
  <c r="V547" i="8"/>
  <c r="R547" i="8"/>
  <c r="V546" i="8"/>
  <c r="R546" i="8"/>
  <c r="V545" i="8"/>
  <c r="R545" i="8"/>
  <c r="V544" i="8"/>
  <c r="R544" i="8"/>
  <c r="V543" i="8"/>
  <c r="R543" i="8"/>
  <c r="V542" i="8"/>
  <c r="R542" i="8"/>
  <c r="V541" i="8"/>
  <c r="R541" i="8"/>
  <c r="V540" i="8"/>
  <c r="R540" i="8"/>
  <c r="V539" i="8"/>
  <c r="R539" i="8"/>
  <c r="V538" i="8"/>
  <c r="R538" i="8"/>
  <c r="V537" i="8"/>
  <c r="R537" i="8"/>
  <c r="V536" i="8"/>
  <c r="R536" i="8"/>
  <c r="V535" i="8"/>
  <c r="R535" i="8"/>
  <c r="V534" i="8"/>
  <c r="R534" i="8"/>
  <c r="V533" i="8"/>
  <c r="R533" i="8"/>
  <c r="V532" i="8"/>
  <c r="R532" i="8"/>
  <c r="V531" i="8"/>
  <c r="R531" i="8"/>
  <c r="V530" i="8"/>
  <c r="R530" i="8"/>
  <c r="V529" i="8"/>
  <c r="R529" i="8"/>
  <c r="V528" i="8"/>
  <c r="R528" i="8"/>
  <c r="V527" i="8"/>
  <c r="R527" i="8"/>
  <c r="V526" i="8"/>
  <c r="R526" i="8"/>
  <c r="V525" i="8"/>
  <c r="R525" i="8"/>
  <c r="V524" i="8"/>
  <c r="R524" i="8"/>
  <c r="V523" i="8"/>
  <c r="R523" i="8"/>
  <c r="V522" i="8"/>
  <c r="R522" i="8"/>
  <c r="V521" i="8"/>
  <c r="R521" i="8"/>
  <c r="V520" i="8"/>
  <c r="R520" i="8"/>
  <c r="V519" i="8"/>
  <c r="R519" i="8"/>
  <c r="V518" i="8"/>
  <c r="R518" i="8"/>
  <c r="V517" i="8"/>
  <c r="R517" i="8"/>
  <c r="V516" i="8"/>
  <c r="R516" i="8"/>
  <c r="V515" i="8"/>
  <c r="R515" i="8"/>
  <c r="V514" i="8"/>
  <c r="R514" i="8"/>
  <c r="V513" i="8"/>
  <c r="R513" i="8"/>
  <c r="V512" i="8"/>
  <c r="R512" i="8"/>
  <c r="V511" i="8"/>
  <c r="R511" i="8"/>
  <c r="V510" i="8"/>
  <c r="R510" i="8"/>
  <c r="V509" i="8"/>
  <c r="R509" i="8"/>
  <c r="V508" i="8"/>
  <c r="R508" i="8"/>
  <c r="V507" i="8"/>
  <c r="R507" i="8"/>
  <c r="V506" i="8"/>
  <c r="R506" i="8"/>
  <c r="V505" i="8"/>
  <c r="R505" i="8"/>
  <c r="V504" i="8"/>
  <c r="R504" i="8"/>
  <c r="V503" i="8"/>
  <c r="R503" i="8"/>
  <c r="V502" i="8"/>
  <c r="R502" i="8"/>
  <c r="V501" i="8"/>
  <c r="R501" i="8"/>
  <c r="V500" i="8"/>
  <c r="R500" i="8"/>
  <c r="V499" i="8"/>
  <c r="R499" i="8"/>
  <c r="V498" i="8"/>
  <c r="R498" i="8"/>
  <c r="V497" i="8"/>
  <c r="R497" i="8"/>
  <c r="V496" i="8"/>
  <c r="R496" i="8"/>
  <c r="V495" i="8"/>
  <c r="R495" i="8"/>
  <c r="V494" i="8"/>
  <c r="R494" i="8"/>
  <c r="V493" i="8"/>
  <c r="R493" i="8"/>
  <c r="V492" i="8"/>
  <c r="R492" i="8"/>
  <c r="V491" i="8"/>
  <c r="R491" i="8"/>
  <c r="V490" i="8"/>
  <c r="R490" i="8"/>
  <c r="V489" i="8"/>
  <c r="R489" i="8"/>
  <c r="V488" i="8"/>
  <c r="R488" i="8"/>
  <c r="V487" i="8"/>
  <c r="R487" i="8"/>
  <c r="V486" i="8"/>
  <c r="R486" i="8"/>
  <c r="V485" i="8"/>
  <c r="R485" i="8"/>
  <c r="V484" i="8"/>
  <c r="R484" i="8"/>
  <c r="V483" i="8"/>
  <c r="R483" i="8"/>
  <c r="V482" i="8"/>
  <c r="R482" i="8"/>
  <c r="V481" i="8"/>
  <c r="R481" i="8"/>
  <c r="V480" i="8"/>
  <c r="R480" i="8"/>
  <c r="V479" i="8"/>
  <c r="R479" i="8"/>
  <c r="V478" i="8"/>
  <c r="R478" i="8"/>
  <c r="V477" i="8"/>
  <c r="R477" i="8"/>
  <c r="V476" i="8"/>
  <c r="R476" i="8"/>
  <c r="V475" i="8"/>
  <c r="R475" i="8"/>
  <c r="V474" i="8"/>
  <c r="R474" i="8"/>
  <c r="V473" i="8"/>
  <c r="R473" i="8"/>
  <c r="V472" i="8"/>
  <c r="R472" i="8"/>
  <c r="V471" i="8"/>
  <c r="R471" i="8"/>
  <c r="V470" i="8"/>
  <c r="R470" i="8"/>
  <c r="V469" i="8"/>
  <c r="R469" i="8"/>
  <c r="V468" i="8"/>
  <c r="R468" i="8"/>
  <c r="V467" i="8"/>
  <c r="R467" i="8"/>
  <c r="V466" i="8"/>
  <c r="R466" i="8"/>
  <c r="V465" i="8"/>
  <c r="R465" i="8"/>
  <c r="V464" i="8"/>
  <c r="R464" i="8"/>
  <c r="V463" i="8"/>
  <c r="R463" i="8"/>
  <c r="V462" i="8"/>
  <c r="R462" i="8"/>
  <c r="V461" i="8"/>
  <c r="R461" i="8"/>
  <c r="V460" i="8"/>
  <c r="R460" i="8"/>
  <c r="V459" i="8"/>
  <c r="R459" i="8"/>
  <c r="V458" i="8"/>
  <c r="R458" i="8"/>
  <c r="V457" i="8"/>
  <c r="R457" i="8"/>
  <c r="V456" i="8"/>
  <c r="R456" i="8"/>
  <c r="V455" i="8"/>
  <c r="R455" i="8"/>
  <c r="V454" i="8"/>
  <c r="R454" i="8"/>
  <c r="V453" i="8"/>
  <c r="R453" i="8"/>
  <c r="V452" i="8"/>
  <c r="R452" i="8"/>
  <c r="V451" i="8"/>
  <c r="R451" i="8"/>
  <c r="V450" i="8"/>
  <c r="R450" i="8"/>
  <c r="V449" i="8"/>
  <c r="R449" i="8"/>
  <c r="V448" i="8"/>
  <c r="R448" i="8"/>
  <c r="V447" i="8"/>
  <c r="R447" i="8"/>
  <c r="V446" i="8"/>
  <c r="R446" i="8"/>
  <c r="V445" i="8"/>
  <c r="R445" i="8"/>
  <c r="V444" i="8"/>
  <c r="R444" i="8"/>
  <c r="V443" i="8"/>
  <c r="R443" i="8"/>
  <c r="V442" i="8"/>
  <c r="R442" i="8"/>
  <c r="V441" i="8"/>
  <c r="R441" i="8"/>
  <c r="V440" i="8"/>
  <c r="R440" i="8"/>
  <c r="V439" i="8"/>
  <c r="R439" i="8"/>
  <c r="V438" i="8"/>
  <c r="R438" i="8"/>
  <c r="V437" i="8"/>
  <c r="R437" i="8"/>
  <c r="V436" i="8"/>
  <c r="R436" i="8"/>
  <c r="V435" i="8"/>
  <c r="R435" i="8"/>
  <c r="V434" i="8"/>
  <c r="R434" i="8"/>
  <c r="V433" i="8"/>
  <c r="R433" i="8"/>
  <c r="V432" i="8"/>
  <c r="R432" i="8"/>
  <c r="V431" i="8"/>
  <c r="R431" i="8"/>
  <c r="V430" i="8"/>
  <c r="R430" i="8"/>
  <c r="V429" i="8"/>
  <c r="R429" i="8"/>
  <c r="V428" i="8"/>
  <c r="R428" i="8"/>
  <c r="V427" i="8"/>
  <c r="R427" i="8"/>
  <c r="V426" i="8"/>
  <c r="R426" i="8"/>
  <c r="V425" i="8"/>
  <c r="R425" i="8"/>
  <c r="V424" i="8"/>
  <c r="R424" i="8"/>
  <c r="V423" i="8"/>
  <c r="R423" i="8"/>
  <c r="V422" i="8"/>
  <c r="R422" i="8"/>
  <c r="V421" i="8"/>
  <c r="R421" i="8"/>
  <c r="V420" i="8"/>
  <c r="R420" i="8"/>
  <c r="V419" i="8"/>
  <c r="R419" i="8"/>
  <c r="V418" i="8"/>
  <c r="R418" i="8"/>
  <c r="V417" i="8"/>
  <c r="R417" i="8"/>
  <c r="V416" i="8"/>
  <c r="R416" i="8"/>
  <c r="V415" i="8"/>
  <c r="R415" i="8"/>
  <c r="V414" i="8"/>
  <c r="R414" i="8"/>
  <c r="V413" i="8"/>
  <c r="R413" i="8"/>
  <c r="V412" i="8"/>
  <c r="R412" i="8"/>
  <c r="V411" i="8"/>
  <c r="R411" i="8"/>
  <c r="V410" i="8"/>
  <c r="R410" i="8"/>
  <c r="V409" i="8"/>
  <c r="R409" i="8"/>
  <c r="V408" i="8"/>
  <c r="R408" i="8"/>
  <c r="V407" i="8"/>
  <c r="R407" i="8"/>
  <c r="V406" i="8"/>
  <c r="R406" i="8"/>
  <c r="V405" i="8"/>
  <c r="R405" i="8"/>
  <c r="V404" i="8"/>
  <c r="R404" i="8"/>
  <c r="V403" i="8"/>
  <c r="R403" i="8"/>
  <c r="V402" i="8"/>
  <c r="R402" i="8"/>
  <c r="V401" i="8"/>
  <c r="R401" i="8"/>
  <c r="V400" i="8"/>
  <c r="R400" i="8"/>
  <c r="V399" i="8"/>
  <c r="R399" i="8"/>
  <c r="V398" i="8"/>
  <c r="R398" i="8"/>
  <c r="V397" i="8"/>
  <c r="R397" i="8"/>
  <c r="V396" i="8"/>
  <c r="R396" i="8"/>
  <c r="V395" i="8"/>
  <c r="R395" i="8"/>
  <c r="V394" i="8"/>
  <c r="R394" i="8"/>
  <c r="V393" i="8"/>
  <c r="R393" i="8"/>
  <c r="V392" i="8"/>
  <c r="R392" i="8"/>
  <c r="V391" i="8"/>
  <c r="R391" i="8"/>
  <c r="V390" i="8"/>
  <c r="R390" i="8"/>
  <c r="V389" i="8"/>
  <c r="R389" i="8"/>
  <c r="V388" i="8"/>
  <c r="R388" i="8"/>
  <c r="V387" i="8"/>
  <c r="R387" i="8"/>
  <c r="V386" i="8"/>
  <c r="R386" i="8"/>
  <c r="V385" i="8"/>
  <c r="R385" i="8"/>
  <c r="V384" i="8"/>
  <c r="R384" i="8"/>
  <c r="V383" i="8"/>
  <c r="R383" i="8"/>
  <c r="V382" i="8"/>
  <c r="R382" i="8"/>
  <c r="V381" i="8"/>
  <c r="R381" i="8"/>
  <c r="V380" i="8"/>
  <c r="R380" i="8"/>
  <c r="V379" i="8"/>
  <c r="R379" i="8"/>
  <c r="V378" i="8"/>
  <c r="R378" i="8"/>
  <c r="V377" i="8"/>
  <c r="R377" i="8"/>
  <c r="V376" i="8"/>
  <c r="R376" i="8"/>
  <c r="V375" i="8"/>
  <c r="R375" i="8"/>
  <c r="V374" i="8"/>
  <c r="R374" i="8"/>
  <c r="V373" i="8"/>
  <c r="R373" i="8"/>
  <c r="V372" i="8"/>
  <c r="R372" i="8"/>
  <c r="V371" i="8"/>
  <c r="R371" i="8"/>
  <c r="V370" i="8"/>
  <c r="R370" i="8"/>
  <c r="V369" i="8"/>
  <c r="R369" i="8"/>
  <c r="V368" i="8"/>
  <c r="R368" i="8"/>
  <c r="V367" i="8"/>
  <c r="R367" i="8"/>
  <c r="V366" i="8"/>
  <c r="R366" i="8"/>
  <c r="V365" i="8"/>
  <c r="R365" i="8"/>
  <c r="V364" i="8"/>
  <c r="R364" i="8"/>
  <c r="V363" i="8"/>
  <c r="R363" i="8"/>
  <c r="V362" i="8"/>
  <c r="R362" i="8"/>
  <c r="V361" i="8"/>
  <c r="R361" i="8"/>
  <c r="V360" i="8"/>
  <c r="R360" i="8"/>
  <c r="V359" i="8"/>
  <c r="R359" i="8"/>
  <c r="V358" i="8"/>
  <c r="R358" i="8"/>
  <c r="V357" i="8"/>
  <c r="R357" i="8"/>
  <c r="V356" i="8"/>
  <c r="R356" i="8"/>
  <c r="V355" i="8"/>
  <c r="R355" i="8"/>
  <c r="V354" i="8"/>
  <c r="R354" i="8"/>
  <c r="V353" i="8"/>
  <c r="R353" i="8"/>
  <c r="V352" i="8"/>
  <c r="R352" i="8"/>
  <c r="V351" i="8"/>
  <c r="R351" i="8"/>
  <c r="V350" i="8"/>
  <c r="R350" i="8"/>
  <c r="V349" i="8"/>
  <c r="R349" i="8"/>
  <c r="V348" i="8"/>
  <c r="R348" i="8"/>
  <c r="V347" i="8"/>
  <c r="R347" i="8"/>
  <c r="V346" i="8"/>
  <c r="R346" i="8"/>
  <c r="V345" i="8"/>
  <c r="R345" i="8"/>
  <c r="V344" i="8"/>
  <c r="R344" i="8"/>
  <c r="V343" i="8"/>
  <c r="R343" i="8"/>
  <c r="V342" i="8"/>
  <c r="R342" i="8"/>
  <c r="V341" i="8"/>
  <c r="R341" i="8"/>
  <c r="V340" i="8"/>
  <c r="R340" i="8"/>
  <c r="V339" i="8"/>
  <c r="R339" i="8"/>
  <c r="V338" i="8"/>
  <c r="R338" i="8"/>
  <c r="V337" i="8"/>
  <c r="R337" i="8"/>
  <c r="V336" i="8"/>
  <c r="R336" i="8"/>
  <c r="V335" i="8"/>
  <c r="R335" i="8"/>
  <c r="V334" i="8"/>
  <c r="R334" i="8"/>
  <c r="V333" i="8"/>
  <c r="R333" i="8"/>
  <c r="V332" i="8"/>
  <c r="R332" i="8"/>
  <c r="V331" i="8"/>
  <c r="R331" i="8"/>
  <c r="V330" i="8"/>
  <c r="R330" i="8"/>
  <c r="V329" i="8"/>
  <c r="R329" i="8"/>
  <c r="V328" i="8"/>
  <c r="R328" i="8"/>
  <c r="V327" i="8"/>
  <c r="R327" i="8"/>
  <c r="V326" i="8"/>
  <c r="R326" i="8"/>
  <c r="V325" i="8"/>
  <c r="R325" i="8"/>
  <c r="V324" i="8"/>
  <c r="R324" i="8"/>
  <c r="V323" i="8"/>
  <c r="R323" i="8"/>
  <c r="V322" i="8"/>
  <c r="R322" i="8"/>
  <c r="V321" i="8"/>
  <c r="R321" i="8"/>
  <c r="V320" i="8"/>
  <c r="R320" i="8"/>
  <c r="V319" i="8"/>
  <c r="R319" i="8"/>
  <c r="V318" i="8"/>
  <c r="R318" i="8"/>
  <c r="V317" i="8"/>
  <c r="R317" i="8"/>
  <c r="V316" i="8"/>
  <c r="R316" i="8"/>
  <c r="V315" i="8"/>
  <c r="R315" i="8"/>
  <c r="V314" i="8"/>
  <c r="R314" i="8"/>
  <c r="V313" i="8"/>
  <c r="R313" i="8"/>
  <c r="V312" i="8"/>
  <c r="R312" i="8"/>
  <c r="V311" i="8"/>
  <c r="R311" i="8"/>
  <c r="V310" i="8"/>
  <c r="R310" i="8"/>
  <c r="V309" i="8"/>
  <c r="R309" i="8"/>
  <c r="V308" i="8"/>
  <c r="R308" i="8"/>
  <c r="V307" i="8"/>
  <c r="R307" i="8"/>
  <c r="V306" i="8"/>
  <c r="R306" i="8"/>
  <c r="V305" i="8"/>
  <c r="R305" i="8"/>
  <c r="V304" i="8"/>
  <c r="R304" i="8"/>
  <c r="V303" i="8"/>
  <c r="R303" i="8"/>
  <c r="V302" i="8"/>
  <c r="R302" i="8"/>
  <c r="V301" i="8"/>
  <c r="R301" i="8"/>
  <c r="V300" i="8"/>
  <c r="R300" i="8"/>
  <c r="V299" i="8"/>
  <c r="R299" i="8"/>
  <c r="V298" i="8"/>
  <c r="R298" i="8"/>
  <c r="V297" i="8"/>
  <c r="R297" i="8"/>
  <c r="V296" i="8"/>
  <c r="R296" i="8"/>
  <c r="V295" i="8"/>
  <c r="R295" i="8"/>
  <c r="V294" i="8"/>
  <c r="R294" i="8"/>
  <c r="V293" i="8"/>
  <c r="R293" i="8"/>
  <c r="V292" i="8"/>
  <c r="R292" i="8"/>
  <c r="V291" i="8"/>
  <c r="R291" i="8"/>
  <c r="V290" i="8"/>
  <c r="R290" i="8"/>
  <c r="V289" i="8"/>
  <c r="R289" i="8"/>
  <c r="V288" i="8"/>
  <c r="R288" i="8"/>
  <c r="V287" i="8"/>
  <c r="R287" i="8"/>
  <c r="V286" i="8"/>
  <c r="R286" i="8"/>
  <c r="V285" i="8"/>
  <c r="R285" i="8"/>
  <c r="V284" i="8"/>
  <c r="R284" i="8"/>
  <c r="V283" i="8"/>
  <c r="R283" i="8"/>
  <c r="V282" i="8"/>
  <c r="R282" i="8"/>
  <c r="V281" i="8"/>
  <c r="R281" i="8"/>
  <c r="V280" i="8"/>
  <c r="R280" i="8"/>
  <c r="V279" i="8"/>
  <c r="R279" i="8"/>
  <c r="V278" i="8"/>
  <c r="R278" i="8"/>
  <c r="V277" i="8"/>
  <c r="R277" i="8"/>
  <c r="V276" i="8"/>
  <c r="R276" i="8"/>
  <c r="V275" i="8"/>
  <c r="R275" i="8"/>
  <c r="V274" i="8"/>
  <c r="R274" i="8"/>
  <c r="V273" i="8"/>
  <c r="R273" i="8"/>
  <c r="V272" i="8"/>
  <c r="R272" i="8"/>
  <c r="V271" i="8"/>
  <c r="R271" i="8"/>
  <c r="V270" i="8"/>
  <c r="R270" i="8"/>
  <c r="V269" i="8"/>
  <c r="R269" i="8"/>
  <c r="V268" i="8"/>
  <c r="R268" i="8"/>
  <c r="V267" i="8"/>
  <c r="R267" i="8"/>
  <c r="V266" i="8"/>
  <c r="R266" i="8"/>
  <c r="V265" i="8"/>
  <c r="R265" i="8"/>
  <c r="V264" i="8"/>
  <c r="R264" i="8"/>
  <c r="V263" i="8"/>
  <c r="R263" i="8"/>
  <c r="V262" i="8"/>
  <c r="R262" i="8"/>
  <c r="V261" i="8"/>
  <c r="R261" i="8"/>
  <c r="V260" i="8"/>
  <c r="R260" i="8"/>
  <c r="V259" i="8"/>
  <c r="R259" i="8"/>
  <c r="V258" i="8"/>
  <c r="R258" i="8"/>
  <c r="V257" i="8"/>
  <c r="R257" i="8"/>
  <c r="V256" i="8"/>
  <c r="R256" i="8"/>
  <c r="V255" i="8"/>
  <c r="R255" i="8"/>
  <c r="V254" i="8"/>
  <c r="R254" i="8"/>
  <c r="V253" i="8"/>
  <c r="R253" i="8"/>
  <c r="V252" i="8"/>
  <c r="R252" i="8"/>
  <c r="V251" i="8"/>
  <c r="R251" i="8"/>
  <c r="V250" i="8"/>
  <c r="R250" i="8"/>
  <c r="V249" i="8"/>
  <c r="R249" i="8"/>
  <c r="V248" i="8"/>
  <c r="R248" i="8"/>
  <c r="V247" i="8"/>
  <c r="R247" i="8"/>
  <c r="V246" i="8"/>
  <c r="R246" i="8"/>
  <c r="V245" i="8"/>
  <c r="R245" i="8"/>
  <c r="V244" i="8"/>
  <c r="R244" i="8"/>
  <c r="V243" i="8"/>
  <c r="R243" i="8"/>
  <c r="V242" i="8"/>
  <c r="R242" i="8"/>
  <c r="V241" i="8"/>
  <c r="R241" i="8"/>
  <c r="V240" i="8"/>
  <c r="R240" i="8"/>
  <c r="V239" i="8"/>
  <c r="R239" i="8"/>
  <c r="V238" i="8"/>
  <c r="R238" i="8"/>
  <c r="V237" i="8"/>
  <c r="R237" i="8"/>
  <c r="V236" i="8"/>
  <c r="R236" i="8"/>
  <c r="V235" i="8"/>
  <c r="R235" i="8"/>
  <c r="V234" i="8"/>
  <c r="R234" i="8"/>
  <c r="V233" i="8"/>
  <c r="R233" i="8"/>
  <c r="V232" i="8"/>
  <c r="R232" i="8"/>
  <c r="V231" i="8"/>
  <c r="R231" i="8"/>
  <c r="V230" i="8"/>
  <c r="R230" i="8"/>
  <c r="V229" i="8"/>
  <c r="R229" i="8"/>
  <c r="V228" i="8"/>
  <c r="R228" i="8"/>
  <c r="V227" i="8"/>
  <c r="R227" i="8"/>
  <c r="V226" i="8"/>
  <c r="R226" i="8"/>
  <c r="V225" i="8"/>
  <c r="R225" i="8"/>
  <c r="V224" i="8"/>
  <c r="R224" i="8"/>
  <c r="V223" i="8"/>
  <c r="R223" i="8"/>
  <c r="V222" i="8"/>
  <c r="R222" i="8"/>
  <c r="V221" i="8"/>
  <c r="R221" i="8"/>
  <c r="V220" i="8"/>
  <c r="R220" i="8"/>
  <c r="V219" i="8"/>
  <c r="R219" i="8"/>
  <c r="V218" i="8"/>
  <c r="R218" i="8"/>
  <c r="V217" i="8"/>
  <c r="R217" i="8"/>
  <c r="V216" i="8"/>
  <c r="R216" i="8"/>
  <c r="V215" i="8"/>
  <c r="R215" i="8"/>
  <c r="V214" i="8"/>
  <c r="R214" i="8"/>
  <c r="V213" i="8"/>
  <c r="R213" i="8"/>
  <c r="V212" i="8"/>
  <c r="R212" i="8"/>
  <c r="V211" i="8"/>
  <c r="R211" i="8"/>
  <c r="V210" i="8"/>
  <c r="R210" i="8"/>
  <c r="V209" i="8"/>
  <c r="R209" i="8"/>
  <c r="V208" i="8"/>
  <c r="R208" i="8"/>
  <c r="V207" i="8"/>
  <c r="R207" i="8"/>
  <c r="V206" i="8"/>
  <c r="R206" i="8"/>
  <c r="V205" i="8"/>
  <c r="R205" i="8"/>
  <c r="V204" i="8"/>
  <c r="R204" i="8"/>
  <c r="V203" i="8"/>
  <c r="R203" i="8"/>
  <c r="V202" i="8"/>
  <c r="R202" i="8"/>
  <c r="V201" i="8"/>
  <c r="R201" i="8"/>
  <c r="V200" i="8"/>
  <c r="R200" i="8"/>
  <c r="V199" i="8"/>
  <c r="R199" i="8"/>
  <c r="V198" i="8"/>
  <c r="R198" i="8"/>
  <c r="V197" i="8"/>
  <c r="R197" i="8"/>
  <c r="V196" i="8"/>
  <c r="R196" i="8"/>
  <c r="V195" i="8"/>
  <c r="R195" i="8"/>
  <c r="V194" i="8"/>
  <c r="R194" i="8"/>
  <c r="V193" i="8"/>
  <c r="R193" i="8"/>
  <c r="V192" i="8"/>
  <c r="R192" i="8"/>
  <c r="V191" i="8"/>
  <c r="R191" i="8"/>
  <c r="V190" i="8"/>
  <c r="R190" i="8"/>
  <c r="V189" i="8"/>
  <c r="R189" i="8"/>
  <c r="V188" i="8"/>
  <c r="R188" i="8"/>
  <c r="V187" i="8"/>
  <c r="R187" i="8"/>
  <c r="V186" i="8"/>
  <c r="R186" i="8"/>
  <c r="V185" i="8"/>
  <c r="R185" i="8"/>
  <c r="V184" i="8"/>
  <c r="R184" i="8"/>
  <c r="V183" i="8"/>
  <c r="R183" i="8"/>
  <c r="V182" i="8"/>
  <c r="R182" i="8"/>
  <c r="V181" i="8"/>
  <c r="R181" i="8"/>
  <c r="V180" i="8"/>
  <c r="R180" i="8"/>
  <c r="V179" i="8"/>
  <c r="R179" i="8"/>
  <c r="V178" i="8"/>
  <c r="R178" i="8"/>
  <c r="V177" i="8"/>
  <c r="R177" i="8"/>
  <c r="V176" i="8"/>
  <c r="R176" i="8"/>
  <c r="V175" i="8"/>
  <c r="R175" i="8"/>
  <c r="V174" i="8"/>
  <c r="R174" i="8"/>
  <c r="V173" i="8"/>
  <c r="R173" i="8"/>
  <c r="V172" i="8"/>
  <c r="R172" i="8"/>
  <c r="V171" i="8"/>
  <c r="R171" i="8"/>
  <c r="V170" i="8"/>
  <c r="R170" i="8"/>
  <c r="V169" i="8"/>
  <c r="R169" i="8"/>
  <c r="V168" i="8"/>
  <c r="R168" i="8"/>
  <c r="V167" i="8"/>
  <c r="R167" i="8"/>
  <c r="V166" i="8"/>
  <c r="R166" i="8"/>
  <c r="V165" i="8"/>
  <c r="R165" i="8"/>
  <c r="V164" i="8"/>
  <c r="R164" i="8"/>
  <c r="V163" i="8"/>
  <c r="R163" i="8"/>
  <c r="V162" i="8"/>
  <c r="R162" i="8"/>
  <c r="V161" i="8"/>
  <c r="R161" i="8"/>
  <c r="V160" i="8"/>
  <c r="R160" i="8"/>
  <c r="V159" i="8"/>
  <c r="R159" i="8"/>
  <c r="V158" i="8"/>
  <c r="R158" i="8"/>
  <c r="V157" i="8"/>
  <c r="R157" i="8"/>
  <c r="V156" i="8"/>
  <c r="R156" i="8"/>
  <c r="V155" i="8"/>
  <c r="R155" i="8"/>
  <c r="V154" i="8"/>
  <c r="R154" i="8"/>
  <c r="V153" i="8"/>
  <c r="R153" i="8"/>
  <c r="V152" i="8"/>
  <c r="R152" i="8"/>
  <c r="V151" i="8"/>
  <c r="R151" i="8"/>
  <c r="V150" i="8"/>
  <c r="R150" i="8"/>
  <c r="V149" i="8"/>
  <c r="R149" i="8"/>
  <c r="V148" i="8"/>
  <c r="R148" i="8"/>
  <c r="L148" i="8"/>
  <c r="I148" i="8"/>
  <c r="V147" i="8"/>
  <c r="R147" i="8"/>
  <c r="L147" i="8"/>
  <c r="I147" i="8"/>
  <c r="V146" i="8"/>
  <c r="R146" i="8"/>
  <c r="V145" i="8"/>
  <c r="R145" i="8"/>
  <c r="V144" i="8"/>
  <c r="R144" i="8"/>
  <c r="V143" i="8"/>
  <c r="R143" i="8"/>
  <c r="V142" i="8"/>
  <c r="R142" i="8"/>
  <c r="V141" i="8"/>
  <c r="R141" i="8"/>
  <c r="V140" i="8"/>
  <c r="R140" i="8"/>
  <c r="V139" i="8"/>
  <c r="R139" i="8"/>
  <c r="V138" i="8"/>
  <c r="R138" i="8"/>
  <c r="V137" i="8"/>
  <c r="R137" i="8"/>
  <c r="V136" i="8"/>
  <c r="R136" i="8"/>
  <c r="V135" i="8"/>
  <c r="R135" i="8"/>
  <c r="V134" i="8"/>
  <c r="R134" i="8"/>
  <c r="V133" i="8"/>
  <c r="R133" i="8"/>
  <c r="V132" i="8"/>
  <c r="R132" i="8"/>
  <c r="V131" i="8"/>
  <c r="R131" i="8"/>
  <c r="V130" i="8"/>
  <c r="R130" i="8"/>
  <c r="V129" i="8"/>
  <c r="R129" i="8"/>
  <c r="V128" i="8"/>
  <c r="R128" i="8"/>
  <c r="V127" i="8"/>
  <c r="R127" i="8"/>
  <c r="V126" i="8"/>
  <c r="R126" i="8"/>
  <c r="V125" i="8"/>
  <c r="R125" i="8"/>
  <c r="V124" i="8"/>
  <c r="R124" i="8"/>
  <c r="V123" i="8"/>
  <c r="R123" i="8"/>
  <c r="V122" i="8"/>
  <c r="R122" i="8"/>
  <c r="V121" i="8"/>
  <c r="R121" i="8"/>
  <c r="V120" i="8"/>
  <c r="R120" i="8"/>
  <c r="V119" i="8"/>
  <c r="R119" i="8"/>
  <c r="V118" i="8"/>
  <c r="R118" i="8"/>
  <c r="V117" i="8"/>
  <c r="R117" i="8"/>
  <c r="V116" i="8"/>
  <c r="R116" i="8"/>
  <c r="V115" i="8"/>
  <c r="R115" i="8"/>
  <c r="V114" i="8"/>
  <c r="R114" i="8"/>
  <c r="V113" i="8"/>
  <c r="R113" i="8"/>
  <c r="V112" i="8"/>
  <c r="R112" i="8"/>
  <c r="V111" i="8"/>
  <c r="R111" i="8"/>
  <c r="V110" i="8"/>
  <c r="R110" i="8"/>
  <c r="V109" i="8"/>
  <c r="R109" i="8"/>
  <c r="V108" i="8"/>
  <c r="R108" i="8"/>
  <c r="V107" i="8"/>
  <c r="R107" i="8"/>
  <c r="V106" i="8"/>
  <c r="R106" i="8"/>
  <c r="V105" i="8"/>
  <c r="R105" i="8"/>
  <c r="V104" i="8"/>
  <c r="R104" i="8"/>
  <c r="V103" i="8"/>
  <c r="R103" i="8"/>
  <c r="V102" i="8"/>
  <c r="R102" i="8"/>
  <c r="V101" i="8"/>
  <c r="R101" i="8"/>
  <c r="V100" i="8"/>
  <c r="R100" i="8"/>
  <c r="V99" i="8"/>
  <c r="R99" i="8"/>
  <c r="V98" i="8"/>
  <c r="R98" i="8"/>
  <c r="V97" i="8"/>
  <c r="R97" i="8"/>
  <c r="V96" i="8"/>
  <c r="R96" i="8"/>
  <c r="V95" i="8"/>
  <c r="R95" i="8"/>
  <c r="V94" i="8"/>
  <c r="R94" i="8"/>
  <c r="V93" i="8"/>
  <c r="R93" i="8"/>
  <c r="V92" i="8"/>
  <c r="R92" i="8"/>
  <c r="V91" i="8"/>
  <c r="R91" i="8"/>
  <c r="V90" i="8"/>
  <c r="R90" i="8"/>
  <c r="V89" i="8"/>
  <c r="R89" i="8"/>
  <c r="V88" i="8"/>
  <c r="R88" i="8"/>
  <c r="V87" i="8"/>
  <c r="R87" i="8"/>
  <c r="V86" i="8"/>
  <c r="R86" i="8"/>
  <c r="V85" i="8"/>
  <c r="R85" i="8"/>
  <c r="V84" i="8"/>
  <c r="R84" i="8"/>
  <c r="V83" i="8"/>
  <c r="R83" i="8"/>
  <c r="V82" i="8"/>
  <c r="R82" i="8"/>
  <c r="V81" i="8"/>
  <c r="R81" i="8"/>
  <c r="V80" i="8"/>
  <c r="R80" i="8"/>
  <c r="V79" i="8"/>
  <c r="R79" i="8"/>
  <c r="V78" i="8"/>
  <c r="R78" i="8"/>
  <c r="V77" i="8"/>
  <c r="R77" i="8"/>
  <c r="V76" i="8"/>
  <c r="R76" i="8"/>
  <c r="V75" i="8"/>
  <c r="R75" i="8"/>
  <c r="V74" i="8"/>
  <c r="R74" i="8"/>
  <c r="V73" i="8"/>
  <c r="R73" i="8"/>
  <c r="V72" i="8"/>
  <c r="R72" i="8"/>
  <c r="V71" i="8"/>
  <c r="R71" i="8"/>
  <c r="V70" i="8"/>
  <c r="R70" i="8"/>
  <c r="V69" i="8"/>
  <c r="R69" i="8"/>
  <c r="V68" i="8"/>
  <c r="R68" i="8"/>
  <c r="V67" i="8"/>
  <c r="R67" i="8"/>
  <c r="V66" i="8"/>
  <c r="R66" i="8"/>
  <c r="V65" i="8"/>
  <c r="R65" i="8"/>
  <c r="V64" i="8"/>
  <c r="R64" i="8"/>
  <c r="V63" i="8"/>
  <c r="R63" i="8"/>
  <c r="V62" i="8"/>
  <c r="R62" i="8"/>
  <c r="V61" i="8"/>
  <c r="R61" i="8"/>
  <c r="V60" i="8"/>
  <c r="R60" i="8"/>
  <c r="V59" i="8"/>
  <c r="R59" i="8"/>
  <c r="V58" i="8"/>
  <c r="R58" i="8"/>
  <c r="V57" i="8"/>
  <c r="R57" i="8"/>
  <c r="V56" i="8"/>
  <c r="R56" i="8"/>
  <c r="V55" i="8"/>
  <c r="R55" i="8"/>
  <c r="V54" i="8"/>
  <c r="R54" i="8"/>
  <c r="V53" i="8"/>
  <c r="R53" i="8"/>
  <c r="V52" i="8"/>
  <c r="R52" i="8"/>
  <c r="V51" i="8"/>
  <c r="R51" i="8"/>
  <c r="V50" i="8"/>
  <c r="R50" i="8"/>
  <c r="V49" i="8"/>
  <c r="R49" i="8"/>
  <c r="I49" i="8"/>
  <c r="V48" i="8"/>
  <c r="R48" i="8"/>
  <c r="V47" i="8"/>
  <c r="R47" i="8"/>
  <c r="V46" i="8"/>
  <c r="R46" i="8"/>
  <c r="V45" i="8"/>
  <c r="R45" i="8"/>
  <c r="V44" i="8"/>
  <c r="R44" i="8"/>
  <c r="V43" i="8"/>
  <c r="R43" i="8"/>
  <c r="V42" i="8"/>
  <c r="R42" i="8"/>
  <c r="V41" i="8"/>
  <c r="R41" i="8"/>
  <c r="V40" i="8"/>
  <c r="R40" i="8"/>
  <c r="V39" i="8"/>
  <c r="R39" i="8"/>
  <c r="V38" i="8"/>
  <c r="R38" i="8"/>
  <c r="V37" i="8"/>
  <c r="R37" i="8"/>
  <c r="V36" i="8"/>
  <c r="R36" i="8"/>
  <c r="V35" i="8"/>
  <c r="R35" i="8"/>
  <c r="V34" i="8"/>
  <c r="R34" i="8"/>
  <c r="V33" i="8"/>
  <c r="R33" i="8"/>
  <c r="V32" i="8"/>
  <c r="R32" i="8"/>
  <c r="V31" i="8"/>
  <c r="R31" i="8"/>
  <c r="V30" i="8"/>
  <c r="R30" i="8"/>
  <c r="V29" i="8"/>
  <c r="R29" i="8"/>
  <c r="V28" i="8"/>
  <c r="R28" i="8"/>
  <c r="V27" i="8"/>
  <c r="R27" i="8"/>
  <c r="V26" i="8"/>
  <c r="R26" i="8"/>
  <c r="V25" i="8"/>
  <c r="R25" i="8"/>
  <c r="V24" i="8"/>
  <c r="R24" i="8"/>
  <c r="V23" i="8"/>
  <c r="R23" i="8"/>
  <c r="V22" i="8"/>
  <c r="R22" i="8"/>
  <c r="V21" i="8"/>
  <c r="R21" i="8"/>
  <c r="V20" i="8"/>
  <c r="R20" i="8"/>
  <c r="V19" i="8"/>
  <c r="R19" i="8"/>
  <c r="V18" i="8"/>
  <c r="R18" i="8"/>
  <c r="V17" i="8"/>
  <c r="R17" i="8"/>
  <c r="V16" i="8"/>
  <c r="R16" i="8"/>
  <c r="V15" i="8"/>
  <c r="R15" i="8"/>
  <c r="V14" i="8"/>
  <c r="R14" i="8"/>
  <c r="V13" i="8"/>
  <c r="R13" i="8"/>
  <c r="V12" i="8"/>
  <c r="R12" i="8"/>
  <c r="V11" i="8"/>
  <c r="R11" i="8"/>
  <c r="V10" i="8"/>
  <c r="R10" i="8"/>
  <c r="V9" i="8"/>
  <c r="R9" i="8"/>
  <c r="V8" i="8"/>
  <c r="R8" i="8"/>
  <c r="V7" i="8"/>
  <c r="R7" i="8"/>
  <c r="V6" i="8"/>
  <c r="R6" i="8"/>
  <c r="V5" i="8"/>
  <c r="R5" i="8"/>
  <c r="V4" i="8"/>
  <c r="R4" i="8"/>
  <c r="V3" i="8"/>
  <c r="R3" i="8"/>
  <c r="V2" i="8"/>
  <c r="R2" i="8"/>
  <c r="CQ137" i="4" l="1"/>
  <c r="CQ136" i="4"/>
  <c r="CQ134" i="4"/>
  <c r="CQ132" i="4"/>
  <c r="CQ129" i="4"/>
  <c r="CQ128" i="4"/>
  <c r="CQ127" i="4"/>
  <c r="CQ126" i="4"/>
  <c r="CQ125" i="4"/>
  <c r="CQ124" i="4"/>
  <c r="CQ123" i="4"/>
  <c r="CQ122" i="4"/>
  <c r="CQ121" i="4"/>
  <c r="CQ120" i="4"/>
  <c r="CQ119" i="4"/>
  <c r="CQ118" i="4"/>
  <c r="CQ117" i="4"/>
  <c r="CQ116" i="4"/>
  <c r="CQ115" i="4"/>
  <c r="CQ114" i="4"/>
  <c r="CQ113" i="4"/>
  <c r="CQ112" i="4"/>
  <c r="CQ111" i="4"/>
  <c r="CQ110" i="4"/>
  <c r="CQ109" i="4"/>
  <c r="CQ108" i="4"/>
  <c r="CQ107" i="4"/>
  <c r="CQ106" i="4"/>
  <c r="CQ105" i="4"/>
  <c r="CQ104" i="4"/>
  <c r="CQ103" i="4"/>
  <c r="CQ102" i="4"/>
  <c r="CQ101" i="4"/>
  <c r="CQ100" i="4"/>
  <c r="CQ99" i="4"/>
  <c r="CQ98" i="4"/>
  <c r="CQ97" i="4"/>
  <c r="CQ96" i="4"/>
  <c r="CQ95" i="4"/>
  <c r="CQ94" i="4"/>
  <c r="CQ93" i="4"/>
  <c r="CQ92" i="4"/>
  <c r="CQ91" i="4"/>
  <c r="CQ90" i="4"/>
  <c r="CQ89" i="4"/>
  <c r="CQ75" i="4"/>
  <c r="CQ74" i="4"/>
  <c r="CQ73" i="4"/>
  <c r="CQ72" i="4"/>
  <c r="CQ71" i="4"/>
  <c r="CQ70" i="4"/>
  <c r="CQ65" i="4"/>
  <c r="CQ64" i="4"/>
  <c r="CQ63" i="4"/>
  <c r="CQ62" i="4"/>
  <c r="CQ61" i="4"/>
  <c r="CQ60" i="4"/>
  <c r="CQ59" i="4"/>
  <c r="CQ58" i="4"/>
  <c r="CQ57" i="4"/>
  <c r="CQ56" i="4"/>
  <c r="CQ55" i="4"/>
  <c r="CQ54" i="4"/>
  <c r="CQ53" i="4"/>
  <c r="CQ52" i="4"/>
  <c r="CQ51" i="4"/>
  <c r="CQ49" i="4"/>
  <c r="CQ48" i="4"/>
  <c r="CQ47" i="4"/>
  <c r="CQ46" i="4"/>
  <c r="CQ45" i="4"/>
  <c r="CQ44" i="4"/>
  <c r="CQ43" i="4"/>
  <c r="CQ42" i="4"/>
  <c r="CQ41" i="4"/>
  <c r="CQ40" i="4"/>
  <c r="CQ39" i="4"/>
  <c r="CQ38" i="4"/>
  <c r="CQ37" i="4"/>
  <c r="CQ36" i="4"/>
  <c r="CQ35" i="4"/>
  <c r="CQ34" i="4"/>
  <c r="CQ33" i="4"/>
  <c r="CQ32" i="4"/>
  <c r="CQ31" i="4"/>
  <c r="CQ30" i="4"/>
  <c r="CQ29" i="4"/>
  <c r="CQ28" i="4"/>
  <c r="CQ27" i="4"/>
  <c r="CQ26" i="4"/>
  <c r="CQ25" i="4"/>
  <c r="CQ24" i="4"/>
  <c r="CQ23" i="4"/>
  <c r="CQ22" i="4"/>
  <c r="CQ21" i="4"/>
  <c r="CQ20" i="4"/>
  <c r="CQ19" i="4"/>
  <c r="CQ18" i="4"/>
  <c r="CQ17" i="4"/>
  <c r="CQ16" i="4"/>
  <c r="CQ15" i="4"/>
  <c r="CQ14" i="4"/>
  <c r="CQ13" i="4"/>
  <c r="CQ12" i="4"/>
  <c r="CQ11" i="4"/>
  <c r="CQ10" i="4"/>
  <c r="CQ9" i="4"/>
  <c r="CQ8" i="4"/>
  <c r="CQ7" i="4"/>
  <c r="CQ6" i="4"/>
  <c r="CQ5" i="4"/>
  <c r="CQ4" i="4"/>
  <c r="CQ3" i="4"/>
  <c r="CQ59" i="3" l="1"/>
  <c r="CQ58" i="3"/>
  <c r="CQ57" i="3"/>
  <c r="CQ56" i="3"/>
  <c r="CQ55" i="3"/>
  <c r="CQ54" i="3"/>
  <c r="CQ53" i="3"/>
  <c r="CQ52" i="3"/>
  <c r="CQ51" i="3"/>
  <c r="CQ50" i="3"/>
  <c r="CQ49" i="3"/>
  <c r="CQ48" i="3"/>
  <c r="CQ47" i="3"/>
  <c r="CQ46" i="3"/>
  <c r="CQ45" i="3"/>
  <c r="CQ44" i="3"/>
  <c r="CQ43" i="3"/>
  <c r="CQ42" i="3"/>
  <c r="CQ41" i="3"/>
  <c r="CQ40" i="3"/>
  <c r="CQ39" i="3"/>
  <c r="CQ38" i="3"/>
  <c r="CQ37" i="3"/>
  <c r="CQ35" i="3"/>
  <c r="CQ34" i="3"/>
  <c r="CQ33" i="3"/>
  <c r="CQ32" i="3"/>
  <c r="CQ31" i="3"/>
  <c r="CQ30" i="3"/>
  <c r="CQ27" i="3"/>
  <c r="CQ26" i="3"/>
  <c r="CQ25" i="3"/>
  <c r="CQ24" i="3"/>
  <c r="CQ23" i="3"/>
  <c r="CQ22" i="3"/>
  <c r="CQ20" i="3"/>
  <c r="CQ19" i="3"/>
  <c r="CQ18" i="3"/>
  <c r="CQ17" i="3"/>
  <c r="CQ16" i="3"/>
  <c r="CQ15" i="3"/>
  <c r="CQ14" i="3"/>
  <c r="CQ8" i="3"/>
  <c r="CQ7" i="3"/>
  <c r="CQ6" i="3"/>
  <c r="CQ5" i="3"/>
  <c r="CQ4" i="3"/>
  <c r="CQ3" i="3"/>
  <c r="CQ2" i="3"/>
  <c r="BU188" i="2" l="1"/>
  <c r="BU185" i="2"/>
  <c r="BU181" i="2"/>
  <c r="BU179" i="2"/>
  <c r="BU178" i="2"/>
  <c r="BU177" i="2"/>
  <c r="BU159" i="2"/>
  <c r="BU155" i="2"/>
  <c r="BU152" i="2"/>
  <c r="BU144" i="2"/>
  <c r="BU143" i="2"/>
  <c r="BU140" i="2"/>
  <c r="BU139" i="2"/>
  <c r="BU138" i="2"/>
  <c r="BU137" i="2"/>
  <c r="BU136" i="2"/>
  <c r="BU135" i="2"/>
  <c r="BU134" i="2"/>
  <c r="BU133" i="2"/>
  <c r="BU131" i="2"/>
  <c r="BU130" i="2"/>
  <c r="BU129" i="2"/>
  <c r="BU128" i="2"/>
  <c r="BU125" i="2"/>
  <c r="BU124" i="2"/>
  <c r="BU106" i="2"/>
  <c r="BU105" i="2"/>
  <c r="BU104" i="2"/>
  <c r="BU102" i="2"/>
  <c r="BU101" i="2"/>
  <c r="BU96" i="2"/>
  <c r="BU95" i="2"/>
  <c r="BU93" i="2"/>
  <c r="BU92" i="2"/>
  <c r="BU88" i="2"/>
  <c r="BU87" i="2"/>
  <c r="BU86" i="2"/>
  <c r="BU85" i="2"/>
  <c r="BU84" i="2"/>
  <c r="BU83" i="2"/>
  <c r="BU82" i="2"/>
  <c r="BU81" i="2"/>
  <c r="BU80" i="2"/>
  <c r="BU79" i="2"/>
  <c r="BU75" i="2"/>
  <c r="BU74" i="2"/>
  <c r="BU73" i="2"/>
  <c r="BU72" i="2"/>
  <c r="BU71" i="2"/>
  <c r="BU70" i="2"/>
  <c r="BU66" i="2"/>
  <c r="BU65" i="2"/>
  <c r="BU63" i="2"/>
  <c r="BU40" i="2"/>
  <c r="BU39" i="2"/>
  <c r="BU38" i="2"/>
  <c r="BU35" i="2"/>
  <c r="BU34" i="2"/>
  <c r="BU33" i="2"/>
  <c r="BU32" i="2"/>
  <c r="BU31" i="2"/>
  <c r="BU30" i="2"/>
  <c r="BU29" i="2"/>
  <c r="BU28" i="2"/>
  <c r="BU27" i="2"/>
  <c r="BU26" i="2"/>
  <c r="BU25" i="2"/>
  <c r="BU24" i="2"/>
  <c r="BU23" i="2"/>
  <c r="BU22" i="2"/>
  <c r="BU21" i="2"/>
  <c r="BU20" i="2"/>
  <c r="BU19" i="2"/>
  <c r="BU18" i="2"/>
  <c r="BU17" i="2"/>
  <c r="BU16" i="2"/>
  <c r="BU15" i="2"/>
  <c r="BU8" i="2"/>
  <c r="BU3" i="2"/>
</calcChain>
</file>

<file path=xl/sharedStrings.xml><?xml version="1.0" encoding="utf-8"?>
<sst xmlns="http://schemas.openxmlformats.org/spreadsheetml/2006/main" count="72324" uniqueCount="3638">
  <si>
    <t>CAS Number</t>
  </si>
  <si>
    <t>Chemical Name</t>
  </si>
  <si>
    <t>Chemical Grade</t>
  </si>
  <si>
    <t>Chemical Formulation</t>
  </si>
  <si>
    <t>Species Number</t>
  </si>
  <si>
    <t>Age</t>
  </si>
  <si>
    <t>Age Unit</t>
  </si>
  <si>
    <t>Lifestage</t>
  </si>
  <si>
    <t>Phylum</t>
  </si>
  <si>
    <t>Class</t>
  </si>
  <si>
    <t>Order</t>
  </si>
  <si>
    <t>Family</t>
  </si>
  <si>
    <t>Genus</t>
  </si>
  <si>
    <t>Species</t>
  </si>
  <si>
    <t>Common Name</t>
  </si>
  <si>
    <t>Effect Group</t>
  </si>
  <si>
    <t>Effect</t>
  </si>
  <si>
    <t>Meas</t>
  </si>
  <si>
    <t>Endpt1</t>
  </si>
  <si>
    <t>Endpt2</t>
  </si>
  <si>
    <t>Habitat</t>
  </si>
  <si>
    <t>Plant/Animal</t>
  </si>
  <si>
    <t>Media</t>
  </si>
  <si>
    <t>Dur Mean Orig Op</t>
  </si>
  <si>
    <t>Dur Mean Orig</t>
  </si>
  <si>
    <t>Dur Min Orig Op</t>
  </si>
  <si>
    <t>Dur Min Orig</t>
  </si>
  <si>
    <t>Dur Max Orig Op</t>
  </si>
  <si>
    <t>Dur Max Orig</t>
  </si>
  <si>
    <t>Dur Unit Orig</t>
  </si>
  <si>
    <t>Dur Preferred Mean Op</t>
  </si>
  <si>
    <t>Dur Preferred Mean</t>
  </si>
  <si>
    <t>Dur Preferred Min Op</t>
  </si>
  <si>
    <t>Dur Preferred Min</t>
  </si>
  <si>
    <t>Dur Preferred Max Op</t>
  </si>
  <si>
    <t>Dur Preferred Max</t>
  </si>
  <si>
    <t>Dur Unit Preferred</t>
  </si>
  <si>
    <t>Conc Type</t>
  </si>
  <si>
    <t>Conc #1 Author Reported Mean Op</t>
  </si>
  <si>
    <t>Conc #1 Author Reported Mean</t>
  </si>
  <si>
    <t>Conc #1 Author Reported Min Op</t>
  </si>
  <si>
    <t>Conc #1 Author Reported Min</t>
  </si>
  <si>
    <t>Conc #1 Author Reported Max Op</t>
  </si>
  <si>
    <t>Conc #1 Author Reported Max</t>
  </si>
  <si>
    <t>Conc Units Author Reported</t>
  </si>
  <si>
    <t>Conc #1 Purity Adjusted Mean Op</t>
  </si>
  <si>
    <t>Conc #1 Purity Adjusted Mean</t>
  </si>
  <si>
    <t>Conc #1 Purity Adjusted Min Op</t>
  </si>
  <si>
    <t>Conc #1 Purity Adjusted Min</t>
  </si>
  <si>
    <t>Conc #1 Purity Adjusted Max Op</t>
  </si>
  <si>
    <t>Conc #1 Purity Adjusted Max</t>
  </si>
  <si>
    <t>Conc #1 Purity Adjusted in Preferred Unit Mean Op</t>
  </si>
  <si>
    <t>Conc #1 Purity Adjusted in Preferred Unit Mean</t>
  </si>
  <si>
    <t>Conc #1 Purity Adjusted in Preferred Unit Min Op</t>
  </si>
  <si>
    <t>Conc #1 Purity Adjusted in Preferred Unit Min</t>
  </si>
  <si>
    <t>Conc #1 Purity Adjusted in Preferred Unit Max Op</t>
  </si>
  <si>
    <t>Conc #1 Purity Adjusted in Preferred Unit Max</t>
  </si>
  <si>
    <t>Conc #2 Author Reported Mean Op</t>
  </si>
  <si>
    <t>Conc #2 Author Reported Mean</t>
  </si>
  <si>
    <t>Conc #2 Author Reported Min Op</t>
  </si>
  <si>
    <t>Conc #2 Author Reported Min</t>
  </si>
  <si>
    <t>Conc #2 Author Reported Max Op</t>
  </si>
  <si>
    <t>Conc #2 Author Reported Max</t>
  </si>
  <si>
    <t>Conc #2 Purity Adjusted Mean Op</t>
  </si>
  <si>
    <t>Conc #2 Purity Adjusted Mean</t>
  </si>
  <si>
    <t>Conc #2 Purity Adjusted Min Op</t>
  </si>
  <si>
    <t>Conc #2 Purity Adjusted Min</t>
  </si>
  <si>
    <t>Conc #2 Purity Adjusted Max Op</t>
  </si>
  <si>
    <t>Conc #2 Purity Adjusted Max</t>
  </si>
  <si>
    <t>Conc #2 Purity Adjusted in Preferred Unit Mean Op</t>
  </si>
  <si>
    <t>Conc #2 Purity Adjusted in Preferred Unit Mean</t>
  </si>
  <si>
    <t>Conc #2 Purity Adjusted in Preferred Unit Min Op</t>
  </si>
  <si>
    <t>Conc #2 Purity Adjusted in Preferred Unit Min</t>
  </si>
  <si>
    <t>Conc #2 Purity Adjusted in Preferred Unit Max Op</t>
  </si>
  <si>
    <t>Conc #2 Purity Adjusted in Preferred Unit Max</t>
  </si>
  <si>
    <t>Conc Units Preferred</t>
  </si>
  <si>
    <t>Number of Conc</t>
  </si>
  <si>
    <t>Chemical Analysis Method</t>
  </si>
  <si>
    <t>pH</t>
  </si>
  <si>
    <t>Hardness</t>
  </si>
  <si>
    <t>Hardness Unit</t>
  </si>
  <si>
    <t>Organic Matter Value</t>
  </si>
  <si>
    <t>Organic Matter Unit</t>
  </si>
  <si>
    <t>Organic Matter Type</t>
  </si>
  <si>
    <t>% Purity</t>
  </si>
  <si>
    <t>Test Loc</t>
  </si>
  <si>
    <t>Exp Type</t>
  </si>
  <si>
    <t>Test ID</t>
  </si>
  <si>
    <t>Ref #</t>
  </si>
  <si>
    <t>Author</t>
  </si>
  <si>
    <t>Title</t>
  </si>
  <si>
    <t>Source</t>
  </si>
  <si>
    <t>Publication Year</t>
  </si>
  <si>
    <t>Comments</t>
  </si>
  <si>
    <t>Reviewer's classification</t>
  </si>
  <si>
    <t>Test species BW</t>
  </si>
  <si>
    <t>TGAI/Formula</t>
  </si>
  <si>
    <t>Endpoint</t>
  </si>
  <si>
    <t>duration (d)</t>
  </si>
  <si>
    <t>Aves</t>
  </si>
  <si>
    <t>lb a.i./A</t>
  </si>
  <si>
    <t>Formula</t>
  </si>
  <si>
    <t>MOR</t>
  </si>
  <si>
    <t>Mortality threshold (direct)</t>
  </si>
  <si>
    <t>1/million</t>
  </si>
  <si>
    <t>mg a.i./kg-bw (oral)</t>
  </si>
  <si>
    <t>TGAI</t>
  </si>
  <si>
    <t>Mortality threshold (indirect)</t>
  </si>
  <si>
    <t>LC10</t>
  </si>
  <si>
    <t>Diazinon</t>
  </si>
  <si>
    <t>Chordata</t>
  </si>
  <si>
    <t>Galliformes</t>
  </si>
  <si>
    <t>Phasianidae</t>
  </si>
  <si>
    <t>Gallus</t>
  </si>
  <si>
    <t>domesticus</t>
  </si>
  <si>
    <t>Domestic Chicken</t>
  </si>
  <si>
    <t>HTCH</t>
  </si>
  <si>
    <t>LOEL</t>
  </si>
  <si>
    <t>terrestrial</t>
  </si>
  <si>
    <t>Animalia</t>
  </si>
  <si>
    <t>NONE</t>
  </si>
  <si>
    <t>wk</t>
  </si>
  <si>
    <t>d</t>
  </si>
  <si>
    <t>F</t>
  </si>
  <si>
    <t>ppm</t>
  </si>
  <si>
    <t>U</t>
  </si>
  <si>
    <t>LAB</t>
  </si>
  <si>
    <t>FD</t>
  </si>
  <si>
    <t>Sauter EA;Steele EE</t>
  </si>
  <si>
    <t>The Effect of Low Level Pesticide Feeding on the Fertility and Hatchability of Chicken Eggs</t>
  </si>
  <si>
    <t>Poult. Sci. 51: 71-76</t>
  </si>
  <si>
    <t>CHAR/DIAZINON, WETTABLE POWDER// ORG/WHITE LEGHORN PULLETS//</t>
  </si>
  <si>
    <t>qualitative</t>
  </si>
  <si>
    <t>mg a.i./kg-diet</t>
  </si>
  <si>
    <t>formula</t>
  </si>
  <si>
    <t>Hatch</t>
  </si>
  <si>
    <t>LOEC</t>
  </si>
  <si>
    <t>REP</t>
  </si>
  <si>
    <t>RSUC</t>
  </si>
  <si>
    <t>Reproductive success</t>
  </si>
  <si>
    <t>WP</t>
  </si>
  <si>
    <t>JV</t>
  </si>
  <si>
    <t>PROG</t>
  </si>
  <si>
    <t>LOAEL</t>
  </si>
  <si>
    <t>CHAR/DIAZINON// ORG/WHITE LEGHORN PULLETS//EFCT%/67.8//</t>
  </si>
  <si>
    <t>Progeny (number)</t>
  </si>
  <si>
    <t>LD10</t>
  </si>
  <si>
    <t>EC</t>
  </si>
  <si>
    <t>EM</t>
  </si>
  <si>
    <t>Anseriformes</t>
  </si>
  <si>
    <t>Anatidae</t>
  </si>
  <si>
    <t>Anas</t>
  </si>
  <si>
    <t>platyrhynchos</t>
  </si>
  <si>
    <t>Mallard Duck</t>
  </si>
  <si>
    <t>GRO</t>
  </si>
  <si>
    <t>MPH</t>
  </si>
  <si>
    <t>LGTH</t>
  </si>
  <si>
    <t>NOAEL</t>
  </si>
  <si>
    <t>A</t>
  </si>
  <si>
    <t>AI lb/11 gal/ac</t>
  </si>
  <si>
    <t>MM</t>
  </si>
  <si>
    <t>Hoffman DJ;Eastin WC;Jr</t>
  </si>
  <si>
    <t>Effects of Malathion, Diazinon, and Parathion on Mallard Embryo Development and Cholinesterase Activity</t>
  </si>
  <si>
    <t>Environ. Res. 26: 472-485</t>
  </si>
  <si>
    <t>EE/STATS TO O,V CONTROLS// CHAR/DIAZINON, COMMERCIAL, ALIPHATIC HYDROCARBON SOLVENT AT 25 UL// ORG/NR //CONTR/O=UNTREATED//</t>
  </si>
  <si>
    <t>Length</t>
  </si>
  <si>
    <t>NOEL</t>
  </si>
  <si>
    <t>WGHT</t>
  </si>
  <si>
    <t>Weight</t>
  </si>
  <si>
    <t>Branta</t>
  </si>
  <si>
    <t>canadensis</t>
  </si>
  <si>
    <t>Canada Goose</t>
  </si>
  <si>
    <t>BCM</t>
  </si>
  <si>
    <t>ENZ</t>
  </si>
  <si>
    <t>ACHE</t>
  </si>
  <si>
    <t>ai ppm</t>
  </si>
  <si>
    <t>M</t>
  </si>
  <si>
    <t>FIELDA</t>
  </si>
  <si>
    <t>SP</t>
  </si>
  <si>
    <t>Vyas NB;Spann JW;Hulse CS;Borges SL;Bennett RS;Torrez M;Williams BI;Leffel R</t>
  </si>
  <si>
    <t>Field Evaluation of an Avian Risk Assessment Model</t>
  </si>
  <si>
    <t>Environ. Toxicol. Chem. 25(7): 1762-1771</t>
  </si>
  <si>
    <t>EDES/5 DAY EXPOSURE TO GRASSES TREATED WITH DIAZINON// CHAR/DIAZINON, D Z N 50W/// CHAR/FORMULATION//ORG/GOSLINGS//</t>
  </si>
  <si>
    <t>AChE</t>
  </si>
  <si>
    <t>MORT</t>
  </si>
  <si>
    <t>LC50</t>
  </si>
  <si>
    <t>Mortality</t>
  </si>
  <si>
    <t>NR</t>
  </si>
  <si>
    <t>Bird Class</t>
  </si>
  <si>
    <t>POP</t>
  </si>
  <si>
    <t>ABND</t>
  </si>
  <si>
    <t>oz/acre</t>
  </si>
  <si>
    <t>FIELDN</t>
  </si>
  <si>
    <t>AS</t>
  </si>
  <si>
    <t>McEwen LC;Knittle CE;Richmond ML</t>
  </si>
  <si>
    <t>Wildlife Effects from Grasshopper Insecticides Sprayed on Short-Grass Range</t>
  </si>
  <si>
    <t>J. Range Manage. 25(3): 188-194</t>
  </si>
  <si>
    <t>EDES/NIOBRARA COUNTY// CHAR/DIAZINON// ORG/MAJOR SPECIES WERE HORNED LARKS,///RVALUE/ONLY CONC TESTED//CONTR/B,C//OEF/GRASSHOPPER, SMALL MAMMAL, LARGE MAMMAL, TURTLES, AND LIZARDS ALSO MEASURED BUT DID NOT REPORT STATISTICS//</t>
  </si>
  <si>
    <t>Supplemental</t>
  </si>
  <si>
    <t>Abundance</t>
  </si>
  <si>
    <t>NR-LETH</t>
  </si>
  <si>
    <t>Passeriformes</t>
  </si>
  <si>
    <t>Emberizidae</t>
  </si>
  <si>
    <t>Spizella</t>
  </si>
  <si>
    <t>passerina</t>
  </si>
  <si>
    <t>Chipping Sparrow</t>
  </si>
  <si>
    <t>CEST</t>
  </si>
  <si>
    <t>&lt;</t>
  </si>
  <si>
    <t>~</t>
  </si>
  <si>
    <t>L/ha</t>
  </si>
  <si>
    <t>Rondeau G;DesGranges JL</t>
  </si>
  <si>
    <t>Effects of Insecticide Use on Breeding Birds in Christmas Tree Plantations in Quebec</t>
  </si>
  <si>
    <t>Ecotoxicology 4(5): 281-298</t>
  </si>
  <si>
    <t>CHAR/DIAZINON, BASUDIN 500 EC//</t>
  </si>
  <si>
    <t>not reviewed</t>
  </si>
  <si>
    <t>ChE</t>
  </si>
  <si>
    <t>Fringillidae</t>
  </si>
  <si>
    <t>Melospiza</t>
  </si>
  <si>
    <t>melodia</t>
  </si>
  <si>
    <t>Song Sparrow</t>
  </si>
  <si>
    <t>AD</t>
  </si>
  <si>
    <t>Muscicapidae</t>
  </si>
  <si>
    <t>Turdus</t>
  </si>
  <si>
    <t>migratorius</t>
  </si>
  <si>
    <t>American Robin</t>
  </si>
  <si>
    <t>YO</t>
  </si>
  <si>
    <t>&lt;=</t>
  </si>
  <si>
    <t>EDES/2 YEAR STUDY// CHAR/BASUDIN, BASUDIN 500 EC// CONC/ONLY CONC TESTED//EFCT%/13//</t>
  </si>
  <si>
    <t>EDES/2 YEAR STUDY// CHAR/BASUDIN, BASUDIN 500 EC// CONC/ONLY CONC TESTED//EFCT%/9//</t>
  </si>
  <si>
    <t>EDES/2 YEAR STUDY// CHAR/BASUDIN, BASUDIN 500 EC// CONC/ONLY CONC TESTED//EFCT%/10//</t>
  </si>
  <si>
    <t>EG</t>
  </si>
  <si>
    <t>mo</t>
  </si>
  <si>
    <t>EDES/2 YEAR STUDY// CHAR/BASUDIN, BASUDIN 500 EC// CONC/ONLY CONC TESTED//EFCT%/50//</t>
  </si>
  <si>
    <t>SURV</t>
  </si>
  <si>
    <t>EDES/2 YEAR STUDY// CHAR/BASUDIN, BASUDIN 500 EC// CONC/ONLY CONC TESTED//EFCT%/100//</t>
  </si>
  <si>
    <t>Survival</t>
  </si>
  <si>
    <t>EDES/2 YEAR STUDY// CHAR/BASUDIN, BASUDIN 500 EC// CONC/ONLY CONC TESTED//EFCT%/58//</t>
  </si>
  <si>
    <t>EDES/2 YEAR STUDY// CHAR/BASUDIN, BASUDIN 500 EC// CONC/ONLY CONC TESTED//EFCT%/75//</t>
  </si>
  <si>
    <t>EDES/2 YEAR STUDY// CHAR/BASUDIN, BASUDIN 500 EC// CONC/ONLY CONC TESTED//EFCT%/84//</t>
  </si>
  <si>
    <t>EDES/2 YEAR STUDY// CHAR/BASUDIN, BASUDIN 500 EC// CONC/ONLY CONC TESTED//EFCT%/53//</t>
  </si>
  <si>
    <t>EDES/2 YEAR STUDY// CHAR/BASUDIN, BASUDIN 500 EC// CONC/ONLY CONC TESTED//EFCT%/70//</t>
  </si>
  <si>
    <t>EDES/2 YEAR STUDY// CHAR/BASUDIN, BASUDIN 500 EC// CONC/ONLY CONC TESTED//EFCT%/82//</t>
  </si>
  <si>
    <t>EDES/2 YEAR STUDY// CHAR/BASUDIN, BASUDIN 500 EC// CONC/ONLY CONC TESTED//EFCT%/71//</t>
  </si>
  <si>
    <t>EDES/2 YEAR STUDY// CHAR/BASUDIN, BASUDIN 500 EC// CONC/ONLY CONC TESTED//EFCT%/63//</t>
  </si>
  <si>
    <t>EDES/2 YEAR STUDY// CHAR/BASUDIN, BASUDIN 500 EC// CONC/ONLY CONC TESTED//</t>
  </si>
  <si>
    <t>BEH</t>
  </si>
  <si>
    <t>WALK</t>
  </si>
  <si>
    <t>MRID 40895301</t>
  </si>
  <si>
    <t>Acceptable</t>
  </si>
  <si>
    <t>Walk</t>
  </si>
  <si>
    <t>CHAR/DIAZINON// ORG/WHITE LEGHORN PULLETS//EFCT%/5.7//</t>
  </si>
  <si>
    <t>NOEC</t>
  </si>
  <si>
    <t>AI lb/100gal/ac</t>
  </si>
  <si>
    <t>EE/STATS TO C,O CONTROLS// CHAR/DIAZINON, COMMERCIAL// ORG/NR //CONTR/O=UNTREATED//</t>
  </si>
  <si>
    <t>Columbiformes</t>
  </si>
  <si>
    <t>Columbidae</t>
  </si>
  <si>
    <t>Columba</t>
  </si>
  <si>
    <t>livia</t>
  </si>
  <si>
    <t>Rock Dove</t>
  </si>
  <si>
    <t>MIGR</t>
  </si>
  <si>
    <t>&gt;</t>
  </si>
  <si>
    <t>mi</t>
  </si>
  <si>
    <t>mg/kg</t>
  </si>
  <si>
    <t>mg/kg bdwt</t>
  </si>
  <si>
    <t>FIELDU</t>
  </si>
  <si>
    <t>GV</t>
  </si>
  <si>
    <t>Brasel JM;Collier AC;Pritsos CA</t>
  </si>
  <si>
    <t>Differential Toxic Effects of Carbofuran and Diazinon on Time of Flight in Pigeons (Columba livia): Potential for Pesticide Effects on Migration</t>
  </si>
  <si>
    <t>Toxicol. Appl. Pharmacol. 219(2/3): 241-246</t>
  </si>
  <si>
    <t>CHAR/DIAZINON// CHAR/CAS#25322683(alpha-Hydro-omega-hydroxypoly(oxy-1,2-ethanediyl)) - ALSO USED AS SOLVENT//</t>
  </si>
  <si>
    <t>Migration</t>
  </si>
  <si>
    <t>Agelaius</t>
  </si>
  <si>
    <t>phoeniceus</t>
  </si>
  <si>
    <t>Red-Winged Blackbird</t>
  </si>
  <si>
    <t>LD50</t>
  </si>
  <si>
    <t>&gt;=</t>
  </si>
  <si>
    <t>h</t>
  </si>
  <si>
    <t>DT</t>
  </si>
  <si>
    <t>Wolfe MF;Kendall RJ</t>
  </si>
  <si>
    <t>Age-Dependent Toxicity of Diazinon and Terbufos in European Starlings (Sturnus vulgaris) and Red-Winged Blackbirds (Agelaius phoeniceus)</t>
  </si>
  <si>
    <t>Environ. Toxicol. Chem. 17(7): 1300-1312</t>
  </si>
  <si>
    <t>EDES/FIELD NEST BOX COLONIES// CHAR/DIAZINON, TECHNICAL// ORG/WILD//</t>
  </si>
  <si>
    <t>AI kg/ha</t>
  </si>
  <si>
    <t>Decarie R;DesGranges JL;Lepine C;Morneau F</t>
  </si>
  <si>
    <t>Impact of Insecticides on the American Robin (Turdus migratorius) in a Suburban Environment</t>
  </si>
  <si>
    <t>Environ. Pollut. 80: 231-238</t>
  </si>
  <si>
    <t>CHAR/DIAZINON, BAUSIDIN//</t>
  </si>
  <si>
    <t>increased sitting</t>
  </si>
  <si>
    <t>Odontophoridae</t>
  </si>
  <si>
    <t>Colinus</t>
  </si>
  <si>
    <t>virginianus</t>
  </si>
  <si>
    <t>Northern Bobwhite Quail</t>
  </si>
  <si>
    <t>Wang G;Edge WD;Wolff JO</t>
  </si>
  <si>
    <t>Response of Bobwhite Quail and Gray-Tailed Voles to Granular and Flowable Diazinon Applications</t>
  </si>
  <si>
    <t>Environ. Toxicol. Chem. 20(2): 406-411</t>
  </si>
  <si>
    <t>EDES/45 X 45 M ENCLOSURE STUDY// CHAR/DIAZINON, LIQUID//</t>
  </si>
  <si>
    <t>Kendall RJ;Brewer LW;Hitchcock RR</t>
  </si>
  <si>
    <t>Response of Canada Geese to a Turf Application of Diazinon AG500</t>
  </si>
  <si>
    <t>J. Wildl. Dis. 29(3): 458-464</t>
  </si>
  <si>
    <t>CHAR/DIAZINON, AG500//</t>
  </si>
  <si>
    <t>DVP</t>
  </si>
  <si>
    <t>ABNM</t>
  </si>
  <si>
    <t>EE/STATS TO O,V CONTROLS// CHAR/DIAZINON, COMMERCIAL, ALIPHATIC HYDROCARBON SOLVENT AT 25 UL// ORG/NR //CONTR/O=UNTREATED//EFCT%/4//</t>
  </si>
  <si>
    <t>Abnormal</t>
  </si>
  <si>
    <t>EE/STATS TO O,V CONTROLS// CHAR/DIAZINON, COMMERCIAL, ALIPHATIC HYDROCARBON SOLVENT AT 25 UL// ORG/NR //CONTR/O=UNTREATED//EFCT%/7//</t>
  </si>
  <si>
    <t>EE/STATS TO O,V CONTROLS// CHAR/DIAZINON, COMMERCIAL, ALIPHATIC HYDROCARBON SOLVENT AT 25 UL// ORG/NR //CONTR/O=UNTREATED//EFCT%/3//</t>
  </si>
  <si>
    <t>CONC/ONLY CONC TESTED// CHAR/DIAZINON, COMMERCIAL, ALIPHATIC HYDROCARBON SOLVENT AT 25 UL// ORG/NR //CONTR/O=UNTREATED//EFCT%/39.7//EFCT%/OF O CONTROL//</t>
  </si>
  <si>
    <t>CONC/ONLY CONC TESTED// CHAR/DIAZINON, COMMERCIAL, ALIPHATIC HYDROCARBON SOLVENT AT 25 UL// ORG/NR //CONTR/O=UNTREATED//EFCT%/27.3//EFCT%/OF O CONTROL//</t>
  </si>
  <si>
    <t>EE/STATS TO V,O CONTROLS// CONC/ONLY CONC TESTED// CHAR/DIAZINON, COMMERCIAL, ALIPHATIC HYDROCARBON SOLVENT AT 25 UL// ORG/NR //CONTR/O=UNTREATED//EFCT%/52.6//EFCT%/OF O CONTROL//</t>
  </si>
  <si>
    <t>dph</t>
  </si>
  <si>
    <t>EE/STATS TO V,O CONTROLS// CONC/ONLY CONC TESTED// CHAR/DIAZINON, COMMERCIAL, ALIPHATIC HYDROCARBON SOLVENT AT 25 UL// ORG/NR //CONTR/O=UNTREATED//EFCT%/95.3//EFCT%/OF O CONTROL//</t>
  </si>
  <si>
    <t>EE/STATS TO V,O CONTROLS// CONC/ONLY CONC TESTED// CHAR/DIAZINON, COMMERCIAL, ALIPHATIC HYDROCARBON SOLVENT AT 25 UL// ORG/NR //CONTR/O=UNTREATED//EFCT%/89.0//EFCT%/OF O CONTROL//</t>
  </si>
  <si>
    <t>CONC/ONLY CONC TESTED// CHAR/DIAZINON, COMMERCIAL, ALIPHATIC HYDROCARBON SOLVENT AT 25 UL// ORG/NR //CONTR/O=UNTREATED//EFCT%/108.2//EFCT%/OF O CONTROL//</t>
  </si>
  <si>
    <t>CONC/ONLY CONC TESTED// CHAR/DIAZINON, COMMERCIAL, ALIPHATIC HYDROCARBON SOLVENT AT 25 UL// ORG/NR //CONTR/O=UNTREATED//</t>
  </si>
  <si>
    <t>T</t>
  </si>
  <si>
    <t>E</t>
  </si>
  <si>
    <t>Anser</t>
  </si>
  <si>
    <t>anser</t>
  </si>
  <si>
    <t>Domestic Goose</t>
  </si>
  <si>
    <t>Egyed MN;Malkinson M;Eilat A;Shlosberg A</t>
  </si>
  <si>
    <t>Basudin (Diazinon) Poisoning in Goslings</t>
  </si>
  <si>
    <t>Refuah Veterin. 31(1): 22-26</t>
  </si>
  <si>
    <t>CHAR/BASUDIN, 25// ORG/GOSLINGS//CONTR/C,B//OEF/TOXICITY SYMPTOMS//EFCT%/NA//</t>
  </si>
  <si>
    <t>AI</t>
  </si>
  <si>
    <t>grayi</t>
  </si>
  <si>
    <t>Clay-colored Robin</t>
  </si>
  <si>
    <t>AI mg/kg bdwt</t>
  </si>
  <si>
    <t>Cobos VM;Mora MA;Escalona G;Calme S;Jimenez J</t>
  </si>
  <si>
    <t>Variation in Plasma Cholinesterase Activity in the Clay-Colored Robin (Turdus grayi) in Relation to Time of Day, Season, and Diazinon Exposure</t>
  </si>
  <si>
    <t>Ecotoxicology 19: 267-272</t>
  </si>
  <si>
    <t>CHAR/DRAGON// ORG/WILD CAUGHT//CONTR/C,B//OEF/TOXICITY SYMPTOMS, DIURNAL EFFECTS//EFCT%/100//</t>
  </si>
  <si>
    <t>Sialia</t>
  </si>
  <si>
    <t>sialis</t>
  </si>
  <si>
    <t>Eastern Bluebird</t>
  </si>
  <si>
    <t>kg/ha</t>
  </si>
  <si>
    <t>Burgess NM;Hunt KA;Bishop C;Weseloh DV</t>
  </si>
  <si>
    <t>Cholinesterase Inhibition in Tree Swallows (Tachycineta bicolor) and Eastern Bluebirds (Sialia sialis) Exposed to Organophosphorus Insecticides in Apple Orchards in Ontario, Canada</t>
  </si>
  <si>
    <t>Environ. Toxicol. Chem. 18(4): 708-716</t>
  </si>
  <si>
    <t>CHAR/DIAZINON// ORG/NESTLING//</t>
  </si>
  <si>
    <t>MRID 41577401</t>
  </si>
  <si>
    <t>Valid</t>
  </si>
  <si>
    <t>Shlosberg A;Bellaiche M;Hanji V;Ershov E</t>
  </si>
  <si>
    <t>New Treatment Regimens in Organophosphate (Diazinon) and Carbamate (Methomyl) Insecticide-Induced Toxicosis in Fowl</t>
  </si>
  <si>
    <t>Vet. Hum. Toxicol. 39(6): 347-350</t>
  </si>
  <si>
    <t>CHAR/DIAZINON, DIZICTOL// ORG/ARBOR ACRES BROILER CHICKS//EFCT%/100%//</t>
  </si>
  <si>
    <t>AI mg/kg</t>
  </si>
  <si>
    <t>Mohammad FK;Al-Badrany YM;Al-Jobory MM</t>
  </si>
  <si>
    <t>Acute Toxicity and Cholinesterase Inhibition in Chicks Dosed Orally with Organophosphate Insecticides</t>
  </si>
  <si>
    <t>Arh. Hig. Rada Toksikol. 59(3): 145-151</t>
  </si>
  <si>
    <t>CHAR/DIAZINON, DIAZINON 60EC// ORG/MIXED BREED BROILER CHICKS//EFCT%/18//</t>
  </si>
  <si>
    <t>CHAR/DIAZINON, DIAZINON 60EC// ORG/MIXED BREED BROILER CHICKS//EFCT%/37//</t>
  </si>
  <si>
    <t>MRID 40895307</t>
  </si>
  <si>
    <t>sp.</t>
  </si>
  <si>
    <t>Pigeon</t>
  </si>
  <si>
    <t>ED50</t>
  </si>
  <si>
    <t>Henderson JD;Yamamoto JT;Fry DM;Seiber JN;Wilson BW</t>
  </si>
  <si>
    <t>Oral and Dermal Toxicity of Organophosphate Pesticides in the Domestic Pigeon (Columba livia)</t>
  </si>
  <si>
    <t>Bull. Environ. Contam. Toxicol. 52: 633-640</t>
  </si>
  <si>
    <t>CHAR/DIAZINON, TECHNICAL//</t>
  </si>
  <si>
    <t>MRID 41322901</t>
  </si>
  <si>
    <t>acceptable</t>
  </si>
  <si>
    <t>ht</t>
  </si>
  <si>
    <t>AI lb/acre</t>
  </si>
  <si>
    <t>Dabbert CB;Sheffield SR;Lochmiller RL</t>
  </si>
  <si>
    <t>Northern Bobwhite Egg Hatchability and Chick Immunocompetence Following a Field Application of Diazinon</t>
  </si>
  <si>
    <t>Bull. Environ. Contam. Toxicol. 56(4): 612-616</t>
  </si>
  <si>
    <t>EDES/NESTS WERE REMOVED FROM EACH OUTDOOR ENCLOSURE ONE HOUR AFTER SPRAY APPLICATION// CHAR/DIAZINON, 4E//</t>
  </si>
  <si>
    <t>PHY</t>
  </si>
  <si>
    <t>IMM</t>
  </si>
  <si>
    <t>GIMM</t>
  </si>
  <si>
    <t>Immunity</t>
  </si>
  <si>
    <t>7 to 14</t>
  </si>
  <si>
    <t>Al-Zubaidy MHI;Mousa YJ;Hasan MM;Mohammad FK</t>
  </si>
  <si>
    <t>Acute Toxicity of Veterinary and Agricultural Formulations of Organophosphates Dichlorvos and Diazinon in Chicks</t>
  </si>
  <si>
    <t>Arh. Hig. Rada Toksikol. 62(4): 317-323</t>
  </si>
  <si>
    <t>CONC/ONLY CONC TESTED// CHAR/DIAZINON, AGRICULTURAL FORMULATION// ORG/MIXED BREED BROILER CHICKS//EFCT%/97//</t>
  </si>
  <si>
    <t xml:space="preserve">only one concentration tested. </t>
  </si>
  <si>
    <t>Sturnidae</t>
  </si>
  <si>
    <t>Sturnus</t>
  </si>
  <si>
    <t>vulgaris</t>
  </si>
  <si>
    <t>European Starling</t>
  </si>
  <si>
    <t>Parker ML;Goldstein MI</t>
  </si>
  <si>
    <t>Differential Toxicities of Organophosphate and Carbamate Insecticides in the Nestling European Starling (Sturnus vulgaris)</t>
  </si>
  <si>
    <t>Arch. Environ. Contam. Toxicol. 39(2): 233-242</t>
  </si>
  <si>
    <t>EDES/ISO-OMPA PRE-TREATMENT// CHAR/DIAZINON// ORG/NESTLING//</t>
  </si>
  <si>
    <t>CHAR/DIAZINON, DIAZINON 60EC// ORG/MIXED BREED BROILER CHICKS//EFCT%/55//</t>
  </si>
  <si>
    <t>MRID 109015</t>
  </si>
  <si>
    <t>8 to 11</t>
  </si>
  <si>
    <t>CHAR/DIAZINON, VETERINARY FORMULATION// ORG/MIXED BREED BROILER CHICKS//</t>
  </si>
  <si>
    <t>CHAR/DIAZINON, AGRICULTURAL FORMULATION// ORG/MIXED BREED BROILER CHICKS//</t>
  </si>
  <si>
    <t>Wolfe MF</t>
  </si>
  <si>
    <t>Age-Dependent Toxicity and Comparative Metabolism of Counter and Diazinon in Red-Winged Blackbirds and European Starlings</t>
  </si>
  <si>
    <t>Ph.D.Thesis, Washington State University, Pullman, WA : 192 p.</t>
  </si>
  <si>
    <t>EDES/NESTLINGS WERE COLLECTED FROM NESTING COLONY, DOSED, THEN HELD IN CAPTIVITY UNTIL SACRIFICE TIME// CHAR/DIAZINON, NR// CHAR/CAS#8001307(Corn oil) - ALSO USED AS SOLVENT//LSTAGE/NESTLING//LOC/COLUMBIA NATIONAL WILDLIFE REFUGE, ADAMS COUNTY//EFCT%/100//</t>
  </si>
  <si>
    <t>MRID 41322902</t>
  </si>
  <si>
    <t>2 to 5</t>
  </si>
  <si>
    <t>CHAR/DIAZINON, COMMERCIAL, ALIPHATIC HYDROCARBON SOLVENT AT 25 UL// ORG/NR //CONTR/O=UNTREATED//</t>
  </si>
  <si>
    <t>PU</t>
  </si>
  <si>
    <t>Al-Zubaidy MHI;Mohammad FK</t>
  </si>
  <si>
    <t>Metoclopramide Protection of Diazinon-Induced Toxicosis in Chickens</t>
  </si>
  <si>
    <t>J. Vet. Sci. 8(3): 249-254</t>
  </si>
  <si>
    <t>CHAR/DIAZINON// ORG/52 TO 95 G,MIXED BREED BROILER//OEF/TOXICITY SYMPTOMS,MIXTURE,IN VITRO//</t>
  </si>
  <si>
    <t>3 to 4</t>
  </si>
  <si>
    <t>OR</t>
  </si>
  <si>
    <t>Hudson RH;Tucker RK;Haegele MA</t>
  </si>
  <si>
    <t>Handbook of Toxicity of Pesticides to Wildlife</t>
  </si>
  <si>
    <t>Resource Publication 153, Fish and Wildlife Service, U.S. Department of the Interior : 90 p.</t>
  </si>
  <si>
    <t>EDES/USUALLY FOUR CONCENTRATIONS// CHAR/DIAZINON// OEF/11 OTHER CHEMICALS TESTED//EFCT%/NA//</t>
  </si>
  <si>
    <t>Quantitative</t>
  </si>
  <si>
    <t>AEG</t>
  </si>
  <si>
    <t>THIK</t>
  </si>
  <si>
    <t>Thickness</t>
  </si>
  <si>
    <t>CHAR/DIAZINON// ORG/WHITE LEGHORN PULLETS//EFCT%/9.5//</t>
  </si>
  <si>
    <t>FERT</t>
  </si>
  <si>
    <t>CHAR/DIAZINON// ORG/WHITE LEGHORN PULLETS//EFCT%/97.5//</t>
  </si>
  <si>
    <t>Fertility</t>
  </si>
  <si>
    <t>Phasianus</t>
  </si>
  <si>
    <t>colchicus</t>
  </si>
  <si>
    <t>Ring-Necked Pheasant</t>
  </si>
  <si>
    <t>Hill EF;Camardese MB</t>
  </si>
  <si>
    <t>Toxicity of Anticholinesterase Insecticides to Birds: Technical Grade Versus Granular Formulations</t>
  </si>
  <si>
    <t>Ecotoxicol. Environ. Saf. 8(6): 551-563</t>
  </si>
  <si>
    <t>CHAR/DIAZINON, TECHNICAL// ORG/200 G//</t>
  </si>
  <si>
    <t>Qualitative</t>
  </si>
  <si>
    <t>EDES/NESTLINGS WERE COLLECTED FROM NESTING COLONY, DOSED, THEN RETURNED TO NESTS// CHAR/DIAZINON, NR// CHAR/CAS#8001307(Corn oil) - ALSO USED AS SOLVENT//LSTAGE/NESTLING//LOC/COLUMBIA NATIONAL WILDLIFE REFUGE, ADAMS COUNTY//EFCT%/100//</t>
  </si>
  <si>
    <t>EE/STATS TO C,O CONTROLS// CHAR/DIAZINON, COMMERCIAL// ORG/NR //CONTR/O=UNTREATED//EFCT%/12//</t>
  </si>
  <si>
    <t>EE/STATS TO C,O CONTROLS// CHAR/DIAZINON, COMMERCIAL// ORG/NR //CONTR/O=UNTREATED//EFCT%/13//</t>
  </si>
  <si>
    <t>EE/STATS TO C,O CONTROLS// CHAR/DIAZINON, COMMERCIAL// ORG/NR //CONTR/O=UNTREATED//EFCT%/7//</t>
  </si>
  <si>
    <t>EE/STATS TO C,O CONTROLS// CHAR/DIAZINON, COMMERCIAL// ORG/NR //CONTR/O=UNTREATED//EFCT%/3//</t>
  </si>
  <si>
    <t>CONC/ONLY CONC TESTED// CHAR/DIAZINON, COMMERCIAL// ORG/NR //CONTR/O=UNTREATED AND SOLVENT//EFCT%/73.4//EFCT%/OF UNTREATED O CONTROL//</t>
  </si>
  <si>
    <t>CONC/ONLY CONC TESTED// CHAR/DIAZINON, COMMERCIAL// ORG/NR //CONTR/O=UNTREATED AND SOLVENT//EFCT%/19.7//EFCT%/OF UNTREATED O CONTROL//</t>
  </si>
  <si>
    <t>EE/STATS TO O CONTROLS// CONC/ONLY CONC TESTED// CHAR/DIAZINON, COMMERCIAL// ORG/NR //CONTR/O=UNTREATED AND SOLVENT//EFCT%/66.9//EFCT%/OF UNTREATED O CONTROL//</t>
  </si>
  <si>
    <t>CONC/ONLY CONC TESTED// CHAR/DIAZINON, COMMERCIAL// ORG/NR //CONTR/O=UNTREATED AND SOLVENT//EFCT%/85.2//EFCT%/OF UNTREATED O CONTROL//</t>
  </si>
  <si>
    <t>EE/STATS TO O CONTROLS// CONC/ONLY CONC TESTED// CHAR/DIAZINON, COMMERCIAL// ORG/NR //CONTR/O=UNTREATED AND SOLVENT//EFCT%/96.3//EFCT%/OF UNTREATED O CONTROL//</t>
  </si>
  <si>
    <t>EE/STATS TO O CONTROLS// CONC/ONLY CONC TESTED// CHAR/DIAZINON, COMMERCIAL// ORG/NR //CONTR/O=UNTREATED AND SOLVENT//EFCT%/105.5//EFCT%/OF UNTREATED O CONTROL//</t>
  </si>
  <si>
    <t>CONC/ONLY CONC TESTED// CHAR/DIAZINON, COMMERCIAL// ORG/NR //CONTR/O=UNTREATED AND SOLVENT//</t>
  </si>
  <si>
    <t>Hill EF;Camardese MB;Heinz GH;Spann JW;DeBevec AB</t>
  </si>
  <si>
    <t>Acute Toxicity of Diazinon is Similar for Eight Stocks of Bobwhite</t>
  </si>
  <si>
    <t>Environ. Toxicol. Chem. 3: 61-66</t>
  </si>
  <si>
    <t>CHAR/DIAZINON, TECHNICAL GRADE// ORG/STOCK D//</t>
  </si>
  <si>
    <t>CHAR/DIAZINON, TECHNICAL GRADE// ORG/STOCK E//</t>
  </si>
  <si>
    <t>CHAR/DIAZINON, TECHNICAL GRADE// ORG/STOCK C//</t>
  </si>
  <si>
    <t>CHAR/BASUDIN, 25// ORG/GOSLINGS//CONTR/C,B//OEF/TOXICITY SYMPTOMS//EFCT%/100//</t>
  </si>
  <si>
    <t>MRID 40922902</t>
  </si>
  <si>
    <t>EDES/NESTLINGS WERE COLLECTED FROM NESTING COLONY, DOSED, THEN RETURNED TO NESTS// CHAR/DIAZINON, NR// CHAR/CAS#8001307(Corn oil) - ALSO USED AS SOLVENT//LSTAGE/NESTLING//LOC/WHATCOM COUNTY//EFCT%/100//</t>
  </si>
  <si>
    <t>MRID 40922901</t>
  </si>
  <si>
    <t>CHAR/DIAZINON, TECHNICAL GRADE// ORG/STOCK A//</t>
  </si>
  <si>
    <t>CHAR/DIAZINON, TECHNICAL GRADE// ORG/STOCK B//</t>
  </si>
  <si>
    <t>CHAR/DIAZINON, TECHNICAL GRADE// ORG/STOCK G//</t>
  </si>
  <si>
    <t>CHAR/DIAZINON, TECHNICAL GRADE// ORG/STOCK H//</t>
  </si>
  <si>
    <t>CHAR/DIAZINON, TECHNICAL GRADE// ORG/STOCK F//</t>
  </si>
  <si>
    <t>Canadian goose</t>
  </si>
  <si>
    <t>MRID unknown (FEODIA08)</t>
  </si>
  <si>
    <t>MRID 40895302</t>
  </si>
  <si>
    <t>Molothrus</t>
  </si>
  <si>
    <t>ater</t>
  </si>
  <si>
    <t>Brown-headed cowbird</t>
  </si>
  <si>
    <t>MRID 40895309</t>
  </si>
  <si>
    <t>FDB</t>
  </si>
  <si>
    <t>FCNS</t>
  </si>
  <si>
    <t>Stromborg KL</t>
  </si>
  <si>
    <t>Reproductive Tests of Diazinon on Bobwhite Quail</t>
  </si>
  <si>
    <t>In: D.W.Lamb and E.E.Kenaga (Eds.), Avian and Mammalian Wildlife Toxicology: 2nd Conference, ASTM STP 757, Philadelphia, PA : 19-30</t>
  </si>
  <si>
    <t>CHAR/NR//</t>
  </si>
  <si>
    <t>Food consumption</t>
  </si>
  <si>
    <t>cygnoides</t>
  </si>
  <si>
    <t>Swan Goose</t>
  </si>
  <si>
    <t>DR</t>
  </si>
  <si>
    <t>Shlosberg A;Egyed MN;Eilat A;Malkinson M;Preissler E</t>
  </si>
  <si>
    <t>Efficacy of Pralidoxime Iodide and Obidoxime Dichloride as Antidotes in Diazinon-Poisoned Goslings</t>
  </si>
  <si>
    <t>Avian Dis. 20(1): 162-166</t>
  </si>
  <si>
    <t>CHAR/DIAZINON// ORG/GOSLING//</t>
  </si>
  <si>
    <t>MRID 40895304</t>
  </si>
  <si>
    <t>MRID 40895308</t>
  </si>
  <si>
    <t>supplemental</t>
  </si>
  <si>
    <t>Meleagris</t>
  </si>
  <si>
    <t>gallopavo</t>
  </si>
  <si>
    <t>Wild Turkey</t>
  </si>
  <si>
    <t>Schlinke JC;Palmer JS</t>
  </si>
  <si>
    <t>Preliminary Toxicologic Study of Three Organophosphate Insecticidal Compounds in Turkeys</t>
  </si>
  <si>
    <t>Am. J. Vet. Res. 32(3): 495-498</t>
  </si>
  <si>
    <t>CHAR/DIAZINON// ORG/DOMESTIC BROAD BREASTED WHITE//EFCT%/100//</t>
  </si>
  <si>
    <t>MRID 40895310</t>
  </si>
  <si>
    <t>Coturnix</t>
  </si>
  <si>
    <t>japonica</t>
  </si>
  <si>
    <t>Japanese Quail</t>
  </si>
  <si>
    <t>Hill EF;Heath RG;Spann JW;Williams JD</t>
  </si>
  <si>
    <t>Lethal Dietary Toxicities of Environmental Pollutants to Birds</t>
  </si>
  <si>
    <t>U.S.Fish and Wildl.Serv.No.191, Special Scientific Report-Wildlife : 61 p.</t>
  </si>
  <si>
    <t>MRID Unknown</t>
  </si>
  <si>
    <t>MRID 40895303</t>
  </si>
  <si>
    <t>CHAR/DIAZINON, COMMERCIAL// ORG/NR //CONTR/O=UNTREATED//</t>
  </si>
  <si>
    <t>NOC</t>
  </si>
  <si>
    <t>MULT</t>
  </si>
  <si>
    <t>Hoffman DJ;Albers PH</t>
  </si>
  <si>
    <t>Evaluation of Potential Embryotoxicity and Teratogenicity of 42 Herbicides, Insecticides, and Petroleum Contaminants to Mallard Eggs</t>
  </si>
  <si>
    <t>Arch. Environ. Contam. Toxicol. 13: 15-27</t>
  </si>
  <si>
    <t>EE/LGTH, WGHT// CHAR/DIAZINON AG 500, COMMERCIAL FORMULATION// ORG/DAY 3 OF INCUBATION//CONTR/O=UNTREATED//</t>
  </si>
  <si>
    <t>EE/ABNORMAL SURVIVORS// CHAR/DIAZINON AG 500, COMMERCIAL FORMULATION// ORG/DAY 3 OF INCUBATION//CONTR/O=UNTREATED//</t>
  </si>
  <si>
    <t>GENZ</t>
  </si>
  <si>
    <t>Bunyan PJ;Jennings DM;Taylor A</t>
  </si>
  <si>
    <t>Organophosphorus Poisoning. Chronic Feeding of Some Common Pesticides to Pheasants and Pigeons</t>
  </si>
  <si>
    <t>J. Agric. Food Chem. 17(5): 1027-1032</t>
  </si>
  <si>
    <t>CHAR/DIAZINON// CHAR/CAS#67641(2-Propanone) - ALSO USED AS SOLVENT//</t>
  </si>
  <si>
    <t>Enzyme activity</t>
  </si>
  <si>
    <t>EDES/5 DAY EXPOSURE TO TREATED FOOD// CHAR/DIAZINON, D Z N 50W/// CHAR/FORMULATION//ORG/GOSLINGS//</t>
  </si>
  <si>
    <t>Lethal Dietary Toxicities of Environmental Contaminants and Pesticides to Coturnix</t>
  </si>
  <si>
    <t>Fish and Wildlife Technical Report 2, Fish and Wildlife Service, U.S. Department of the Interior : 147 p.</t>
  </si>
  <si>
    <t>CHAR/DIAZINON, AG 500// CHAR/CAS#57556(1,2-Propanediol) - ALSO USED AS SOLVENT//OEF/Spectrum 33 and Turf Treeter T also tested//</t>
  </si>
  <si>
    <t>CHAR/DIAZINON// CHAR/CAS#8001307(Corn oil) - ALSO USED AS SOLVENT//OEF/Spectrum 33 and Turf Treeter T also tested//</t>
  </si>
  <si>
    <t>EDES/5 DAY EXPOSURE TO TREATED FOOD// CHAR/DIAZINON, CONCENTRATIONS/// CHAR/REPORTED AS 100 PERCENT ACTIVE INGREDIENTS//ORG/GOSLINGS//</t>
  </si>
  <si>
    <t>quantitative</t>
  </si>
  <si>
    <t>yr</t>
  </si>
  <si>
    <t>Bennett RS;Jr;Prince HH</t>
  </si>
  <si>
    <t>Influence of Agricultural Pesticides on Food Preference and Consumption by Ring-Necked Pheasants</t>
  </si>
  <si>
    <t>J. Wildl. Manag. 45(1): 74-82</t>
  </si>
  <si>
    <t>CHAR/DIAZINON, 4EC// RVALUE/ONLY CONC TESTED//CONTR/B,C//</t>
  </si>
  <si>
    <t>CH</t>
  </si>
  <si>
    <t>MRID 49547101</t>
  </si>
  <si>
    <t>Endpoint value</t>
  </si>
  <si>
    <t>Unit</t>
  </si>
  <si>
    <t>Duration (d)</t>
  </si>
  <si>
    <t>Plantae</t>
  </si>
  <si>
    <t>Plant Kingdom</t>
  </si>
  <si>
    <t>CHLA</t>
  </si>
  <si>
    <t>aquatic</t>
  </si>
  <si>
    <t>FW</t>
  </si>
  <si>
    <t>ppb</t>
  </si>
  <si>
    <t>mg/L</t>
  </si>
  <si>
    <t>&gt;7.5 to ~8.0</t>
  </si>
  <si>
    <t>Relyea RA</t>
  </si>
  <si>
    <t>A Cocktail of Contaminants: How Mixtures of Pesticides at Low Concentrations Affect Aquatic Communities</t>
  </si>
  <si>
    <t>Oceanologia (Wroc.) 159: 363-376</t>
  </si>
  <si>
    <t>EDES/4 REPLICATES,MESOCOSM,UNIVERSITY OF PITTSBURGH PYMATUNING LABORATORY OF ECOLOGY// EE/STATS TO C CONTROL// CHAR/DIAZINON// CHAR/CAS#64175(Ethanol) - ALSO USED AS SOLVENT//ORG/PHYTOPLANKTON//CONC/ONLY CONC TESTED//CONTR/V,C//OEF/MIXTURE//SUBSTR/NC//LOC/NC//</t>
  </si>
  <si>
    <t>BMAS</t>
  </si>
  <si>
    <t>EDES/4 REPLICATES,MESOCOSM,UNIVERSITY OF PITTSBURGH PYMATUNING LABORATORY OF ECOLOGY// EE/STATS TO C CONTROL// CHAR/DIAZINON// CHAR/CAS#64175(Ethanol) - ALSO USED AS SOLVENT//ORG/PERIPHYTON//CONC/ONLY CONC TESTED//CONTR/V,C//OEF/MIXTURE//SUBSTR/NC//LOC/NC//</t>
  </si>
  <si>
    <t>SD</t>
  </si>
  <si>
    <t>Magnoliophyta</t>
  </si>
  <si>
    <t>Liliopsida</t>
  </si>
  <si>
    <t>Cyperales</t>
  </si>
  <si>
    <t>Poaceae</t>
  </si>
  <si>
    <t>Oryza</t>
  </si>
  <si>
    <t>sativa</t>
  </si>
  <si>
    <t>Rice</t>
  </si>
  <si>
    <t>ug/L</t>
  </si>
  <si>
    <t>S</t>
  </si>
  <si>
    <t>Moore MT;Kroger R</t>
  </si>
  <si>
    <t>Effect of Three Insecticides and Two Herbicides on Rice (Oryza sativa) Seedling Germination and Growth</t>
  </si>
  <si>
    <t>Arch. Environ. Contam. Toxicol. 59(4): 574-581</t>
  </si>
  <si>
    <t>EDES/SEVEN REPLICATES// CHAR/DIAZINON 4E// ORG/DREV VARIETY//CONC/ONLY CONC TESTED//OEF/MIXTURE//EFCT%/15//</t>
  </si>
  <si>
    <t>EDES/SEVEN REPLICATES// CHAR/DIAZINON 4E// ORG/DREV VARIETY//CONC/ONLY CONC TESTED//OEF/MIXTURE//EFCT%/13//</t>
  </si>
  <si>
    <t>GERM</t>
  </si>
  <si>
    <t>EDES/SEVEN REPLICATES// CHAR/DIAZINON 4E// ORG/DREV VARIETY//CONC/ONLY CONC TESTED//OEF/MIXTURE//EFCT%/85//</t>
  </si>
  <si>
    <t>Periphyton</t>
  </si>
  <si>
    <t>DVRS</t>
  </si>
  <si>
    <t>MRID 42563901</t>
  </si>
  <si>
    <t>Phytoplankton</t>
  </si>
  <si>
    <t>Macrophytes (Chara sp., Najas sp.)</t>
  </si>
  <si>
    <t>EX</t>
  </si>
  <si>
    <t>Chlorophyta</t>
  </si>
  <si>
    <t>Chlorophyceae</t>
  </si>
  <si>
    <t>Chlorococcales</t>
  </si>
  <si>
    <t>Oocystaceae</t>
  </si>
  <si>
    <t>Chlorella</t>
  </si>
  <si>
    <t>Green Algae</t>
  </si>
  <si>
    <t>PGRT</t>
  </si>
  <si>
    <t>6.70 to 7.53</t>
  </si>
  <si>
    <t>26*</t>
  </si>
  <si>
    <t>mg/L CaCO3</t>
  </si>
  <si>
    <t>11.3*</t>
  </si>
  <si>
    <t>%</t>
  </si>
  <si>
    <t>Natal-Da-Luz T;Moreira-Santos M;Ruepert C;Castillo LE;Ribeiro R;Sousa JP</t>
  </si>
  <si>
    <t>Ecotoxicological Characterization of a Tropical Soil After Diazinon Spraying</t>
  </si>
  <si>
    <t>Ecotoxicology 21(8): 2163-2176</t>
  </si>
  <si>
    <t>EDES/GROWTH TEST, FIELD-SPRAYED SOIL DILUTED IN ELUATE FOR AQUATIC TEST IN LAB// CHAR/PINOREL 60 EC, 60EC// ORG/NONAXENIC BATCH, 10000 CELLS PER ML//</t>
  </si>
  <si>
    <t>Algae</t>
  </si>
  <si>
    <t>7.8 to 9.9</t>
  </si>
  <si>
    <t>70 to 150</t>
  </si>
  <si>
    <t>Giddings JM;Biever RC;Annunziato MF;Hosmer AJ</t>
  </si>
  <si>
    <t>Effects of Diazinon on Large Outdoor Pond Microcosms</t>
  </si>
  <si>
    <t>Environ. Toxicol. Chem. 15(5): 618-629</t>
  </si>
  <si>
    <t>EDES/3.2 DIAMETER TANKS, SEDIMENT, BENTHIC AND EMR SAMPLES// CHAR/DIAZINON// SUBSTR/0 2.8 %, SA 16 %, SI 40 %, CL 44 %//LOC/NELSON ENV STUDY AREA, UNIV OF KS, LAWRENCE//</t>
  </si>
  <si>
    <t>EC20</t>
  </si>
  <si>
    <t>TC</t>
  </si>
  <si>
    <t>Scenedesmaceae</t>
  </si>
  <si>
    <t>Scenedesmus</t>
  </si>
  <si>
    <t>quadricauda</t>
  </si>
  <si>
    <t>Ma J;Wang P;Huang C;Lu N;Qin W;Wang Y</t>
  </si>
  <si>
    <t>Toxicity of Organophosphorus Insecticides to Three Cyanobacterial and Five Green Algal Species</t>
  </si>
  <si>
    <t>Bull. Environ. Contam. Toxicol. 75(3): 490-496</t>
  </si>
  <si>
    <t>EDES/3 REPLICATES// CHAR/DIAZINON// CHAR/CAS#67641(2-Propanone) - ALSO USED AS SOLVENT//</t>
  </si>
  <si>
    <t>EC50</t>
  </si>
  <si>
    <t>Selenastrum capricornutum</t>
  </si>
  <si>
    <t>green algae</t>
  </si>
  <si>
    <t>MRID 40509806</t>
  </si>
  <si>
    <t>Pseudokirchneriella</t>
  </si>
  <si>
    <t>subcapitata</t>
  </si>
  <si>
    <t>pyrenoidosa</t>
  </si>
  <si>
    <t>acutus var. acutus</t>
  </si>
  <si>
    <t>Cyanophycota</t>
  </si>
  <si>
    <t>Cyanophyceae</t>
  </si>
  <si>
    <t>Nostocales</t>
  </si>
  <si>
    <t>Nostocaceae</t>
  </si>
  <si>
    <t>Anabaena</t>
  </si>
  <si>
    <t>flosaquae</t>
  </si>
  <si>
    <t>Blue-Green Algae</t>
  </si>
  <si>
    <t>Monera</t>
  </si>
  <si>
    <t>Rhodophycota</t>
  </si>
  <si>
    <t>Rhodophyceae</t>
  </si>
  <si>
    <t>Rhodymeniales</t>
  </si>
  <si>
    <t>Champiaceae</t>
  </si>
  <si>
    <t>Champia</t>
  </si>
  <si>
    <t>parvula</t>
  </si>
  <si>
    <t>Red Algae</t>
  </si>
  <si>
    <t>GREP</t>
  </si>
  <si>
    <t>SW</t>
  </si>
  <si>
    <t>Thursby GB;Tagliabue M</t>
  </si>
  <si>
    <t>Effect of Diazinon on Sexual Reproduction in Champia</t>
  </si>
  <si>
    <t>July 6th Memo to D.J.Hansen, U.S.EPA, Narragansett, RI : 3 p.</t>
  </si>
  <si>
    <t>CHAR/DIAZINON//</t>
  </si>
  <si>
    <t>Arales</t>
  </si>
  <si>
    <t>Lemnaceae</t>
  </si>
  <si>
    <t>Wolffia</t>
  </si>
  <si>
    <t>papulifera</t>
  </si>
  <si>
    <t>Water-Meal</t>
  </si>
  <si>
    <t>Worthley EG;Schott CD</t>
  </si>
  <si>
    <t>The Comparative Effects of CS and Various Pollutants on Fresh Water Phytoplankton Colonies of Wolffia papulifera Thompson</t>
  </si>
  <si>
    <t>Edgewater Arsenal Tech.Rep.EATR 4595 : 29 p.</t>
  </si>
  <si>
    <t>CHAR/NR// CHAR/CAS#64175(Ethanol) - ALSO USED AS SOLVENT//CONTR/DOUBLED IN 2 DAYS//O EFCT CONT/GRAPHED//EFCT%/100//</t>
  </si>
  <si>
    <t>Chroococcales</t>
  </si>
  <si>
    <t>Chroococcaceae</t>
  </si>
  <si>
    <t>Microcystis</t>
  </si>
  <si>
    <t>aeruginosa</t>
  </si>
  <si>
    <t>Kikuchi M</t>
  </si>
  <si>
    <t>Toxicity Evaluation of Selected Pesticides Used in Golf Links by Algal Growth Inhibition Test</t>
  </si>
  <si>
    <t>Mizu Kankyo Gakkaishi 16(10): 704-710</t>
  </si>
  <si>
    <t>obtusiusculus</t>
  </si>
  <si>
    <t>EC10</t>
  </si>
  <si>
    <t>Piri M;Ordog V</t>
  </si>
  <si>
    <t>Herbicides and Insecticides Effects on Green Algae and Cyanobacteria Strain</t>
  </si>
  <si>
    <t>Iran. J. Fish. Sci. 1(1): 47-58</t>
  </si>
  <si>
    <t>CHAR/DIAZINON// ORG/1 MG DRY MATTER PER LITER//</t>
  </si>
  <si>
    <t>EC90</t>
  </si>
  <si>
    <t>Poales</t>
  </si>
  <si>
    <t>Avena</t>
  </si>
  <si>
    <t>oat</t>
  </si>
  <si>
    <t>EC05</t>
  </si>
  <si>
    <t>MRID 40803001</t>
  </si>
  <si>
    <t>Magnoliopsida</t>
  </si>
  <si>
    <t>Solanales</t>
  </si>
  <si>
    <t>Solanaceae</t>
  </si>
  <si>
    <t>Solanum</t>
  </si>
  <si>
    <t>lycopersicum lycopersicum</t>
  </si>
  <si>
    <t>Tomato</t>
  </si>
  <si>
    <t>NAT</t>
  </si>
  <si>
    <t>lb/acre</t>
  </si>
  <si>
    <t>OM</t>
  </si>
  <si>
    <t>FS</t>
  </si>
  <si>
    <t>Stephenson GR;Phatak SC;Makowski RI;Bouw WJ</t>
  </si>
  <si>
    <t>Phytotoxic Interactions Involving Metribuzin and Other Pesticides in Tomatoes</t>
  </si>
  <si>
    <t>Can. J. Plant Sci. 60: 167-175</t>
  </si>
  <si>
    <t>EDES/4 REPLICATES// CONC/ONLY CONC TESTED// CHAR/DIAZINON// ORG/HEINZ 1706//EFCT%/87//EFCT%/OF CONTROLS//</t>
  </si>
  <si>
    <t>Fabales</t>
  </si>
  <si>
    <t>Fabaceae</t>
  </si>
  <si>
    <t>Medicago</t>
  </si>
  <si>
    <t>Alfalfa</t>
  </si>
  <si>
    <t>Kindler SD;Manglitz GR;Schalk JM</t>
  </si>
  <si>
    <t>Insecticides for Control of Insects Attacking Alfalfa Seed in Eastern Nebraska</t>
  </si>
  <si>
    <t>J. Econ. Entomol. 61(6): 1636-1639</t>
  </si>
  <si>
    <t>EDES/3 REPLICATES, MEAD// CHAR/DIAZINON// ORG/SECOND GROWTH//RVALUE/ONLY CONC TESTED//OEF/MIXTURE//</t>
  </si>
  <si>
    <t>Rowland S;Cartwright B;Roberts BW</t>
  </si>
  <si>
    <t>Control of Pests on Tomatoes, Summer, 1993</t>
  </si>
  <si>
    <t>Arthropod Manag. Tests 19: 150</t>
  </si>
  <si>
    <t>CHAR/DIAZINON, AG500// ORG/LYCOPERSICON ESCULENTUM CV.///</t>
  </si>
  <si>
    <t>Zea</t>
  </si>
  <si>
    <t>mays</t>
  </si>
  <si>
    <t>Corn</t>
  </si>
  <si>
    <t>hv</t>
  </si>
  <si>
    <t>Meisch MV;Randolph NM;Teetes GL</t>
  </si>
  <si>
    <t>Phytotoxicity and Effectiveness of Insecticides Applied to Corn for Control of Corn Earworms</t>
  </si>
  <si>
    <t>Tex.Agric.Exp.Stn.Prog.Rep.PR-2708, Texas A&amp;M Univ., College Station, TX : 9 p.</t>
  </si>
  <si>
    <t>EDES/COLLEGE STATION, TABLE III.// CHAR/DIAZINON// ORG/VARIETY TEXAS 425X//EFCT%/NA//</t>
  </si>
  <si>
    <t>Sorghum</t>
  </si>
  <si>
    <t>bicolor ssp. bicolor</t>
  </si>
  <si>
    <t>Grain Sorghum</t>
  </si>
  <si>
    <t>HS</t>
  </si>
  <si>
    <t>Huddleston EW;Ward CR;Parodi RA</t>
  </si>
  <si>
    <t>Chemical Control of Astylus astromaculatus Attacking Grain Sorghum in Argentina</t>
  </si>
  <si>
    <t>J. Econ. Entomol. 65(3): 892-894</t>
  </si>
  <si>
    <t>EDES/MANFREDI EXPERIMENT STATION, 4 REPLICATES// CHAR/DIAZINON// ORG/LATE BLOOM STAGE//RVALUE/RECALCULATED//OEF/INSECT POP//</t>
  </si>
  <si>
    <t>bicolor</t>
  </si>
  <si>
    <t>Broomcorn</t>
  </si>
  <si>
    <t>Ward CR;Huddleston EW;Ashdown D;Owens JC;Polk KL</t>
  </si>
  <si>
    <t>Greenbug Control on Grain Sorghum and the Effects of Tested Insecticides on Other Insects</t>
  </si>
  <si>
    <t>J. Econ. Entomol. 63(6): 1929-1934</t>
  </si>
  <si>
    <t>EDES/5 REPLICATES, TEXAS TECH UNIVERSITY EXPERIMENTAL FARM, LUBBOCK// CHAR/DIAZINON, 4EC// ORG/DEKALB BR-62, LATE BLOOM TO SOFT///RVALUE/ONLY CONC TESTED//</t>
  </si>
  <si>
    <t>EDES/EXPERIMENT 2, NEW DEAL// CHAR/DIAZINON, 4EC// ORG/MILK TO SOFT DOUGH STAGE//</t>
  </si>
  <si>
    <t>Ward CR;Huddleston EW;Owens JC;Hills TM;Richardson LG;Ashdown D</t>
  </si>
  <si>
    <t>Control of the Banks Grass Mite Attacking Grain Sorghum and Corn in West Texas</t>
  </si>
  <si>
    <t>J. Econ. Entomol. 65(2): 523-529</t>
  </si>
  <si>
    <t>EDES/4 REPLICATES, HEREFORD// CHAR/DIAZINON// CHAR/CAS#1330207(Dimethylbenzene) - ALSO USED AS SOLVENT//ORG/VAR DEKALB F-64, SOFT DOUGH TO///RVALUE/ONLY CONC TESTED//</t>
  </si>
  <si>
    <t>EDES/4 REPLICATES, HEREFORD// CHAR/DIAZINON// ORG/VAR DEKALB F-64, SOFT DOUGH TO///RVALUE/ONLY CONC TESTED//</t>
  </si>
  <si>
    <t>EDES/4 REPLICATES, PECOS// CHAR/DIAZINON// ORG/LATE BLOOM TO EARLY SOFT DOUGH///RVALUE/ONLY CONC TESTED//</t>
  </si>
  <si>
    <t>dpp</t>
  </si>
  <si>
    <t>Apiales</t>
  </si>
  <si>
    <t>Apiaceae</t>
  </si>
  <si>
    <t>Daucus</t>
  </si>
  <si>
    <t>carota</t>
  </si>
  <si>
    <t>Wild Carrot</t>
  </si>
  <si>
    <t>Bonham M;Ghidiu GM;Hitchner E;Rossell EL</t>
  </si>
  <si>
    <t>Effect of Seed Treatment, In-furrow, and Foliar Application of Insecticides on the Carrot Weevil in Processing Carrot</t>
  </si>
  <si>
    <t>HortTechnology 19(3): 617-619</t>
  </si>
  <si>
    <t>EDES/4 REPLICATES, RUTGERS AGRICULTURAL RESEARCH AND EXTENSION CENTER, BRIDGETON// CHAR/DIAZINON, 4E// ORG/CAMPBELLS SDC 1374//RVALUE/ONLY CONC TESTED//</t>
  </si>
  <si>
    <t>Liliales</t>
  </si>
  <si>
    <t>Liliaceae</t>
  </si>
  <si>
    <t>Asparagus</t>
  </si>
  <si>
    <t>officinalis</t>
  </si>
  <si>
    <t>Garden Asparagus</t>
  </si>
  <si>
    <t>Damicone JP;Manning WJ;Ferro DN</t>
  </si>
  <si>
    <t>Influence of Management Practices on Severity of Stem and Crown Rot, Incidence of Asparagus Miner, and Yield of Asparagus Grown from Transplants</t>
  </si>
  <si>
    <t>Plant Dis. 71(1): 81-84</t>
  </si>
  <si>
    <t>EDES/WITH VORLEX, DIAZINON APPLIED 6X IN 1980, 7X IN 1981, 7X IN 1982// CHAR/DIAZINON// ORG/NEWLY TRANSPLANTED MARY WASHINGTON///</t>
  </si>
  <si>
    <t>EDES/WITH VORLEX, DIAZINON APPLIED 6X IN 1980, 7X IN 1981, 7X IN 1982// CHAR/DIAZINON// ORG/NEWLY TRANSPLANTED JERSEY///</t>
  </si>
  <si>
    <t>EDES/WITHOUT VORLEX, DIAZINON APPLIED 6X IN 1980, 7X IN 1981, 7X IN 1982// CHAR/DIAZINON// ORG/NEWLY TRANSPLANTED MARY WASHINGTON///</t>
  </si>
  <si>
    <t>EDES/WITHOUT VORLEX, DIAZINON APPLIED 6X IN 1980, 7X IN 1981, 7X IN 1982// CHAR/DIAZINON// ORG/NEWLY TRANSPLANTED JERSEY///</t>
  </si>
  <si>
    <t>LD</t>
  </si>
  <si>
    <t>Oleson JD;McNutt JJ;Warshaw AR;Tollefson JJ</t>
  </si>
  <si>
    <t>Corn Rootworm Larval Control in Iowa, 1993</t>
  </si>
  <si>
    <t>Arthropod Manag. Tests 19: 200-203</t>
  </si>
  <si>
    <t>EDES/4 REPLICATES, IN FURROW PLACEMENT// EE/OTHER POP ALSO REPORTED// CHAR/TD 2328, 2FM// ORG/GARST 8532//SUBSTR/LOAM//LOC/NASHUA//</t>
  </si>
  <si>
    <t>HGHT</t>
  </si>
  <si>
    <t>EDES/4 REPLICATES, IN FURROW PLACEMENT// CHAR/TD 2328, 2FM// ORG/GARST 8532//SUBSTR/LOAM//LOC/NASHUA//</t>
  </si>
  <si>
    <t>EDES/4 REPLICATES, 7 INCH BAND AHEAD OF CLOSING WHEELS PLACEMENT// EE/OTHER POP ALSO REPORTED// CHAR/TD 2328, 2FM// ORG/GARST 8532//SUBSTR/LOAM//LOC/NASHUA//</t>
  </si>
  <si>
    <t>EDES/4 REPLICATES, 7 INCH BAND AHEAD OF CLOSING WHEELS PLACEMENT// CHAR/TD 2328, 2FM// ORG/GARST 8532//SUBSTR/LOAM//LOC/NASHUA//</t>
  </si>
  <si>
    <t>EDES/4 REPLICATES, IN FURROW PLACEMENT// EE/OTHER POP ALSO REPORTED// CHAR/TD 2328, 2FM// ORG/GARST 8532//SUBSTR/SILTY CLAY LOAM//LOC/AMES//</t>
  </si>
  <si>
    <t>EDES/4 REPLICATES, IN FURROW PLACEMENT// CHAR/TD 2328, 2FM// ORG/GARST 8532//SUBSTR/SILTY CLAY LOAM//LOC/AMES//</t>
  </si>
  <si>
    <t>EDES/4 REPLICATES, 7 INCH BAND AHEAD OF CLOSING WHEELS PLACEMENT// EE/OTHER POP ALSO REPORTED// CHAR/TD 2328, 2FM// ORG/GARST 8532//SUBSTR/SILTY CLAY LOAM//LOC/AMES//</t>
  </si>
  <si>
    <t>EDES/4 REPLICATES, 7 INCH BAND AHEAD OF CLOSING WHEELS PLACEMENT// CHAR/TD 2328, 2FM// ORG/GARST 8532//SUBSTR/SILTY CLAY LOAM//LOC/AMES//</t>
  </si>
  <si>
    <t>Arachis</t>
  </si>
  <si>
    <t>hypogaea</t>
  </si>
  <si>
    <t>Peanut</t>
  </si>
  <si>
    <t>AI g/ha</t>
  </si>
  <si>
    <t>DA</t>
  </si>
  <si>
    <t>Singh J;Singh DK</t>
  </si>
  <si>
    <t>Ammonium, Nitrate and Nitrite Nitrogen and Nitrate Reductase Enzyme Activity in Groundnut (Arachis hypogaea L.) Fields After Diazinon, Imidacloprid and Lindane Treatments</t>
  </si>
  <si>
    <t>J. Environ. Sci. Health Part B: Pestic. Food Contam. Agric. Wastes 41(8): 1305-1318</t>
  </si>
  <si>
    <t>EDES/TREATMENT VIA DRENCHED FURROWS 15 DAYS AFTER SOWING.// CHAR/DIAZINON, DIAZINON 20 EC// ORG/VARIETY MA-10//</t>
  </si>
  <si>
    <t>EN</t>
  </si>
  <si>
    <t>Singh A;Dalal MR;Bhatti DS</t>
  </si>
  <si>
    <t>Control of Hirschmanniella oryzae Nematodes in Rice</t>
  </si>
  <si>
    <t>Int. Rice Res. Newsl. 14(6): 34</t>
  </si>
  <si>
    <t>EDES/SECOND APPLICATION 50 DAYS AFTER TRANSPLANTING// CHAR/DIAZINON// ORG/CV. JAYA//</t>
  </si>
  <si>
    <t>INFL</t>
  </si>
  <si>
    <t>CHAR/DIAZINON// ORG/CV. JAYA//</t>
  </si>
  <si>
    <t>Stewart KM;Ferguson CM</t>
  </si>
  <si>
    <t>Chemical Control of Porina in South Otago Sheep Pastures</t>
  </si>
  <si>
    <t>N. Z. J. Agric. Res. 32(3): 395-400</t>
  </si>
  <si>
    <t>EDES/TRIAL 1// CONC/ONLY CONC TESTED// CHAR/DIAZINON, NR// ORG/PREDOMINANTLY RYEGRASS AND WHITE CLOVER//SUBSTR/OWAKA YELLOW BROWN SOIL//LOC/OWAKA//</t>
  </si>
  <si>
    <t>EDES/TRIAL 1// CONC/ONLY CONC TESTED// CHAR/DIAZINON, MEC// ORG/PREDOMINANTLY RYEGRASS AND WHITE CLOVER//SUBSTR/OWAKA YELLOW BROWN SOIL//LOC/OWAKA//</t>
  </si>
  <si>
    <t>EDES/4 REPLICATES, MEAD// CHAR/DIAZINON// ORG/SPRAYED ON SECOND GROWTH ALFALFA//RVALUE/ONLY CONC TESTED//OEF/MIXTURE//</t>
  </si>
  <si>
    <t>Trifolium</t>
  </si>
  <si>
    <t>incarnatum</t>
  </si>
  <si>
    <t>Crimson Clover</t>
  </si>
  <si>
    <t>GS</t>
  </si>
  <si>
    <t>Stanley RL;Randolph NM;Teetes GL</t>
  </si>
  <si>
    <t>Control of the Clover Head Weevil on Crimson Clover</t>
  </si>
  <si>
    <t>J. Econ. Entomol. 63(1): 256-258</t>
  </si>
  <si>
    <t>EDES/4 REPLICATES// EE/SEED YIELD, STATISTICALLY SIGNIFICANT INCREASE OVER CONTROL// CONC/ONLY CONC TESTED// CHAR/DIAZINON, NR// ORG/60 PERCENT IN BLOOM//LOC/STEPHEN F. AUSTIN STATE COLLEGE DAIRY FARM, NACOGDOCHES//</t>
  </si>
  <si>
    <t>Caryophyllales</t>
  </si>
  <si>
    <t>Chenopodiaceae</t>
  </si>
  <si>
    <t>Beta</t>
  </si>
  <si>
    <t>Sugar Beet</t>
  </si>
  <si>
    <t>Campbell CD;Hutchison WD</t>
  </si>
  <si>
    <t>Timing of Insecticides for SRA Management in Southern Minnesota, 1993</t>
  </si>
  <si>
    <t>Arthropod Manag. Tests 19: 276-277</t>
  </si>
  <si>
    <t>EDES/PRE-INFEST TREATMENT, SUGARBEET CROP, 4 REPLICATES// EE/SUGAR HARVESTED, ALSO REPORTED %SUGAR// CONC/ONLY CONC TESTED// CHAR/KNOX OUT 2 FM, KNOX OUT 2430// ORG/KW 3580//LOC/UNIV. OF MINNESOTA AGR. EXP. STATION, ROSEMOUNT//</t>
  </si>
  <si>
    <t>EDES/SUGARBEET CROP, 4 REPLICATES, ROSEMOUNT// EE/SUGAR HARVEST, ALSO REPORTED %SUGAR// CONC/ONLY CONC TESTED// CHAR/KNOX OUT 2 FM, KNOX OUT 2430// ORG/KW 3580//LOC/UNIVERSITY OF MINNESOTA EXPERIMENTAL STATION, ROSEMOUNT//</t>
  </si>
  <si>
    <t>EE/ SUGAR HARVESTED, ALSO REPORTED %SUGAR// CONC/ONLY CONC TESTED// CHAR/KNOX OUT 2 FM, NR// ORG/KW 3580//LOC/EDES/SUGARBEET CROP, 4 REPLICATES, UNIV. OF MINNESOTA AGR. EXP. STATION, ROSEMOUNT//</t>
  </si>
  <si>
    <t>EDES/4 REPLICATES, DIMMITT// CHAR/DIAZINON// ORG/EARLY TO LATE SOFT DOUGH STAGE//CONTR/C,B//</t>
  </si>
  <si>
    <t>melongena</t>
  </si>
  <si>
    <t>Aubergine</t>
  </si>
  <si>
    <t>FRUT</t>
  </si>
  <si>
    <t>Kay IR;Brown JD</t>
  </si>
  <si>
    <t>Insecticidal Control of Eggfruit Caterpillar Sceliodes cordalis (Doubleday) (Lepidoptera: Pyralidae) in Eggplant</t>
  </si>
  <si>
    <t>Plant Prot. Q. 7(4): 178-179</t>
  </si>
  <si>
    <t>EDES/QUEENSLAND DEPARTMENT OF PRIMARY INDUSTRIES, AYR RESEARCH STATION, 3 REPLICATES// CHAR/DIAZINON// ORG/FLOWERING STAGE, VAR MARKET SUPREME//RVALUE/ONLY CONC TESTED//</t>
  </si>
  <si>
    <t>Plant Prot. Q. 7(3): 100-101</t>
  </si>
  <si>
    <t>EDES/3 REPLICATES, TRIAL 2, WHOLE TRIAL AREA WAS SPRAYED ONCE WITH OXYTHIOQUINOX TO CONTROL TWO SPOTTED MITE// EE/MEASURED AS NUMBER OF FRUIT PER PLOT// CONC/ONLY CONC TESTED// CHAR/DIAZINON, NR// ORG/VARIETY MARKET SUPREME//LOC/QUEENSLAND DEPARTMENT OF PRIMARY INDUSTRIES AYR RESEARCH STATION//</t>
  </si>
  <si>
    <t>Convolvulaceae</t>
  </si>
  <si>
    <t>Ipomoea</t>
  </si>
  <si>
    <t>batatas</t>
  </si>
  <si>
    <t>Sweet Potato</t>
  </si>
  <si>
    <t>Teli VS;Salunkhe GN</t>
  </si>
  <si>
    <t>Relative Efficacy and Economics of Some Insecticides for the Control of Sweet Potato Weevil</t>
  </si>
  <si>
    <t>Indian J. Plant Prot. 21(1): 59-61</t>
  </si>
  <si>
    <t>EDES/3 REPLICATES, FOUR SPRAY TREATMENTS WERE PRECEEDED BY VINE DIP IN INSECTICIDAL SOLUTION TO SWEET POTATO, MEAN OF 3 YEARS// EE/YIELD, STATISTICALLY SIGNIFICANT INCREASE OVER CONTROL// CONC/ONLY CONC TESTED// CHAR/DIAZINON, NR// LOC/KARVE//</t>
  </si>
  <si>
    <t>Cucurbitales</t>
  </si>
  <si>
    <t>cucumber</t>
  </si>
  <si>
    <t>MRID 40803002</t>
  </si>
  <si>
    <t>Malvales</t>
  </si>
  <si>
    <t>Tiliaceae</t>
  </si>
  <si>
    <t>Corchorus</t>
  </si>
  <si>
    <t>capsularis</t>
  </si>
  <si>
    <t>White Jute</t>
  </si>
  <si>
    <t>ART</t>
  </si>
  <si>
    <t>Saikia DK;Phukan PN</t>
  </si>
  <si>
    <t>Efficacy of Certain Chemicals for the Control of Root-Knot Nematode, Meloidogyne incognita on Jute</t>
  </si>
  <si>
    <t>J. Res. Assam Agric. Univ. 6(1): 43-46</t>
  </si>
  <si>
    <t>EDES/CHEMICAL MIXED IN THE SOIL// CHAR/DIAZINON, DIAZINON 5G// ORG/VARIETY JRO-7835//</t>
  </si>
  <si>
    <t>Glycine</t>
  </si>
  <si>
    <t>max</t>
  </si>
  <si>
    <t>Soybean</t>
  </si>
  <si>
    <t>Campbell JR;Penner D</t>
  </si>
  <si>
    <t>Enhanced Phytotoxicity of Bentazon with Organophosphate and Carbamate Insecticides</t>
  </si>
  <si>
    <t>Weed Sci. 30: 324-326</t>
  </si>
  <si>
    <t>CHAR/DIAZINON// ORG/CORSOY CULTIVAR//</t>
  </si>
  <si>
    <t>Phaseolus</t>
  </si>
  <si>
    <t>Bean</t>
  </si>
  <si>
    <t>CHAR/DIAZINON// ORG/SEAFARER NAVY BEAN//</t>
  </si>
  <si>
    <t>CHAR/DIAZINON// ORG/GREAT LAKES HYBRID NO. 4122//</t>
  </si>
  <si>
    <t>4 to 5</t>
  </si>
  <si>
    <t>Ericales</t>
  </si>
  <si>
    <t>Ericaceae</t>
  </si>
  <si>
    <t>Vaccinium</t>
  </si>
  <si>
    <t>corymbosum</t>
  </si>
  <si>
    <t>Highbush Blueberry</t>
  </si>
  <si>
    <t>INJ</t>
  </si>
  <si>
    <t>DAMG</t>
  </si>
  <si>
    <t>Polavarapu S</t>
  </si>
  <si>
    <t>Evaluation of Phytotoxicity of Diazinon and Captan Formulations on Highbush Blueberries</t>
  </si>
  <si>
    <t>HortTechnology 10(2): 308-314</t>
  </si>
  <si>
    <t>CHAR/DIAZINON, 50 W// ORG/VARIETY ELLIOT//</t>
  </si>
  <si>
    <t>CHAR/DIAZINON, 50 W// ORG/VARIETY WEYMOUTH//</t>
  </si>
  <si>
    <t>NITG</t>
  </si>
  <si>
    <t>OC</t>
  </si>
  <si>
    <t>Mallik MAB;Tesfai K</t>
  </si>
  <si>
    <t>Pesticidal Effect on Soybean-Rhizobia symbiosis</t>
  </si>
  <si>
    <t>Plant Soil 85(1): 33-41</t>
  </si>
  <si>
    <t>CHAR/DIAZINON, 50 WP// ORG/CV FORREST//</t>
  </si>
  <si>
    <t>NCON</t>
  </si>
  <si>
    <t>Rosales</t>
  </si>
  <si>
    <t>Rosaceae</t>
  </si>
  <si>
    <t>Malus</t>
  </si>
  <si>
    <t>pumila</t>
  </si>
  <si>
    <t>Paradise Apple</t>
  </si>
  <si>
    <t>Reding ME;Beers EH</t>
  </si>
  <si>
    <t>Campylomma Control, 1993</t>
  </si>
  <si>
    <t>Arthropod Manag. Tests 19: 37</t>
  </si>
  <si>
    <t>EDES/HANDGUN SPRAYER AT 300 TO 400 PSI TO POINT OF DRIP// CHAR/DIAZINON, DIAZINON 50WP// ORG/BORKHAUSER, GOLDEN DELICIOUS//</t>
  </si>
  <si>
    <t>EC25</t>
  </si>
  <si>
    <t>SA</t>
  </si>
  <si>
    <t>Burpee LL;Cole H;Jr</t>
  </si>
  <si>
    <t>The Influence of Alachlor, Trifluralin, and Diazinon on the Development of Endogenous Mycorrhizae in Soybeans</t>
  </si>
  <si>
    <t>Bull. Environ. Contam. Toxicol. 19(2): 191-197</t>
  </si>
  <si>
    <t>EDES/RANDOMIZED BLOCK DESIGN// CHAR/DIAZINON, 18 PPM PHOSPHOROUS/// CHAR/ADDED AFTER SOIL TREATMENT.//ORG/CV. CHIPPEWA//</t>
  </si>
  <si>
    <t>STRC</t>
  </si>
  <si>
    <t>PCON</t>
  </si>
  <si>
    <t>EDES/RANDOMIZED BLOCK DESIGN// CHAR/DIAZINON, 34 PPM PHOSPHOROUS/// CHAR/ADDED AFTER SOIL TREATMENT.//ORG/CV. CHIPPEWA//</t>
  </si>
  <si>
    <t>Asterales</t>
  </si>
  <si>
    <t>Asteraceae</t>
  </si>
  <si>
    <t>Lettuce</t>
  </si>
  <si>
    <t>carrot</t>
  </si>
  <si>
    <t>tomato</t>
  </si>
  <si>
    <t>Asparagales</t>
  </si>
  <si>
    <t>Amaryllidaceae</t>
  </si>
  <si>
    <t>onion</t>
  </si>
  <si>
    <t>Chenopodium</t>
  </si>
  <si>
    <t>album</t>
  </si>
  <si>
    <t>Lamb's-Quarters</t>
  </si>
  <si>
    <t>Shure DJ</t>
  </si>
  <si>
    <t>Insecticide Effects on Early Succession in an Old Field Ecosystem</t>
  </si>
  <si>
    <t>Ecology 52(2): 271-279</t>
  </si>
  <si>
    <t>EDES/3 ACRE FIELD, EAST MILLSTONE, SILT LOAM SOIL// CHAR/DIAZINON// RVALUE/ONLY CONC TESTED//OEF/FATE//</t>
  </si>
  <si>
    <t>Dactylis</t>
  </si>
  <si>
    <t>glomerata</t>
  </si>
  <si>
    <t>Orchardgrass</t>
  </si>
  <si>
    <t>Digitaria</t>
  </si>
  <si>
    <t>sanguinalis</t>
  </si>
  <si>
    <t>Purple Crabgrass</t>
  </si>
  <si>
    <t>Capparales</t>
  </si>
  <si>
    <t>Brassicaceae</t>
  </si>
  <si>
    <t>Raphanus</t>
  </si>
  <si>
    <t>raphanistrum</t>
  </si>
  <si>
    <t>Jointed Charlock</t>
  </si>
  <si>
    <t>Polygonales</t>
  </si>
  <si>
    <t>Polygonaceae</t>
  </si>
  <si>
    <t>Rumex</t>
  </si>
  <si>
    <t>acetosella</t>
  </si>
  <si>
    <t>Field Sorrel</t>
  </si>
  <si>
    <t>Setaria</t>
  </si>
  <si>
    <t>viridis</t>
  </si>
  <si>
    <t>Green Foxtail</t>
  </si>
  <si>
    <t>Ambrosia</t>
  </si>
  <si>
    <t>artemisiifolia</t>
  </si>
  <si>
    <t>Common Ragweed</t>
  </si>
  <si>
    <t>Polygonum</t>
  </si>
  <si>
    <t>pensylvanicum</t>
  </si>
  <si>
    <t>Smartweed</t>
  </si>
  <si>
    <t>Cyperaceae</t>
  </si>
  <si>
    <t>Cyperus</t>
  </si>
  <si>
    <t>odoratus</t>
  </si>
  <si>
    <t>Sedge, Yellow</t>
  </si>
  <si>
    <t>Scrophulariales</t>
  </si>
  <si>
    <t>Scrophulariaceae</t>
  </si>
  <si>
    <t>Linaria</t>
  </si>
  <si>
    <t>Butter And Eggs</t>
  </si>
  <si>
    <t>Calystegia</t>
  </si>
  <si>
    <t>sepium ssp. sepium</t>
  </si>
  <si>
    <t>Hedge False Bindweed</t>
  </si>
  <si>
    <t>Euphorbiales</t>
  </si>
  <si>
    <t>Euphorbiaceae</t>
  </si>
  <si>
    <t>Acalypha</t>
  </si>
  <si>
    <t>rhomboidea</t>
  </si>
  <si>
    <t>Virginia Threeseed Mercury</t>
  </si>
  <si>
    <t>EDES/3 ACRE FIELD, EAST MILLSTONE, SILT LOAM SOIL// CHAR/DIAZINON// ORG/10 SPECIES//RVALUE/ONLY CONC TESTED//OEF/FATE//</t>
  </si>
  <si>
    <t>EDES/3 ACRE FIELD, EAST MILLSTONE, SILT LOAM SOIL// CHAR/DIAZINON// ORG/11 SPECIES//RVALUE/ONLY CONC TESTED//OEF/FATE//</t>
  </si>
  <si>
    <t>SL</t>
  </si>
  <si>
    <t>Yanni YG</t>
  </si>
  <si>
    <t>Fertilizer Responses of Rice to Nitrogen and Cyanobacteria in the Presence of Insecticides</t>
  </si>
  <si>
    <t>Soil Biol. Biochem. 24(11): 1085-1088</t>
  </si>
  <si>
    <t>EDES/WITH 144 KG N PER HA ADDED// CHAR/DIAZINON, A.I. 14 PER CENT// ORG/VARIETY IR-28, WITH INOCULATION//</t>
  </si>
  <si>
    <t>EDES/WITH 144 KG N PER HA ADDED// CHAR/DIAZINON, A.I. 14 PER CENT// ORG/VARIETY IR-28, WITHOUT INOCULATION//</t>
  </si>
  <si>
    <t>EDES/WITH 72 KG N PER HA ADDED// CHAR/DIAZINON, A.I. 14 PER CENT// ORG/VARIETY IR-28, WITH INOCULATION//</t>
  </si>
  <si>
    <t>EDES/WITH 72 KG N PER HA ADDED// CHAR/DIAZINON, A.I. 14 PER CENT// ORG/VARIETY IR-28, WITHOUT INOCULATION//</t>
  </si>
  <si>
    <t>Dendranthema</t>
  </si>
  <si>
    <t>x grandiflorum</t>
  </si>
  <si>
    <t>Florist's Daisy</t>
  </si>
  <si>
    <t>Cruz C;Streu HT;Snee RD</t>
  </si>
  <si>
    <t>Growth Response of Greenhouse Chrysanthemum, Chrysanthemum morifolium, to Root Drenches of Diazinon and Demeton</t>
  </si>
  <si>
    <t>J. Econ. Entomol. 63: 1446-1451</t>
  </si>
  <si>
    <t>CHAR/DIAZINON// ORG/ROOTED CUTTINGS//</t>
  </si>
  <si>
    <t>platneri</t>
  </si>
  <si>
    <t>Trichogramma</t>
  </si>
  <si>
    <t>maxillosa</t>
  </si>
  <si>
    <t>Tetragnatha</t>
  </si>
  <si>
    <t>pomonella</t>
  </si>
  <si>
    <t>Rhagoletis</t>
  </si>
  <si>
    <t>Emergence</t>
  </si>
  <si>
    <t>incisi</t>
  </si>
  <si>
    <t>Psyttalia</t>
  </si>
  <si>
    <t>fletcheri</t>
  </si>
  <si>
    <t>cockerelli</t>
  </si>
  <si>
    <t>Pseudaulacaspis</t>
  </si>
  <si>
    <t>Popillia</t>
  </si>
  <si>
    <t>blancardella</t>
  </si>
  <si>
    <t>Phyllonorycter</t>
  </si>
  <si>
    <t>nubilalis</t>
  </si>
  <si>
    <t>Ostrinia</t>
  </si>
  <si>
    <t>Cicadellidae</t>
  </si>
  <si>
    <t>lugens</t>
  </si>
  <si>
    <t>Nilaparvata</t>
  </si>
  <si>
    <t>domestica</t>
  </si>
  <si>
    <t>Musca</t>
  </si>
  <si>
    <t>LD15</t>
  </si>
  <si>
    <t>LD05</t>
  </si>
  <si>
    <t>LD01</t>
  </si>
  <si>
    <t>hampei</t>
  </si>
  <si>
    <t>Hypothenemus</t>
  </si>
  <si>
    <t>LT50</t>
  </si>
  <si>
    <t>convergens</t>
  </si>
  <si>
    <t>Hippodamia</t>
  </si>
  <si>
    <t>Haplogonatopus</t>
  </si>
  <si>
    <t>Predatory behavior</t>
  </si>
  <si>
    <t>chalybeus</t>
  </si>
  <si>
    <t>Halmus</t>
  </si>
  <si>
    <t>pennsylvanicus</t>
  </si>
  <si>
    <t>Gryllus</t>
  </si>
  <si>
    <t>Entomobrya</t>
  </si>
  <si>
    <t>fabae</t>
  </si>
  <si>
    <t>Empoasca</t>
  </si>
  <si>
    <t>rosae</t>
  </si>
  <si>
    <t>Edwardsiana</t>
  </si>
  <si>
    <t>perniciosus</t>
  </si>
  <si>
    <t>Diaspidiotus</t>
  </si>
  <si>
    <t>Progeny counts/numbers</t>
  </si>
  <si>
    <t>tryoni</t>
  </si>
  <si>
    <t>Diachasmimorpha</t>
  </si>
  <si>
    <t>longicaudata</t>
  </si>
  <si>
    <t>lividipennis</t>
  </si>
  <si>
    <t>Cyrtorhinus</t>
  </si>
  <si>
    <t>formicarius</t>
  </si>
  <si>
    <t>Cylas</t>
  </si>
  <si>
    <t>vestalis</t>
  </si>
  <si>
    <t>Cotesia</t>
  </si>
  <si>
    <t>forage behavior</t>
  </si>
  <si>
    <t>Search/explore/</t>
  </si>
  <si>
    <t>Chemical avoidance</t>
  </si>
  <si>
    <t>AVO</t>
  </si>
  <si>
    <t>nenuphar</t>
  </si>
  <si>
    <t>Conotrachelus</t>
  </si>
  <si>
    <t>florus</t>
  </si>
  <si>
    <t>Colpoclypeus</t>
  </si>
  <si>
    <t>rufilabris</t>
  </si>
  <si>
    <t>Chrysoperla</t>
  </si>
  <si>
    <t>Control</t>
  </si>
  <si>
    <t>signipennis</t>
  </si>
  <si>
    <t>Chaetanaphothrips</t>
  </si>
  <si>
    <t>LC95</t>
  </si>
  <si>
    <t>capitata</t>
  </si>
  <si>
    <t>Ceratitis</t>
  </si>
  <si>
    <t>Gene expression</t>
  </si>
  <si>
    <t>GEN</t>
  </si>
  <si>
    <t>CEL</t>
  </si>
  <si>
    <t>elegans</t>
  </si>
  <si>
    <t>Caenorhabditis</t>
  </si>
  <si>
    <t>dorsalis</t>
  </si>
  <si>
    <t>Bactrocera</t>
  </si>
  <si>
    <t>Fecundity</t>
  </si>
  <si>
    <t>cucurbitae</t>
  </si>
  <si>
    <t>fragariae</t>
  </si>
  <si>
    <t>Aphelenchoides</t>
  </si>
  <si>
    <t>externus</t>
  </si>
  <si>
    <t>Acarapis</t>
  </si>
  <si>
    <t>lbs/A</t>
  </si>
  <si>
    <t>Wiseana</t>
  </si>
  <si>
    <t>ni</t>
  </si>
  <si>
    <t>Trichoplusia</t>
  </si>
  <si>
    <t>tabaci</t>
  </si>
  <si>
    <t>Thrips</t>
  </si>
  <si>
    <t>ug/eu</t>
  </si>
  <si>
    <t>urticae</t>
  </si>
  <si>
    <t>Tetranychus</t>
  </si>
  <si>
    <t>frugiperda</t>
  </si>
  <si>
    <t>Spodoptera</t>
  </si>
  <si>
    <t>ug/g org</t>
  </si>
  <si>
    <t>graminum</t>
  </si>
  <si>
    <t>Schizaphis</t>
  </si>
  <si>
    <t>cordalis</t>
  </si>
  <si>
    <t>Sceliodes</t>
  </si>
  <si>
    <t>maidis</t>
  </si>
  <si>
    <t>Rhopalosiphum</t>
  </si>
  <si>
    <t>Psila</t>
  </si>
  <si>
    <t>mg/kg soil</t>
  </si>
  <si>
    <t>pruinosus</t>
  </si>
  <si>
    <t>Porcellionides</t>
  </si>
  <si>
    <t>Glycogen</t>
  </si>
  <si>
    <t>ug/g food</t>
  </si>
  <si>
    <t>scaber</t>
  </si>
  <si>
    <t>Porcellio</t>
  </si>
  <si>
    <t>Acetylcholinesterase</t>
  </si>
  <si>
    <t>Protein content</t>
  </si>
  <si>
    <t>Lipid</t>
  </si>
  <si>
    <t>xylostella</t>
  </si>
  <si>
    <t>Plutella</t>
  </si>
  <si>
    <t>populivenae</t>
  </si>
  <si>
    <t>Pemphigus</t>
  </si>
  <si>
    <t>sulcatus</t>
  </si>
  <si>
    <t>Otiorhynchus</t>
  </si>
  <si>
    <t>ug/org</t>
  </si>
  <si>
    <t>simplex</t>
  </si>
  <si>
    <t>Ophiomyia</t>
  </si>
  <si>
    <t>pratensis</t>
  </si>
  <si>
    <t>Oligonychus</t>
  </si>
  <si>
    <t>Tenthredinidae</t>
  </si>
  <si>
    <t>Scarabaeidae</t>
  </si>
  <si>
    <t>Pyralidae</t>
  </si>
  <si>
    <t>Orthoptera</t>
  </si>
  <si>
    <t>Nemata</t>
  </si>
  <si>
    <t>Miridae</t>
  </si>
  <si>
    <t>Lumbricidae</t>
  </si>
  <si>
    <t>Lepidoptera</t>
  </si>
  <si>
    <t>Insecta</t>
  </si>
  <si>
    <t>Hymenoptera</t>
  </si>
  <si>
    <t>Homoptera</t>
  </si>
  <si>
    <t>Hemiptera</t>
  </si>
  <si>
    <t>Diptera</t>
  </si>
  <si>
    <t>Coleoptera</t>
  </si>
  <si>
    <t>Coccinellidae</t>
  </si>
  <si>
    <t>Chrysomelidae</t>
  </si>
  <si>
    <t>Arthropoda</t>
  </si>
  <si>
    <t>Araneae</t>
  </si>
  <si>
    <t>Arachnida</t>
  </si>
  <si>
    <t>melanderi</t>
  </si>
  <si>
    <t>Nomia</t>
  </si>
  <si>
    <t>perilampoides</t>
  </si>
  <si>
    <t>Nannotrigona</t>
  </si>
  <si>
    <t>atrolineata</t>
  </si>
  <si>
    <t>Microvelia</t>
  </si>
  <si>
    <t>incognita</t>
  </si>
  <si>
    <t>Meloidogyne</t>
  </si>
  <si>
    <t>beecheii</t>
  </si>
  <si>
    <t>Melipona</t>
  </si>
  <si>
    <t>rotundata</t>
  </si>
  <si>
    <t>Megachile</t>
  </si>
  <si>
    <t>testaceipes</t>
  </si>
  <si>
    <t>Lysiphlebus</t>
  </si>
  <si>
    <t>elisus</t>
  </si>
  <si>
    <t>Lygus</t>
  </si>
  <si>
    <t>mg/kg dry soil</t>
  </si>
  <si>
    <t>Glutathione S‐transferase</t>
  </si>
  <si>
    <t>hilaris</t>
  </si>
  <si>
    <t>Lycosa</t>
  </si>
  <si>
    <t>Cholinesterase</t>
  </si>
  <si>
    <t>mg/kg wet wt</t>
  </si>
  <si>
    <t>terrestris</t>
  </si>
  <si>
    <t>Lumbricus</t>
  </si>
  <si>
    <t>LETC</t>
  </si>
  <si>
    <t>sticticalis</t>
  </si>
  <si>
    <t>Loxostege</t>
  </si>
  <si>
    <t>antennate</t>
  </si>
  <si>
    <t>Lithophane</t>
  </si>
  <si>
    <t>oregonensis</t>
  </si>
  <si>
    <t>Listronotus</t>
  </si>
  <si>
    <t>lycopersicella</t>
  </si>
  <si>
    <t>Keiferia</t>
  </si>
  <si>
    <t>Hyperodes</t>
  </si>
  <si>
    <t>postica</t>
  </si>
  <si>
    <t>Hypera</t>
  </si>
  <si>
    <t>meles</t>
  </si>
  <si>
    <t>philippina</t>
  </si>
  <si>
    <t>Hydrellia</t>
  </si>
  <si>
    <t>oryzae</t>
  </si>
  <si>
    <t>Hirschmanniella</t>
  </si>
  <si>
    <t>variegata</t>
  </si>
  <si>
    <t>sinuata</t>
  </si>
  <si>
    <t>armigera</t>
  </si>
  <si>
    <t>Heliothis</t>
  </si>
  <si>
    <t>zea</t>
  </si>
  <si>
    <t>Helicoverpa</t>
  </si>
  <si>
    <t>nigra</t>
  </si>
  <si>
    <t>Frieseomelitta</t>
  </si>
  <si>
    <t>fusca</t>
  </si>
  <si>
    <t>Frankliniella</t>
  </si>
  <si>
    <t>mg/kg dry wt</t>
  </si>
  <si>
    <t>candida</t>
  </si>
  <si>
    <t>Folsomia</t>
  </si>
  <si>
    <t>crypticus</t>
  </si>
  <si>
    <t>Enchytraeus</t>
  </si>
  <si>
    <t>LC100</t>
  </si>
  <si>
    <t>fetida</t>
  </si>
  <si>
    <t>Eisenia</t>
  </si>
  <si>
    <t>LC0</t>
  </si>
  <si>
    <t>andrei</t>
  </si>
  <si>
    <t>Biomass</t>
  </si>
  <si>
    <t>rapae</t>
  </si>
  <si>
    <t>Diaeretiella</t>
  </si>
  <si>
    <t>vittata</t>
  </si>
  <si>
    <t>Diabrotica</t>
  </si>
  <si>
    <t>virgifera</t>
  </si>
  <si>
    <t>ssp. howardi</t>
  </si>
  <si>
    <t>longicornis</t>
  </si>
  <si>
    <t>Dectes</t>
  </si>
  <si>
    <t>borealis</t>
  </si>
  <si>
    <t>Cyclocephala</t>
  </si>
  <si>
    <t>nitida</t>
  </si>
  <si>
    <t>Cotinis</t>
  </si>
  <si>
    <t>milleri</t>
  </si>
  <si>
    <t>Coleotechnites</t>
  </si>
  <si>
    <t>septempunctata</t>
  </si>
  <si>
    <t>Coccinella</t>
  </si>
  <si>
    <t>medinalis</t>
  </si>
  <si>
    <t>Cnaphalocrocis</t>
  </si>
  <si>
    <t>assimilis</t>
  </si>
  <si>
    <t>Ceutorhynchus</t>
  </si>
  <si>
    <t>verbasci</t>
  </si>
  <si>
    <t>Campylomma</t>
  </si>
  <si>
    <t>Camponotus</t>
  </si>
  <si>
    <t>novaeboracensis</t>
  </si>
  <si>
    <t>roddi</t>
  </si>
  <si>
    <t>Bruchophagus</t>
  </si>
  <si>
    <t>microplus</t>
  </si>
  <si>
    <t>Boophilus</t>
  </si>
  <si>
    <t>curculionis</t>
  </si>
  <si>
    <t>Bathyplectes</t>
  </si>
  <si>
    <t>fasciculatus</t>
  </si>
  <si>
    <t>Araecerus</t>
  </si>
  <si>
    <t>mellifera</t>
  </si>
  <si>
    <t>Apis</t>
  </si>
  <si>
    <t>LD90</t>
  </si>
  <si>
    <t>LD20</t>
  </si>
  <si>
    <t>Lifespan</t>
  </si>
  <si>
    <t>Feeding time</t>
  </si>
  <si>
    <t>Feeding behavior</t>
  </si>
  <si>
    <t>Colony maintenance (bees)</t>
  </si>
  <si>
    <t>varipes</t>
  </si>
  <si>
    <t>Aphelinus</t>
  </si>
  <si>
    <t>americanum</t>
  </si>
  <si>
    <t>Amblyomma</t>
  </si>
  <si>
    <t>ipsilon</t>
  </si>
  <si>
    <t>Agrotis</t>
  </si>
  <si>
    <t>aegypti</t>
  </si>
  <si>
    <t>Aedes</t>
  </si>
  <si>
    <t>hilare</t>
  </si>
  <si>
    <t>Acrosternum</t>
  </si>
  <si>
    <t>vaccinii</t>
  </si>
  <si>
    <t>Acrobasis</t>
  </si>
  <si>
    <t>erythrocephala</t>
  </si>
  <si>
    <t>Acantholyda</t>
  </si>
  <si>
    <t>Units</t>
  </si>
  <si>
    <t>Value</t>
  </si>
  <si>
    <t>Measured Endpoint</t>
  </si>
  <si>
    <t>Data used for arrays of terrestrial invertebrate toxicity data</t>
  </si>
  <si>
    <t>* Endpoint values are normalized to 15g bw for presentation in the data arrays.</t>
  </si>
  <si>
    <t>Value* (mg/kg bw)</t>
  </si>
  <si>
    <t>Canis</t>
  </si>
  <si>
    <t>familiaris</t>
  </si>
  <si>
    <t>Domestic Dog</t>
  </si>
  <si>
    <t>Buterylcholinesterase</t>
  </si>
  <si>
    <t>Plasma Cholinesterase</t>
  </si>
  <si>
    <t>RBC Cholinesterase</t>
  </si>
  <si>
    <t>Weight gain</t>
  </si>
  <si>
    <t>Diarrhea</t>
  </si>
  <si>
    <t>Capra</t>
  </si>
  <si>
    <t>hircus</t>
  </si>
  <si>
    <t>Wild Goat</t>
  </si>
  <si>
    <t>Mesocricetus</t>
  </si>
  <si>
    <t>auratus</t>
  </si>
  <si>
    <t>Golden Hamster</t>
  </si>
  <si>
    <t>NR-ZERO</t>
  </si>
  <si>
    <t>Mus</t>
  </si>
  <si>
    <t>musculus</t>
  </si>
  <si>
    <t>House Mouse</t>
  </si>
  <si>
    <t>Interleukin-2</t>
  </si>
  <si>
    <t>HRM</t>
  </si>
  <si>
    <t>Corticosterone (Corticoid)</t>
  </si>
  <si>
    <t>Luteinizing hormone</t>
  </si>
  <si>
    <t>Testosterone</t>
  </si>
  <si>
    <t>Area</t>
  </si>
  <si>
    <t>Leukocytes</t>
  </si>
  <si>
    <t>Neutrophil</t>
  </si>
  <si>
    <t>Size</t>
  </si>
  <si>
    <t>DNA concentration</t>
  </si>
  <si>
    <t>Interleukin-2 mRNA</t>
  </si>
  <si>
    <t>P450scc mRNA</t>
  </si>
  <si>
    <t>HIS</t>
  </si>
  <si>
    <t>Degeneration</t>
  </si>
  <si>
    <t>Organ weight in relationship to body weight</t>
  </si>
  <si>
    <t>Humoral immunity</t>
  </si>
  <si>
    <t>Immunoglobin G</t>
  </si>
  <si>
    <t>Tumor induction</t>
  </si>
  <si>
    <t>Mating index</t>
  </si>
  <si>
    <t>Motility</t>
  </si>
  <si>
    <t>Coordination</t>
  </si>
  <si>
    <t>Sexual development</t>
  </si>
  <si>
    <t>Gestation time</t>
  </si>
  <si>
    <t>Oryctolagus</t>
  </si>
  <si>
    <t>cuniculus</t>
  </si>
  <si>
    <t>European Rabbit</t>
  </si>
  <si>
    <t>Coproporphyrin</t>
  </si>
  <si>
    <t>Uroporphyrin</t>
  </si>
  <si>
    <t>Ovis</t>
  </si>
  <si>
    <t>aries</t>
  </si>
  <si>
    <t>Domestic Sheep</t>
  </si>
  <si>
    <t>Triglycerides</t>
  </si>
  <si>
    <t>Rattus</t>
  </si>
  <si>
    <t>norvegicus</t>
  </si>
  <si>
    <t>Norway Rat</t>
  </si>
  <si>
    <t>Adenosine Triphosphate (ATP) to</t>
  </si>
  <si>
    <t>Adenosine diphosphate (ADP)</t>
  </si>
  <si>
    <t>Antioxidant activity</t>
  </si>
  <si>
    <t>Chloride</t>
  </si>
  <si>
    <t>Cholesterol</t>
  </si>
  <si>
    <t>Creatinine</t>
  </si>
  <si>
    <t>Globulin</t>
  </si>
  <si>
    <t>Glucose</t>
  </si>
  <si>
    <t>Glutathione (reduced glutathione)</t>
  </si>
  <si>
    <t>Glycoprotein composition</t>
  </si>
  <si>
    <t>Hematocrit (anemia)</t>
  </si>
  <si>
    <t>Heme content</t>
  </si>
  <si>
    <t>Hemoglobin</t>
  </si>
  <si>
    <t>High density lipoprotein cholesterol</t>
  </si>
  <si>
    <t>Low density lipoprotein</t>
  </si>
  <si>
    <t>Malondialdehyde</t>
  </si>
  <si>
    <t>Phosphorus content</t>
  </si>
  <si>
    <t>Platelets</t>
  </si>
  <si>
    <t>Protein, total</t>
  </si>
  <si>
    <t>Sodium content</t>
  </si>
  <si>
    <t>Sulfhydryl</t>
  </si>
  <si>
    <t>Thiobarbituric acid</t>
  </si>
  <si>
    <t>Thiobarbituric acid reactive substances</t>
  </si>
  <si>
    <t>Total lipids</t>
  </si>
  <si>
    <t>Urea nitrogen</t>
  </si>
  <si>
    <t>Uric acid</t>
  </si>
  <si>
    <t>Alanine transaminase (ALT)</t>
  </si>
  <si>
    <t>Alkaline phosphatase</t>
  </si>
  <si>
    <t>Aspartate aminotransferase</t>
  </si>
  <si>
    <t>Caspase 3</t>
  </si>
  <si>
    <t>Catalase</t>
  </si>
  <si>
    <t>Creatine phosphokinase</t>
  </si>
  <si>
    <t>Glucose-6-phosphate dehydrogenase</t>
  </si>
  <si>
    <t>Glutamic-oxaloacetic transaminase</t>
  </si>
  <si>
    <t>Glutathione peroxidase</t>
  </si>
  <si>
    <t>Glutathione reductase</t>
  </si>
  <si>
    <t>Glutathione S-transferase</t>
  </si>
  <si>
    <t>Glycogen phosphorylase</t>
  </si>
  <si>
    <t>Hexokinase</t>
  </si>
  <si>
    <t>Lactate dehydrogenase</t>
  </si>
  <si>
    <t>Lipase</t>
  </si>
  <si>
    <t>Phosphoenolpyruvic acid</t>
  </si>
  <si>
    <t>Quinone oxidoreductase</t>
  </si>
  <si>
    <t>Serum glutamic pyruvic transaminase</t>
  </si>
  <si>
    <t>Superoxide dismutase (SOD) enzyme activity</t>
  </si>
  <si>
    <t>Insulin</t>
  </si>
  <si>
    <t>Activity, general</t>
  </si>
  <si>
    <t>Aggression</t>
  </si>
  <si>
    <t>Grip strength</t>
  </si>
  <si>
    <t>Stereotypy</t>
  </si>
  <si>
    <t>Swimming</t>
  </si>
  <si>
    <t>Red blood cell</t>
  </si>
  <si>
    <t>Thrombocytes</t>
  </si>
  <si>
    <t>White blood cell count, total</t>
  </si>
  <si>
    <t>bax mRNA</t>
  </si>
  <si>
    <t>Micronuclei</t>
  </si>
  <si>
    <t>SG4M</t>
  </si>
  <si>
    <t>Congestion</t>
  </si>
  <si>
    <t>Deformation</t>
  </si>
  <si>
    <t>LD0</t>
  </si>
  <si>
    <t>LD100</t>
  </si>
  <si>
    <t>Delayed type hypersensitivity</t>
  </si>
  <si>
    <t>Thrombosis</t>
  </si>
  <si>
    <t>ITX</t>
  </si>
  <si>
    <t>Convulsions</t>
  </si>
  <si>
    <t>Mobility</t>
  </si>
  <si>
    <t>Body temperature</t>
  </si>
  <si>
    <t>Calcium uptake</t>
  </si>
  <si>
    <t>Clotting time</t>
  </si>
  <si>
    <t>Lipid peroxidation</t>
  </si>
  <si>
    <t>Prothrombin time</t>
  </si>
  <si>
    <t>Sex ratio</t>
  </si>
  <si>
    <t>Post-implantation loss</t>
  </si>
  <si>
    <t>Vaginal opening</t>
  </si>
  <si>
    <r>
      <t xml:space="preserve">The data are from the ECOTOX accepted studies (see </t>
    </r>
    <r>
      <rPr>
        <b/>
        <sz val="11"/>
        <color theme="1"/>
        <rFont val="Calibri"/>
        <family val="2"/>
        <scheme val="minor"/>
      </rPr>
      <t xml:space="preserve">APPENDIX </t>
    </r>
    <r>
      <rPr>
        <b/>
        <sz val="11"/>
        <rFont val="Calibri"/>
        <family val="2"/>
        <scheme val="minor"/>
      </rPr>
      <t>2-2</t>
    </r>
    <r>
      <rPr>
        <sz val="11"/>
        <color theme="1"/>
        <rFont val="Calibri"/>
        <family val="2"/>
        <scheme val="minor"/>
      </rPr>
      <t xml:space="preserve">). Details on how data are selected for the arrays are provided in </t>
    </r>
    <r>
      <rPr>
        <b/>
        <sz val="11"/>
        <color theme="1"/>
        <rFont val="Calibri"/>
        <family val="2"/>
        <scheme val="minor"/>
      </rPr>
      <t>ATTACHMENT 1-22</t>
    </r>
    <r>
      <rPr>
        <sz val="11"/>
        <color theme="1"/>
        <rFont val="Calibri"/>
        <family val="2"/>
        <scheme val="minor"/>
      </rPr>
      <t>.</t>
    </r>
  </si>
  <si>
    <t>Information on any conversions that were made to the ECOTOX data prior to creating the data arrays are also provided.</t>
  </si>
  <si>
    <r>
      <t>Values in this spreadsheet may differ from those in the original ECOTOX report if a study was further reviewed and any errors were identified (</t>
    </r>
    <r>
      <rPr>
        <i/>
        <sz val="11"/>
        <rFont val="Calibri"/>
        <family val="2"/>
        <scheme val="minor"/>
      </rPr>
      <t>e.g.</t>
    </r>
    <r>
      <rPr>
        <sz val="11"/>
        <rFont val="Calibri"/>
        <family val="2"/>
        <scheme val="minor"/>
      </rPr>
      <t xml:space="preserve"> overcorrection for % purity, data entry error, </t>
    </r>
    <r>
      <rPr>
        <i/>
        <sz val="11"/>
        <rFont val="Calibri"/>
        <family val="2"/>
        <scheme val="minor"/>
      </rPr>
      <t>etc</t>
    </r>
    <r>
      <rPr>
        <sz val="11"/>
        <rFont val="Calibri"/>
        <family val="2"/>
        <scheme val="minor"/>
      </rPr>
      <t>.).</t>
    </r>
  </si>
  <si>
    <r>
      <t xml:space="preserve">APPENDIX </t>
    </r>
    <r>
      <rPr>
        <b/>
        <sz val="12"/>
        <rFont val="Calibri"/>
        <family val="2"/>
        <scheme val="minor"/>
      </rPr>
      <t>2-1</t>
    </r>
    <r>
      <rPr>
        <b/>
        <sz val="12"/>
        <color theme="1"/>
        <rFont val="Calibri"/>
        <family val="2"/>
        <scheme val="minor"/>
      </rPr>
      <t>:  Data Used in the Data Arrays (Diazinon)</t>
    </r>
  </si>
  <si>
    <t>The following worksheets provide the data that were used to create the data arrays in the diazinon effects characterization.</t>
  </si>
  <si>
    <t>Name</t>
  </si>
  <si>
    <t>Conc #1 SG Corr</t>
  </si>
  <si>
    <t>Conc #2 SG Corr</t>
  </si>
  <si>
    <t>Conc Units SG Corr</t>
  </si>
  <si>
    <t>Measure</t>
  </si>
  <si>
    <t>Array</t>
  </si>
  <si>
    <t>Actinopterygii</t>
  </si>
  <si>
    <t>Cyprinidae</t>
  </si>
  <si>
    <t>Cyprinus</t>
  </si>
  <si>
    <t>carpio</t>
  </si>
  <si>
    <t>Cyprinus carpio</t>
  </si>
  <si>
    <t>Common Carp</t>
  </si>
  <si>
    <t>Oruc EO;Usta D</t>
  </si>
  <si>
    <t>Evaluation of Oxidative Stress Responses and Neurotoxicity Potential of Diazinon in Different Tissues of Cyprinus carpio</t>
  </si>
  <si>
    <t>Environ. Toxicol. Pharmacol. 23(1): 48-55</t>
  </si>
  <si>
    <t>FO</t>
  </si>
  <si>
    <t>Cypriniformes</t>
  </si>
  <si>
    <t>8.20*</t>
  </si>
  <si>
    <t>R</t>
  </si>
  <si>
    <t>EE/ALSO REPORTED, ATPASE ACTIVITY, SUPEROXIDE DISMUTASE, CATALSE, AND GLUTATHIONE PEROXIDASE. ADDITIONAL RESPONSE SITES INCLUDE GILL AND KIDNEY.// CHAR/DIAZINON, BASUDIN 60 EM// ORG/87.67 G,INITIAL BW, LENGTH OF///</t>
  </si>
  <si>
    <t>MLDH</t>
  </si>
  <si>
    <t>EE/ALSO REPORTED, PROTEIN CONTENTS. ADDITIONAL RESPONSE SITES INCLUDE GILL AND KIDNEY.// CHAR/DIAZINON, BASUDIN 60 EM// ORG/87.67 G,INITIAL BW, LENGTH OF///</t>
  </si>
  <si>
    <t>Oruc EO;Uner N;Sevgiler Y;Usta D;Durmaz H</t>
  </si>
  <si>
    <t>Sublethal Effects of Organophosphate Diazinon on the Brain of Cyprinus carpio</t>
  </si>
  <si>
    <t>Drug Chem. Toxicol. (N.Y.) 1(29): 57-67</t>
  </si>
  <si>
    <t>C</t>
  </si>
  <si>
    <t>CHAR/DIAZINON, BASUDIN 60 EM// ORG/87.67 G,17.62 CM//</t>
  </si>
  <si>
    <t>EE/PROTEIN CONTENT ALSO REPORTED// CHAR/DIAZINON, BASUDIN 60 EM// ORG/87.67 G,17.62 CM//</t>
  </si>
  <si>
    <t>GLPX</t>
  </si>
  <si>
    <t>Oruc E</t>
  </si>
  <si>
    <t>Effects of Diazinon on Antioxidant Defense System and Lipid Peroxidation in the Liver of Cyprinus carpio (L.)</t>
  </si>
  <si>
    <t>Environ. Toxicol. 26(6): 571-578</t>
  </si>
  <si>
    <t>CHAR/BASUDIN, NR//</t>
  </si>
  <si>
    <t>PRCO</t>
  </si>
  <si>
    <t>SODA</t>
  </si>
  <si>
    <t>GSTR</t>
  </si>
  <si>
    <t>EE/EA SUBSTRATE// CHAR/BASUDIN, NR//</t>
  </si>
  <si>
    <t>EE/CU SUBSTRATE// CHAR/BASUDIN, NR//</t>
  </si>
  <si>
    <t>EE/DCNB SUBSTRATE// CHAR/BASUDIN, NR//</t>
  </si>
  <si>
    <t>EE/CDNB SUBSTRATE// CHAR/BASUDIN, NR//</t>
  </si>
  <si>
    <t>CTLS</t>
  </si>
  <si>
    <t>Salmonidae</t>
  </si>
  <si>
    <t>Oncorhynchus</t>
  </si>
  <si>
    <t>tshawytscha</t>
  </si>
  <si>
    <t>Oncorhynchus tshawytscha</t>
  </si>
  <si>
    <t>Chinook Salmon</t>
  </si>
  <si>
    <t>FDNG</t>
  </si>
  <si>
    <t>Scholz NL;Truelove NK;French BL;Berejikian BA;Quinn TP;Casillas E;Collier TK</t>
  </si>
  <si>
    <t>Diazinon Disrupts Antipredator and Homing Behaviors in Chinook Salmon (Oncorhynchus tshawytscha)</t>
  </si>
  <si>
    <t>Can. J. Fish. Aquat. Sci. 57(9): 1911-1918</t>
  </si>
  <si>
    <t>PA</t>
  </si>
  <si>
    <t>Salmoniformes</t>
  </si>
  <si>
    <t>EDES/CONSPECIFIC SKIN EXTRACT ADDED TO ALL TANKS PRIOR TO OBSERVATIONS// EE/NUMBER OF FOOD STRIKES// CHAR/DIAZINON, ANALYTICAL GRADE// ORG/FORK LENGTH 4.7 TO 6.3 CM//</t>
  </si>
  <si>
    <t>Salmo</t>
  </si>
  <si>
    <t>salar</t>
  </si>
  <si>
    <t>Salmo salar</t>
  </si>
  <si>
    <t>Atlantic Salmon</t>
  </si>
  <si>
    <t>fry</t>
  </si>
  <si>
    <t>Lower N;Moore A</t>
  </si>
  <si>
    <t>Exposure to Insecticides Inhibits Embryo Development and Emergence in Atlantic salmon (Salmo salar L.)</t>
  </si>
  <si>
    <t>Fish Physiol. Biochem. 28(1-4): 431-432</t>
  </si>
  <si>
    <t>EDES/MILT FROM 6 MALE SALMON WAS MIXED AND 2 ML ADDED WITH TREATMENT.// EE/NO CLEAR DOSE RESPONSE// CHAR/DIAZINON// ORG/EGGS EXPOSED TO MILT FOR 2 MINUTES//</t>
  </si>
  <si>
    <t>Cyprinodon</t>
  </si>
  <si>
    <t>variegatus</t>
  </si>
  <si>
    <t>Cyprinodon variegatus</t>
  </si>
  <si>
    <t>Sheepshead Minnow</t>
  </si>
  <si>
    <t>FCND</t>
  </si>
  <si>
    <t>Goodman LR;Hansen DJ;Coppage DL;Moore JC;Matthews E</t>
  </si>
  <si>
    <t>Diazinon: Chronic Toxicity to, and Brain Acetylcholinesterase Inhibition in, the Sheepshead Minnow, Cyprinodon variegatus</t>
  </si>
  <si>
    <t>Salvelinus</t>
  </si>
  <si>
    <t>fontinalis</t>
  </si>
  <si>
    <t>Salvelinus fontinalis</t>
  </si>
  <si>
    <t>Brook Trout</t>
  </si>
  <si>
    <t>Allison DT;Hermanutz RO</t>
  </si>
  <si>
    <t>Toxicity of Diazinon to Brook Trout and Fathead Minnows</t>
  </si>
  <si>
    <t>Danio</t>
  </si>
  <si>
    <t>rerio</t>
  </si>
  <si>
    <t>Danio rerio</t>
  </si>
  <si>
    <t>Zebra Danio</t>
  </si>
  <si>
    <t>~HRM</t>
  </si>
  <si>
    <t>BDPG</t>
  </si>
  <si>
    <t>Wall SB</t>
  </si>
  <si>
    <t>Sublethal Effects of Cadmium and Diazinon on Reproduction and Larval Behavior in Zebrafish (Brachydanio rerio)</t>
  </si>
  <si>
    <t>Ph.D Thesis, Texas Tech University, Lubbock, TX : 125 p.</t>
  </si>
  <si>
    <t>8.3 to 8.6</t>
  </si>
  <si>
    <t>284.0 to 360.0</t>
  </si>
  <si>
    <t>EDES/DHP EXPERIMENT, EXPOSED FOR 5 DAYS THEN TRANSFERRED TO CLEAN WATER WITH NONEXPOSED FEMALES FOR UP TO 7 DAY SPAWNING PERIOD// CHAR/DIAZINON, NR// CHAR/CAS#64175(Ethanol) - ALSO USED AS SOLVENT//CONTR/O=NON-STIMULATED CONTROL//</t>
  </si>
  <si>
    <t>EDES/LABORATORY EXPOSURE FOLLOWED BY A RELEASE TO THE FIELD// EE/HOMING BEHAVIOR// CHAR/DIAZINON, ANALYTICAL GRADE// ORG/MALE,FORK LENGTH 14.8 TO 30.1 CM//</t>
  </si>
  <si>
    <t>Amphibia</t>
  </si>
  <si>
    <t>Scaphiopodidae</t>
  </si>
  <si>
    <t>Spea</t>
  </si>
  <si>
    <t>intermontana</t>
  </si>
  <si>
    <t>Spea intermontana</t>
  </si>
  <si>
    <t>Great Basin Spadefoot</t>
  </si>
  <si>
    <t>LC20</t>
  </si>
  <si>
    <t>De Jong Westman A;Elliott J;Cheng K;Van Aggelen G;Bishop CA</t>
  </si>
  <si>
    <t>Effects of Environmentally Relevant Concentrations of Endosulfan, Azinphosmethyl, and Diazinon on Great Basin Spadefoot (Spea intermontana) and Pacific Treefrog (Pseudacris regilla)</t>
  </si>
  <si>
    <t>Environ. Toxicol. Chem. 29(7): 1604-1612</t>
  </si>
  <si>
    <t>go</t>
  </si>
  <si>
    <t>Anura</t>
  </si>
  <si>
    <t>ng/L</t>
  </si>
  <si>
    <t>X</t>
  </si>
  <si>
    <t>7.8 to 8.2</t>
  </si>
  <si>
    <t>EDES/3 REPLICATES// EE/FINAL CHEMISTRY, EMBRYO TO GOSNER STAGE 25, CL = NA TO 13530.1 NG/L// CHAR/DIAZINON// OEF/MIXTURE//</t>
  </si>
  <si>
    <t>Scophthalmidae</t>
  </si>
  <si>
    <t>Psetta</t>
  </si>
  <si>
    <t>maxima</t>
  </si>
  <si>
    <t>Psetta maxima</t>
  </si>
  <si>
    <t>Left-Eyed Flounder, Turbot</t>
  </si>
  <si>
    <t>Mhadhbi L;Boumaiza M</t>
  </si>
  <si>
    <t>Toxic Effects of Acute Exposure of Diazinon in Turbot (Psetta maxima) Early Life Stage (ELS)</t>
  </si>
  <si>
    <t>Int. J. Environ. Res. 6(1): 139-144</t>
  </si>
  <si>
    <t>hpf</t>
  </si>
  <si>
    <t>Pleuronectiformes</t>
  </si>
  <si>
    <t>EDES/4 REPLICATES// CONC/CI = 13.8 TO 21.19// CHAR/DIAZINON, NR// CHAR/CAS#67685(Sulfinyl bis(methane)) - ALSO USED AS SOLVENT//</t>
  </si>
  <si>
    <t>Hylidae</t>
  </si>
  <si>
    <t>Hyla</t>
  </si>
  <si>
    <t>versicolor</t>
  </si>
  <si>
    <t>Hyla versicolor</t>
  </si>
  <si>
    <t>Gray Tree Frog</t>
  </si>
  <si>
    <t>TA</t>
  </si>
  <si>
    <t>EDES/4 REPLICATES,MESOCOSM,UNIVERSITY OF PITTSBURGH PYMATUNING LABORATORY OF ECOLOGY// EE/SURVIVAL TO METAMORPHOSIS,STATS TO C CONTROL// CHAR/DIAZINON// CHAR/CAS#64175(Ethanol) - ALSO USED AS SOLVENT//CONC/ONLY CONC TESTED//CONTR/V,C//OEF/MIXTURE//EFCT%/FROM GRAPH//SUBSTR/NC//LOC/NC//EFCT%/&gt;80-&lt;100//</t>
  </si>
  <si>
    <t>Ranidae</t>
  </si>
  <si>
    <t>Lithobates</t>
  </si>
  <si>
    <t>pipiens</t>
  </si>
  <si>
    <t>Lithobates pipiens</t>
  </si>
  <si>
    <t>Leopard Frog</t>
  </si>
  <si>
    <t>MMPH</t>
  </si>
  <si>
    <t>EDES/4 REPLICATES,MESOCOSM,UNIVERSITY OF PITTSBURGH PYMATUNING LABORATORY OF ECOLOGY// EE/TIME TO METAMORPHOSIS,STATS TO C CONTROL// CHAR/DIAZINON// CHAR/CAS#64175(Ethanol) - ALSO USED AS SOLVENT//CONC/ONLY CONC TESTED//CONTR/V,C//OEF/MIXTURE//SUBSTR/NC//LOC/NC//</t>
  </si>
  <si>
    <t>EDES/4 REPLICATES,MESOCOSM,UNIVERSITY OF PITTSBURGH PYMATUNING LABORATORY OF ECOLOGY// EE/MASS AT METAMORPHOSIS,STATS TO C CONTROL// CHAR/DIAZINON// CHAR/CAS#64175(Ethanol) - ALSO USED AS SOLVENT//CONC/ONLY CONC TESTED//CONTR/V,C//OEF/MIXTURE//SUBSTR/NC//LOC/NC//</t>
  </si>
  <si>
    <t>EDES/4 REPLICATES,MESOCOSM,UNIVERSITY OF PITTSBURGH PYMATUNING LABORATORY OF ECOLOGY// EE/SURVIVAL TO METAMORPHOSIS,STATS TO C CONTROL// CHAR/DIAZINON// CHAR/CAS#64175(Ethanol) - ALSO USED AS SOLVENT//CONC/ONLY CONC TESTED//CONTR/V,C//OEF/MIXTURE//EFCT%/FROM GRAPH//SUBSTR/NC//LOC/NC//EFCT%/&gt;60-&lt;80//</t>
  </si>
  <si>
    <t>mykiss</t>
  </si>
  <si>
    <t>Oncorhynchus mykiss</t>
  </si>
  <si>
    <t>Rainbow Trout</t>
  </si>
  <si>
    <t>Do Hong LC;Becker-Van Slooten K;Tarradellas J</t>
  </si>
  <si>
    <t>Tropical Ecotoxicity Testing with Ceriodaphnia cornuta</t>
  </si>
  <si>
    <t>Environ. Toxicol. 19(5): 497-504</t>
  </si>
  <si>
    <t>mmol/L</t>
  </si>
  <si>
    <t>&lt;24</t>
  </si>
  <si>
    <t>NE</t>
  </si>
  <si>
    <t>EDES/M4 MEDIUM USED// CHAR/DIAZINON// CHAR/CAS#67685(Sulfinyl bis(methane)) - ALSO USED AS SOLVENT//</t>
  </si>
  <si>
    <t>clamitans ssp. clamitans</t>
  </si>
  <si>
    <t>Lithobates clamitans ssp. clamitans</t>
  </si>
  <si>
    <t>Bronze Frog</t>
  </si>
  <si>
    <t>Harris ML;Bishop CA;Struger J;Ripley B;Bogart JP</t>
  </si>
  <si>
    <t>The Functional Integrity of Northern Leopard Frog (Rana pipiens) and Green Frog (Rana clamitans) Populations in Orchard Wetlands. II. Effects of Pesticides and Eutrophic Conditions on Early Life Stage Development</t>
  </si>
  <si>
    <t>Environ. Toxicol. Chem. 17(7): 1351-1363</t>
  </si>
  <si>
    <t>stg</t>
  </si>
  <si>
    <t>MX</t>
  </si>
  <si>
    <t>7.35 to 7.43</t>
  </si>
  <si>
    <t>DOC</t>
  </si>
  <si>
    <t>P</t>
  </si>
  <si>
    <t>CHAR/BASUDIN 500 EC// ORG/STAGE 8 EMBRYOS - STAGE 25 TADPOLES//</t>
  </si>
  <si>
    <t>Pimephales</t>
  </si>
  <si>
    <t>promelas</t>
  </si>
  <si>
    <t>Pimephales promelas</t>
  </si>
  <si>
    <t>Fathead Minnow</t>
  </si>
  <si>
    <t>Channidae</t>
  </si>
  <si>
    <t>Channa</t>
  </si>
  <si>
    <t>striata</t>
  </si>
  <si>
    <t>Channa striata</t>
  </si>
  <si>
    <t>Snake-Head Catfish</t>
  </si>
  <si>
    <t>Van Cong N;Phuong NT;Bayley M</t>
  </si>
  <si>
    <t>Sensitivity of Brain Cholinesterase Activity to Diazinon (Basudin 50EC) and Fenobucarb (Bassa 50EC) Insecticides in the Air-Breathing Fish Channa striata (Bloch, 1793)</t>
  </si>
  <si>
    <t>Environ. Toxicol. Chem. 25(5): 1418-1425</t>
  </si>
  <si>
    <t>Perciformes</t>
  </si>
  <si>
    <t>7 (6.6 to 7.6)</t>
  </si>
  <si>
    <t>EDES/ACUTE STUDY, 8 REPLICATES// CHAR/BASUDIN// ORG/40.4 G,17 CM//OEF/TOXICITY SYMPTOMS//</t>
  </si>
  <si>
    <t>7.62*</t>
  </si>
  <si>
    <t>EDES/SUBCHRONIC STUDY, 4 REPLICATES// CHAR/BASUDIN 50EC// ORG/40.4 G INITIAL WEIGHT, 17 CM//</t>
  </si>
  <si>
    <t>MRID</t>
  </si>
  <si>
    <t>44244802</t>
  </si>
  <si>
    <t>Sousa</t>
  </si>
  <si>
    <t>CHAR/DIAZINON// ORG/STAGE 8 EMBRYOS - STAGE 25 TADPOLES//</t>
  </si>
  <si>
    <t>DFRM</t>
  </si>
  <si>
    <t>Machova J;Prokes M;Svobodova Z;Zlabek V;Penaz M;Barus V</t>
  </si>
  <si>
    <t>Toxicity of Diazinon 60 EC for Cyprinus carpio and Poecilia reticulata</t>
  </si>
  <si>
    <t>Aquac. Int. 15(3-4): 267-276</t>
  </si>
  <si>
    <t>LV</t>
  </si>
  <si>
    <t>7.5 to 8.5</t>
  </si>
  <si>
    <t>EDES/LARVAE PLACED INTO INDIVIDUAL CRYSTALLIC SCALES FILLED WITH A 300ML BATH FOR 10 DAYS THEN TRANSFERRED FOR RECOVERY// EE/FULTONS WEIGHT CONDITION, FORK LENGTH, TOTAL LENGTH AND WEIGHT.// CHAR/DIAZINON, DIAZINON 60 EC//</t>
  </si>
  <si>
    <t>Acipenseridae</t>
  </si>
  <si>
    <t>Acipenser</t>
  </si>
  <si>
    <t>persicus</t>
  </si>
  <si>
    <t>Acipenser persicus</t>
  </si>
  <si>
    <t>Persian Sturgeon</t>
  </si>
  <si>
    <t>NEUT</t>
  </si>
  <si>
    <t>Padash-Barmchi Z;Safahieh A;Bahmani M;Savari A;Kazemi R</t>
  </si>
  <si>
    <t>Immune Responses and Behavior Alterations of Persian Sturgeon Fingerlings Acipenser persicus Exposed to Sublethal Concentrations of Diazinon</t>
  </si>
  <si>
    <t>Toxicol. Environ. Chem. 92(1): 159-167</t>
  </si>
  <si>
    <t>FI</t>
  </si>
  <si>
    <t>Acipenseriformes</t>
  </si>
  <si>
    <t>7.3 to 7.7</t>
  </si>
  <si>
    <t>180 to 182</t>
  </si>
  <si>
    <t>ppm CaCO3</t>
  </si>
  <si>
    <t>EDES/3 REPLICATES// EE/META NEUTROPHIL// CHAR/BASUDIN, COMMERCIAL// CHAR/CAS#67641(2-Propanone) - ALSO USED AS SOLVENT//ORG/6 G,WTINT//OEF/TOXICITY SYMPTOMS//EFCT%/2.00//</t>
  </si>
  <si>
    <t>HMCT</t>
  </si>
  <si>
    <t>EDES/3 REPLICATES// CHAR/BASUDIN, COMMERCIAL// CHAR/CAS#67641(2-Propanone) - ALSO USED AS SOLVENT//ORG/6 G,WTINT//OEF/TOXICITY SYMPTOMS//EFCT%/21.33//</t>
  </si>
  <si>
    <t>EDES/3 REPLICATES// EE/TOTAL NEUTROPHIL// CHAR/BASUDIN, COMMERCIAL// CHAR/CAS#67641(2-Propanone) - ALSO USED AS SOLVENT//ORG/6 G,WTINT//OEF/TOXICITY SYMPTOMS//EFCT%/18.00//</t>
  </si>
  <si>
    <t>RBCE</t>
  </si>
  <si>
    <t>EDES/3 REPLICATES// CHAR/BASUDIN, COMMERCIAL// CHAR/CAS#67641(2-Propanone) - ALSO USED AS SOLVENT//ORG/6 G,WTINT//OEF/TOXICITY SYMPTOMS//</t>
  </si>
  <si>
    <t>EDES/3 REPLICATES// EE/TOTAL NEUTROPHIL// CHAR/BASUDIN, COMMERCIAL// CHAR/CAS#67641(2-Propanone) - ALSO USED AS SOLVENT//ORG/6 G,WTINT//OEF/TOXICITY SYMPTOMS//EFCT%/17.67//</t>
  </si>
  <si>
    <t>LEUK</t>
  </si>
  <si>
    <t>LMPH</t>
  </si>
  <si>
    <t>EDES/3 REPLICATES// CHAR/BASUDIN, COMMERCIAL// CHAR/CAS#67641(2-Propanone) - ALSO USED AS SOLVENT//ORG/6 G,WTINT//OEF/TOXICITY SYMPTOMS//EFCT%/79.33//</t>
  </si>
  <si>
    <t>EDES/3 REPLICATES// EE/META NEUTROPHIL// CHAR/BASUDIN, COMMERCIAL// CHAR/CAS#67641(2-Propanone) - ALSO USED AS SOLVENT//ORG/6 G,WTINT//OEF/TOXICITY SYMPTOMS//EFCT%/1.67//</t>
  </si>
  <si>
    <t>EDES/3 REPLICATES// CHAR/BASUDIN, COMMERCIAL// CHAR/CAS#67641(2-Propanone) - ALSO USED AS SOLVENT//ORG/6 G,WTINT//OEF/TOXICITY SYMPTOMS//EFCT%/77.67//</t>
  </si>
  <si>
    <t>carpio ssp. communis</t>
  </si>
  <si>
    <t>Cyprinus carpio ssp. communis</t>
  </si>
  <si>
    <t>Carp</t>
  </si>
  <si>
    <t>Kaur K;Toor HS</t>
  </si>
  <si>
    <t>Toxicity of Pesticides to Embryonic Stages of Cyprinus carpio communis Linn.</t>
  </si>
  <si>
    <t>Indian J. Exp. Biol. 15: 193-196</t>
  </si>
  <si>
    <t>Role of Abiotic Factors in the Embryonic Development of Scale Carp</t>
  </si>
  <si>
    <t>Proc. Indian Natl. Sci. Acad. Part B Biol. Sci. 46(1): 136-148</t>
  </si>
  <si>
    <t>8.5 to 8.75</t>
  </si>
  <si>
    <t>210 to 213</t>
  </si>
  <si>
    <t>EDES/POND WATER FROM CEMENT SPAWNING POND WAS FILTERED AND USED AS TEST WATER. // CHAR/DIAZINON// ORG/FRESHLY FERTILIZED//</t>
  </si>
  <si>
    <t>Centrarchidae</t>
  </si>
  <si>
    <t>Lepomis</t>
  </si>
  <si>
    <t>macrochirus</t>
  </si>
  <si>
    <t>Lepomis macrochirus</t>
  </si>
  <si>
    <t>Bluegill</t>
  </si>
  <si>
    <t>EDES/3.2 DIAMETER TANKS, SEDIMENT, BENTHIC AND EMR SAMPLES// CHAR/DIAZINON// ORG/2.7 CM, 0.20 G//SUBSTR/0 2.8 %, SA 16 %, SI 40 %, CL 44 %//LOC/NELSON ENV STUDY AREA, UNIV OF KS, LAWRENCE//</t>
  </si>
  <si>
    <t>SWIM</t>
  </si>
  <si>
    <t>EDES/CONSPECIFIC SKIN EXTRACT ADDED TO ALL TANKS PRIOR TO OBSERVATIONS// EE/NO CLEAR DOSE RESPONSE// CHAR/DIAZINON, ANALYTICAL GRADE// ORG/FORK LENGTH 4.7 TO 6.3 CM//</t>
  </si>
  <si>
    <t>EE/NUMBER OF FOOD STRIKES// CHAR/DIAZINON, ANALYTICAL GRADE// ORG/4.7 TO 6.3 CM FORK LENGTH//</t>
  </si>
  <si>
    <t>CHAR/DIAZINON, ANALYTICAL GRADE// ORG/FORK LENGTH 4.7 TO 6.3 CM//</t>
  </si>
  <si>
    <t>Chalcalburnus</t>
  </si>
  <si>
    <t>chalcoides</t>
  </si>
  <si>
    <t>Chalcalburnus chalcoides</t>
  </si>
  <si>
    <t>Danube Bleak</t>
  </si>
  <si>
    <t>ESDL</t>
  </si>
  <si>
    <t>Malek-Hoseini M;Jamili S;Mashinchian A;Noori M</t>
  </si>
  <si>
    <t>Effects of Diazinon on Female Chalcalburnus chalcoides (Cyprinidae) Serum Estradiol Levels</t>
  </si>
  <si>
    <t>Toxicol. Environ. Chem. 90(1): 107-112</t>
  </si>
  <si>
    <t>7.9*</t>
  </si>
  <si>
    <t>326*</t>
  </si>
  <si>
    <t>CHAR/DIAZINON// ORG/FEMALE,30 G,WTINT, 15CM//</t>
  </si>
  <si>
    <t>Tinca</t>
  </si>
  <si>
    <t>tinca</t>
  </si>
  <si>
    <t>Tinca tinca</t>
  </si>
  <si>
    <t>Tench</t>
  </si>
  <si>
    <t>Machova J;Prokes M;Penaz M;Barus V;Kroupova H</t>
  </si>
  <si>
    <t>Toxicity of Diazinon 60 EC for Embryos and Larvae of Tench, Tinca tinca (L.)</t>
  </si>
  <si>
    <t>Rev. Fish Biol. Fish. (Dordr.) 20(.3): 409-415</t>
  </si>
  <si>
    <t>dpf</t>
  </si>
  <si>
    <t>ug/dm3</t>
  </si>
  <si>
    <t>7.8*</t>
  </si>
  <si>
    <t>EDES/2 REPLICATES// EE/OTHER GRO ALSO REPORTED// CHAR/DIAZINON, 60EC//</t>
  </si>
  <si>
    <t>Moronidae</t>
  </si>
  <si>
    <t>Morone</t>
  </si>
  <si>
    <t>saxatilis ssp. x chrysops</t>
  </si>
  <si>
    <t>Morone saxatilis ssp. x chrysops</t>
  </si>
  <si>
    <t>Sunshine Bass</t>
  </si>
  <si>
    <t>Gaworecki KM;Roberts AP;Ellis N;Sowers AD;Klaine SJ</t>
  </si>
  <si>
    <t>Biochemical and Behavioral Effects of Diazinon Exposure in Hybrid Striped Bass</t>
  </si>
  <si>
    <t>Environ. Toxicol. Chem. 28(1): 105-112</t>
  </si>
  <si>
    <t>EDES/5 REPLICATES// CHAR/DIAZINON// CHAR/CAS#67641(2-Propanone) - ALSO USED AS SOLVENT//ORG/166.0 G,WTINT, 21.4 CM LENGTH//CONTR/V,B//OEF/RECOVERY//</t>
  </si>
  <si>
    <t>DWGT</t>
  </si>
  <si>
    <t>Norberg-King TJ</t>
  </si>
  <si>
    <t>An Evaluation of the Fathead Minnow Seven-Day Subchronic Test for Estimating Chronic Toxicity</t>
  </si>
  <si>
    <t>Environ. Toxicol. Chem. 8(11): 1075-1089</t>
  </si>
  <si>
    <t>&lt;=24</t>
  </si>
  <si>
    <t>44 to 49</t>
  </si>
  <si>
    <t>EDES/4 REPLICATES// CHAR/DIAZINON//</t>
  </si>
  <si>
    <t>Brain Cholinesterase Response in the Snakehead Fish (Channa striata) After Field Exposure to Diazinon</t>
  </si>
  <si>
    <t>Ecotoxicol. Environ. Saf. 71(2): 314-318</t>
  </si>
  <si>
    <t>EDES/CAGED FISH IN CANAL SPRAYED WITH DIAZINON, VIETNAM// EE/STATS TO 0 CONTROL// CHAR/DIAZINON, BASUDIN// ORG/17.5 G,43.9CM TOTAL LENGTH, WTINT//CONC/ONLY CONC TESTED//CONTR/B, 0 = LAB WATER//OEF/MORT, IN VITRO, MIXTURE//EFCT%/32% OF PRETREATED//SUBSTR/NC//LOC/NC//</t>
  </si>
  <si>
    <t>EDES/5 REPLICATES// EE/STATS TO V CONTROL// CHAR/DIAZINON// CHAR/CAS#67641(2-Propanone) - ALSO USED AS SOLVENT//ORG/166.0 G,WTINT, 21.4 CM LENGTH//CONTR/V,B//OEF/RECOVERY//EFCT%/51.1% OF CONTROL//</t>
  </si>
  <si>
    <t>FTIM</t>
  </si>
  <si>
    <t>EDES/5 REPLICATES// EE/TIME TO EAT PREY NUMBER 3. OTHER PREY ALSO REPORTED, STATS TO V CONTROL// CHAR/DIAZINON// CHAR/CAS#67641(2-Propanone) - ALSO USED AS SOLVENT//ORG/166.0 G,WTINT, 21.4 CM LENGTH//CONTR/V,B//OEF/RECOVERY//</t>
  </si>
  <si>
    <t>EDES/3.2 DIAMETER TANKS, SEDIMENT, BENTHIC AND EMR SAMPLES// EE/SURVIVAL//// CHAR/DIAZINON// ORG/2.7 CM, 0.20 G//SUBSTR/0 2.8 %, SA 16 %, SI 40 %, CL 44 %//LOC/NELSON ENV STUDY AREA, UNIV OF KS, LAWRENCE//</t>
  </si>
  <si>
    <t>Micropterus</t>
  </si>
  <si>
    <t>salmoides</t>
  </si>
  <si>
    <t>Micropterus salmoides</t>
  </si>
  <si>
    <t>Largemouth Bass</t>
  </si>
  <si>
    <t>Pan G;Dutta HM</t>
  </si>
  <si>
    <t>The Inhibition of Brain Acetylcholinesterase Activity of Juvenile Largemouth Bass Micropterus salmoides by Sublethal Concentrations of Diazinon</t>
  </si>
  <si>
    <t>Environ. Res. 79(2): 133-137</t>
  </si>
  <si>
    <t>CHAR/DIAZINON// ORG/9.7 G,7.6 TO 9.7 G, 8.3 TO 9.5 CM///</t>
  </si>
  <si>
    <t>COGH</t>
  </si>
  <si>
    <t>Drummond RA;Olson GF</t>
  </si>
  <si>
    <t>Cough Response of Brook Trout (Salvelinus fontinalis) Exposed to Four Metals and Four Pesticides</t>
  </si>
  <si>
    <t>Draft Manuscript from A.Jarvinen files, U.S.EPA, Duluth, MN : 10 p.</t>
  </si>
  <si>
    <t>YE</t>
  </si>
  <si>
    <t>EE/STATS TO C CONTROL//// CHAR/DIAZINON// ORG/191 MM TL//CONTR/C,B//</t>
  </si>
  <si>
    <t>MATC</t>
  </si>
  <si>
    <t>~MOR</t>
  </si>
  <si>
    <t>EDES/SPAWNING EXPERIMENT, EXPOSED FOR 5 DAYS THEN TRANSFERRED TO CLEAN WATER FOR UP TO 7 DAY SPAWNING PERIOD// EE/24 HOUR POST FERTILIZATION EGG MORTALITY// CHAR/DIAZINON, NR// CHAR/CAS#64175(Ethanol) - ALSO USED AS SOLVENT//EFCT%/50//</t>
  </si>
  <si>
    <t>~REP</t>
  </si>
  <si>
    <t>FERZ</t>
  </si>
  <si>
    <t>EDES/SPAWNING EXPERIMENT, EXPOSED FOR 5 DAYS THEN TRANSFERRED TO CLEAN WATER FOR UP TO 7 DAY SPAWNING PERIOD// EE/FERTILIZATION SUCCESS// CHAR/DIAZINON, NR// CHAR/CAS#64175(Ethanol) - ALSO USED AS SOLVENT//EFCT%/95.6//</t>
  </si>
  <si>
    <t>TSPN</t>
  </si>
  <si>
    <t>EDES/SPAWNING EXPERIMENT, EXPOSED FOR 5 DAYS THEN TRANSFERRED TO CLEAN WATER FOR UP TO 7 DAY SPAWNING PERIOD// CHAR/DIAZINON, NR// CHAR/CAS#64175(Ethanol) - ALSO USED AS SOLVENT//</t>
  </si>
  <si>
    <t>EDES/SPAWNING EXPERIMENT, EXPOSED FOR 5 DAYS THEN TRANSFERRED TO CLEAN WATER FOR UP TO 7 DAY SPAWNING PERIOD// EE/NUMBER OF FERTILE EGGS// CHAR/DIAZINON, NR// CHAR/CAS#64175(Ethanol) - ALSO USED AS SOLVENT//</t>
  </si>
  <si>
    <t>EDES/SPAWNING EXPERIMENT, EXPOSED FOR 5 DAYS THEN TRANSFERRED TO CLEAN WATER FOR UP TO 7 DAY SPAWNING PERIOD// CHAR/DIAZINON, NR// CHAR/CAS#64175(Ethanol) - ALSO USED AS SOLVENT//EFCT%/100//</t>
  </si>
  <si>
    <t>SPCL</t>
  </si>
  <si>
    <t>OVRT</t>
  </si>
  <si>
    <t>EDES/DHP EXPERIMENT, EXPOSED FOR 5 DAYS THEN TRANSFERRED TO CLEAN WATER WITH NONEXPOSED MALES FOR UP TO 7 DAY SPAWNING PERIOD// CHAR/DIAZINON, NR// CHAR/CAS#64175(Ethanol) - ALSO USED AS SOLVENT//CONTR/O=NON-STIMULATED CONTROL//</t>
  </si>
  <si>
    <t>7.1 to 7.4</t>
  </si>
  <si>
    <t>8.0 to 12.0</t>
  </si>
  <si>
    <t>AQUA - NR</t>
  </si>
  <si>
    <t>EDES/LARVAL EXPERIMENT, PARENTS EXPOSED// EE/STARTLE NET SWIM SPEED// CHAR/DIAZINON, NR// CHAR/CAS#64175(Ethanol) - ALSO USED AS SOLVENT//</t>
  </si>
  <si>
    <t>EDES/LARVAL EXPERIMENT, PARENTS EXPOSED// EE/STARTLE ACTIVE SWIM SPEED// CHAR/DIAZINON, NR// CHAR/CAS#64175(Ethanol) - ALSO USED AS SOLVENT//</t>
  </si>
  <si>
    <t>EDES/LARVAL EXPERIMENT, PARENTS EXPOSED// EE/ROUTINE ACTIVE SWIM SPEED// CHAR/DIAZINON, NR// CHAR/CAS#64175(Ethanol) - ALSO USED AS SOLVENT//</t>
  </si>
  <si>
    <t>EDES/LARVAL EXPERIMENT, PARENTS EXPOSED// EE/ROUTINE NET SWIM SPEED// CHAR/DIAZINON, NR// CHAR/CAS#64175(Ethanol) - ALSO USED AS SOLVENT//</t>
  </si>
  <si>
    <t>EDES/2 REPLICATES// EE/PROBIT, BASED ON CUMULATIVE MORTALITY, OTHER MOR ALSO REPORTED// CHAR/DIAZINON, 60EC//</t>
  </si>
  <si>
    <t>EDES/ACUTE STUDY, 8 REPLICATES// CHAR/BASUDIN 50EC// ORG/40.4 G INITIAL WEIGHT, 17 CM//</t>
  </si>
  <si>
    <t>Anguillidae</t>
  </si>
  <si>
    <t>Anguilla</t>
  </si>
  <si>
    <t>anguilla</t>
  </si>
  <si>
    <t>Anguilla anguilla</t>
  </si>
  <si>
    <t>Common Eel</t>
  </si>
  <si>
    <t>GLYC</t>
  </si>
  <si>
    <t>Ceron JJ;Sancho E;Ferrando MD;Gutierrez C;Andreu E</t>
  </si>
  <si>
    <t>Changes in Carbohydrate Metabolism in the Eel Anguilla anguilla, During Short-Term Exposure to Diazinon</t>
  </si>
  <si>
    <t>Toxicol. Environ. Chem. 60(1-4): 201-210</t>
  </si>
  <si>
    <t>Anguilliformes</t>
  </si>
  <si>
    <t>EE/LIVER. OTHER RESPONSE SITES INCLUDE PLASMA AND MUSCLE. ALSO REPORTED, GLUCOSE AND LACTATE.// CHAR/DIAZINON, TECHNICAL GRADE// ORG/30 G,20 TO 30G. 16 TO 20CM.//</t>
  </si>
  <si>
    <t>Atherinopsidae</t>
  </si>
  <si>
    <t>Chirostoma</t>
  </si>
  <si>
    <t>jordani</t>
  </si>
  <si>
    <t>Chirostoma jordani</t>
  </si>
  <si>
    <t>Mesa Silverside</t>
  </si>
  <si>
    <t>LC90</t>
  </si>
  <si>
    <t>Dzul-Caamal R;Dominguez-Lopez ML;Garcia-Latorre E;Vega-Lopez A</t>
  </si>
  <si>
    <t>Implications of Cytochrome 450 Isoenzymes, Aryl-Esterase and Oxonase Activity in the Inhibition of the Acetylcholinesterase of Chirostoma jordani Treated with Phosphorothionate Pesticides</t>
  </si>
  <si>
    <t>Ecotoxicol. Environ. Saf. 84: 199-206</t>
  </si>
  <si>
    <t>Atheriniformes</t>
  </si>
  <si>
    <t>NA</t>
  </si>
  <si>
    <t>Mod Hard</t>
  </si>
  <si>
    <t>EDES/3 REPLICATES// CHAR/DIAZINON, NR// CHAR/CAS#64175(Ethanol) - ALSO USED AS SOLVENT//ORG/SEMI-ADULT, FROM WILD COLLECTED PAPERS, 46.83 MM//</t>
  </si>
  <si>
    <t>Rutilus</t>
  </si>
  <si>
    <t>kutum</t>
  </si>
  <si>
    <t>Rutilus kutum</t>
  </si>
  <si>
    <t>Kutum</t>
  </si>
  <si>
    <t>Tehranifard A;Fazeli M;Yarabbi J</t>
  </si>
  <si>
    <t>Determination of LC50 of Diazinon Toxin and Linear Anionic Detergents on Rutilus frisii kutum</t>
  </si>
  <si>
    <t>In: C.A. Brebbia and A.M. Marinov (Eds.), Proceedings of the 10th International Conference on Modelling, Monitoring and Management of Water Pollution, Bucharest, Romania, WIT Press, Southampton, UK : 207-218</t>
  </si>
  <si>
    <t>EDES/3 REPLICATES// CHAR/DIAZINON// ORG/1 TO 2 G,WTINT//OEF/MIXTURE//</t>
  </si>
  <si>
    <t>HP70</t>
  </si>
  <si>
    <t>Scheil V;Kienle C;Osterauer R;Gerhardt A;Kohler HR</t>
  </si>
  <si>
    <t>Effects of 3,4-Dichloroaniline and Diazinon on Different Biological Organisation Levels of Zebrafish (Danio rerio) Embryos and Larvae</t>
  </si>
  <si>
    <t>Ecotoxicology 18(3): 355-363</t>
  </si>
  <si>
    <t>PAN</t>
  </si>
  <si>
    <t>EDES/10 REPLICATES, HSP TEST, PETRI DISH// CHAR/DIAZINON// ORG/STRAIN WIK, ZFIN ID:///OEF/MIXTURE//</t>
  </si>
  <si>
    <t>Poeciliidae</t>
  </si>
  <si>
    <t>Poecilia</t>
  </si>
  <si>
    <t>reticulata</t>
  </si>
  <si>
    <t>Poecilia reticulata</t>
  </si>
  <si>
    <t>Guppy</t>
  </si>
  <si>
    <t>LDPX</t>
  </si>
  <si>
    <t>Sharbidre AA;Metkari V;Patode P</t>
  </si>
  <si>
    <t>Effect of Diazinon on Acetylcholinesterase Activity and Lipid Peroxidation of Poecilia reticulata</t>
  </si>
  <si>
    <t>Res. J. Environ. Toxicol. 5(2): 152-161</t>
  </si>
  <si>
    <t>Cyprinodontiformes</t>
  </si>
  <si>
    <t>7.2 to 7.9</t>
  </si>
  <si>
    <t>EDES/3 REPLICATES// CHAR/BASUDIN, NR// ORG/3.0 CM//</t>
  </si>
  <si>
    <t>Maxwell LB;Dutta HM</t>
  </si>
  <si>
    <t>Diazinon-Induced Endocrine Disruption in Bluegill Sunfish, Lepomis macrochirus</t>
  </si>
  <si>
    <t>Ecotoxicol. Environ. Saf. 60(1): 21-27</t>
  </si>
  <si>
    <t>EE/BLOOD SERUM.// CHAR/DIAZINON// ORG/77.321 G,AVERAGE LENGTH=16.22 CM //</t>
  </si>
  <si>
    <t>SXDP</t>
  </si>
  <si>
    <t>Dutta HM;Maxwell LB</t>
  </si>
  <si>
    <t>Histological Examination of Sublethal Effects of Diazinon on Ovary of Bluegill, Lepomis macrochirus</t>
  </si>
  <si>
    <t>Environ. Pollut. 121(1): 95-102</t>
  </si>
  <si>
    <t>EE/OOCYTE. STAGE 2. OTHER OOCYTE STAGES REPORTED.// CHAR/DIAZINON// ORG/FEMALE,45 G,12.0 TO 13.5 CM, 32 TO///</t>
  </si>
  <si>
    <t>EDES/LARVAE PLACED INTO INDIVIDUAL CRYSTALLIC SCALES FILLED WITH A 300ML BATH // CHAR/DIAZINON, DIAZINON 60 EC//</t>
  </si>
  <si>
    <t>HMGL</t>
  </si>
  <si>
    <t>Banaee M;Mirvagefei AR;Rafei GR;Amiri BM</t>
  </si>
  <si>
    <t>Effect of Sub-Lethal Diazinon Concentrations on Blood Plasma Biochemistry</t>
  </si>
  <si>
    <t>Int. J. Environ. Res. 2(2): 189-198</t>
  </si>
  <si>
    <t>EE/ALSO REPORTED HMCT, MCHG, MCPV, MCHC, PRTL, GLUC// CHAR/DIAZINON// ORG/265 G,WTINT//</t>
  </si>
  <si>
    <t>EE/ALSO REPORTED LEUK, LMPH, MONO, EOSN, NEUT, BASO// CHAR/DIAZINON// ORG/265 G,WTINT//</t>
  </si>
  <si>
    <t>rutilus</t>
  </si>
  <si>
    <t>Rutilus rutilus</t>
  </si>
  <si>
    <t>Roach</t>
  </si>
  <si>
    <t>Keramati V;Jamili S;Ramin M</t>
  </si>
  <si>
    <t>Effect of Diazinon on Catalase Antioxidant Enzyme Activity in Liver Tissue of Rutilus rutilus</t>
  </si>
  <si>
    <t>J. Fish. Aquat. Sci. 5(5): 368-376</t>
  </si>
  <si>
    <t>8.28 to 8.43</t>
  </si>
  <si>
    <t>90 to 95</t>
  </si>
  <si>
    <t>EDES/3 REPLICATES// CHAR/DIAZINON// ORG/7 TO 8 G,WTINT, 11 CM LENGTH//</t>
  </si>
  <si>
    <t>EDES/3 REPLICATES// EE/NOMINAL CHEMISTRY, EMBRYO TO GOSNER STAGE 25, CL = NA TO 208665.9 NG/L// CHAR/DIAZINON// OEF/MIXTURE//</t>
  </si>
  <si>
    <t>SPGR</t>
  </si>
  <si>
    <t>Effects of Repeated Exposure of Diazinon on Cholinesterase Activity and Growth in Snakehead Fish (Channa striata)</t>
  </si>
  <si>
    <t>Ecotoxicol. Environ. Saf. 72(3): 699-703</t>
  </si>
  <si>
    <t>3.24*</t>
  </si>
  <si>
    <t>EDES/FISH EXPOSED TWICE TO 4 DAY PULSES SEPARATED BY 2 WEEKS ENDING AFTER 2 MONTHS// CHAR/DIAZINON, BASUDIN// ORG/10.46 G,WTINT//EFCT%/33//</t>
  </si>
  <si>
    <t>EDES/FISH EXPOSED TWICE TO 4 DAY PULSES SEPARATED BY 2 WEEKS ENDING AFTER 2 MONTHS// CHAR/DIAZINON, BASUDIN// ORG/14.45 G,WTAT//</t>
  </si>
  <si>
    <t>Ferrando MD;Sancho E;Andreu-Moliner E</t>
  </si>
  <si>
    <t>Comparative Acute Toxicities of Selected Pesticides to Anguilla anguilla</t>
  </si>
  <si>
    <t>J. Environ. Sci. Health Part B: Pestic. Food Contam. Agric. Wastes 26(5/6): 491-498</t>
  </si>
  <si>
    <t>CHAR/NR// CHAR/CAS#67641(2-Propanone) - ALSO USED AS SOLVENT//ORG/20-30 G, 16-20 CM//</t>
  </si>
  <si>
    <t>M.S.Thesis, University of Wyoming, Laramie, WY : 80 p.</t>
  </si>
  <si>
    <t>7.8 (7.5 to 8.1)</t>
  </si>
  <si>
    <t>Sancho E;Ferrando MD;Gamon M;Andreu-Moliner E</t>
  </si>
  <si>
    <t>Uptake and Clearance of Diazinon in Different Tissues of the European Eel (Anguilla anguilla L.)</t>
  </si>
  <si>
    <t>Biomed. Environ. Sci. 7(1): 41-49</t>
  </si>
  <si>
    <t>250*</t>
  </si>
  <si>
    <t>CHAR/DIAZINON// CHAR/CAS#67641(2-Propanone) - ALSO USED AS SOLVENT//ORG/20-30 G, 16-20 CM//</t>
  </si>
  <si>
    <t>Mayer FL;Jr;Ellersieck MR</t>
  </si>
  <si>
    <t>Manual of Acute Toxicity: Interpretation and Data Base for 410 Chemicals and 66 Species of Freshwater Animals</t>
  </si>
  <si>
    <t>Resour.Publ.No.160, U.S.Dep.Interior, Fish Wildl.Serv., Washington, DC : 505 p.</t>
  </si>
  <si>
    <t>AI ug/L</t>
  </si>
  <si>
    <t>CHAR/TECHNICAL MATERIAL// ORG/1.2G//</t>
  </si>
  <si>
    <t>Sancho E;Ferrando MD;Andreu E;Gamon M</t>
  </si>
  <si>
    <t>Bioconcentration and Excretion of Diazinon by Eel</t>
  </si>
  <si>
    <t>Bull. Environ. Contam. Toxicol. 50(4): 578-585</t>
  </si>
  <si>
    <t>40094602</t>
  </si>
  <si>
    <t>Johnson; Finley</t>
  </si>
  <si>
    <t>~BEH</t>
  </si>
  <si>
    <t>Yen J;Donerly S;Levin ED;Linney EA</t>
  </si>
  <si>
    <t>Differential Acetylcholinesterase Inhibition of Chlorpyrifos, Diazinon and Parathion in Larval Zebrafish</t>
  </si>
  <si>
    <t>Neurotoxicol. Teratol. 33(6): 735-741</t>
  </si>
  <si>
    <t>uM</t>
  </si>
  <si>
    <t>EDES/DANIEAU'S SOLUTION// EE/DISTANCE SWUM PER MINUTE// CHAR/DIAZINON, NR// CHAR/CAS#67685(Sulfinyl bis(methane)) - ALSO USED AS SOLVENT//ORG/WILD-TYPE AB* STRIAN, SHIELD STAGE//</t>
  </si>
  <si>
    <t>EDES/DANIEAU'S SOLUTION// CHAR/DIAZINON, NR// CHAR/CAS#67685(Sulfinyl bis(methane)) - ALSO USED AS SOLVENT//ORG/WILD-TYPE AB* STRIAN, SHIELD STAGE//</t>
  </si>
  <si>
    <t>Adrianichthyidae</t>
  </si>
  <si>
    <t>Oryzias</t>
  </si>
  <si>
    <t>latipes</t>
  </si>
  <si>
    <t>Oryzias latipes</t>
  </si>
  <si>
    <t>Japanese Medaka</t>
  </si>
  <si>
    <t>Kwak IS;Chon TS;Kang HM;Chung NI;Kim JS;Koh SC;Lee SK;Kim YS</t>
  </si>
  <si>
    <t>Pattern Recognition of the Movement Tracks of Medaka (Oryzias latipes) in Response to Sub-lethal Treatments of an Insecticide by Using Artificial Neural Networks</t>
  </si>
  <si>
    <t>Environ. Pollut. 120(3): 671-681</t>
  </si>
  <si>
    <t>6 to 12</t>
  </si>
  <si>
    <t>Beloniformes</t>
  </si>
  <si>
    <t>EE/SWIMMING SPEED. BACKWARD MOVEMENT, STOP DURATION, MEANDER, MAXIMUM DISTANCE TRAVELLED, PHOTORESPONSE ALSO REPORTED// CHAR/DIAZINON// ORG/0.00291 G,3.4 CM BODY LENGTH//</t>
  </si>
  <si>
    <t>Park YS;Chung NI;Choi KH;Cha EY;Lee SK;Chon TS</t>
  </si>
  <si>
    <t>Computational Characterization of Behavioral Response of Medaka (Oryzias latipes) Treated with Diazinon</t>
  </si>
  <si>
    <t>Aquat. Toxicol. 71(3): 215-228</t>
  </si>
  <si>
    <t>EE/SWIMMING SPEED OF WIDE AREA SPANNING MOVEMENT; MEANDERS, BACK MOVEMENTS, MAXIMUM DISTANCE, STOP DURATIONS ALSO REPORTED// CHAR/DIAZINON// ORG/D-RR STRAIN//</t>
  </si>
  <si>
    <t>Chon TS;Chung N;Kwak IS;Kim JS;Koh SC;Lee SK;Leem JB;Cha EY</t>
  </si>
  <si>
    <t>Movement Behaviour of Medaka (Oryzias latipes) in Response to Sublethal Treatments of Diazinon and Cholinesterase Activity in Semi-Natural Conditions</t>
  </si>
  <si>
    <t>Environ. Monit. Assess. 101(1-3): 1-21</t>
  </si>
  <si>
    <t>EE/SPEED, ACCELERATION, LOCOMOTORY RATE, STOP DURATION, TURNING RATE, MEANDER RATE ALSO REPORTED// CHAR/DIAZINON// ORG/2.91 G,OR STRAIN, 3.44 CM BODY///</t>
  </si>
  <si>
    <t>Cichlidae</t>
  </si>
  <si>
    <t>Oreochromis</t>
  </si>
  <si>
    <t>niloticus</t>
  </si>
  <si>
    <t>Oreochromis niloticus</t>
  </si>
  <si>
    <t>Nile Tilapia</t>
  </si>
  <si>
    <t>Durmaz H;Sevgiler Y;Uner N</t>
  </si>
  <si>
    <t>Tissue-Specific Antioxidative and Neurotoxic Responses to Diazinon in Oreochromis niloticus</t>
  </si>
  <si>
    <t>Pestic. Biochem. Physiol. 84(3): 215-226</t>
  </si>
  <si>
    <t>EE/MUSCLE, ALIMENTARY TRACT, KIDNEY, GILL, MALONDIALDEHYDE ALSO REPORTED// CHAR/DIAZINON, BASUDIN 60 EM// ORG/MALE, FEMALE,53.2 G,15.0 CM MEAN///</t>
  </si>
  <si>
    <t>EE/GILL, MUSCLE, KIDNEY, ALIMENTARY TRACT, SUPEROXIDE DISMUTASE, CATALASE, GLUTATHIONE PEROXIDASE ALSO REPORTED// CHAR/DIAZINON, BASUDIN 60 EM// ORG/MALE, FEMALE,53.2 G,15.0 CM MEAN///</t>
  </si>
  <si>
    <t>GLTH</t>
  </si>
  <si>
    <t>Uner N;Sevgiler Y;Durmaz H;Piner P</t>
  </si>
  <si>
    <t>In Vivo Alterations in Glutathione-Related Processes, Lipid Peroxidation, and Cholinesterase Enzyme Activities in the Liver of Diazinon-Exposed Oreochromis niloticus</t>
  </si>
  <si>
    <t>Toxicol. Mech. Methods 17(6): 317-324</t>
  </si>
  <si>
    <t>8.2*</t>
  </si>
  <si>
    <t>268*</t>
  </si>
  <si>
    <t>mg/L CO3</t>
  </si>
  <si>
    <t>EE/OTHER BCM ALSO REPORTED// CHAR/BASUDIN, 60 EM// ORG/MALE, FEMALE,53.2 G,WTINT, 15.0 CM///EFCT%/~400% OF CONTROL, FROM GRAPH//</t>
  </si>
  <si>
    <t>EE/OTHER ENZ ALSO REPORTED// CHAR/BASUDIN, 60 EM// ORG/MALE, FEMALE,53.2 G,WTINT, 15.0 CM///</t>
  </si>
  <si>
    <t>Banaee M;Sureda A;Mirvaghefi AR;Ahmadi K</t>
  </si>
  <si>
    <t>Effects of Diazinon on Biochemical Parameters of Blood in Rainbow Trout (Oncorhynchus mykiss)</t>
  </si>
  <si>
    <t>Pestic. Biochem. Physiol. 99(1): 1-6</t>
  </si>
  <si>
    <t>IM</t>
  </si>
  <si>
    <t>AI mg/L</t>
  </si>
  <si>
    <t>EDES/SUBLETHAL TEST// EE/ALSO REPORTED ASAT, AATT, LADH, CRKI, ALPH// CHAR/BASUDIN// CHAR/CAS#67641(2-Propanone) - ALSO USED AS SOLVENT//ORG/80.5 G,WTINT, 14.0 CM//OEF/TOXICITY SYMPTOMS//</t>
  </si>
  <si>
    <t>GLUC</t>
  </si>
  <si>
    <t>EDES/SUBLETHAL TEST// EE/ALSO REPORTED PRTL, CREA, ALBM, GLOB// CHAR/BASUDIN// CHAR/CAS#67641(2-Propanone) - ALSO USED AS SOLVENT//ORG/80.5 G,WTINT, 14.0 CM//OEF/TOXICITY SYMPTOMS//</t>
  </si>
  <si>
    <t>EDES/2 REPLICATES// EE/OTHER DVP ALSO REPORTED// CHAR/DIAZINON, 60EC// EFCT%/0//</t>
  </si>
  <si>
    <t>EDES/CAGED FISH IN RICE FIELD SPRAYED WITH DIAZINON, VIETNAM// EE/STATS TO 0 CONTROL// CHAR/DIAZINON, BASUDIN// ORG/17.5 G,43.9CM TOTAL LENGTH, WTINT//CONC/ONLY CONC TESTED//CONTR/B, 0 = LAB WATER//OEF/MORT, IN VITRO, MIXTURE//EFCT%/30% OF PRETREATED//SUBSTR/NC//LOC/NC//</t>
  </si>
  <si>
    <t>Beliles R</t>
  </si>
  <si>
    <t>Diazinon Safety Evaluation on Fish and Wildlife: Bobwhite Quail, Goldfish, Sunfish, and Rainbow Trout</t>
  </si>
  <si>
    <t>U.S.EPA-OPP Registration Standard : -</t>
  </si>
  <si>
    <t>EDES/RECONSTITUTED WATER// CHAR/T// CHAR/CAS#67641(2-Propanone) - ALSO USED AS SOLVENT//ORG/2.5-5.0 CM//</t>
  </si>
  <si>
    <t>Mugilidae</t>
  </si>
  <si>
    <t>Mugil</t>
  </si>
  <si>
    <t>cephalus</t>
  </si>
  <si>
    <t>Mugil cephalus</t>
  </si>
  <si>
    <t>Striped Mullet</t>
  </si>
  <si>
    <t>40228401</t>
  </si>
  <si>
    <t>Mayer</t>
  </si>
  <si>
    <t>EDES/4 REPLICATES, LARVAE USED WERE FROM UNEXPOSED CONTROLS IN THE 32 DAY EARLY LIFESTAGE STUDY// CHAR/DIAZINON// OEF/PREEXPOSURE EFCTS//</t>
  </si>
  <si>
    <t>7.8* (7.6* to 8.1*)</t>
  </si>
  <si>
    <t>EE/OTHER DURATIONS REPORTED BUT NOT STATISTICALLY ANALYZED//// CHAR/DIAZINON// EFCT%/90//</t>
  </si>
  <si>
    <t>WWGT</t>
  </si>
  <si>
    <t>CHAR/TECHNICAL MATERIAL// ORG/1G//</t>
  </si>
  <si>
    <t>7.8* (7.7* to 7.9*)</t>
  </si>
  <si>
    <t>CHAR/DIAZINON// EFCT%/80//</t>
  </si>
  <si>
    <t>EDES/3 REPLICATES// EE/AVERAGE CHEMISTRY, EMBRYO TO GOSNER STAGE 25// CHAR/DIAZINON// OEF/MIXTURE//</t>
  </si>
  <si>
    <t>STIM</t>
  </si>
  <si>
    <t>Palm RC;Jr;Powell DB</t>
  </si>
  <si>
    <t>Alarm Substance Recognition and Predator Avoidance by Chinook Salmon (Oncorhynchus tschawytscha) Following Exposure to an Organophosphate Pesticide</t>
  </si>
  <si>
    <t>Environ. Toxicol. Chem. 29(5): 1113-1122</t>
  </si>
  <si>
    <t>8.0*</t>
  </si>
  <si>
    <t>156*</t>
  </si>
  <si>
    <t>EDES/TWO HOUR IMMERSION, Y MAZE EXPERIMENT, 3 REPLICATES// EE/SKIN EXTRACT EXPOSURE// CHAR/DIAZINON// CHAR/CAS#67641(2-Propanone) - ALSO USED AS SOLVENT//ORG/1.87 G,6.0 CM, WTINT//</t>
  </si>
  <si>
    <t>EDES/TWO HOUR IMMERSION, Y MAZE EXPERIMENT, 3 REPLICATES// EE/L-SERINE EXPERIMENT// CHAR/DIAZINON// CHAR/CAS#67641(2-Propanone) - ALSO USED AS SOLVENT//ORG/1.87 G,6.0 CM, WTINT//</t>
  </si>
  <si>
    <t>PRVU</t>
  </si>
  <si>
    <t>EDES/TWO HOUR IMMERSION, Y MAZE EXPERIMENT, 3 REPLICATES// CHAR/DIAZINON// CHAR/CAS#67641(2-Propanone) - ALSO USED AS SOLVENT//ORG/1.87 G,6.0 CM, WTINT//</t>
  </si>
  <si>
    <t>Notropis</t>
  </si>
  <si>
    <t>mekistocholas</t>
  </si>
  <si>
    <t>Notropis mekistocholas</t>
  </si>
  <si>
    <t>Cape Fear Shiner</t>
  </si>
  <si>
    <t>IC25</t>
  </si>
  <si>
    <t>Dwyer FJ;Hardesty DK;Henke CE;Ingersoll CG;Whites DW;Augspurger T;Canfield TJ;Mount DR;Mayer FL</t>
  </si>
  <si>
    <t>Assessing Contaminant Sensitivity of Endangered and Threatened Aquatic Species: Part III. Effluent Toxicity Tests</t>
  </si>
  <si>
    <t>Arch. Environ. Contam. Toxicol. 48(2): 174-183</t>
  </si>
  <si>
    <t>&lt;8.6</t>
  </si>
  <si>
    <t>160 to 180</t>
  </si>
  <si>
    <t>Bothidae</t>
  </si>
  <si>
    <t>Paralichthys</t>
  </si>
  <si>
    <t>olivaceus</t>
  </si>
  <si>
    <t>Paralichthys olivaceus</t>
  </si>
  <si>
    <t>Hirame, Flounder</t>
  </si>
  <si>
    <t>Menendez MS;Ishimatsu A</t>
  </si>
  <si>
    <t>Pesticide Toxicity in the Larvae of Japanese Flounder, Paralichthys olivaceus</t>
  </si>
  <si>
    <t>Nagasaki Daigaku Suisangakubu Kenkyu Hokoku (Bull. Fac. Fish. Nagasaki Univ.) 74-75: 31-36</t>
  </si>
  <si>
    <t>EE/ENDPOINT TAKEN FROM GRAPH.// CHAR/DIAZINON// ORG/0.00315 G,HIROSHIMA FARM STOCK//</t>
  </si>
  <si>
    <t>EDES/4 REPLICATES// CHAR/DIAZINON, NR// CHAR/CAS#67685(Sulfinyl bis(methane)) - ALSO USED AS SOLVENT//</t>
  </si>
  <si>
    <t>EDES/4 REPLICATES// EE/HATCHING SUCCESS// CHAR/DIAZINON, NR// CHAR/CAS#67685(Sulfinyl bis(methane)) - ALSO USED AS SOLVENT//EFCT%/97//</t>
  </si>
  <si>
    <t>Mhadhbi L;Beiras R</t>
  </si>
  <si>
    <t>Acute Toxicity of Seven Selected Pesticides (Alachlor, Atrazine, Dieldrin, Diuron, Pirimiphos-Methyl, Chlorpyrifos, Diazinon) to the Marine Fish (Turbot, Psetta maxima)</t>
  </si>
  <si>
    <t>Water Air Soil Pollut. 223(9): 5917-5930</t>
  </si>
  <si>
    <t>8.29*</t>
  </si>
  <si>
    <t>EDES/SIX CONCENTRATIONS, INCLUDING C AND V CONTROL, FOUR REPLICATES, 50 EGGS PER CONTAINER// CHAR/DIAZINON, NR// CHAR/CAS#67685(Sulfinyl bis(methane)) - ALSO USED AS SOLVENT//ORG/BLASTULA STAGE//</t>
  </si>
  <si>
    <t>EDES/4 REPLICATES, LARVAE USED WERE FROM UNEXPOSED CONTROLS DURING THE 32 DAY EARLY LIFESTAGE STUDY// CHAR/DIAZINON// OEF/PREEXPOSURE EFCTS//</t>
  </si>
  <si>
    <t>EDES/LARVAE USED WERE FROM UNEXPOSED CONTROLS DURING THE 32 DAY EARLY LIFESTAGE STUDY// CHAR/DIAZINON// OEF/PREEXPOSURE EFCTS//</t>
  </si>
  <si>
    <t>7.9 (7.8 to 7.9)</t>
  </si>
  <si>
    <t>Elnwishy NH;Ahmed MT;El-Sherif MS;El-Hameed MA</t>
  </si>
  <si>
    <t>The Effect of Diazinon on Glutathine and Acetylecholinesterase in Tilapia (Oreochromis niloticus)</t>
  </si>
  <si>
    <t>J. Agric. Soc. Sci. 3(2): 52-54</t>
  </si>
  <si>
    <t>7.7*</t>
  </si>
  <si>
    <t>EDES/CHRONIC TEST, 3 REPLICATES// CHAR/DIAZINON// ORG/MALE,40 G,WTINT//OEF/RECOVERY//EFCT%/70.15//</t>
  </si>
  <si>
    <t>EDES/CHRONIC TEST, 3 REPLICATES// CHAR/DIAZINON// ORG/MALE,40 G,WTINT//OEF/RECOVERY//EFCT%/52.63//</t>
  </si>
  <si>
    <t>El-Sherif MS;Ahmed MT;El-Danasoury MA;El-Nwishy NHK</t>
  </si>
  <si>
    <t>Evaluation of Diazinon Toxicity on Nile Tilapia Fish (O. niloticus)</t>
  </si>
  <si>
    <t>J. Fish. Aquat. Sci. 4(4): 169-177</t>
  </si>
  <si>
    <t>EDES/ACUTE TEST, 3 REPLICATES// CHAR/DIAZINON// ORG/MALE,40 G,WTINT//OEF/TOXICITY SYMPTOMS, RECOVERY//</t>
  </si>
  <si>
    <t>PRTL</t>
  </si>
  <si>
    <t>EDES/CHRONIC TEST, 3 REPLICATES// CHAR/DIAZINON// ORG/MALE,40 G,WTINT//OEF/TOXICITY SYMPTOMS, RECOVERY//EFCT%/22.23//</t>
  </si>
  <si>
    <t>EDES/CHRONIC TEST, 3 REPLICATES// CHAR/DIAZINON// ORG/MALE,40 G,WTINT//OEF/TOXICITY SYMPTOMS, RECOVERY//EFCT%/13.69//</t>
  </si>
  <si>
    <t>EDES/EXPOSED AS EMBRYOS DURING THE 32 DAY EARLY LIFESTAGE STUDY// CHAR/DIAZINON// OEF/PREEXPOSURE EFCTS//</t>
  </si>
  <si>
    <t>7.8 (7.6 to 7.9)</t>
  </si>
  <si>
    <t>CHAR/DIAZINON// EFCT%/86//</t>
  </si>
  <si>
    <t>EE/OTHER DURATIONS REPORTED BUT NOT STATISTICALLY ANALYZED//// CHAR/DIAZINON// EFCT%/65//</t>
  </si>
  <si>
    <t>Ophiocephalus</t>
  </si>
  <si>
    <t>punctatus</t>
  </si>
  <si>
    <t>Ophiocephalus punctatus</t>
  </si>
  <si>
    <t>Catfish</t>
  </si>
  <si>
    <t>ALPH</t>
  </si>
  <si>
    <t>Sastry KV;Sharma K</t>
  </si>
  <si>
    <t>Diazinon-Induced Hematological Changes in Ophiocephalus (Channa) punctatus</t>
  </si>
  <si>
    <t>Ecotoxicol. Environ. Saf. 5(2): 171-176</t>
  </si>
  <si>
    <t>EDES/CHRONIC// EE/BLOOD. ALSO REPORTED, GOT, GPT, ACID PHOSPHATAE, AMYLASE, CHOLINESTERASE.// CHAR/DIAZINON// ORG/COLLECTED FROM LOCAL FRESHWATER///</t>
  </si>
  <si>
    <t>EDES/CHRONIC// EE/BLOOD. ALSO REPORTED, HEMATOCRIT, TOTAL PLASMA PROTEIN, GLUCOSE, CHOLESTEROL, UREA, SODIUM, CHLORIDE, CALCIUM AND INORGANIC PHOSPHATE.// CHAR/DIAZINON// ORG/COLLECTED FROM LOCAL FRESHWATER///</t>
  </si>
  <si>
    <t>punctata</t>
  </si>
  <si>
    <t>Channa punctata</t>
  </si>
  <si>
    <t>TPSY</t>
  </si>
  <si>
    <t>Sastry KV;Malik PV</t>
  </si>
  <si>
    <t>Acute and Chronic Effects of Diazinon on Some Enzymes in Certain Tissues of a Fresh Water Teleost Fish, Channa punctatus (Bloch)</t>
  </si>
  <si>
    <t>J. Environ. Biol. 2(3): 19-28</t>
  </si>
  <si>
    <t>CHAR/DIAZINON// ORG/65 G,WTINT//CONC/ONLY CONC TESTED//EFCT%/22.20//</t>
  </si>
  <si>
    <t>CHAR/DIAZINON// ORG/65 G,WTINT//CONC/ONLY CONC TESTED//EFCT%/20.51//</t>
  </si>
  <si>
    <t>PPSN</t>
  </si>
  <si>
    <t>CHAR/DIAZINON// ORG/65 G,WTINT//CONC/ONLY CONC TESTED//EFCT%/23.81//</t>
  </si>
  <si>
    <t>LIPS</t>
  </si>
  <si>
    <t>CHAR/DIAZINON// ORG/65 G,WTINT//CONC/ONLY CONC TESTED//EFCT%/34.07//</t>
  </si>
  <si>
    <t>CHAR/DIAZINON// ORG/65 G,WTINT//CONC/ONLY CONC TESTED//EFCT%/26.57//</t>
  </si>
  <si>
    <t>CHAR/DIAZINON// ORG/65 G,WTINT//CONC/ONLY CONC TESTED//EFCT%/10.71//</t>
  </si>
  <si>
    <t>CHAR/DIAZINON// ORG/65 G,WTINT//CONC/ONLY CONC TESTED//EFCT%/26.16//</t>
  </si>
  <si>
    <t>LTSE</t>
  </si>
  <si>
    <t>CHAR/DIAZINON// ORG/65 G,WTINT//CONC/ONLY CONC TESTED//EFCT%/22.22//</t>
  </si>
  <si>
    <t>CHAR/DIAZINON// ORG/65 G,WTINT//CONC/ONLY CONC TESTED//EFCT%/23.17//</t>
  </si>
  <si>
    <t>CHAR/DIAZINON// ORG/65 G,WTINT//CONC/ONLY CONC TESTED//EFCT%/17.93//</t>
  </si>
  <si>
    <t>CHAR/DIAZINON// ORG/65 G,WTINT//CONC/ONLY CONC TESTED//EFCT%/24.10//</t>
  </si>
  <si>
    <t>MLTS</t>
  </si>
  <si>
    <t>CHAR/DIAZINON// ORG/65 G,WTINT//CONC/ONLY CONC TESTED//EFCT%/18.72//</t>
  </si>
  <si>
    <t>CHAR/DIAZINON// ORG/65 G,WTINT//CONC/ONLY CONC TESTED//EFCT%/20.22//</t>
  </si>
  <si>
    <t>CHAR/DIAZINON// ORG/65 G,WTINT//CONC/ONLY CONC TESTED//EFCT%/18.70//</t>
  </si>
  <si>
    <t>CHAR/DIAZINON// ORG/65 G,WTINT//CONC/ONLY CONC TESTED//EFCT%/17.71//</t>
  </si>
  <si>
    <t>AMLS</t>
  </si>
  <si>
    <t>CHAR/DIAZINON// ORG/65 G,WTINT//CONC/ONLY CONC TESTED//EFCT%/22.26//</t>
  </si>
  <si>
    <t>CHAR/DIAZINON// ORG/65 G,WTINT//CONC/ONLY CONC TESTED//EFCT%/22.29//</t>
  </si>
  <si>
    <t>CHAR/DIAZINON// ORG/65 G,WTINT//CONC/ONLY CONC TESTED//EFCT%/3.01//</t>
  </si>
  <si>
    <t>CHAR/DIAZINON// ORG/65 G,WTINT//CONC/ONLY CONC TESTED//EFCT%/14.80//</t>
  </si>
  <si>
    <t>G6PT</t>
  </si>
  <si>
    <t>CHAR/DIAZINON// ORG/65 G,WTINT//CONC/ONLY CONC TESTED//EFCT%/11.15//</t>
  </si>
  <si>
    <t>CHAR/DIAZINON// ORG/65 G,WTINT//CONC/ONLY CONC TESTED//EFCT%/15.52//</t>
  </si>
  <si>
    <t>CHAR/DIAZINON// ORG/65 G,WTINT//CONC/ONLY CONC TESTED//EFCT%/9.73//</t>
  </si>
  <si>
    <t>CHAR/DIAZINON// ORG/65 G,WTINT//CONC/ONLY CONC TESTED//EFCT%/12.89//</t>
  </si>
  <si>
    <t>ACPH</t>
  </si>
  <si>
    <t>CHAR/DIAZINON// ORG/65 G,WTINT//CONC/ONLY CONC TESTED//EFCT%/12.07//</t>
  </si>
  <si>
    <t>CHAR/DIAZINON// ORG/65 G,WTINT//CONC/ONLY CONC TESTED//EFCT%/14.68//</t>
  </si>
  <si>
    <t>CHAR/DIAZINON// ORG/65 G,WTINT//CONC/ONLY CONC TESTED//EFCT%/10.63//</t>
  </si>
  <si>
    <t>CHAR/DIAZINON// ORG/65 G,WTINT//CONC/ONLY CONC TESTED//EFCT%/4.69//</t>
  </si>
  <si>
    <t>CHAR/DIAZINON// ORG/65 G,WTINT//CONC/ONLY CONC TESTED//EFCT%/15.51//</t>
  </si>
  <si>
    <t>CHAR/DIAZINON// ORG/65 G,WTINT//CONC/ONLY CONC TESTED//EFCT%/12.64//</t>
  </si>
  <si>
    <t>CHAR/DIAZINON// ORG/65 G,WTINT//CONC/ONLY CONC TESTED//EFCT%/10.38//</t>
  </si>
  <si>
    <t>CHAR/DIAZINON// ORG/65 G,WTINT//CONC/ONLY CONC TESTED//EFCT%/15.16//</t>
  </si>
  <si>
    <t>CHAR/DIAZINON// ORG/65 G,WTINT//CONC/ONLY CONC TESTED//EFCT%/19.70//</t>
  </si>
  <si>
    <t>CHAR/DIAZINON// ORG/65 G,WTINT//CONC/ONLY CONC TESTED//EFCT%/13.42//</t>
  </si>
  <si>
    <t>CHAR/DIAZINON// ORG/65 G,WTINT//CONC/ONLY CONC TESTED//EFCT%/5.64//</t>
  </si>
  <si>
    <t>CHAR/DIAZINON// ORG/65 G,WTINT//CONC/ONLY CONC TESTED//EFCT%/31.82//</t>
  </si>
  <si>
    <t>CHAR/DIAZINON// ORG/65 G,WTINT//CONC/ONLY CONC TESTED//EFCT%/9.64//</t>
  </si>
  <si>
    <t>CHAR/DIAZINON// ORG/65 G,WTINT//CONC/ONLY CONC TESTED//EFCT%/20.00//</t>
  </si>
  <si>
    <t>CHAR/DIAZINON// ORG/65 G,WTINT//CONC/ONLY CONC TESTED//EFCT%/15.44//</t>
  </si>
  <si>
    <t>CHAR/DIAZINON// ORG/65 G,WTINT//CONC/ONLY CONC TESTED//EFCT%/8.15//</t>
  </si>
  <si>
    <t>CHAR/DIAZINON// ORG/65 G,WTINT//CONC/ONLY CONC TESTED//EFCT%/2.87//</t>
  </si>
  <si>
    <t>CHAR/DIAZINON// ORG/65 G,WTINT//CONC/ONLY CONC TESTED//EFCT%/10.99//</t>
  </si>
  <si>
    <t>CHAR/DIAZINON// ORG/65 G,WTINT//CONC/ONLY CONC TESTED//EFCT%/11.14//</t>
  </si>
  <si>
    <t>CHAR/DIAZINON// ORG/65 G,WTINT//CONC/ONLY CONC TESTED//EFCT%/16.13//</t>
  </si>
  <si>
    <t>CHAR/DIAZINON// ORG/65 G,WTINT//CONC/ONLY CONC TESTED//EFCT%/11.06//</t>
  </si>
  <si>
    <t>CHAR/DIAZINON// ORG/65 G,WTINT//CONC/ONLY CONC TESTED//EFCT%/10.70//</t>
  </si>
  <si>
    <t>CHAR/DIAZINON// ORG/65 G,WTINT//CONC/ONLY CONC TESTED//EFCT%/6.88//</t>
  </si>
  <si>
    <t>CHAR/DIAZINON// ORG/65 G,WTINT//CONC/ONLY CONC TESTED//EFCT%/4.92//</t>
  </si>
  <si>
    <t>CHAR/DIAZINON// ORG/65 G,WTINT//CONC/ONLY CONC TESTED//EFCT%/3.93//</t>
  </si>
  <si>
    <t>CHAR/DIAZINON// ORG/65 G,WTINT//CONC/ONLY CONC TESTED//EFCT%/8.14//</t>
  </si>
  <si>
    <t>CHAR/DIAZINON// ORG/65 G,WTINT//CONC/ONLY CONC TESTED//EFCT%/11.55//</t>
  </si>
  <si>
    <t>CHAR/DIAZINON// ORG/65 G,WTINT//CONC/ONLY CONC TESTED//EFCT%/6.87//</t>
  </si>
  <si>
    <t>CHAR/DIAZINON// ORG/65 G,WTINT//CONC/ONLY CONC TESTED//EFCT%/7.84//</t>
  </si>
  <si>
    <t>CHAR/DIAZINON// ORG/65 G,WTINT//CONC/ONLY CONC TESTED//EFCT%/7.68//</t>
  </si>
  <si>
    <t>CHAR/DIAZINON// ORG/65 G,WTINT//CONC/ONLY CONC TESTED//EFCT%/5.81//</t>
  </si>
  <si>
    <t>CHAR/DIAZINON// ORG/65 G,WTINT//CONC/ONLY CONC TESTED//EFCT%/4.53//</t>
  </si>
  <si>
    <t>CHAR/DIAZINON// ORG/65 G,WTINT//CONC/ONLY CONC TESTED//EFCT%/5.79//</t>
  </si>
  <si>
    <t>CHAR/DIAZINON// ORG/65 G,WTINT//CONC/ONLY CONC TESTED//EFCT%/10.16//</t>
  </si>
  <si>
    <t>CHAR/DIAZINON// ORG/65 G,WTINT//CONC/ONLY CONC TESTED//EFCT%/1.98//</t>
  </si>
  <si>
    <t>CHAR/DIAZINON// ORG/65 G,WTINT//CONC/ONLY CONC TESTED//EFCT%/1.51//</t>
  </si>
  <si>
    <t>CHAR/DIAZINON// ORG/65 G,WTINT//CONC/ONLY CONC TESTED//EFCT%/8.01//</t>
  </si>
  <si>
    <t>EE/LIVER. OTHER RESPONSE SITES REPORTED ARE STOMACH, INTESTINE, PYLORIC CAECA. ALSO REPORTED, ACID PHOPHATASE, GLUCOSE-6-PHOSPHATASE, AMYLASE, MALTASE, LACTASE, ALKALINE PHOSPHATASE, PEPSIN &amp; TRYPSIN.// CONC//// CHAR/DIAZINON// ORG/65 G, WTINT//CONC/ONLY CONC TESTED//</t>
  </si>
  <si>
    <t>7.7 (7.6 to 7.8)</t>
  </si>
  <si>
    <t>CHAR/DIAZINON// EFCT%/50//</t>
  </si>
  <si>
    <t>mossambicus</t>
  </si>
  <si>
    <t>Oreochromis mossambicus</t>
  </si>
  <si>
    <t>Mozambique Tilapia</t>
  </si>
  <si>
    <t>Mustafa M;Anjum F;Qadri SSH</t>
  </si>
  <si>
    <t>A Technique to Evaluate Acute Toxicity of Insecticide (Technical and Formulation) to Fresh-Water Fish, Tilapia mossambica</t>
  </si>
  <si>
    <t>Int. Pest Control 24: 90-92</t>
  </si>
  <si>
    <t>FOG</t>
  </si>
  <si>
    <t>5.7 to 6.7</t>
  </si>
  <si>
    <t>CHAR/DIAZINON-20 EC// CHAR/CAS#67641(2-Propanone) - ALSO USED AS SOLVENT//ORG/5-9 G, 5-7 CM//</t>
  </si>
  <si>
    <t>7.3 to 7.8</t>
  </si>
  <si>
    <t>CHAR/DIAZINON// EFCT%/85//</t>
  </si>
  <si>
    <t>EDES/3 REPLICATES// EE/INITIAL CHEMISTRY, EMBRYO TO GOSNER STAGE 25// CHAR/DIAZINON// OEF/MIXTURE//</t>
  </si>
  <si>
    <t>EDES/FISH EXPOSED TWICE TO 4 DAY PULSES SEPARATED BY 2 WEEKS ENDING AFTER 2 MONTHS// CHAR/DIAZINON, BASUDIN// ORG/10.46 G,WTINT//EFCT%/6.7//</t>
  </si>
  <si>
    <t>Barbus</t>
  </si>
  <si>
    <t>grypus</t>
  </si>
  <si>
    <t>Barbus grypus</t>
  </si>
  <si>
    <t>Shirbout</t>
  </si>
  <si>
    <t>Rakhodaei M;Alishahi M;Baboli MJ</t>
  </si>
  <si>
    <t>Determining the Lethal Concentration of Diazinon Pesticide (LC50 96 H) on Barbus grypus</t>
  </si>
  <si>
    <t>World J. Fish Mar. Sci. 4(4): 390-395</t>
  </si>
  <si>
    <t>7.4*</t>
  </si>
  <si>
    <t>150*</t>
  </si>
  <si>
    <t>EDES/3 REPLICATES// CHAR/BASUDIN, 60 EM// CHAR/CAS#67641(2-Propanone) - ALSO USED AS SOLVENT//</t>
  </si>
  <si>
    <t>EDES/ACUTE STUDY, 5 REPLICATES// EE/LC50 VALUE CALCULATED FROM METHODS SECTION// CHAR/BASUDIN 50EC// ORG/40.4 G INITIAL WEIGHT, 17 CM//</t>
  </si>
  <si>
    <t>EE/ENDPOINT TAKEN FROM GRAPH.// CHAR/DIAZINON// ORG/0.00111 G,KYOTO FARM STOCK//</t>
  </si>
  <si>
    <t>EE/ENDPOINT TAKEN FROM GRAPH.// CHAR/DIAZINON// ORG/0.00023 G,KYOTO FARM STOCK//</t>
  </si>
  <si>
    <t>EE/ENDPOINT TAKEN FROM GRAPH.// CHAR/DIAZINON// ORG/0.0658 G,KYOTO FARM STOCK//</t>
  </si>
  <si>
    <t>EE/ENDPOINT TAKEN FROM GRAPH.// CHAR/DIAZINON// ORG/0.00724 G,HIROSHIMA FARM STOCK//</t>
  </si>
  <si>
    <t>EE/ENDPOINT TAKEN FROM GRAPH.// CHAR/DIAZINON// ORG/0.0899 G,HIROSHIMA FARM STOCK//</t>
  </si>
  <si>
    <t>EE/ENDPOINT TAKEN FROM GRAPH.// CHAR/DIAZINON// ORG/0.0210 G,KYOTO FARM STOCK//</t>
  </si>
  <si>
    <t>EE/ENDPOINT TAKEN FROM GRAPH.// CHAR/DIAZINON// ORG/0.0264 G,HIROSHIMA FARM STOCK//</t>
  </si>
  <si>
    <t>EE/ENDPOINT TAKEN FROM GRAPH.// CHAR/DIAZINON// ORG/0.00141 G,HIROSHIMA FARM STOCK//</t>
  </si>
  <si>
    <t>EE/ENDPOINT TAKEN FROM GRAPH.// CHAR/DIAZINON// ORG/0.00333 G,KYOTO FARM STOCK//</t>
  </si>
  <si>
    <t>EE/ENDPOINT TAKEN FROM GRAPH.// CHAR/DIAZINON// ORG/0.0353 G,KYOTO FARM STOCK//</t>
  </si>
  <si>
    <t>EE/ENDPOINT TAKEN FROM GRAPH.// CHAR/DIAZINON// ORG/0.0400 G,HIROSHIMA FARM STOCK//</t>
  </si>
  <si>
    <t>EDES/RECONSTITUTED WATER// CHAR/T// CHAR/CAS#67641(2-Propanone) - ALSO USED AS SOLVENT//ORG/3-7 CM//</t>
  </si>
  <si>
    <t>EPA-600/3-77-060, U.S.EPA, Duluth, MN : 69 p.</t>
  </si>
  <si>
    <t>CHAR/NR// ORG/56.6 MM//CONTR/0 % MORT, NO SOL- VENT CONTROL//</t>
  </si>
  <si>
    <t>CHAR/NR// CHAR/CAS#9002931(alpha-(4-(1,1,3,3-Tetramethylbutyl)phenyl)-omega-hydroxypoly(oxy-1,2-ethanediyl)) - ALSO USED AS SOLVENT,CAS#67641(2-Propanone) - ALSO USED AS SOLVENT//ORG/220 MM//</t>
  </si>
  <si>
    <t>CHAR/NR// ORG/50 MM//CONTR/0 % MORT, NO SOL- VENT CONTROL//</t>
  </si>
  <si>
    <t>Rana</t>
  </si>
  <si>
    <t>boylii</t>
  </si>
  <si>
    <t>Rana boylii</t>
  </si>
  <si>
    <t>Foothill Yellow-Legged Frog</t>
  </si>
  <si>
    <t>ACTV</t>
  </si>
  <si>
    <t>Kerby JL</t>
  </si>
  <si>
    <t>Pesticide Effects on Amphibians: A Community Ecology Perspective</t>
  </si>
  <si>
    <t>Ph.D Thesis, University of California, Davis, CA : 146 p.</t>
  </si>
  <si>
    <t>26 to 29</t>
  </si>
  <si>
    <t>EDES/20 REPLICATES// EE/PROPORTION IN OPEN MOVING// CHAR/DIAZINON// CHAR/CAS#67561(Methanol) - ALSO USED AS SOLVENT//CONTR/C,V//</t>
  </si>
  <si>
    <t>Pseudacris</t>
  </si>
  <si>
    <t>regilla</t>
  </si>
  <si>
    <t>Pseudacris regilla</t>
  </si>
  <si>
    <t>Pacific Chorus Frog</t>
  </si>
  <si>
    <t>Osterauer R;Kohler HR</t>
  </si>
  <si>
    <t>Temperature-Dependent Effects of the Pesticides Thiacloprid and Diazinon on the Embryonic Development of Zebrafish (Danio rerio)</t>
  </si>
  <si>
    <t>Aquat. Toxicol. 86: 485-494</t>
  </si>
  <si>
    <t>&lt;8</t>
  </si>
  <si>
    <t>7.5* to 8*</t>
  </si>
  <si>
    <t>EDES/4 REPLICATES// CHAR/DIAZINON// ORG/MALE, FEMALE,WIK, ZFIN ID:///OEF/TEMP EFCTS//</t>
  </si>
  <si>
    <t>EDES/4 REPLICATES// EE/HATCHING RATE// CHAR/DIAZINON// ORG/MALE, FEMALE,WIK, ZFIN ID:///EFCT%/FROM GRAPH//EFCT%/&gt;40-&lt;50//</t>
  </si>
  <si>
    <t>mpf</t>
  </si>
  <si>
    <t>EE/HATCH ALSO REPORTED// CHAR/DIAZINON// ORG/STRAIN WIK,ZFIN///OEF/TEMP EFCTS//EFCT%/FROM GRAPH//EFCT%/&lt;20//</t>
  </si>
  <si>
    <t>Isik I;Celik I</t>
  </si>
  <si>
    <t>Acute Effects of Methyl Parathion and Diazinon as Inducers for Oxidative Stress on Certain Biomarkers in Various Tissues of Rainbowtrout (Oncorhynchus mykiss)</t>
  </si>
  <si>
    <t>Pestic. Biochem. Physiol. 92(1): 38-42</t>
  </si>
  <si>
    <t>EE/ALSO REPORTED LI, GI, MU GLRE, GLPX, GSTR// CHAR/DIAZINON// ORG/80 G,WTINT, 15 CM//</t>
  </si>
  <si>
    <t>EE/ALSO REPORTED LI, GI, MU MLDH// CHAR/DIAZINON// ORG/80 G,WTINT, 15 CM//</t>
  </si>
  <si>
    <t>EDES/3 REPLICATES, SUBCHRONIC TEST, PETRI DISH// CHAR/DIAZINON// ORG/STRAIN WIK, ZFIN ID:///OEF/MIXTURE//</t>
  </si>
  <si>
    <t>BAPY</t>
  </si>
  <si>
    <t>Tridico CP;Rodrigues ACF;Nogueira L;da Silva DC;Moreira AB;de Almeida EA</t>
  </si>
  <si>
    <t>Biochemical Biomarkers in Oreochromis niloticus Exposed to Mixtures of Benzo(a)pyrene and Diazinon</t>
  </si>
  <si>
    <t>Ecotoxicol. Environ. Saf. 73(5): 858-863</t>
  </si>
  <si>
    <t>CHAR/DIAZINON// ORG/MALE//CONC/ONLY CONC TESTED//OEF/MIXTURE//</t>
  </si>
  <si>
    <t>ALIE</t>
  </si>
  <si>
    <t>EE/OTHER ENZ ALSO REPORTED, ALSO REPORTED FOR LI// CHAR/DIAZINON// ORG/MALE//CONC/ONLY CONC TESTED//OEF/MIXTURE//</t>
  </si>
  <si>
    <t>GOTR</t>
  </si>
  <si>
    <t>Ahmad Z</t>
  </si>
  <si>
    <t>Acute Toxicity and Haematological Changes in Common Carp (Cyprinus carpio) Caused by Diazinon Exposure</t>
  </si>
  <si>
    <t>Afr. J. Biotechnol. 10(63): 13852-13859</t>
  </si>
  <si>
    <t>7.6*</t>
  </si>
  <si>
    <t>235.5*</t>
  </si>
  <si>
    <t>EDES/3 REPLICATES// CHAR/DIADEM, NR// ORG/12-14 CM//</t>
  </si>
  <si>
    <t>MGCO</t>
  </si>
  <si>
    <t>GPTR</t>
  </si>
  <si>
    <t>MCPV</t>
  </si>
  <si>
    <t>CACO</t>
  </si>
  <si>
    <t>Ctenopharyngodon</t>
  </si>
  <si>
    <t>idella</t>
  </si>
  <si>
    <t>Ctenopharyngodon idella</t>
  </si>
  <si>
    <t>Grass Carp, White Amur</t>
  </si>
  <si>
    <t>Pourgholam R;Soltani M;Hassan DM;Esmaeili F;Farhoomand H;Usefi P</t>
  </si>
  <si>
    <t>Evaluation of Blood Characteristics of Grass Carp (Ctenopharyngodon idella) After Exposure to Organophosphate, Diazinon</t>
  </si>
  <si>
    <t>Iran. J. Fish. Sci. 3(2): 1-18</t>
  </si>
  <si>
    <t>EDES/12 HOUR EXPOSURE// EE/BLOOD,ALT, ALP, LDH ALSO REPORTED// CHAR/DIAZINON, EMULSION// ORG/850 G//</t>
  </si>
  <si>
    <t>EDES/12 HOUR EXPOSURE// EE/BLOOD, LEUKOCYTES, ERYTHROCYTES, HETEROCYTES, LYMPHOCYTES, MYELOCYTES MONOCYTES ALSO REPORTED// CHAR/DIAZINON, EMULSION// ORG/850 G//</t>
  </si>
  <si>
    <t>EDES/12 HOUR EXPOSURE// EE/BLOOD, PACKED CELL VOLUME, MEAN CORPUSCULAR VOLUME, MEAN CORPUSCULAR HEMOGLOBIN, MEAN CORPUSCULAR HEMOGLOBIN CONCENTRATION ALSO REPORTED// CHAR/DIAZINON, EMULSION// ORG/850 G//</t>
  </si>
  <si>
    <t>hph</t>
  </si>
  <si>
    <t>EDES/FERTILIZED EGGS PLACED INTO INDIVIUSAL CRYSTALLIC SCALES FILLED WITH A 300ML BATH.// CHAR/DIAZINON, DIAZINON 60 EC// ORG/24 HOURS AFTER FERTILIZATION//EFCT%/10//</t>
  </si>
  <si>
    <t>namaycush</t>
  </si>
  <si>
    <t>Salvelinus namaycush</t>
  </si>
  <si>
    <t>Lake Trout, Siscowet</t>
  </si>
  <si>
    <t>CHAR/TECHNICAL MATERIAL// ORG/3.2G//</t>
  </si>
  <si>
    <t>Aydin R;Koprucu K</t>
  </si>
  <si>
    <t>Acute Toxicity of Diazinon on the Common Carp (Cyprinus carpio L.) Embryos and Larvae</t>
  </si>
  <si>
    <t>Pestic. Biochem. Physiol. 82(3): 220-225</t>
  </si>
  <si>
    <t>~30</t>
  </si>
  <si>
    <t>CHAR/DIAZINON, BASUDIN 60 EM//</t>
  </si>
  <si>
    <t>Siluridae</t>
  </si>
  <si>
    <t>Silurus</t>
  </si>
  <si>
    <t>glanis</t>
  </si>
  <si>
    <t>Silurus glanis</t>
  </si>
  <si>
    <t>Wels, European Catfish</t>
  </si>
  <si>
    <t>Koprucu SS;Koprucu K;Ural MS;Ispir U;Pala M</t>
  </si>
  <si>
    <t>Acute Toxicity of Organophosphorous Pesticide Diazinon and Its Effects on Behavior and Some Hematological Parameters of Fingerling European Catfish (Silurus glanis L.)</t>
  </si>
  <si>
    <t>Pestic. Biochem. Physiol. 86(2): 99-105</t>
  </si>
  <si>
    <t>Siluriformes</t>
  </si>
  <si>
    <t>8.3*</t>
  </si>
  <si>
    <t>198.5*</t>
  </si>
  <si>
    <t>CHAR/DIAZINON, SYNGENTA BASUDINE 60/// CHAR/CAS#67641(2-Propanone) - ALSO USED AS SOLVENT//ORG/14 G,12 TO 14G. INITIAL BW. 10 TO///</t>
  </si>
  <si>
    <t>EDES/3 REPLICATES// EE/SEGMENT NEUTROPHIL// CHAR/BASUDIN, COMMERCIAL// CHAR/CAS#67641(2-Propanone) - ALSO USED AS SOLVENT//ORG/6 G,WTINT//OEF/TOXICITY SYMPTOMS//EFCT%/2.00//</t>
  </si>
  <si>
    <t>EDES/3 REPLICATES// EE/BAND NEUTROPHIL// CHAR/BASUDIN, COMMERCIAL// CHAR/CAS#67641(2-Propanone) - ALSO USED AS SOLVENT//ORG/6 G,WTINT//OEF/TOXICITY SYMPTOMS//EFCT%/2.00//</t>
  </si>
  <si>
    <t>Pangasiidae</t>
  </si>
  <si>
    <t>Pangasius</t>
  </si>
  <si>
    <t>hypophthalmus</t>
  </si>
  <si>
    <t>Pangasius hypophthalmus</t>
  </si>
  <si>
    <t>Shark Catfish</t>
  </si>
  <si>
    <t>LC01</t>
  </si>
  <si>
    <t>Hedayati A;Bagheri T;Tarkhani R;Shadi A;Khalili M</t>
  </si>
  <si>
    <t>Toxicity Evaluation and Mortality Responses of Pangasius hypophthalmus During Experimental Exposure to Some Agricultural Pesticides</t>
  </si>
  <si>
    <t>Global Veter. 9(2): 220-224</t>
  </si>
  <si>
    <t>CHAR/DIAZINON, NR//</t>
  </si>
  <si>
    <t>LC25</t>
  </si>
  <si>
    <t>Cirrhinus</t>
  </si>
  <si>
    <t>mrigala</t>
  </si>
  <si>
    <t>Cirrhinus mrigala</t>
  </si>
  <si>
    <t>Carp, Hawk Fish</t>
  </si>
  <si>
    <t>Alam MGM;Al-Arabi SAM;Halder GC;Mazid MA</t>
  </si>
  <si>
    <t>Toxicity of Diazinon to the Fry of Indian Major Carp Cirrhina mrigala (Hamilton)</t>
  </si>
  <si>
    <t>Bangladesh J. Zool. 23(2): 183-186</t>
  </si>
  <si>
    <t>FY</t>
  </si>
  <si>
    <t>CHAR/DIAZINON// ORG/1.87 G//</t>
  </si>
  <si>
    <t>Diazinon oxon</t>
  </si>
  <si>
    <t>Sparling DW;Fellers G</t>
  </si>
  <si>
    <t>Comparative Toxicity of Chlorpyrifos, Diazinon, Malathion and Their Oxon Derivatives to Larval Rana boylii</t>
  </si>
  <si>
    <t>Environ. Pollut. 147(3): 535-539</t>
  </si>
  <si>
    <t>32 to 44</t>
  </si>
  <si>
    <t>CHAR/DIAZINON OXON// CHAR/CAS#67641(2-Propanone) - ALSO USED AS SOLVENT//CONTR/C,V//EFCT%/0//</t>
  </si>
  <si>
    <t>RBST</t>
  </si>
  <si>
    <t>Giron-Perez MI;Velazquez-Fernandez J;Diaz-Resendiz K;Diaz-Salas F;Canto-Montero C;Medina-Diaz I;Robledo-Marenco M;Rojas-Garcia A;Zaitseva G</t>
  </si>
  <si>
    <t>Immunologic Parameters Evaluations in Nile Tilapia (Oreochromis niloticus) Exposed to Sublethal Concentrations of Diazinon</t>
  </si>
  <si>
    <t>Fish Shellfish Immunol. 27(2): 383-385</t>
  </si>
  <si>
    <t>EE/IN SPLENOCYTES// CHAR/DRAGON (DIAZINON)// ORG/60.3 G,WTINT//</t>
  </si>
  <si>
    <t>IGMM</t>
  </si>
  <si>
    <t>CHAR/DRAGON (DIAZINON)// ORG/60.3 G,WTINT//</t>
  </si>
  <si>
    <t>CHAR/NR// CHAR/CAS#9002931(alpha-(4-(1,1,3,3-Tetramethylbutyl)phenyl)-omega-hydroxypoly(oxy-1,2-ethanediyl)) - ALSO USED AS SOLVENT,CAS#67641(2-Propanone) - ALSO USED AS SOLVENT//ORG/190 MM//</t>
  </si>
  <si>
    <t>Pipidae</t>
  </si>
  <si>
    <t>Xenopus</t>
  </si>
  <si>
    <t>laevis</t>
  </si>
  <si>
    <t>Xenopus laevis</t>
  </si>
  <si>
    <t>African Clawed Frog</t>
  </si>
  <si>
    <t>Modra H;Vrskova D;Macova S;Kohoutkova J;Hajslova J;Haluzova I;Svobodova Z</t>
  </si>
  <si>
    <t>Comparison of Diazinon Toxicity to Embryos of Xenopus laevis and Danio rerio; Degradation of Diazinon in Water</t>
  </si>
  <si>
    <t>Bull. Environ. Contam. Toxicol. 86(6): 601-604</t>
  </si>
  <si>
    <t>7.92 to 8.15</t>
  </si>
  <si>
    <t>EDES/STANDARD FETAX SOLUTION TEST, 2 REPLICATES// CHAR/DIAZINON, 60EC// ORG/MID BLASTULA TO EARLY GASTRULA///OEF/FATE, TERATOGENIC INDEX//EFCT%/93.5 TO 99.1% OF CONTROL//</t>
  </si>
  <si>
    <t>7.85 to 8.05</t>
  </si>
  <si>
    <t>EDES/POND WATER TEST, 2 REPLICATES// CHAR/DIAZINON, 60EC// ORG/MID BLASTULA TO EARLY GASTRULA///OEF/FATE, TERATOGENIC INDEX//EFCT%/92.8 TO 97.6% OF CONTROL//</t>
  </si>
  <si>
    <t>26 to 30</t>
  </si>
  <si>
    <t>EDES/6 REPLICATES// EE/STATS TO POOLED CONTROLS// CHAR/DIAZINON// CHAR/CAS#67561(Methanol) - ALSO USED AS SOLVENT//ORG/2.44 CM TOTAL LENGTH//CONTR/C,V//</t>
  </si>
  <si>
    <t>&gt;=98</t>
  </si>
  <si>
    <t>CMST</t>
  </si>
  <si>
    <t>Brewer SK;Little EE;DeLonay AJ;Beauvais SL;Jones SB;Ellersieck MR</t>
  </si>
  <si>
    <t>Behavioral Dysfunctions Correlate to Altered Physiology in Rainbow Trout (Oncorynchus mykiss) Exposed to Cholinesterase-Inhibiting Chemicals</t>
  </si>
  <si>
    <t>Arch. Environ. Contam. Toxicol. 40(1): 70-76</t>
  </si>
  <si>
    <t>8.10 to 8.29</t>
  </si>
  <si>
    <t>272 to 304</t>
  </si>
  <si>
    <t>EE/NO CLEAR DOSE RESPONSE FOR TURNING RATE; SPEED, DISTANCE TORTUOSITY ALSO REPORTED// CHAR/DIAZINON, TECHNICAL GRADE//</t>
  </si>
  <si>
    <t>Uner N;Oruc EO;Sevgiler Y;Sahin N;Durmaz H;Usta D</t>
  </si>
  <si>
    <t>Effects of Diazinon on Acetylcholinesterase Activity and Lipid Peroxidation in the Brain of Oreochromis niloticus</t>
  </si>
  <si>
    <t>Environ. Toxicol. Pharmacol. 21(3): 241-245</t>
  </si>
  <si>
    <t>EE/BRAIN. DOSE RESPONSE. OTHER ENDPOINTS ARE REPORTED. CORRELATION BETWEEN THE ELEVATION OF MDA CONTENTS ANS INHIBITION OF SPECIFIC ACHE ACTIVITIES.// CHAR/BASUDIN 60 EM// ORG/49.66 G,LAB STRAIN//</t>
  </si>
  <si>
    <t>EE/BRAIN. DOSE RESPONSE. OTHER ENDPOINTS ARE REPORTED.// CHAR/BASUDIN 60 EM// ORG/49.66 G,LAB STRAIN//</t>
  </si>
  <si>
    <t>GAIN</t>
  </si>
  <si>
    <t>Growth and Survival of Five Amphibian Species Exposed to Combinations of Pesticides</t>
  </si>
  <si>
    <t>Environ. Toxicol. Chem. 23(7): 1737-1742</t>
  </si>
  <si>
    <t>CHAR/DIAZINON// ORG/0.073 G//</t>
  </si>
  <si>
    <t>CHAR/DIAZINON// ORG/0.028 G//</t>
  </si>
  <si>
    <t>catesbeiana</t>
  </si>
  <si>
    <t>Rana catesbeiana</t>
  </si>
  <si>
    <t>Bullfrog</t>
  </si>
  <si>
    <t>CHAR/DIAZINON// ORG/0.023 G//</t>
  </si>
  <si>
    <t>Bufonidae</t>
  </si>
  <si>
    <t>Bufo</t>
  </si>
  <si>
    <t>americanus</t>
  </si>
  <si>
    <t>Bufo americanus</t>
  </si>
  <si>
    <t>American Toad</t>
  </si>
  <si>
    <t>CHAR/DIAZINON// ORG/0.056 G//</t>
  </si>
  <si>
    <t>LYZM</t>
  </si>
  <si>
    <t>Pourgholam R;Hassan MD;Shariff M</t>
  </si>
  <si>
    <t>Influence of Sublethal Concentrations of Diazinon on the Contents of Lysozyme in Serum and Some Organs of Grass Carp</t>
  </si>
  <si>
    <t>In: 11th Int.Conf.of the Assoc.of Inst.for Trop.Vet.Med.and 16th Vet.Assoc.Malays.Congr.,Aug.23-27, 2004, Petaling Jaya, Malaysia : 387-389</t>
  </si>
  <si>
    <t>7.5*</t>
  </si>
  <si>
    <t>EE/RECOVERY DATA ALSO REPORTED. SPLEEN AND KIDNEY ALSO RESPONSE SITES.// CHAR/DIAZINON// ORG/850 G,INITIAL BW//</t>
  </si>
  <si>
    <t>EE/ HATCH ALSO REPORTED// CHAR/DIAZINON// ORG/STRAIN WIK,ZFIN///OEF/TEMP EFCTS//EFCT%/FROM GRAPH//EFCT%/~0//</t>
  </si>
  <si>
    <t>EE/HATCH ALSO REPORTED// CHAR/DIAZINON// ORG/STRAIN WIK,ZFIN///OEF/TEMP EFCTS//EFCT%/FROM GRAPH//EFCT%/&lt;10//</t>
  </si>
  <si>
    <t>NMVM</t>
  </si>
  <si>
    <t>EDES/3 REPLICATES, SUBCHRONIC TEST, PETRI DISH// EE/LOCOMOTOR ACTIVITY// CHAR/DIAZINON// ORG/STRAIN WIK, ZFIN ID:///OEF/MIXTURE//</t>
  </si>
  <si>
    <t>EDES/4 REPLICATES, PROLONGED EMBRYO TEST, PETRI DISH// CHAR/DIAZINON// ORG/STRAIN WIK, ZFIN ID:///OEF/MIXTURE//</t>
  </si>
  <si>
    <t>Nahavandi R;Pourgholam R;Hassan MD;Soltani M;Ghoroghi A;Pourgholam H</t>
  </si>
  <si>
    <t>Chemiluminescent Response of Grass Carp (Ctenopharyngodon idella) Following Exposure to Sublethal Concentrations of Diazinon</t>
  </si>
  <si>
    <t>Iran. J. Fish. Sci. 6(1): 57-68</t>
  </si>
  <si>
    <t>EDES/3 REPLICATES, DOSED FOR 12 HOURS THEN MOVED OT CLEAN WATER AND ASSESSED 45 DAYS// EE/RECOVERY, REPORTED AS CHEMILUMINESCENT RESPONSE OF PHAGOCYTES ACTIVATED BY ZYMOZAN. SPONTANEOUS CHEMILUMINESCENT ALSO REPORTED// CHAR/DIAZINON// ORG/850 G//</t>
  </si>
  <si>
    <t>Scinax</t>
  </si>
  <si>
    <t>fuscovarius</t>
  </si>
  <si>
    <t>Scinax fuscovarius</t>
  </si>
  <si>
    <t>Snouted Treefrog</t>
  </si>
  <si>
    <t>Leite PZ;Margarido TCS;De Lima D;Rossa-Feres DDC;Alves de Almeida E</t>
  </si>
  <si>
    <t>Esterase Inhibition in Tadpoles of Scinax fuscovarius (Anura, Hylidae) as a Biomarker for Exposure to Organophosphate Pesticides</t>
  </si>
  <si>
    <t>Environ. Sci. Pollut. Res. 17(8): 1411-1421</t>
  </si>
  <si>
    <t>EDES/3 REPLICATES// EE/STATS TO C CONTROL// CHAR/DIAZINON// CHAR/CAS#64175(Ethanol) - ALSO USED AS SOLVENT//ORG/1.24 TO 1.35CM//CONTR/C,V//OEF/IN VITRO, LIFESTAGE EFCTS//</t>
  </si>
  <si>
    <t>34 to 40</t>
  </si>
  <si>
    <t>EDES/3 REPLICATES// EE/STATS TO C CONTROL// CHAR/DIAZINON// CHAR/CAS#64175(Ethanol) - ALSO USED AS SOLVENT//ORG/2.28 TO 2.38 CM//CONTR/C,V//OEF/IN VITRO, LIFESTAGE EFCTS//</t>
  </si>
  <si>
    <t>EDES/2 REPLICATES// EE/OTHER MOR ALSO REPORTED// CHAR/DIAZINON, 60EC// EFCT%/25//</t>
  </si>
  <si>
    <t>MCHC</t>
  </si>
  <si>
    <t>MCHG</t>
  </si>
  <si>
    <t>Clariidae</t>
  </si>
  <si>
    <t>Clarias</t>
  </si>
  <si>
    <t>gariepinus</t>
  </si>
  <si>
    <t>Clarias gariepinus</t>
  </si>
  <si>
    <t>Zambezi Barbel</t>
  </si>
  <si>
    <t>Inyang IR;Daka ER;Ogamba EN</t>
  </si>
  <si>
    <t>Effect of Diazinon on Acid and Alkaline Phosphatase Activities in Plasma and Organs of Clarias gariepinus</t>
  </si>
  <si>
    <t>Curr. Res. J. Biol. Sci. 3(3): 191-194</t>
  </si>
  <si>
    <t>6.30 to 6.37</t>
  </si>
  <si>
    <t>EDES/4 REPLICATES// CHAR/DIAZINON, NR// ORG/34.55 CM//EFCT%/94.5//EFCT%/OF CONTROL//</t>
  </si>
  <si>
    <t>EDES/4 REPLICATES// CHAR/DIAZINON, NR// ORG/34.55 CM//EFCT%/92.3//EFCT%/OF CONTROL//</t>
  </si>
  <si>
    <t>EDES/4 REPLICATES// CHAR/DIAZINON, NR// ORG/34.55 CM//EFCT%/87.9//EFCT%/OF CONTROL//</t>
  </si>
  <si>
    <t>EDES/4 REPLICATES// CHAR/DIAZINON, NR// ORG/34.55 CM//EFCT%/90.3//EFCT%/OF CONTROL//</t>
  </si>
  <si>
    <t>EDES/4 REPLICATES// CHAR/DIAZINON, NR// ORG/34.55 CM//EFCT%/89.7//EFCT%/OF CONTROL//</t>
  </si>
  <si>
    <t>EDES/4 REPLICATES// CHAR/DIAZINON, NR// ORG/34.55 CM//EFCT%/92.1//EFCT%/OF CONTROL//</t>
  </si>
  <si>
    <t>CHAR/NR// CHAR/CAS#9002931(alpha-(4-(1,1,3,3-Tetramethylbutyl)phenyl)-omega-hydroxypoly(oxy-1,2-ethanediyl)) - ALSO USED AS SOLVENT,CAS#67641(2-Propanone) - ALSO USED AS SOLVENT//ORG/170 MM//</t>
  </si>
  <si>
    <t>Xiphophorus</t>
  </si>
  <si>
    <t>helleri</t>
  </si>
  <si>
    <t>Xiphophorus helleri</t>
  </si>
  <si>
    <t>Green Swordtail</t>
  </si>
  <si>
    <t>Khalili M;Khaleghi SR;Hedayati A</t>
  </si>
  <si>
    <t>Acute Toxicity Test of Two Pesticides Diazinon and Deltamethrin, on Swordtail Fish (Xiphophorus helleri)</t>
  </si>
  <si>
    <t>Global Veter. 8(5): 541-545</t>
  </si>
  <si>
    <t>Atherinidae</t>
  </si>
  <si>
    <t>Menidia</t>
  </si>
  <si>
    <t>beryllina</t>
  </si>
  <si>
    <t>Menidia beryllina</t>
  </si>
  <si>
    <t>Inland Silverside</t>
  </si>
  <si>
    <t>Thursby GB;Berry WJ</t>
  </si>
  <si>
    <t>Acute Toxicity of Diazinon to Saltwater Animals</t>
  </si>
  <si>
    <t>Letter to J.Scott and D.J.Hansen, Univ.of Rhode Island, Kingston, RI : 10 p.</t>
  </si>
  <si>
    <t>CHAR/DIAZINON// CHAR/CAS#112276(2,2'-[1,2-Ethanediylbis(oxy)]bisethanol) - ALSO USED AS SOLVENT//CONTR/C,V//</t>
  </si>
  <si>
    <t>EDES/ACUTE TOXICITY TEST// CHAR/BASUDIN// CHAR/CAS#67641(2-Propanone) - ALSO USED AS SOLVENT//ORG/80.5 G,WTINT, 14.0 CM//</t>
  </si>
  <si>
    <t>MONO</t>
  </si>
  <si>
    <t>EDES/3 REPLICATES// EE/NO DATA FOR HIGH DOSE// CHAR/BASUDIN, COMMERCIAL// CHAR/CAS#67641(2-Propanone) - ALSO USED AS SOLVENT//ORG/6 G,WTINT//OEF/TOXICITY SYMPTOMS//EFCT%/1.33//</t>
  </si>
  <si>
    <t>EDES/3 REPLICATES// EE/BAND NEUTROPHIL// CHAR/BASUDIN, COMMERCIAL// CHAR/CAS#67641(2-Propanone) - ALSO USED AS SOLVENT//ORG/6 G,WTINT//OEF/TOXICITY SYMPTOMS//EFCT%/14.67//</t>
  </si>
  <si>
    <t>EOSN</t>
  </si>
  <si>
    <t>EDES/3 REPLICATES// EE/META EOSINOPHIL, NO DATA FOR HIGH DOSE// CHAR/BASUDIN, COMMERCIAL// CHAR/CAS#67641(2-Propanone) - ALSO USED AS SOLVENT//ORG/6 G,WTINT//OEF/TOXICITY SYMPTOMS//EFCT%/1.33//</t>
  </si>
  <si>
    <t>EDES/3 REPLICATES// EE/SEGMENT EOSINOPHIL, NO DATA FOR HIGH DOSE// CHAR/BASUDIN, COMMERCIAL// CHAR/CAS#67641(2-Propanone) - ALSO USED AS SOLVENT//ORG/6 G,WTINT//OEF/TOXICITY SYMPTOMS//EFCT%/2.00//</t>
  </si>
  <si>
    <t>EDES/3 REPLICATES// EE/BAND EOSINOPHIL, NO DATA FOR HIGH DOSE// CHAR/BASUDIN, COMMERCIAL// CHAR/CAS#67641(2-Propanone) - ALSO USED AS SOLVENT//ORG/6 G,WTINT//OEF/TOXICITY SYMPTOMS//EFCT%/2.00//</t>
  </si>
  <si>
    <t>Tejada AW;Bajet CM;Magbauna MG;Gambalan NB;Araez LC;Magallona ED</t>
  </si>
  <si>
    <t>Toxicity of Pesticides to Target and Non-Target Fauna of the Lowland Rice Ecosystem</t>
  </si>
  <si>
    <t>In: B.Widianarko, K.Vink, and N.M.Van Straalen (Eds.), Environmental Toxicology in South East Asia, VU Univ.Press, Amsterdam, Netherlands : 89-103</t>
  </si>
  <si>
    <t>H108</t>
  </si>
  <si>
    <t>Dyer SD;Dickson KL;Zimmerman EG</t>
  </si>
  <si>
    <t>A Laboratory Evaluation of the Use of Stress Proteins in Fish to Detect Changes in Water Quality</t>
  </si>
  <si>
    <t>In: W.G.Landis, J.S.Hughes, and M.A.Lewis (Eds.), Environmental Toxicology and Risk Assessment, ASTM STP 1179, Philadelphia, PA : 247-261</t>
  </si>
  <si>
    <t>90 to 120</t>
  </si>
  <si>
    <t>EDES/SUBSAMPLED// CHAR/DIAZINON//</t>
  </si>
  <si>
    <t>HP52</t>
  </si>
  <si>
    <t>Cyprinodontidae</t>
  </si>
  <si>
    <t>Trans. Am. Fish. Soc. 108(5): 479-488</t>
  </si>
  <si>
    <t>CHAR/NR// ORG/14 MM//CONC/NOMINAL CONC REPORTED//CONTR/SOLVENT CONTROL;0% MORT/ CONC/NOMINAL CONC REPORTED//</t>
  </si>
  <si>
    <t>Jordanella</t>
  </si>
  <si>
    <t>floridae</t>
  </si>
  <si>
    <t>Jordanella floridae</t>
  </si>
  <si>
    <t>Flagfish</t>
  </si>
  <si>
    <t>CHAR/NR// CHAR/CAS#9002931(alpha-(4-(1,1,3,3-Tetramethylbutyl)phenyl)-omega-hydroxypoly(oxy-1,2-ethanediyl)) - ALSO USED AS SOLVENT,CAS#67641(2-Propanone) - ALSO USED AS SOLVENT//ORG/18.1 MM//</t>
  </si>
  <si>
    <t>CHAR/DIAZINON// EFCT%/100//</t>
  </si>
  <si>
    <t>CHAR/DIAZINON// ORG/1.87 G//EFCT%/100//</t>
  </si>
  <si>
    <t>Huso</t>
  </si>
  <si>
    <t>huso</t>
  </si>
  <si>
    <t>Huso huso</t>
  </si>
  <si>
    <t>Beluga</t>
  </si>
  <si>
    <t>Khoshbavar-Rostami HA;Soltani M;Hassan HMD</t>
  </si>
  <si>
    <t>Immune Response of Great Sturgeon (Huso huso) Subjected to Long-Term Exposure to Sublethal Concentration of the Organophosphate, Diazinon</t>
  </si>
  <si>
    <t>Aquaculture 256(1-4): 88-94</t>
  </si>
  <si>
    <t>EE/WBC, NEUTROPHIL, MONOCYTE, EOSINOPHIL, AND IMMATURE NEUTROPHIL ALSO REPORTED// CHAR/DIAZINON// ORG/425 G//</t>
  </si>
  <si>
    <t>EE/KIDNEY, SPLEEN, AND SERUM ALSO REPORTED// CHAR/DIAZINON// ORG/425 G,COLLECTED FROM A FISH FARM//</t>
  </si>
  <si>
    <t>Khoshbavar Rostami HA;Soltani M;Hassan MD</t>
  </si>
  <si>
    <t>Some Hematological and Biochemical Changes in Blood Serum of Beluga (Huso huso) After Chronic Exposure to Diazinon</t>
  </si>
  <si>
    <t>Iran. J. Fish. Sci. 5(2): 53-66</t>
  </si>
  <si>
    <t>145*</t>
  </si>
  <si>
    <t>EE/OTHER ENZ ALSO REPORTED// CHAR/DIAZINON// ORG/450 G,WTINT//CONC/ONLY CONC TESTED//OEF/MIXTURE//</t>
  </si>
  <si>
    <t>CHAR/DIAZINON// ORG/450 G,WTINT//CONC/ONLY CONC TESTED//OEF/MIXTURE//</t>
  </si>
  <si>
    <t>maculatus</t>
  </si>
  <si>
    <t>Xiphophorus maculatus</t>
  </si>
  <si>
    <t>Southern Platyfish</t>
  </si>
  <si>
    <t>Tarkhani R;Imanpoor MR</t>
  </si>
  <si>
    <t>Mortality Response of Xiphophorus maculatus (Cyprinodontiformes: Poeciliidae) to Some Agricultural Pesticides</t>
  </si>
  <si>
    <t>World J. Fish Mar. Sci. 4(5): 512-516</t>
  </si>
  <si>
    <t>clarkii</t>
  </si>
  <si>
    <t>Oncorhynchus clarkii</t>
  </si>
  <si>
    <t>Cutthroat Trout</t>
  </si>
  <si>
    <t>CHAR/TECHNICAL MATERIAL// ORG/2.3G//</t>
  </si>
  <si>
    <t>EDES/20 REPLICATES// CHAR/DIAZINON// CHAR/CAS#67561(Methanol) - ALSO USED AS SOLVENT//CONTR/C,V//</t>
  </si>
  <si>
    <t>LC30</t>
  </si>
  <si>
    <t>CHAR/NR// CHAR/CAS#9002931(alpha-(4-(1,1,3,3-Tetramethylbutyl)phenyl)-omega-hydroxypoly(oxy-1,2-ethanediyl)) - ALSO USED AS SOLVENT,CAS#67641(2-Propanone) - ALSO USED AS SOLVENT//ORG/17.8 MM//</t>
  </si>
  <si>
    <t>LC34</t>
  </si>
  <si>
    <t>EDES/ACUTE TEST, 3 REPLICATES// EE/LC33.5// CHAR/DIAZINON// ORG/MALE,40 G,WTINT//OEF/TOXICITY SYMPTOMS, RECOVERY//</t>
  </si>
  <si>
    <t>DNAC</t>
  </si>
  <si>
    <t>Ansari BA;Mishra RK;Aslan M;Kumar K</t>
  </si>
  <si>
    <t>Diazinon Toxicity: Effect on the Nucleic Acid and Protein Metabolism in the Brain of Zebrafish, Brachydanio rerio (Cyprinidae)</t>
  </si>
  <si>
    <t>Bol. Fisiol. Anim. 12: 7-11</t>
  </si>
  <si>
    <t>MA</t>
  </si>
  <si>
    <t>EE/BRAIN. RNA ALSO REPORTED.// CHAR/DIAZINON//</t>
  </si>
  <si>
    <t>TFAA</t>
  </si>
  <si>
    <t>EE/BRAIN. PROTEIN CONTENT ALSO REPORTED.// CHAR/DIAZINON//</t>
  </si>
  <si>
    <t>SPLO</t>
  </si>
  <si>
    <t>SMIX</t>
  </si>
  <si>
    <t>EDES/3 REPLICATES// EE/TOTAL EOSINOPHIL// CHAR/BASUDIN, COMMERCIAL// CHAR/CAS#67641(2-Propanone) - ALSO USED AS SOLVENT//ORG/6 G,WTINT//OEF/TOXICITY SYMPTOMS//EFCT%/5.00//</t>
  </si>
  <si>
    <t>EDES/3 REPLICATES// EE/META EOSINOPHIL// CHAR/BASUDIN, COMMERCIAL// CHAR/CAS#67641(2-Propanone) - ALSO USED AS SOLVENT//ORG/6 G,WTINT//OEF/TOXICITY SYMPTOMS//EFCT%/1.00//</t>
  </si>
  <si>
    <t>EDES/3 REPLICATES// EE/BAND EOSINOPHIL// CHAR/BASUDIN, COMMERCIAL// CHAR/CAS#67641(2-Propanone) - ALSO USED AS SOLVENT//ORG/6 G,WTINT//OEF/TOXICITY SYMPTOMS//EFCT%/2.33//</t>
  </si>
  <si>
    <t>EDES/3 REPLICATES// EE/SEGMENT EOSINOPHIL// CHAR/BASUDIN, COMMERCIAL// CHAR/CAS#67641(2-Propanone) - ALSO USED AS SOLVENT//ORG/6 G,WTINT//OEF/TOXICITY SYMPTOMS//EFCT%/1.67//</t>
  </si>
  <si>
    <t>EDES/3 REPLICATES// CHAR/BASUDIN, COMMERCIAL// CHAR/CAS#67641(2-Propanone) - ALSO USED AS SOLVENT//ORG/6 G,WTINT//OEF/TOXICITY SYMPTOMS//EFCT%/1.33//</t>
  </si>
  <si>
    <t>EDES/3 REPLICATES// EE/SEGMENT NEUTROPHIL// CHAR/BASUDIN, COMMERCIAL// CHAR/CAS#67641(2-Propanone) - ALSO USED AS SOLVENT//ORG/6 G,WTINT//OEF/TOXICITY SYMPTOMS//EFCT%/2.67//</t>
  </si>
  <si>
    <t>EDES/3 REPLICATES// EE/TOTAL EOSINOPHIL// CHAR/BASUDIN, COMMERCIAL// CHAR/CAS#67641(2-Propanone) - ALSO USED AS SOLVENT//ORG/6 G,WTINT//OEF/TOXICITY SYMPTOMS//EFCT%/4.67//</t>
  </si>
  <si>
    <t>EDES/3 REPLICATES// CHAR/BASUDIN, COMMERCIAL// CHAR/CAS#67641(2-Propanone) - ALSO USED AS SOLVENT//ORG/6 G,WTINT//OEF/TOXICITY SYMPTOMS//EFCT%/20.12//</t>
  </si>
  <si>
    <t>CHAR/DIAZINON// ORG/0.095 G//</t>
  </si>
  <si>
    <t>HTRT</t>
  </si>
  <si>
    <t>Osphronemidae</t>
  </si>
  <si>
    <t>Trichogaster</t>
  </si>
  <si>
    <t>trichopterus</t>
  </si>
  <si>
    <t>Trichogaster trichopterus</t>
  </si>
  <si>
    <t>Blue Or 3-Spot Gourami</t>
  </si>
  <si>
    <t>Hedayati A;Tarkhani R;Shadi A</t>
  </si>
  <si>
    <t>Investigation of Acute Toxicity of Two Pesticides Diazinon and Deltamethrin, on Blue Gourami, Trichogaster trichopterus (Pallus)</t>
  </si>
  <si>
    <t>Global Veter. 8(5): 440-444</t>
  </si>
  <si>
    <t>EC40</t>
  </si>
  <si>
    <t>EE/LC40 REPORTED AT 3.419 MG/L// CHAR/DIAZINON, SYNGENTA BASUDINE 60/// CHAR/CAS#67641(2-Propanone) - ALSO USED AS SOLVENT//ORG/14 G,12 TO 14G. INITIAL BW. 10 TO///</t>
  </si>
  <si>
    <t>Heteropneustidae</t>
  </si>
  <si>
    <t>Heteropneustes</t>
  </si>
  <si>
    <t>fossilis</t>
  </si>
  <si>
    <t>Heteropneustes fossilis</t>
  </si>
  <si>
    <t>Indian Catfish</t>
  </si>
  <si>
    <t>Verma SR;Bansal SK;Gupta AK;Pal N;Tyagi AK;Bhatnagar MC;Kumar K;Dalela RC</t>
  </si>
  <si>
    <t>Acute Toxicity of Twenty Three Pesticides to a Fresh Water Teleost, Saccobranchus fossilis</t>
  </si>
  <si>
    <t>In: S.R.Verma, A.K.Tyagi, and S.K.Bansal (Eds.), Environmental Biology: Proc.Symp.Environ.Biol., Muzaffarnagar, India : 481-497</t>
  </si>
  <si>
    <t>6.9 to 7.4</t>
  </si>
  <si>
    <t>EDES/ACUTE// EE/PROBIT ANALYSIS. REPORTED AS TL50.// CHAR/DIAZINON//</t>
  </si>
  <si>
    <t>Verma SR;Bansal SK;Gupta AK;Pal N;Tyagi AK;Bhatnagar MC;Kumar V;Dalela RC</t>
  </si>
  <si>
    <t>Bioassay Trials with Twenty-Three Pesticides to a Fresh Water Teleost, Saccobranchus fossilis</t>
  </si>
  <si>
    <t>Water Res. 16(5): 525-529</t>
  </si>
  <si>
    <t>EDES/PHYSICO-CHEMICAL CHARACTERISTICS OF H2O// CHAR/20 EC// ORG/50-75 MM, 5-10 G//CONTR/SOLV, 0 % MORT//ENDPT/PROBIT ANALYSIS//O EFCT CONT/SYMPTOMS, FIDUCIAL LIMITS, ACUTE TOXIC RANGES, RELATIVE POTENCIES//</t>
  </si>
  <si>
    <t>Koesoemadinata S</t>
  </si>
  <si>
    <t>Aquatic Toxicology of Selected Rice Insecticides, with Special Reference to Their Effects on Fish Culture in West Java, Indonesia</t>
  </si>
  <si>
    <t>Ph.D.Thesis, University of Stirling, Stirling, UK : 379 p.</t>
  </si>
  <si>
    <t>7.0 to 7.2</t>
  </si>
  <si>
    <t>66.4 to 75.6</t>
  </si>
  <si>
    <t>CHAR/BASUDIN, NR// ORG/4.9 CM FL//</t>
  </si>
  <si>
    <t>EDES/PHYSICO-CHEMICAL CHARACTERISTICS OF H2O// CHAR/20 EC// ORG/50-75 MM, 5-10 G//CONTR/SOLV, 0 % MORT//ENDPT/GRAPHICAL INTERPOLATION//O EFCT CONT/RANGES, RELATIVE POTENCIES//</t>
  </si>
  <si>
    <t>LC40</t>
  </si>
  <si>
    <t>HP96</t>
  </si>
  <si>
    <t>HP60</t>
  </si>
  <si>
    <t>HP42</t>
  </si>
  <si>
    <t>HP90</t>
  </si>
  <si>
    <t>batrachus</t>
  </si>
  <si>
    <t>Clarias batrachus</t>
  </si>
  <si>
    <t>Walking Catfish</t>
  </si>
  <si>
    <t>Tripathi G</t>
  </si>
  <si>
    <t>Relative Toxicity of Aldrin, Fenvalerate, Captan and Diazinon to the Freshwater Food-Fish, Clarias batrachus</t>
  </si>
  <si>
    <t>Biomed. Environ. Sci. 5: 33-38</t>
  </si>
  <si>
    <t>CHAR/20 EC, DIAZINON// CHAR/CAS#67641(2-Propanone) - ALSO USED AS SOLVENT//ORG/70-75 G, 18-19 CM//</t>
  </si>
  <si>
    <t>Chappel MJ</t>
  </si>
  <si>
    <t>Evaluation of the Toxicity of Pesticide Mixtures to Fathead Minnows (Pimephales promelas) Using Probabilistic Ecological Risk Assessment and Toxic Equivalent Techniques</t>
  </si>
  <si>
    <t>M.S.Thesis, Univ.of Guelph, Ontario, Canada : 223 p.</t>
  </si>
  <si>
    <t>SM</t>
  </si>
  <si>
    <t>7.67 to 7.89</t>
  </si>
  <si>
    <t>376 to 384</t>
  </si>
  <si>
    <t>EDES/LAB ACUTE STATIC-RENEWAL STUDY// CHAR/DIAZINON, DIAZINON AG, 600 WBC// ORG/MALE, FEMALE,4.8 G,WILD, 5 TO 7 CM//OEF/MESOCOSM, MIXTURE STUDY//</t>
  </si>
  <si>
    <t>EDES/4 REPLICATES// CHAR/DIAZINON, NR// ORG/34.55 CM//EFCT%/97.7//EFCT%/OF CONTROL//</t>
  </si>
  <si>
    <t>LC60</t>
  </si>
  <si>
    <t>Barbonymus</t>
  </si>
  <si>
    <t>gonionotus</t>
  </si>
  <si>
    <t>Barbonymus gonionotus</t>
  </si>
  <si>
    <t>Java Barb</t>
  </si>
  <si>
    <t>Rahman MZ;Hossain Z;Mollah MFA;Ahmed GU</t>
  </si>
  <si>
    <t>Effect of Diazinon 60 EC on Anabas testudineus, Channa punctatus and Barbodes gonionotus</t>
  </si>
  <si>
    <t>Naga 25(2): 8-12</t>
  </si>
  <si>
    <t>EDES/GLASS AQUARIA WITH TAP WATER. 3 REPLICATES.// EE/PROBIT ANALYSIS// CHAR/DIAZINON, DIAZINON 60EC// ORG/0.240 G,AVERAGE OF 2.82 CM//</t>
  </si>
  <si>
    <t>CHAR/TECHNICAL MATERIAL// ORG/2G//</t>
  </si>
  <si>
    <t>LC70</t>
  </si>
  <si>
    <t>LC80</t>
  </si>
  <si>
    <t>LC05</t>
  </si>
  <si>
    <t>Acute Toxicity and Some Haematological and Biochemical Changes in Giant Sturgeon (Huso huso) Exposed to Diazinon</t>
  </si>
  <si>
    <t>Bull. Eur. Assoc. Fish Pathol. 24(2): 92-99</t>
  </si>
  <si>
    <t>7.5 to 8.0</t>
  </si>
  <si>
    <t>CHAR/DIAZINON, MACCIDAL EC 600// ORG/14 G//</t>
  </si>
  <si>
    <t>Bathe R;Ullmann L;Sachsse K</t>
  </si>
  <si>
    <t>Determination of Pesticide Toxicity to Fish</t>
  </si>
  <si>
    <t>Schriftenr Ver Wasser Boden Lufthyg Berlin - Dahlem 37: 241-256</t>
  </si>
  <si>
    <t>4 to 12</t>
  </si>
  <si>
    <t>6.8 to 7.6</t>
  </si>
  <si>
    <t>5.0* to 6.0*</t>
  </si>
  <si>
    <t>CHAR/BASUDIN 60 EC// ORG/2-10 CM//CONTR/C,P,O=ACETONE//</t>
  </si>
  <si>
    <t>GDVP</t>
  </si>
  <si>
    <t>EE/MALFORMATIONS AS EDEMA, SPINAL DEFORMATIONS AND EYE DEFECTS, PERCENT OF SURVIVORS WITH THESE MALFORMATIONS FROM GRAPH// CHAR/DIAZINON// ORG/STRAIN WIK,ZFIN///OEF/TEMP EFCTS//EFCT%/FROM GRAPH//EFCT%/~20//</t>
  </si>
  <si>
    <t>EE/MALFORMATIONS AS EDEMA, SPINAL DEFORMATIONS AND EYE DEFECTS, PERCENT OF SURVIVORS WITH THESE MALFORMATIONS FROM GRAPH// CHAR/DIAZINON// ORG/STRAIN WIK,ZFIN///OEF/TEMP EFCTS//EFCT%/FROM GRAPH//EFCT%/~30//</t>
  </si>
  <si>
    <t>EE/NO CLEAR DOSE RESPONSE, MALFORMATIONS AS EDEMA, SPINAL DEFORMATIONS AND EYE DEFECTS, PERCENT OF SURVIVORS WITH THESE MALFORMATIONS FROM GRAPH// CHAR/DIAZINON// ORG/STRAIN WIK,ZFIN///OEF/TEMP EFCTS//EFCT%/FROM GRAPH//EFCT%/50//</t>
  </si>
  <si>
    <t>EE/NO CLEAR DOSE RESPONSE, MALFORMATIONS AS EDEMA, SPINAL DEFORMATIONS AND EYE DEFECTS, PERCENT OF SURVIVORS WITH THESE MALFORMATIONS FROM GRAPH// CHAR/DIAZINON// ORG/STRAIN WIK,ZFIN///OEF/TEMP EFCTS//EFCT%/FROM GRAPH//EFCT%/~10//</t>
  </si>
  <si>
    <t>EDES/2 REPLICATES// EE/OTHER MOR ALSO REPORTED// CHAR/DIAZINON, 60EC// EFCT%/100//</t>
  </si>
  <si>
    <t>EDES/DANIEAU'S SOLUTION// CHAR/DIAZINON, NR// CHAR/CAS#67685(Sulfinyl bis(methane)) - ALSO USED AS SOLVENT//ORG/WILD-TYPE AB* STRIAN, SHIELD STAGE//EFCT%/&gt;60-&lt;70//EFCT%/FROM GRAPH//</t>
  </si>
  <si>
    <t>EDES/GLASS AQUARIA WITH TAP WATER. 3 REPLICATES.// EE/PROBIT ANALYSIS// CHAR/DIAZINON, DIAZINON 60EC// ORG/11.722 G,AVERAGE OF 10.20 CM//</t>
  </si>
  <si>
    <t>EDES/ACUTE// EE/BLOOD SERUM. ALSO REPORTED, GOT, GPT, ACID PHOSPHATAE, AMYLASE, CHOLINESTERASE.// CHAR/DIAZINON// ORG/COLLECTED FROM LOCAL FRESHWATER///</t>
  </si>
  <si>
    <t>EDES/ACUTE// EE/BLOOD. ALSO REPORTED, HEMATOCRIT, TOTAL PLASMA PROTEIN, GLUCOSE, CHOLESTEROL, UREA, SODIUM, CHLORIDE, CALCIUM AND INORGANIC PHOSPHATE.// CHAR/DIAZINON// ORG/COLLECTED FROM LOCAL FRESHWATER///</t>
  </si>
  <si>
    <t>CHAR/DIAZINON// ORG/65 G,WTINT//CONC/ONLY CONC TESTED//EFCT%/23.12//</t>
  </si>
  <si>
    <t>CHAR/DIAZINON// ORG/65 G,WTINT//CONC/ONLY CONC TESTED//EFCT%/15.82//</t>
  </si>
  <si>
    <t>CHAR/DIAZINON// ORG/65 G,WTINT//CONC/ONLY CONC TESTED//EFCT%/32.93//</t>
  </si>
  <si>
    <t>CHAR/DIAZINON// ORG/65 G,WTINT//CONC/ONLY CONC TESTED//EFCT%/15.40//</t>
  </si>
  <si>
    <t>CHAR/DIAZINON// ORG/65 G,WTINT//CONC/ONLY CONC TESTED//EFCT%/11.30//</t>
  </si>
  <si>
    <t>CHAR/DIAZINON// ORG/65 G,WTINT//CONC/ONLY CONC TESTED//EFCT%/12.70//</t>
  </si>
  <si>
    <t>CHAR/DIAZINON// ORG/65 G,WTINT//CONC/ONLY CONC TESTED//EFCT%/20.32//</t>
  </si>
  <si>
    <t>CHAR/DIAZINON// ORG/65 G,WTINT//CONC/ONLY CONC TESTED//EFCT%/20.69//</t>
  </si>
  <si>
    <t>CHAR/DIAZINON// ORG/65 G,WTINT//CONC/ONLY CONC TESTED//EFCT%/6.50//</t>
  </si>
  <si>
    <t>CHAR/DIAZINON// ORG/65 G,WTINT//CONC/ONLY CONC TESTED//EFCT%/12.77//</t>
  </si>
  <si>
    <t>CHAR/DIAZINON// ORG/65 G,WTINT//CONC/ONLY CONC TESTED//EFCT%/13.35//</t>
  </si>
  <si>
    <t>CHAR/DIAZINON// ORG/65 G,WTINT//CONC/ONLY CONC TESTED//EFCT%/11.90//</t>
  </si>
  <si>
    <t>CHAR/DIAZINON// ORG/65 G,WTINT//CONC/ONLY CONC TESTED//EFCT%/8.73//</t>
  </si>
  <si>
    <t>CHAR/DIAZINON// ORG/65 G,WTINT//CONC/ONLY CONC TESTED//EFCT%/8.94//</t>
  </si>
  <si>
    <t>CHAR/DIAZINON// ORG/65 G,WTINT//CONC/ONLY CONC TESTED//EFCT%/34.66//</t>
  </si>
  <si>
    <t>CHAR/DIAZINON// ORG/65 G,WTINT//CONC/ONLY CONC TESTED//EFCT%/16.08//</t>
  </si>
  <si>
    <t>CHAR/DIAZINON// ORG/65 G,WTINT//CONC/ONLY CONC TESTED//EFCT%/22.50//</t>
  </si>
  <si>
    <t>CHAR/DIAZINON// ORG/65 G,WTINT//CONC/ONLY CONC TESTED//EFCT%/4.81//</t>
  </si>
  <si>
    <t>CHAR/DIAZINON// ORG/65 G,WTINT//CONC/ONLY CONC TESTED//EFCT%/16.98//</t>
  </si>
  <si>
    <t>CHAR/DIAZINON// ORG/65 G,WTINT//CONC/ONLY CONC TESTED//EFCT%/21.40//</t>
  </si>
  <si>
    <t>CHAR/DIAZINON// ORG/65 G,WTINT//CONC/ONLY CONC TESTED//EFCT%/9.75//</t>
  </si>
  <si>
    <t>CHAR/DIAZINON// ORG/65 G,WTINT//CONC/ONLY CONC TESTED//EFCT%/1.35//</t>
  </si>
  <si>
    <t>CHAR/DIAZINON// ORG/65 G,WTINT//CONC/ONLY CONC TESTED//EFCT%/9.70//</t>
  </si>
  <si>
    <t>CHAR/DIAZINON// ORG/65 G,WTINT//CONC/ONLY CONC TESTED//EFCT%/10.82//</t>
  </si>
  <si>
    <t>CHAR/DIAZINON// ORG/65 G,WTINT//CONC/ONLY CONC TESTED//EFCT%/5.05//</t>
  </si>
  <si>
    <t>CHAR/DIAZINON// ORG/65 G,WTINT//CONC/ONLY CONC TESTED//EFCT%/6.94//</t>
  </si>
  <si>
    <t>CHAR/DIAZINON// ORG/65 G,WTINT//CONC/ONLY CONC TESTED//EFCT%/45.74//</t>
  </si>
  <si>
    <t>CHAR/DIAZINON// ORG/65 G,WTINT//CONC/ONLY CONC TESTED//EFCT%/21.67//</t>
  </si>
  <si>
    <t>CHAR/DIAZINON// ORG/65 G,WTINT//CONC/ONLY CONC TESTED//EFCT%/9.17//</t>
  </si>
  <si>
    <t>EE/STOMACH. OTHER RESPONSE SITES REPORTED ARE LIVER, INTESTINE, PYLORIC CAECA. ALSO REPORTED, ACID PHOSPHATASE, GLUCOSE-6-PHOSPHATASE, AMYLASE, MALTASE, LACTASE, LIPASE, PEPSIN &amp; TRYPSIN.// CONC//// CHAR/DIAZINON// ORG/65 G, WTINT//CONC/ONLY CONC TESTED//EFCT%/17.02//</t>
  </si>
  <si>
    <t>EDES/POND WATER FROM CEMENT SPAWNING POND WAS FILTERED AND USED AS TEST WATER. // CHAR/DIAZINON//</t>
  </si>
  <si>
    <t>Histopathological and Enzymological Alterations in the Digestive System of a Freshwater Teleost Fish, Heteropneustes fossilis, Exposed Acutely and Chronically to Diazinon</t>
  </si>
  <si>
    <t>Ecotoxicol. Environ. Saf. 6(3): 223-235</t>
  </si>
  <si>
    <t>CHAR/NR// ORG/65 G//EFCT%/14.85//</t>
  </si>
  <si>
    <t>CHAR/NR// ORG/65 G//EFCT%/20.61//</t>
  </si>
  <si>
    <t>CHAR/NR// ORG/65 G//EFCT%/22.43//</t>
  </si>
  <si>
    <t>CHAR/NR// ORG/65 G//EFCT%/11.39//</t>
  </si>
  <si>
    <t>CHAR/NR// ORG/65 G//EFCT%/20.00//</t>
  </si>
  <si>
    <t>CHAR/NR// ORG/65 G//EFCT%/14.82//</t>
  </si>
  <si>
    <t>CHAR/NR// ORG/65 G//EFCT%/16.50//</t>
  </si>
  <si>
    <t>CHAR/NR// ORG/65 G//EFCT%/12.10//</t>
  </si>
  <si>
    <t>CHAR/NR// ORG/65 G//EFCT%/18.42//</t>
  </si>
  <si>
    <t>AMYL</t>
  </si>
  <si>
    <t>CHAR/NR// ORG/65 G//EFCT%/34.12//</t>
  </si>
  <si>
    <t>CHAR/NR// ORG/65 G//EFCT%/20.53//</t>
  </si>
  <si>
    <t>CHAR/NR// ORG/65 G//EFCT%/22.09//</t>
  </si>
  <si>
    <t>CHAR/NR// ORG/65 G//EFCT%/18.59//</t>
  </si>
  <si>
    <t>CHAR/NR// ORG/65 G//EFCT%/14.14//</t>
  </si>
  <si>
    <t>CHAR/NR// ORG/65 G//EFCT%/23.85//</t>
  </si>
  <si>
    <t>CHAR/NR// ORG/65 G//EFCT%/26.28//</t>
  </si>
  <si>
    <t>CHAR/NR// ORG/65 G//EFCT%/31.71//</t>
  </si>
  <si>
    <t>CHAR/NR// ORG/65 G//EFCT%/20.39//</t>
  </si>
  <si>
    <t>CHAR/NR// ORG/65 G//EFCT%/20.42//</t>
  </si>
  <si>
    <t>CHAR/NR// ORG/65 G//EFCT%/27.31//</t>
  </si>
  <si>
    <t>CHAR/NR// ORG/65 G//EFCT%/16.41//</t>
  </si>
  <si>
    <t>CHAR/NR// ORG/65 G//EFCT%/16.01//</t>
  </si>
  <si>
    <t>CHAR/NR// ORG/65 G//EFCT%/22.67//</t>
  </si>
  <si>
    <t>CHAR/NR// ORG/65 G//EFCT%/11.97//</t>
  </si>
  <si>
    <t>CHAR/NR// ORG/65 G//EFCT%/24.11//</t>
  </si>
  <si>
    <t>CHAR/NR// ORG/65 G//EFCT%/15.79//</t>
  </si>
  <si>
    <t>CHAR/NR// ORG/65 G//EFCT%/26.10//</t>
  </si>
  <si>
    <t>CHAR/NR// ORG/65 G//EFCT%/27.44//</t>
  </si>
  <si>
    <t>CHAR/NR// ORG/65 G//EFCT%/21.88//</t>
  </si>
  <si>
    <t>CHAR/NR// ORG/65 G//EFCT%/28.07//</t>
  </si>
  <si>
    <t>CHAR/NR// ORG/65 G//EFCT%/23.53//</t>
  </si>
  <si>
    <t>CHAR/NR// ORG/65 G//EFCT%/13.44//</t>
  </si>
  <si>
    <t>CHAR/NR// ORG/65 G//EFCT%/19.88//</t>
  </si>
  <si>
    <t>CHAR/NR// ORG/65 G//EFCT%/12.31//</t>
  </si>
  <si>
    <t>CHAR/NR// ORG/65 G//EFCT%/14.95//</t>
  </si>
  <si>
    <t>CHAR/NR// ORG/65 G//EFCT%/15.96//</t>
  </si>
  <si>
    <t>CHAR/NR// ORG/65 G//EFCT%/15.93//</t>
  </si>
  <si>
    <t>CHAR/NR// ORG/65 G//EFCT%/10.40//</t>
  </si>
  <si>
    <t>CHAR/NR// ORG/65 G//EFCT%/27.33//</t>
  </si>
  <si>
    <t>CHAR/NR// ORG/65 G//EFCT%/14.71//</t>
  </si>
  <si>
    <t>CHAR/NR// ORG/65 G//EFCT%/6.99//</t>
  </si>
  <si>
    <t>CHAR/NR// ORG/65 G//EFCT%/31.88//</t>
  </si>
  <si>
    <t>CHAR/NR// ORG/65 G//EFCT%/14.12//</t>
  </si>
  <si>
    <t>CHAR/NR// ORG/65 G//EFCT%/17.46//</t>
  </si>
  <si>
    <t>CHAR/NR// ORG/65 G//EFCT%/18.29//</t>
  </si>
  <si>
    <t>CHAR/NR// ORG/65 G//EFCT%/22.12//</t>
  </si>
  <si>
    <t>Adedeji OB;Adedeji AO;Adeyemo OK;Agbede SA</t>
  </si>
  <si>
    <t>Acute Toxicity of Diazinon to the African Catfish (Clarias gariepinus)</t>
  </si>
  <si>
    <t>Afr. J. Biotechnol. 7(5): 651-654</t>
  </si>
  <si>
    <t>EDES/2 REPLICATES// EE/KARBER METHOD// CHAR/DIAZINON, DIAZINTOL// ORG/350 G,35 CM//OEF/TOXICITY SYMPTOMS//</t>
  </si>
  <si>
    <t>Maas JL</t>
  </si>
  <si>
    <t>Toxicity of Pesticides</t>
  </si>
  <si>
    <t>Rep.No.82, Lab.for Ecotoxicol., Inst.for Inland Water Manag.and Waste Water Treatment 15: 4 p.</t>
  </si>
  <si>
    <t>CHAR/NR// CHAR/CAS#67641(2-Propanone) - ALSO USED AS SOLVENT//</t>
  </si>
  <si>
    <t>EE/BLOOD. ALSO REPORTED, MCV, MCH, MCHC,HB AND TOTAL PROTEIN.// CHAR/DIAZINON, MACCIDAL EC 600// ORG/14 G//</t>
  </si>
  <si>
    <t>AATT</t>
  </si>
  <si>
    <t>EE/BLOOD. ALSO REPORTED, ALP, AST AND LDH.// CHAR/DIAZINON, MACCIDAL EC 600// ORG/14 G//</t>
  </si>
  <si>
    <t>EE/BLOOD. ALSO REPORTED, WBC, LYMPHOCYTE, NEUTROPHILE, EOSINOPHIL AND LEUCOCYTE.// CHAR/DIAZINON, MACCIDAL EC 600// ORG/14 G//</t>
  </si>
  <si>
    <t>LC99</t>
  </si>
  <si>
    <t>Pogonichthys</t>
  </si>
  <si>
    <t>macrolepidotus</t>
  </si>
  <si>
    <t>Pogonichthys macrolepidotus</t>
  </si>
  <si>
    <t>Sacromento Splittail</t>
  </si>
  <si>
    <t>~NOC</t>
  </si>
  <si>
    <t>Teh SJ;Zhang GH;Kimball T;Teh FC</t>
  </si>
  <si>
    <t>Lethal and Sublethal Effects of Esfenvalerate and Diazinon on Splittail Larvae</t>
  </si>
  <si>
    <t>Am. Fish. Soc. Symp. 39: 243-253</t>
  </si>
  <si>
    <t>EE/LIVER AND PANCREAS LESION SCORE ALSO REPORTED// CHAR/DIAZINON// ORG/0.000032 G, 16.9 MM//MSMT/MORT,DAMG//</t>
  </si>
  <si>
    <t>HP32</t>
  </si>
  <si>
    <t>NR Cichlidae</t>
  </si>
  <si>
    <t>Fish Family</t>
  </si>
  <si>
    <t>Palacio JA;Henao B;Velez JH;Gonzalez J;Parra CM</t>
  </si>
  <si>
    <t>Acute Toxicity and Bioaccumulation of Pesticide Diazinon in Red Tilapia (Oreochromis niloticus x Mossambicus albina)</t>
  </si>
  <si>
    <t>Environ. Toxicol. 17(4): 334-340</t>
  </si>
  <si>
    <t>6.8 to 6.9</t>
  </si>
  <si>
    <t>EDES/ACUTE// CHAR/DIAZINON, TECHNICAL// ORG/MALE, FEMALE,4.27 G,AVG///</t>
  </si>
  <si>
    <t>PRLF</t>
  </si>
  <si>
    <t>Giron-Perez MI;Santerre A;Gonzalez-Jaime F;Casas-Solis J;Hernandez-Coronado M;Peregrina-Sandoval J;Takemura A;Zaitseva G</t>
  </si>
  <si>
    <t>Immunotoxicity and Hepatic Function Evaluation in Nile Tilapia (Oreochromis niloticus) Exposed to Diazinon</t>
  </si>
  <si>
    <t>Fish Shellfish Immunol. 23(4): 760-769</t>
  </si>
  <si>
    <t>EE/STIMULATION INDEX// CHAR/DIAZINON// ORG/MALE,~110 G//</t>
  </si>
  <si>
    <t>PHAG</t>
  </si>
  <si>
    <t>EE/PHAGOCYTIC INDEX// CHAR/DIAZINON// ORG/MALE,~110 G//</t>
  </si>
  <si>
    <t>EE/PERCENT OF ACTIVE CELLS// CHAR/DIAZINON// ORG/MALE,~110 G//EFCT%/59.8//</t>
  </si>
  <si>
    <t>CHAR/DIAZINON// ORG/MALE,~110 G//</t>
  </si>
  <si>
    <t>ACHL</t>
  </si>
  <si>
    <t>Giron-Perez MI;Zaitseva G;Casas-Solis J;Santerre A</t>
  </si>
  <si>
    <t>Effects of Diazinon and Diazoxon on the Lymphoproliferation Rate of Splenocytes from Nile Tilapia (Oreochromis niloticus): The Immunosuppresive Effect Could Involve an Increase in Acetylcholine Levels</t>
  </si>
  <si>
    <t>Fish Shellfish Immunol. 25(5): 517-521</t>
  </si>
  <si>
    <t>CHAR/DIAZINON, 25E// ORG/MALE,~200 G//OEF/IN VITRO STUDY//</t>
  </si>
  <si>
    <t>Duttaphrynus</t>
  </si>
  <si>
    <t>melanostictus</t>
  </si>
  <si>
    <t>Duttaphrynus melanostictus</t>
  </si>
  <si>
    <t>Asian Common Toad</t>
  </si>
  <si>
    <t>Sumanadasa DM;Wijesinghe MR;Ratnasooriya WD</t>
  </si>
  <si>
    <t>Effects of Diazinon on Larvae of the Asian Common Toad (Bufo melanostictus, Schneider 1799)</t>
  </si>
  <si>
    <t>Environ. Toxicol. Chem. 27(11): 2320-2325</t>
  </si>
  <si>
    <t>21 to 22</t>
  </si>
  <si>
    <t>6.7 to 8.0</t>
  </si>
  <si>
    <t>EDES/3 REPLICATES// CHAR/DIAZINON// ORG/GILL STAGE//OEF/LIFESTAGE//EFCT%/7.41//</t>
  </si>
  <si>
    <t>24 to 25</t>
  </si>
  <si>
    <t>EDES/3 REPLICATES// CHAR/DIAZINON// ORG/GILL ATROPHY STAGE//OEF/LIFESTAGE//EFCT%/22.22//</t>
  </si>
  <si>
    <t>Erimonax</t>
  </si>
  <si>
    <t>monachus</t>
  </si>
  <si>
    <t>Erimonax monachus</t>
  </si>
  <si>
    <t>Spotfin Chub</t>
  </si>
  <si>
    <t>EDES/GLASS AQUARIA WITH TAP WATER. 3 REPLICATES.// EE/PROBIT ANALYSIS// CHAR/DIAZINON, DIAZINON 60EC// ORG/0.240 G,AVERAGE OF 2.82 CM//EFCT%/100//</t>
  </si>
  <si>
    <t>EDES/ACUTE TOXICITY STUDY, 3 REPLICATES// CHAR/DIAZINON// ORG/7 TO 8 G,WTINT//</t>
  </si>
  <si>
    <t>EDES/SUBSAMPLED// CHAR/NR//</t>
  </si>
  <si>
    <t>Carassius</t>
  </si>
  <si>
    <t>carassius</t>
  </si>
  <si>
    <t>Carassius carassius</t>
  </si>
  <si>
    <t>Crucian Carp</t>
  </si>
  <si>
    <t>Melanotaeniidae</t>
  </si>
  <si>
    <t>Melanotaenia</t>
  </si>
  <si>
    <t>duboulayi</t>
  </si>
  <si>
    <t>Melanotaenia duboulayi</t>
  </si>
  <si>
    <t>Eastern Rainbow Fish</t>
  </si>
  <si>
    <t>HYPL</t>
  </si>
  <si>
    <t>Niforos J;Lim RP</t>
  </si>
  <si>
    <t>Toxicity of Diazinon, an Organophosphorus Pesticide, to the Eastern Rainbow Fish, Melanotaenia duboulayi</t>
  </si>
  <si>
    <t>Verh. Int. Ver. Limnol. 26: 2296-2301</t>
  </si>
  <si>
    <t>6.38 to 6.98</t>
  </si>
  <si>
    <t>EDES/60L TANKS CONTAINING PROCESSED SYDNEY TAP WATER. WATER PROCESSED BY FILTERING THROUGH SAND,A MIXED BED SYSTEM, THEN 5UM MESH SIZE AND STORED FOR 2 TO 3 DAYS. // EE/GILL LAMELLAE. FREQUENCY OF SYMPTOMS. ALSO REPORTED, CLAVATE LAMELLAE, CHLORIDE CELL DAMAGE, CHLORIDE CELL PROLIFERATION, EPITHELIAL LIFTING AND RUPTURE, HYPERTROPHY, LAMELLAR CURLING AND FUSION, MUCOUS SECRETION, NECROSIS AND VASULAR CONGESTION. % GILL // CHAR/DIAZINON, TECHNICAL// ORG/LAB BRED. 3 TO 5 CM.//</t>
  </si>
  <si>
    <t>EDES/4 REPLICATES// CHAR/DIAZINON, NR// ORG/34.55 CM//</t>
  </si>
  <si>
    <t>EDES/4 REPLICATES// CHAR/DIAZINON, NR// ORG/34.55 CM//EFCT%/101.1//EFCT%/OF CONTROL//</t>
  </si>
  <si>
    <t>CHAR/DIAZINON, BASUDIN 60 EM// EFCT%/100//</t>
  </si>
  <si>
    <t>CHAR/DIAZINON// CHAR/CAS#67641(2-Propanone) - ALSO USED AS SOLVENT//ORG/1 INCH//OEF/MIXTURE//</t>
  </si>
  <si>
    <t>Hamm JT;Wilson BW;Hinton DE</t>
  </si>
  <si>
    <t>Organophosphate-Induced Acetylcholinesterase Inhibition and Embryonic Retinal Cell Necrosis In Vivo in the Teleost (Oryzias latipes)</t>
  </si>
  <si>
    <t>Neurotoxicology (Little Rock) 19(6): 853-869</t>
  </si>
  <si>
    <t>7.2 to 7.3</t>
  </si>
  <si>
    <t>EE/WHOLE EMBRYO, INHIBITION, RETINAL HOMOGENATES ALSO REPORTED// CHAR/DIAZINON//</t>
  </si>
  <si>
    <t>EDES/STANDARD FETAX SOLUTION TEST, 2 REPLICATES// EE/MALFORMATIONS INCLUDING SEVERE EDEMA, ABNORMAL GUT DEVELOPMENT, AND SIMPLE AXIAL ABNORMALITY// CHAR/DIAZINON, 60EC// ORG/MID BLASTULA TO EARLY GASTRULA///OEF/FATE, TERATOGENIC INDEX//</t>
  </si>
  <si>
    <t>Pourgholam R;Soltani M;Hassan MD;Ghoroghi A;Nahavandi R;Pourgholam H</t>
  </si>
  <si>
    <t>Determination of Diazinon LC50 in Grass Carp (Ctenopharyngodon idella) and the Effect of Sublethal Concentration of Toxin on Some Hematological and Biochemical Indices</t>
  </si>
  <si>
    <t>Iran. J. Fish. Sci. 5(2): 67-82</t>
  </si>
  <si>
    <t>7.5 to 8</t>
  </si>
  <si>
    <t>310 to 430</t>
  </si>
  <si>
    <t>EDES/3 REPLICATES// CHAR/DIAZINON// ORG/50 G,WTINT//CONC/ONLY CONC TESTED//OEF/TOXICITY SYMPTOMS//</t>
  </si>
  <si>
    <t>EDES/3 REPLICATES// EE/OTHER CEL ALSO REPORTED// CHAR/DIAZINON// ORG/50 G,WTINT//CONC/ONLY CONC TESTED//OEF/TOXICITY SYMPTOMS//</t>
  </si>
  <si>
    <t>ASAT</t>
  </si>
  <si>
    <t>EDES/3 REPLICATES// EE/OTHER ENZ ALSO REPORTED// CHAR/DIAZINON// ORG/50 G,WTINT//CONC/ONLY CONC TESTED//OEF/TOXICITY SYMPTOMS//</t>
  </si>
  <si>
    <t>PCLV</t>
  </si>
  <si>
    <t>Denton DL;Wheelock CE;Murray SA;Deanovic LA;Hammock BD;Hinton DE</t>
  </si>
  <si>
    <t>Joint Acute Toxicity of Esfenvalerate and Diazinon to Larval Fathead Minnows (Pimephales promelas)</t>
  </si>
  <si>
    <t>Environ. Toxicol. Chem. 22(2): 336-341</t>
  </si>
  <si>
    <t>EDES/STATIC RENEWAL// EE/LT50 VALUES REPORTED FOR HIGHER CONCENTRATIONS ALSO// CHAR/DIAZINON//</t>
  </si>
  <si>
    <t>Werner I;Deanovic LA;Hinton DE;Henderson JD;De Oliveira GH;Wilson BW;Krueger W;Wallender WW;Oliver MN;Zalom FG</t>
  </si>
  <si>
    <t>Toxicity of Stormwater Runoff After Dormant Spray Application of Diazinon and Esfenvalerate (Asana) in a French Prune Orchard, Glenn County, California, USA</t>
  </si>
  <si>
    <t>Bull. Environ. Contam. Toxicol. 68(1): 29-36</t>
  </si>
  <si>
    <t>5 to 6</t>
  </si>
  <si>
    <t>EE/OTHER ORCHARD RUN-OFF MORTALITY DATA REPORTED.// CHAR/DIAZINON, 4EC//</t>
  </si>
  <si>
    <t>EDES/2 REPLICATES// EE/PROBIT METHOD// CHAR/DIAZINON, DIAZINTOL// ORG/350 G,35 CM//OEF/TOXICITY SYMPTOMS//</t>
  </si>
  <si>
    <t>EDES/3 REPLICATES// CHAR/DIAZINON// ORG/GILL ATROPHY STAGE//OEF/LIFESTAGE//</t>
  </si>
  <si>
    <t>Cephalaspidomorphi</t>
  </si>
  <si>
    <t>Petromyzontidae</t>
  </si>
  <si>
    <t>Lampetra</t>
  </si>
  <si>
    <t>tridentata</t>
  </si>
  <si>
    <t>Lampetra tridentata</t>
  </si>
  <si>
    <t>Pacific Lamprey</t>
  </si>
  <si>
    <t>Andersen HB;Caldwell RS;Toll J;Do T;Saban L</t>
  </si>
  <si>
    <t>Sensitivity of Lamprey Ammocoetes to Six Chemicals</t>
  </si>
  <si>
    <t>Arch. Environ. Contam. Toxicol. 59(4): 622-631</t>
  </si>
  <si>
    <t>Petromyzontiformes</t>
  </si>
  <si>
    <t>6.2 to 8.5</t>
  </si>
  <si>
    <t>24 to 32</t>
  </si>
  <si>
    <t>EDES/4 REPLICATES// CHAR/DIAZINON// ORG/0.21 G,4.9 CM, AMMOCOETES//</t>
  </si>
  <si>
    <t>7.12 to 7.55</t>
  </si>
  <si>
    <t>EDES/60 GM VEGETATION TEST. 60L TANKS CONTAINING PROCESSED SYDNEY TAP WATER. WATER PROCESSED BY FILTERING THROUGH SAND,A MIXED BED SYSTEM, THEN 5UM MESH SIZE AND STORED FOR 2 TO 3 DAYS. JAVA MOSS (RICCIA SP.) USED AS SUBSTRATE WITH TREATMENT.// EE/VEGETATION VS. COMPLEMENTARY CONTROL. ALSO REPORTED, MEAN VALUES FOR ALL VEGETATION TREATMENTS GRAPHED.// CHAR/DIAZINON, TECHNICAL// ORG/LAB BRED. 3 TO 5 CM.//</t>
  </si>
  <si>
    <t>EDES/60 GM VEGETATION TEST. 60L TANKS CONTAINING PROCESSED SYDNEY TAP WATER. WATER PROCESSED BY FILTERING THROUGH SAND,A MIXED BED SYSTEM, THEN 5UM MESH SIZE AND STORED FOR 2 TO 3 DAYS. JAVA MOSS (RICCIA SP.) USED AS SUBSTRATE WITH TREATMENT.// EE/ALSO REPORTED, MEAN VALUES FOR ALL VEGETATION TREATMENTS GRAPHED.// CHAR/DIAZINON, TECHNICAL// ORG/LAB BRED. 3 TO 5 CM.//</t>
  </si>
  <si>
    <t>Anabantidae</t>
  </si>
  <si>
    <t>Anabas</t>
  </si>
  <si>
    <t>testudineus</t>
  </si>
  <si>
    <t>Anabas testudineus</t>
  </si>
  <si>
    <t>Climbing Perch</t>
  </si>
  <si>
    <t>EDES/GLASS AQUARIA WITH TAP WATER. 3 REPLICATES.// EE/PROBIT ANALYSIS// CHAR/DIAZINON, DIAZINON 60EC// ORG/4.369 G,AVERAGE OF 6.12 CM//</t>
  </si>
  <si>
    <t>EDES/STATIC RENEWAL// EE/OTHER 96 HOUR MEDIAN LETHAL AND INTERACTIVITY RATIO RESULTS REPORTED.// CHAR/DIAZINON//</t>
  </si>
  <si>
    <t>CHAR/NR// CHAR/CAS#9002931(alpha-(4-(1,1,3,3-Tetramethylbutyl)phenyl)-omega-hydroxypoly(oxy-1,2-ethanediyl)) - ALSO USED AS SOLVENT,CAS#67641(2-Propanone) - ALSO USED AS SOLVENT//ORG/30 MM//</t>
  </si>
  <si>
    <t>EDES/POND WATER TEST, 2 REPLICATES// EE/MALFORMATIONS INCLUDING SEVERE EDEMA, ABNORMAL GUT DEVELOPMENT, AND SIMPLE AXIAL ABNORMALITY// CHAR/DIAZINON, 60EC// ORG/MID BLASTULA TO EARLY GASTRULA///OEF/FATE, TERATOGENIC INDEX//</t>
  </si>
  <si>
    <t>CHAR/DIAZINON// CHAR/CAS#67641(2-Propanone) - ALSO USED AS SOLVENT//CONTR/C,V//</t>
  </si>
  <si>
    <t>EDES/3 REPLICATES// CHAR/DIAZINON// ORG/GILL STAGE//OEF/LIFESTAGE//</t>
  </si>
  <si>
    <t>EDES/4 REPLICATES// CHAR/DIAZINON, NR// ORG/34.55 CM//EFCT%/70.6//EFCT%/OF CONTROL//</t>
  </si>
  <si>
    <t>EDES/4 REPLICATES// CHAR/DIAZINON, NR// ORG/34.55 CM//EFCT%/93.7//EFCT%/OF CONTROL//</t>
  </si>
  <si>
    <t>GGTR</t>
  </si>
  <si>
    <t>Ictaluridae</t>
  </si>
  <si>
    <t>NR Ictaluridae</t>
  </si>
  <si>
    <t>Catfish Family</t>
  </si>
  <si>
    <t>CHAR/BASUDIN 60 EC// ORG/2-10 CM, AUTHOR REPORTED///CONTR/C,P,O=ACETONE//</t>
  </si>
  <si>
    <t>EDES/4 REPLICATES// CONC/CI = 5.12 TO 6.4// CHAR/DIAZINON, NR// CHAR/CAS#67685(Sulfinyl bis(methane)) - ALSO USED AS SOLVENT//</t>
  </si>
  <si>
    <t>EDES/LAB ACUTE STATIC-RENEWAL STUDY// EE/SPEARMAN-KARBER METHOD// CHAR/DIAZINON, DIAZINON AG, 600 WBC// ORG/MALE, FEMALE,4.8 G,WILD, 5 TO 7 CM//OEF/MESOCOSM, MIXTURE STUDY//</t>
  </si>
  <si>
    <t>CHAR/DIAZINON// ORG/0.000032 G, 16.9 MM//</t>
  </si>
  <si>
    <t>EDES/GLASS AQUARIA WITH TAP WATER. 3 REPLICATES.// EE/PROBIT ANALYSIS// CHAR/DIAZINON, DIAZINON 60EC// ORG/4.369 G,AVERAGE OF 6.12 CM//EFCT%/100//</t>
  </si>
  <si>
    <t>EDES/DEFINITIVE TEST. 60L TANKS CONTAINING PROCESSED SYDNEY TAP WATER. WATER PROCESSED BY FILTERING THROUGH SAND,A MIXED BED SYSTEM, THEN 5UM MESH SIZE AND STORED FOR 2 TO 3 DAYS. // CHAR/DIAZINON, TECHNICAL// ORG/LAB BRED. 3 TO 5 CM.//</t>
  </si>
  <si>
    <t>EDES/LAB ACUTE STATIC-RENEWAL STUDY// EE/NON-LINEAR REGRESSION// CHAR/DIAZINON, DIAZINON AG, 600 WBC// ORG/MALE, FEMALE,4.8 G,WILD, 5 TO 7 CM//OEF/MESOCOSM, MIXTURE STUDY//</t>
  </si>
  <si>
    <t>Carassius auratus</t>
  </si>
  <si>
    <t>Goldfish</t>
  </si>
  <si>
    <t>EDES/RECONSTITUTED WATER// CHAR/NR// CHAR/CAS#67641(2-Propanone) - ALSO USED AS SOLVENT//ORG/2.5-6.0 CM//</t>
  </si>
  <si>
    <t>Geiger DL;Call DJ;Brooke LT</t>
  </si>
  <si>
    <t>Acute Toxicities of Organic Chemicals to Fathead Minnows (Pimephales promelas) Volume IV</t>
  </si>
  <si>
    <t>Ctr.for Lake Superior Environ.Stud., Volume 4, Univ.of Wisconsin-Superior, Superior, WI : 355 p.</t>
  </si>
  <si>
    <t>CHAR/NR// ORG/21.8 MM, 0.160 G//</t>
  </si>
  <si>
    <t>TWBC</t>
  </si>
  <si>
    <t>Adedeji OB;Adeyemo OK;Agbede SA</t>
  </si>
  <si>
    <t>Effects of Diazinon on Blood Parameters in the African Catfish (Clarias gariepinus)</t>
  </si>
  <si>
    <t>Afr. J. Biotechnol. 8(16): 3940-3946</t>
  </si>
  <si>
    <t>EDES/SEMI STATIC EXPOSURE// EE/OTHER CEL ALSO REPORTED// CHAR/DIAZINON, DIAZINTOL// ORG/350 G,WTINT, CULTURED CATFISH, 35///CONC/ONLY CONC TESTED//OEF/MOR//</t>
  </si>
  <si>
    <t>EDES/SEMI STATIC EXPOSURE// EE/OTHER CEL ALSO REPORTED// CHAR/DIAZINON, DIAZINTOL// ORG/350 G,WTINT, WILD CATFISH, 35 CM///CONC/ONLY CONC TESTED//OEF/MOR//</t>
  </si>
  <si>
    <t>Increasing Uptake and Bioactivation with Development Positively Modulate Diazinon Toxicity in Early Life Stage Medaka (Oryzias latipes)</t>
  </si>
  <si>
    <t>Toxicol. Sci. 61(2): 304-313</t>
  </si>
  <si>
    <t>CHAR/DIAZINON// ORG/DAY 11//</t>
  </si>
  <si>
    <t>EDES/STANDARD FETAX SOLUTION TEST, 2 REPLICATES// CHAR/DIAZINON, 60EC// ORG/MID BLASTULA TO EARLY GASTRULA///OEF/FATE, TERATOGENIC INDEX//</t>
  </si>
  <si>
    <t>EE/LENGTH ALSO REPORTED// CHAR/DIAZINON// ORG/0.000032 G,16.9 MM//</t>
  </si>
  <si>
    <t>CHAR/NR// CHAR/CAS#9002931(alpha-(4-(1,1,3,3-Tetramethylbutyl)phenyl)-omega-hydroxypoly(oxy-1,2-ethanediyl)) - ALSO USED AS SOLVENT,CAS#67641(2-Propanone) - ALSO USED AS SOLVENT//ORG/35 MM//</t>
  </si>
  <si>
    <t>AMPT</t>
  </si>
  <si>
    <t>Pincetich CA</t>
  </si>
  <si>
    <t>Metabolic Effects of Pesticide Exposure During Embryogenesis in Medaka (Oryzias latipes) and Chinook Salmon (Oncorhynchus tshawytscha)</t>
  </si>
  <si>
    <t>Ph.D Thesis, University of California, Davis, CA : 139 p.</t>
  </si>
  <si>
    <t>AL</t>
  </si>
  <si>
    <t>EE/ATP, PCR, GDP, ADP, GTP ALSO REPORTED// CHAR/DIAZINON, TECHNICAL GRADE//</t>
  </si>
  <si>
    <t>GBCM</t>
  </si>
  <si>
    <t>Viant MR;Pincetich CA;Tjeerdema RS</t>
  </si>
  <si>
    <t>Metabolic Effects of Dinoseb, Diazinon and Esfenvalerate in Eyed Eggs and Alevins of Chinook Salmon (Oncorhynchus tshawytscha) Determined by 1H NMR Metabolomics</t>
  </si>
  <si>
    <t>Aquat. Toxicol. 77(4): 359-371</t>
  </si>
  <si>
    <t>EY</t>
  </si>
  <si>
    <t>EDES/5 REPLICATES// EE/PRINCIPAL COMPONENTS ANALYSIS PC1 PROFILE, HIGHEST CONC NOT ANALYZED DUE TO MORTALITY, STATS TO C,V CONTROLS// CHAR/DIAZINON// CHAR/CAS#67561(Methanol) - ALSO USED AS SOLVENT//CONTR/C,V//OEF/TOXICITY SYMPTOMS, RECOVERY//</t>
  </si>
  <si>
    <t>SOFT*</t>
  </si>
  <si>
    <t>EDES/5 REPLICATES// EE/STATS TO C,V CONTROLS//// CHAR/DIAZINON// CHAR/CAS#67561(Methanol) - ALSO USED AS SOLVENT//CONTR/C,V//</t>
  </si>
  <si>
    <t>CHAR/DIAZINON// CHAR/CAS#67641(2-Propanone) - ALSO USED AS SOLVENT//CONTR/C,V//EFCT%/100//</t>
  </si>
  <si>
    <t>CHAR/DIAZINON OXON// CHAR/CAS#67641(2-Propanone) - ALSO USED AS SOLVENT//CONTR/C,V//EFCT%/100//</t>
  </si>
  <si>
    <t>EDES/3 REPLICATES// CHAR/BASUDIN, 60 EM// CHAR/CAS#67641(2-Propanone) - ALSO USED AS SOLVENT//EFCT%/100//</t>
  </si>
  <si>
    <t>7.18 to 7.67</t>
  </si>
  <si>
    <t>EDES/UNSTERILIZED SAND TEST. 60L TANKS CONTAINING PROCESSED SYDNEY TAP WATER. WATER PROCESSED BY FILTERING THROUGH SAND,A MIXED BED SYSTEM, THEN 5UM MESH SIZE AND STORED FOR 2 TO 3 DAYS. SAND SUBSTRATE USED WITH THE TREATMENT.// EE/ALSO REPORTED, MEAN VALUES FOR ALL SAND TREATMENTS GRAPHED.// CHAR/DIAZINON, TECHNICAL// ORG/LAB BRED. 3 TO 5 CM.//</t>
  </si>
  <si>
    <t>7.05 to 7.68</t>
  </si>
  <si>
    <t>EDES/STERILIZED SAND TEST. 60L TANKS CONTAINING PROCESSED SYDNEY TAP WATER. WATER PROCESSED BY FILTERING THROUGH SAND,A MIXED BED SYSTEM, THEN 5UM MESH SIZE AND STORED FOR 2 TO 3 DAYS. SAND SUBSTRATE USED WITH TREATMENT.// EE/ALSO REPORTED, MEAN VALUES FOR ALL SAND TREATMENTS GRAPHED.// CHAR/DIAZINON, TECHNICAL// ORG/LAB BRED. 3 TO 5 CM.//</t>
  </si>
  <si>
    <t>CHAR/NR// ORG/65 G//EFCT%/3.13//</t>
  </si>
  <si>
    <t>CHAR/NR// ORG/65 G//EFCT%/3.07//</t>
  </si>
  <si>
    <t>CHAR/NR// ORG/65 G//EFCT%/15.30//</t>
  </si>
  <si>
    <t>CHAR/NR// ORG/65 G//EFCT%/10.33//</t>
  </si>
  <si>
    <t>CHAR/NR// ORG/65 G//EFCT%/0.96//</t>
  </si>
  <si>
    <t>CHAR/NR// ORG/65 G//EFCT%/22.22//</t>
  </si>
  <si>
    <t>CHAR/NR// ORG/65 G//EFCT%/25.00//</t>
  </si>
  <si>
    <t>CHAR/NR// ORG/65 G//EFCT%/6.79//</t>
  </si>
  <si>
    <t>CHAR/NR// ORG/65 G//EFCT%/16.59//</t>
  </si>
  <si>
    <t>CHAR/NR// ORG/65 G//EFCT%/0.72//</t>
  </si>
  <si>
    <t>CHAR/NR// ORG/65 G//EFCT%/5.94//</t>
  </si>
  <si>
    <t>CHAR/NR// ORG/65 G//EFCT%/10.81//</t>
  </si>
  <si>
    <t>CHAR/NR// ORG/65 G//EFCT%/18.18//</t>
  </si>
  <si>
    <t>CHAR/NR// ORG/65 G//EFCT%/4.65//</t>
  </si>
  <si>
    <t>CHAR/NR// ORG/65 G//EFCT%/16.25//</t>
  </si>
  <si>
    <t>CHAR/NR// ORG/65 G//EFCT%/3.34//</t>
  </si>
  <si>
    <t>CHAR/NR// ORG/65 G//EFCT%/21.32//</t>
  </si>
  <si>
    <t>CHAR/NR// ORG/65 G//EFCT%/1.92//</t>
  </si>
  <si>
    <t>CHAR/NR// ORG/65 G//EFCT%/18.84//</t>
  </si>
  <si>
    <t>CHAR/NR// ORG/65 G//EFCT%/12.41//</t>
  </si>
  <si>
    <t>CHAR/NR// ORG/65 G//EFCT%/5.43//</t>
  </si>
  <si>
    <t>CHAR/NR// ORG/65 G//EFCT%/13.90//</t>
  </si>
  <si>
    <t>EDES/POND WATER TEST, 2 REPLICATES// CHAR/DIAZINON, 60EC// ORG/MID BLASTULA TO EARLY GASTRULA///OEF/FATE, TERATOGENIC INDEX//</t>
  </si>
  <si>
    <t>NCRO</t>
  </si>
  <si>
    <t>EE/RETINA, PERCENTAGE LESION AREA ALSO REPORTED// CHAR/DIAZINON//</t>
  </si>
  <si>
    <t>EDES/3 REPLICATES// CHAR/DIAZINON// ORG/5 G//OEF/TOXICITY SYMPTOMS//</t>
  </si>
  <si>
    <t>Svoboda M;Luskova V;Drastichova J;Zlabek V</t>
  </si>
  <si>
    <t>The Effect of Diazinon on Haematological Indices of Common Carp (Cyprinus carpio L.)</t>
  </si>
  <si>
    <t>Acta Vet. Brno 70: 457-465</t>
  </si>
  <si>
    <t>7.82*</t>
  </si>
  <si>
    <t>CONC//// CHAR/BASUDIN 600 EW// ORG/9.0 G WTINT, 67.2 MM//CONC/FROM GRAPH//</t>
  </si>
  <si>
    <t>EDES/LAB ACUTE STATIC-RENEWAL STUDY// CHAR/DIAZINON, DIAZINON AG, 600 WBC// ORG/MALE, FEMALE,4.8 G,WILD, 5 TO 7 CM//OEF/MESOCOSM, MIXTURE STUDY//EFCT%/100//</t>
  </si>
  <si>
    <t>CHAR/DIAZINON-90// CHAR/CAS#67641(2-Propanone) - ALSO USED AS SOLVENT//ORG/5-9 G, 5-7 CM//</t>
  </si>
  <si>
    <t>CHAR/BASUDIN 600 EW// ORG/9.0 G WTINT, 67.2 MM//</t>
  </si>
  <si>
    <t>EDES/STANDARD FETAX SOLUTION TEST, 2 REPLICATES// CHAR/DIAZINON, 60EC// ORG/MID BLASTULA TO EARLY GASTRULA///OEF/FATE, TERATOGENIC INDEX//EFCT%/100//</t>
  </si>
  <si>
    <t>EDES/POND WATER TEST, 2 REPLICATES// CHAR/DIAZINON, 60EC// ORG/MID BLASTULA TO EARLY GASTRULA///OEF/FATE, TERATOGENIC INDEX//EFCT%/100//</t>
  </si>
  <si>
    <t>7.23 to 7.77</t>
  </si>
  <si>
    <t>EDES/MUD TEST. 60L TANKS CONTAINING PROCESSED SYDNEY TAP WATER. WATER PROCESSED BY FILTERING THROUGH SAND,A MIXED BED SYSTEM, THEN 5UM MESH SIZE AND STORED FOR 2 TO 3 DAYS. MUD SUBSTRATE USED WITH TREATMENT.// CHAR/DIAZINON, TECHNICAL// ORG/LAB BRED. 3 TO 5 CM.//</t>
  </si>
  <si>
    <t>1 to 2</t>
  </si>
  <si>
    <t>7.65 to 7.82</t>
  </si>
  <si>
    <t>CHAR/BASUDIN 600 EW// ORG/272 G,WTINT//CONC/ONLY CONC TESTED//</t>
  </si>
  <si>
    <t>EE/BANDED// CHAR/BASUDIN 600 EW// ORG/272 G,WTINT//CONC/ONLY CONC TESTED//</t>
  </si>
  <si>
    <t>MTMC</t>
  </si>
  <si>
    <t>EE/SEGMENTED// CHAR/BASUDIN 600 EW// ORG/272 G,WTINT//CONC/ONLY CONC TESTED//</t>
  </si>
  <si>
    <t>MYLO</t>
  </si>
  <si>
    <t>CONC//// CHAR/BASUDIN 600 EW// ORG/272 G WTINT//CONC/ONLY CONC TESTED//</t>
  </si>
  <si>
    <t>AECH</t>
  </si>
  <si>
    <t>EE/ONLY 10 AND 20 PPM RESULTS ANALYZED// CHAR/DIAZINON, TECHNICAL GRADE//</t>
  </si>
  <si>
    <t>ATPT</t>
  </si>
  <si>
    <t>EE/NO CLEAR DOSE RESPONSE, ONLY 10 AND 20 PPM RESULTS ANALYZED, AMP, PCR, ADP, GDP, GTP ALSO REPORTED// CHAR/DIAZINON, TECHNICAL GRADE//</t>
  </si>
  <si>
    <t>EE/ONLY 10 AND 20 PPM RESULTS ANALYZED// CHAR/DIAZINON, TECHNICAL GRADE// EFCT%/0//</t>
  </si>
  <si>
    <t>EDES/5 REPLICATES// EE/HIGHEST CONC NOT ANALYZED DUE TO MORTALITY, STATS TO C,V CONTROLS// CHAR/DIAZINON// CHAR/CAS#67561(Methanol) - ALSO USED AS SOLVENT//CONTR/C,V//OEF/TOXICITY SYMPTOMS, RECOVERY//</t>
  </si>
  <si>
    <t>G5TP</t>
  </si>
  <si>
    <t>EDES/5 REPLICATES// EE/HIGHEST CONC NOT ANALYZED DUE TO MORTALITY, STATS TO C,V CONTROLS // CHAR/DIAZINON// CHAR/CAS#67561(Methanol) - ALSO USED AS SOLVENT//CONTR/C,V//OEF/TOXICITY SYMPTOMS, RECOVERY//</t>
  </si>
  <si>
    <t>ADPT</t>
  </si>
  <si>
    <t>ATAD</t>
  </si>
  <si>
    <t>G5DP</t>
  </si>
  <si>
    <t>EDES/5 REPLICATES// EE/STATS TO C,V CONTROLS, HIGHEST CONC NOT ANALYZED DUE TO MORTALITY//// CHAR/DIAZINON// CHAR/CAS#67561(Methanol) - ALSO USED AS SOLVENT//CONTR/C,V//EFCT%/0//</t>
  </si>
  <si>
    <t>EDES/5 REPLICATES// EE/STATS TO C,V CONTROLS, HIGHEST CONC NOT ANALYZED DUE TO MORTALITY//// CHAR/DIAZINON// CHAR/CAS#67561(Methanol) - ALSO USED AS SOLVENT//CONTR/C,V//</t>
  </si>
  <si>
    <t>EDES/3 REPLICATES// CHAR/DIAZINON// ORG/5 G//OEF/TOXICITY SYMPTOMS, RECOVERY//EFCT%/100//</t>
  </si>
  <si>
    <t>CHAR/BASUDIN 600 EW// ORG/9.0 G,WTINT, 67.2 MM//CONC/FROM GRAPH//OEF/TOXICITY SYMPTOMS//</t>
  </si>
  <si>
    <t>Rollins-Smith LA;Hopkins BD;Reinert LK</t>
  </si>
  <si>
    <t>An Amphibian Model to Test the Effects of Xenobiotic Chemicals on Development of the Hematopoietic System</t>
  </si>
  <si>
    <t>Environ. Toxicol. Chem. 23(12): 2863-2867</t>
  </si>
  <si>
    <t>ug/ml</t>
  </si>
  <si>
    <t>EDES/AFTER 2 H OF EXPOSURE EMBRYOS WERE PLACED IN UNTREATED SOLUTION.// CHAR/DIAZINON// ORG/NIEUWKOOP AND FABER STAGES,//</t>
  </si>
  <si>
    <t>EDES/2 REPLICATES// CHAR/DIAZINON, DIAZINTOL// ORG/350 G,35 CM//OEF/TOXICITY SYMPTOMS//EFCT%/100//</t>
  </si>
  <si>
    <t>CHAR/DIAZINON, TECHNICAL GRADE//</t>
  </si>
  <si>
    <t>EDES/5 REPLICATES// CHAR/DIAZINON// CHAR/CAS#67561(Methanol) - ALSO USED AS SOLVENT//CONTR/C,V//</t>
  </si>
  <si>
    <t>EE/48,72 AND 96 H NOEC/LOEC GRAPHED WHERE NOEC=LOEC// CHAR/DIAZINON, NR//</t>
  </si>
  <si>
    <t>CHAR/DIAZINON// ORG/STAGE 11//</t>
  </si>
  <si>
    <t>CHAR/DIAZINON// ORG/STAGE 29//</t>
  </si>
  <si>
    <t>CHAR/DIAZINON// ORG/STAGE 34//</t>
  </si>
  <si>
    <t>Far MS;Roodsari HV;Zamini A;Mirrasooli E;Kazemi R</t>
  </si>
  <si>
    <t>The Effects of Diazinon on Behavior and Some Hematological Parameters of Fry Rainbow Trout (Oncorhynchus mykiss)</t>
  </si>
  <si>
    <t>World J. Fish Mar. Sci. 4(4): 369-375</t>
  </si>
  <si>
    <t>20.6*</t>
  </si>
  <si>
    <t>EDES/3 REPLICATES// CONC/RECALCULATED// CHAR/DIAZINON, NR//</t>
  </si>
  <si>
    <t>CHAR/DIAZINON, TECHNICAL GRADE// EFCT%/100//</t>
  </si>
  <si>
    <t>EDES/5 REPLICATES// CHAR/DIAZINON// CHAR/CAS#67561(Methanol) - ALSO USED AS SOLVENT//CONTR/C,V//OEF/TOXICITY SYMPTOMS, RECOVERY//EFCT%/100//</t>
  </si>
  <si>
    <t>PHCR</t>
  </si>
  <si>
    <t>EDES/5 REPLICATES// EE/STATS TO C,V CONTROLS// CHAR/DIAZINON// CHAR/CAS#67561(Methanol) - ALSO USED AS SOLVENT//CONTR/C,V//OEF/TOXICITY SYMPTOMS, RECOVERY//</t>
  </si>
  <si>
    <t>EE/ATP TO ADP RATIO ALSO REPORTED// CHAR/DIAZINON, TECHNICAL GRADE//</t>
  </si>
  <si>
    <t>EE/PER CENT HATCH// CHAR/DIAZINON, TECHNICAL GRADE// EFCT%/0//</t>
  </si>
  <si>
    <t>CHAR/DIAZINON, TECHNICAL GRADE// EFCT%/0//</t>
  </si>
  <si>
    <t>EDES/5 REPLICATES// EE/STATS TO C,V CONTROLS// CHAR/DIAZINON// CHAR/CAS#67561(Methanol) - ALSO USED AS SOLVENT//CONTR/C,V//OEF/TOXICITY SYMPTOMS, RECOVERY//EFCT%/0//</t>
  </si>
  <si>
    <t>EDES/5 REPLICATES// EE/STATS TO C,V CONTROLS//// CHAR/DIAZINON// CHAR/CAS#67561(Methanol) - ALSO USED AS SOLVENT//CONTR/C,V//EFCT%/0//</t>
  </si>
  <si>
    <t>EDES/3 REPLICATES// CHAR/DIAZINON// ORG/GILL STAGE//CONC/RECALCULATED//OEF/LIFESTAGE//EFCT%/100//</t>
  </si>
  <si>
    <t>Lee SK;Freitag D;Steinberg C;Kettrup A;Kim YH</t>
  </si>
  <si>
    <t>Effects of Dissolved Humic Materials on Acute Toxicity of Some Organic Chemicals to Aquatic Organisms</t>
  </si>
  <si>
    <t>Water Res. 27(2): 199-204</t>
  </si>
  <si>
    <t>~2</t>
  </si>
  <si>
    <t>TOC</t>
  </si>
  <si>
    <t>CONC//// CHAR/DIAZINON// CHAR/CAS#8001794(Castor oil) - ALSO USED AS SOLVENT,CAS#67685(Sulfinyl bis(methane)) - ALSO USED AS SOLVENT//ORG/2-3 CM//CONC/FROM GRAPH//</t>
  </si>
  <si>
    <t>Posner S;Reimer S</t>
  </si>
  <si>
    <t>The Determination of TLM Values of Diazinon on Fingerling Fish</t>
  </si>
  <si>
    <t>6.5 to 7.4</t>
  </si>
  <si>
    <t>EE/TLM//// CHAR/NR// CHAR/CAS#9005656(Sorbitan, Mono-9-octadecenoate, (Z)-Poly(oxy-1,2-ethanediyl) derivs.) - ALSO USED AS SOLVENT,CAS#67561(Methanol) - ALSO USED AS SOLVENT//ORG/10 G//</t>
  </si>
  <si>
    <t>Notemigonus</t>
  </si>
  <si>
    <t>crysoleucas</t>
  </si>
  <si>
    <t>Notemigonus crysoleucas</t>
  </si>
  <si>
    <t>Golden Shiner</t>
  </si>
  <si>
    <t>EE/TLM//// CHAR/NR// ORG/2.6 G//</t>
  </si>
  <si>
    <t>6.2 to 7.9</t>
  </si>
  <si>
    <t>EE/TLM//// CHAR/NR// ORG/1.8 G//</t>
  </si>
  <si>
    <t>EDES/3.2 DIAMETER TANKS, SEDIMENT, BENTHIC AND EMR SAMPLES// EE/SURVIVAL//// CHAR/DIAZINON, MG8// ORG/2.7 CM, 0.20 G//SUBSTR/0 2.8 %, SA 16 %, SI 40 %, CL 44 %//LOC/NELSON ENV STUDY AREA, UNIV OF KS, LAWRENCE//EFCT%/100*//</t>
  </si>
  <si>
    <t>Devillers J;Meunier T;Chambon P</t>
  </si>
  <si>
    <t>Usefulness of the Dosage-Effect-Time Relation in Ecotoxicology for the Determination of Different Chemical Classes of Toxicants (Interet de la Relation Dose-Effet-Temps en Ecotoxicologie pour la Determination des Differentes Classes Chimiques de Toxiques)</t>
  </si>
  <si>
    <t>Tech. Sci. Munic. 80: 329-334</t>
  </si>
  <si>
    <t>7.8* to 8*</t>
  </si>
  <si>
    <t>EE/CL50//// CHAR/DIAZINON// CHAR/CAS#67641(2-Propanone) - ALSO USED AS SOLVENT,CAS#64175(Ethanol) - ALSO USED AS SOLVENT//ORG/2.5 CM//</t>
  </si>
  <si>
    <t>EDES/SUBCHRONIC STUDY, 4 REPLICATES, CONCENTRATION MEASURED ON DAY 4 AND 10// CHAR/BASUDIN// ORG/40.4 G,17 CM//</t>
  </si>
  <si>
    <t>EDES/SUBCHRONIC STUDY, 4 REPLICATES, CONCENTRATON MEASURED ON DAY 4 AND 10// CHAR/BASUDIN// ORG/40.4 G,17 CM//</t>
  </si>
  <si>
    <t>EDES/FISH EXPOSED TWICE TO 4 DAY PULSES SEPARATED BY 2 WEEKS ENDING AFTER 2 MONTHS// CHAR/DIAZINON, BASUDIN// ORG/10.46 G,WTINT//</t>
  </si>
  <si>
    <t>SVVS</t>
  </si>
  <si>
    <t>EDES/3 REPLICATES// EE/EMBRYO TO GOSNER STAGE 25// CHAR/DIAZINON// OEF/MIXTURE//EFCT%/84//</t>
  </si>
  <si>
    <t>EDES/3 REPLICATES// EE/EMBRYO TO GOSNER STAGE 25// CHAR/DIAZINON// OEF/MIXTURE//EFCT%/93//</t>
  </si>
  <si>
    <t>EDES/3 REPLICATES// CHAR/DIAZINON// OEF/MIXTURE//EFCT%/93.4//</t>
  </si>
  <si>
    <t>CHAR/DIAZINON, 60EC//</t>
  </si>
  <si>
    <t>Conc #1 SG Corrected</t>
  </si>
  <si>
    <t>Conc #2 SG Corrected</t>
  </si>
  <si>
    <t>Conc Units SG Corrected</t>
  </si>
  <si>
    <t>Hyalellidae</t>
  </si>
  <si>
    <t>Hyalella</t>
  </si>
  <si>
    <t>azteca</t>
  </si>
  <si>
    <t>Scud</t>
  </si>
  <si>
    <t>Werner I;Nagel R</t>
  </si>
  <si>
    <t>Stress Proteins HSP60 and HSP70 in Three Species of Amphipods Exposed to Cadmium, Diazinon, Dieldrin and Fluoranthene</t>
  </si>
  <si>
    <t>Environ. Toxicol. Chem. 16(11): 2393-2403</t>
  </si>
  <si>
    <t>Malacostraca</t>
  </si>
  <si>
    <t>Amphipoda</t>
  </si>
  <si>
    <t>7.7 to 8.4</t>
  </si>
  <si>
    <t>EE/STRESS PROTEINS CONC//// CHAR/DIAZINON//</t>
  </si>
  <si>
    <t>Daphniidae</t>
  </si>
  <si>
    <t>Daphnia</t>
  </si>
  <si>
    <t>Water Flea</t>
  </si>
  <si>
    <t>Buser CC;Spaak P;Wolinska J</t>
  </si>
  <si>
    <t>Disease and Pollution Alter Daphnia Taxonomic and Clonal Structure in Experimental Assemblages</t>
  </si>
  <si>
    <t>Freshw. Biol. 57(9): 1865-1874</t>
  </si>
  <si>
    <t>Branchiopoda</t>
  </si>
  <si>
    <t>Diplostraca</t>
  </si>
  <si>
    <t>EDES/5 REPLICATES// EE/NUMBER OF FEMALES// CONC/ONLY CONC TESTED// CHAR/DIAZINON, NR// CHAR/CAS#67641(2-Propanone) - ALSO USED AS SOLVENT//ORG/DAPHNIA GALEATA, DAPHNIA GALEATA X LONGISPINA HYBRIDS, 2 TAXONS, 3 CLONES PER TAXON//</t>
  </si>
  <si>
    <t>Atyidae</t>
  </si>
  <si>
    <t>Caridina</t>
  </si>
  <si>
    <t>Smooth Caridina</t>
  </si>
  <si>
    <t>Sucahyo D;Van Straalen NM;Krave A;Van Gestel CAM</t>
  </si>
  <si>
    <t>Acute Toxicity of Pesticides to the Tropical Freshwater Shrimp Caridina laevis</t>
  </si>
  <si>
    <t>Ecotoxicol. Environ. Saf. 69: 421-427</t>
  </si>
  <si>
    <t>~1</t>
  </si>
  <si>
    <t>Decapoda</t>
  </si>
  <si>
    <t>6.9 to 7.2</t>
  </si>
  <si>
    <t>128* to 136*</t>
  </si>
  <si>
    <t>CHAR/DIAZINON, DIAZINON 60 EC// ORG/8 TO 10 MM AVERAGE LENGTH//</t>
  </si>
  <si>
    <t>Ceriodaphnia</t>
  </si>
  <si>
    <t>dubia</t>
  </si>
  <si>
    <t>Deanovic LA;Markiewicz D;Stillway M;Fong S;Werner I</t>
  </si>
  <si>
    <t>Comparing the Effectiveness of Chronic Water Column Tests with the Crustaceans Hyalella azteca (Order: Amphipoda) and Ceriodaphnia dubia (Order: Cladocera) in Detecting Toxicity of Current-Use Insecticides</t>
  </si>
  <si>
    <t>Environ. Toxicol. Chem. 32: 707-712</t>
  </si>
  <si>
    <t>EDES/AMBIENT WATER// CHAR/DIAZINON, NR// CHAR/CAS#67561(Methanol) - ALSO USED AS SOLVENT//EFCT%/10//</t>
  </si>
  <si>
    <t>EDES/S900 SYNTHETIC WATER// CHAR/DIAZINON, NR// CHAR/CAS#67561(Methanol) - ALSO USED AS SOLVENT//</t>
  </si>
  <si>
    <t>magna</t>
  </si>
  <si>
    <t>Fernandez-Casalderrey A;Ferrando MD;Andreu-Moliner E</t>
  </si>
  <si>
    <t>Chronic Toxicity of Diazinon to Daphnia magna: Effects on Survival, Reproduction and Growth</t>
  </si>
  <si>
    <t>Toxicol. Environ. Chem. 49(1-2): 25-32</t>
  </si>
  <si>
    <t>EE/LONGEVITY//// CHAR/DIAZINON// CHAR/CAS#67641(2-Propanone) - ALSO USED AS SOLVENT//</t>
  </si>
  <si>
    <t>EDES/AMBIENT WATER// CHAR/DIAZINON, NR// CHAR/CAS#67561(Methanol) - ALSO USED AS SOLVENT//</t>
  </si>
  <si>
    <t>NOAEC</t>
  </si>
  <si>
    <t>LOAEC</t>
  </si>
  <si>
    <t>Tech</t>
  </si>
  <si>
    <t>Suprenant</t>
  </si>
  <si>
    <t>Dortland RJ</t>
  </si>
  <si>
    <t>Toxicological Evaluation of Parathion and Azinphosmethyl in Freshwater Model Ecosystems</t>
  </si>
  <si>
    <t>Versl. Landbouwkd. Onderz. 898: 1-112</t>
  </si>
  <si>
    <t>IMBL</t>
  </si>
  <si>
    <t>EE/YOUNG PER FEMALE//// CHAR/DIAZINON// CHAR/CAS#67641(2-Propanone) - ALSO USED AS SOLVENT//</t>
  </si>
  <si>
    <t>Polycentropodidae</t>
  </si>
  <si>
    <t>Cyrnus</t>
  </si>
  <si>
    <t>trimaculatus</t>
  </si>
  <si>
    <t>Caddisfly</t>
  </si>
  <si>
    <t>Van der Geest HG;Greve GD;Kroon A;Kuijl S;Kraak MHS;Admiraal W</t>
  </si>
  <si>
    <t>Sensitivity of Characteristic Riverine Insects, the Caddisfly Cyrnus trimaculatus and the Mayfly Ephoron virgo, to Copper and Diazinon</t>
  </si>
  <si>
    <t>Environ. Pollut. 109: 177-182</t>
  </si>
  <si>
    <t>20 to 25</t>
  </si>
  <si>
    <t>Trichoptera</t>
  </si>
  <si>
    <t>EDES/DUTCH STANDARD WATER USED FOR TESTING// CHAR/DIAZINON// ORG/2ND INSTAR//</t>
  </si>
  <si>
    <t>EPYR</t>
  </si>
  <si>
    <t>Fort DJ;Stover EL;Burks SL;Atherton RA;Blankemeyer JT</t>
  </si>
  <si>
    <t>Utilizing Biomarker Techniques: Cellular Membrane Potential as a Biomarker of Subchronic Toxicity</t>
  </si>
  <si>
    <t>In: D.A.Bengtson and D.S.Henshel (Eds.), Environmental Toxicology and Risk Assessment: Biomarkers and Risk Assessment, 5th Volume, ASTM STP 1306, Philadelphia, PA : 177-187</t>
  </si>
  <si>
    <t>EDES/HARD RECONSTITUTED WATER// EE/CELL MEMBRANE POTENTIAL// CHAR/DIAZINON, OPTIMUM GRADE//</t>
  </si>
  <si>
    <t>Banks KE;Turner PK;Wood SH;Matthews C</t>
  </si>
  <si>
    <t>Increased Toxicity to Ceriodaphnia dubia in Mixtures of Atrazine and Diazinon at Environmentally Realistic Concentrations</t>
  </si>
  <si>
    <t>Ecotoxicol. Environ. Saf. 60(1): 28-36</t>
  </si>
  <si>
    <t>8.35 to 8.36</t>
  </si>
  <si>
    <t>EDES/ACUTE// CHAR/DIAZINON//</t>
  </si>
  <si>
    <t>Toxicity Data on Diazinon, Aniline, 2,4-Dimethylphenol</t>
  </si>
  <si>
    <t>Memo to C.Stephan, U.S.EPA, Duluth, MN, D.Call and L.Brooke, Ctr.for Lake Superior Environ.Stud., Superior, WI : 11 p.</t>
  </si>
  <si>
    <t>&lt;6</t>
  </si>
  <si>
    <t>EE/MEAN # OF YOUNG PER FEMALE//// CHAR/DIAZINON// CHAR/CAS#67561(Methanol) - ALSO USED AS SOLVENT//</t>
  </si>
  <si>
    <t>EE/MEAN NUMBER OF D TO 1ST REP, BY DEFINITION//// CHAR/DIAZINON// CHAR/CAS#67641(2-Propanone) - ALSO USED AS SOLVENT//</t>
  </si>
  <si>
    <t>EDES/S900 SYNTHETIC WATER// CHAR/DIAZINON, NR// CHAR/CAS#67561(Methanol) - ALSO USED AS SOLVENT//EFCT%/100//</t>
  </si>
  <si>
    <t>Biesinger KE</t>
  </si>
  <si>
    <t>The Chronic Toxicity of Some Pesticides to Daphnia magna</t>
  </si>
  <si>
    <t>Interim Rep.No.ROAP 16AAK, Task 06, Natl.Water Qual.Lab., Duluth, MN : 5 p.</t>
  </si>
  <si>
    <t>EE/TL50// CHAR/DIAZINON//</t>
  </si>
  <si>
    <t>EE/REPRODUCTION IMPAIRMENT// CHAR/DIAZINON//</t>
  </si>
  <si>
    <t>Buser CC;Jansen M;Pauwels K;De Meester L;Spaak P</t>
  </si>
  <si>
    <t>Combined Exposure to Parasite and Pesticide Causes Increased Mortality in the Water Flea Daphnia</t>
  </si>
  <si>
    <t>Aquat. Ecol. 46(2): 261-268</t>
  </si>
  <si>
    <t>EDES/6 REPLICATES// EE/REPRODUCTIVE OUTPUT// CONC/ONLY CONC TESTED// CHAR/DIAZINON, NR// CHAR/CAS#67641(2-Propanone) - ALSO USED AS SOLVENT//ORG/THIRD CLUTCH//</t>
  </si>
  <si>
    <t>EDES/6 REPLICATES// CONC/ONLY CONC TESTED// CHAR/DIAZINON, NR// CHAR/CAS#67641(2-Propanone) - ALSO USED AS SOLVENT//ORG/THIRD CLUTCH//</t>
  </si>
  <si>
    <t>EDES/LAKE SUPERIOR CULTURED WATER// CHAR/DIAZINON// CHAR/CAS#67561(Methanol) - ALSO USED AS SOLVENT//</t>
  </si>
  <si>
    <t>EE/MEAN NUMBER OF D TO 1ST REP BY DEFINITION//// CHAR/DIAZINON// CHAR/CAS#67641(2-Propanone) - ALSO USED AS SOLVENT//</t>
  </si>
  <si>
    <t>Bailey HC;Miller JL;Miller MJ;Wiborg LC;Deanovic L;Shed T</t>
  </si>
  <si>
    <t>Joint Acute Toxicity of Diazinon and Chlorpyrifos to Ceriodaphnia dubia</t>
  </si>
  <si>
    <t>Environ. Toxicol. Chem. 16(11): 2304-2308</t>
  </si>
  <si>
    <t>7.40 to 8.23</t>
  </si>
  <si>
    <t>80 to 100</t>
  </si>
  <si>
    <t>EDES/LAB WATER// CHAR/DIAZINON// CHAR/CAS#67561(Methanol) - ALSO USED AS SOLVENT//</t>
  </si>
  <si>
    <t>GPOP</t>
  </si>
  <si>
    <t>EE/INTRINSIC RATE OF NATURAL INCREASE//// CHAR/DIAZINON// CHAR/CAS#67641(2-Propanone) - ALSO USED AS SOLVENT//</t>
  </si>
  <si>
    <t>Mahar AM;Watzin MC</t>
  </si>
  <si>
    <t>Effects of Metal and Organophosphate Mixtures on Ceriodaphnia dubia Survival and Reproduction</t>
  </si>
  <si>
    <t>Environ. Toxicol. Chem. 24(7): 1579-1586</t>
  </si>
  <si>
    <t>16 to 23</t>
  </si>
  <si>
    <t>8.24* to 8.31*</t>
  </si>
  <si>
    <t>88* to 96*</t>
  </si>
  <si>
    <t>EDES/MAY 2000 TRIAL, 10 REPLICATES// CHAR/DIAZINON, CARRIER/ANALYTICAL/// CHAR/CAS#67641(2-Propanone) - ALSO USED AS SOLVENT//CONTR/C,V//OEF/MIXTURE,MODELING//</t>
  </si>
  <si>
    <t>pulex</t>
  </si>
  <si>
    <t>Stark JD;Vargas RI</t>
  </si>
  <si>
    <t>Demographic Changes in Daphnia pulex (Leydig) After Exposure to the Insecticides Spinosad and Diazinon</t>
  </si>
  <si>
    <t>Ecotoxicol. Environ. Saf. 56(3): 334-338</t>
  </si>
  <si>
    <t>7.4 to 7.8</t>
  </si>
  <si>
    <t>CHAR/DIAZINON, DIAZINON AG 500// ORG/LAB STRAIN. BEYOND THE THIRD///EFCT%/100//</t>
  </si>
  <si>
    <t>EE/NUMBER OF BROODS//// CHAR/DIAZINON// CHAR/CAS#67641(2-Propanone) - ALSO USED AS SOLVENT//</t>
  </si>
  <si>
    <t>IC50</t>
  </si>
  <si>
    <t>EDES/SUMP 104 WATER// CHAR/DIAZINON// CHAR/CAS#67561(Methanol) - ALSO USED AS SOLVENT//</t>
  </si>
  <si>
    <t>Bailey HC;Elphick JR;Krassoi R;Lovell A</t>
  </si>
  <si>
    <t>Joint Acute Toxicity of Diazinon and Ammonia to Ceriodaphnia dubia</t>
  </si>
  <si>
    <t>Environ. Toxicol. Chem. 20(12): 2877-2882</t>
  </si>
  <si>
    <t>&lt;48</t>
  </si>
  <si>
    <t>EDES/NOVEMBER 2000 TRIAL, 10 REPLICATES// CHAR/DIAZINON, CARRIER/ANALYTICAL/// CHAR/CAS#67641(2-Propanone) - ALSO USED AS SOLVENT//CONTR/C,V//OEF/MIXTURE,MODELING//</t>
  </si>
  <si>
    <t>EE/MORTALITY// CHAR/DIAZINON, DIAZINON 60 EC// ORG/15 TO 20 MM AVERAGE LENGTH//</t>
  </si>
  <si>
    <t>CHAR/DIAZINON, DIAZINON 60 EC// ORG/15 TO 20 MM AVERAGE LENGTH//</t>
  </si>
  <si>
    <t>EE/BROOD SIZE//// CHAR/DIAZINON// CHAR/CAS#67641(2-Propanone) - ALSO USED AS SOLVENT//</t>
  </si>
  <si>
    <t>6 to 18</t>
  </si>
  <si>
    <t>Bailey HC;DiGiorgio C;Kroll K;Miller JL;Hinton DE;Starrett G</t>
  </si>
  <si>
    <t>Development of Procedures for Identifying Pesticide Toxicity in Ambient Waters: Carbofuran, Diazinon, Chlorpyrifos</t>
  </si>
  <si>
    <t>Environ. Toxicol. Chem. 15(6): 837-845</t>
  </si>
  <si>
    <t>CHAR/DIAZINON// CHAR/CAS#67561(Methanol) - ALSO USED AS SOLVENT//</t>
  </si>
  <si>
    <t>EDES/MOSHER SLOUGH WATER// CHAR/DIAZINON// CHAR/CAS#67561(Methanol) - ALSO USED AS SOLVENT//</t>
  </si>
  <si>
    <t>cornuta</t>
  </si>
  <si>
    <t>Banks KE;Wood SH;Matthews C;Thuesen KA</t>
  </si>
  <si>
    <t>Joint Acute Toxicity of Diazinon and Copper to Ceriodaphnia dubia</t>
  </si>
  <si>
    <t>Environ. Toxicol. Chem. 22(7): 1562-1567</t>
  </si>
  <si>
    <t>EDES/STRATIFIED RANDOM// CHAR/DIAZINON//</t>
  </si>
  <si>
    <t>FLTR</t>
  </si>
  <si>
    <t>Effect of Sublethal Concentrations of Pesticides on the Feeding Behavior of Daphnia magna</t>
  </si>
  <si>
    <t>Ecotoxicol. Environ. Saf. 27(1): 82-89</t>
  </si>
  <si>
    <t>CHAR/DIAZINON// CHAR/CAS#67561(Methanol) - ALSO USED AS SOLVENT//EFCT%/100//</t>
  </si>
  <si>
    <t>Morrissey</t>
  </si>
  <si>
    <t>GGRO</t>
  </si>
  <si>
    <t>EE/LENGTH//// CHAR/DIAZINON// CHAR/CAS#67641(2-Propanone) - ALSO USED AS SOLVENT//</t>
  </si>
  <si>
    <t>EDES/AMBIENT WATER// CHAR/DIAZINON, NR// CHAR/CAS#67561(Methanol) - ALSO USED AS SOLVENT//EFCT%/100//</t>
  </si>
  <si>
    <t>7.3 to 7.5</t>
  </si>
  <si>
    <t>EDES/DILUTED MINERAL WATER, YCT STANDARD// CHAR/DIAZINON// CHAR/CAS#67561(Methanol) - ALSO USED AS SOLVENT//</t>
  </si>
  <si>
    <t>EDES/RECONSTITUTED WATER, YCT STANDARD// CHAR/DIAZINON// CHAR/CAS#67561(Methanol) - ALSO USED AS SOLVENT//</t>
  </si>
  <si>
    <t>GFDB</t>
  </si>
  <si>
    <t>Stark JD</t>
  </si>
  <si>
    <t>How Closely do Acute Lethal Concentration Estimates Predict Effects of Toxicants on Populations?</t>
  </si>
  <si>
    <t>Integr. Environ. Assess. Manag. 1(2): 109-113</t>
  </si>
  <si>
    <t>EDES/TREATMENTS IN PLASTIC CUPS// CHAR/DIAZINON// ORG/LAB STRAIN//</t>
  </si>
  <si>
    <t>EDES/TREATMENTS IN PLASTIC CUPS// CHAR/DIAZINON// ORG/LAB STRAIN//EFCT%/100//</t>
  </si>
  <si>
    <t>7.4 to 8.0</t>
  </si>
  <si>
    <t>EDES/LAKE SUPERIOR WATER, YCT STANDARD// CHAR/DIAZINON// CHAR/CAS#67561(Methanol) - ALSO USED AS SOLVENT//</t>
  </si>
  <si>
    <t>ins</t>
  </si>
  <si>
    <t>CHAR/TECHNICAL MATERIAL//</t>
  </si>
  <si>
    <t>Vilkas</t>
  </si>
  <si>
    <t>CHAR/DIAZINON// CHAR/CAS#67641(2-Propanone) - ALSO USED AS SOLVENT//ENDPT/LITCHFIELD AND WILCOXON//</t>
  </si>
  <si>
    <t>&gt;98</t>
  </si>
  <si>
    <t>Anderson TD;Lydy MJ</t>
  </si>
  <si>
    <t>Increased Toxicity to Invertebrates Associated with a Mixture of Atrazine and Organophosphate Insecticides</t>
  </si>
  <si>
    <t>Environ. Toxicol. Chem. 21(7): 1507-1514</t>
  </si>
  <si>
    <t>14 to 21</t>
  </si>
  <si>
    <t>Moinidae</t>
  </si>
  <si>
    <t>Moina</t>
  </si>
  <si>
    <t>macrocopa</t>
  </si>
  <si>
    <t>Wong CK</t>
  </si>
  <si>
    <t>Effects of Diazinon on Some Population Parameters of Moina macrocopa (Cladocera)</t>
  </si>
  <si>
    <t>Water Air Soil Pollut. 393: 393-399</t>
  </si>
  <si>
    <t>NB</t>
  </si>
  <si>
    <t>Cladocera</t>
  </si>
  <si>
    <t>6.5* to 7.0*</t>
  </si>
  <si>
    <t>CHAR/DIAZINON// CHAR/CAS#67641(2-Propanone) - ALSO USED AS SOLVENT//EFCT%/100//</t>
  </si>
  <si>
    <t>Hydropsychidae</t>
  </si>
  <si>
    <t>Hydropsyche</t>
  </si>
  <si>
    <t>angustipennis</t>
  </si>
  <si>
    <t>Van der Geest HG;Greve GD;De Haas EM;Scheper BB;Kraak MHS;Stuijfzand SC;Augustijn KH;Admiraal W</t>
  </si>
  <si>
    <t>Survival and Behavioral Responses of Larvae of the Caddisfly Hydropsyche angustipennis to Copper and Diazinon</t>
  </si>
  <si>
    <t>Environ. Toxicol. Chem. 18(9): 1965-1971</t>
  </si>
  <si>
    <t>210*</t>
  </si>
  <si>
    <t>CHAR/DIAZINON// ORG/FIRST INSTAR//</t>
  </si>
  <si>
    <t>Chironomidae</t>
  </si>
  <si>
    <t>Chironomus</t>
  </si>
  <si>
    <t>riparius</t>
  </si>
  <si>
    <t>Midge</t>
  </si>
  <si>
    <t>LOCO</t>
  </si>
  <si>
    <t>Beauchard O;Choi KH;Lee SH;Ji CW;Lek S;Chon TS</t>
  </si>
  <si>
    <t>Quantitative Characterization of Response Behaviors and Individual Variation in Chironomus riparius After Treatments of Diazinon</t>
  </si>
  <si>
    <t>In: C.A.Brebbia and E.Tiezzi (Eds.), Ecosystems and Sustainable Development VII, WIT Press, London, UK : 127-138</t>
  </si>
  <si>
    <t>EE/MEAN SPEED. OTHER LOCO VARIABLES ALSO REPORTED// CHAR/DIAZINON// CONC/ONLY CONC TESTED//</t>
  </si>
  <si>
    <t>Polymitarcyidae</t>
  </si>
  <si>
    <t>Ephoron</t>
  </si>
  <si>
    <t>virgo</t>
  </si>
  <si>
    <t>Mayfly</t>
  </si>
  <si>
    <t>Van der Geest HG;Soppe WJ;Greve GD;Kroon A;Kraak MHS</t>
  </si>
  <si>
    <t>Combined Effects of Lowered Oxygen and Toxicants (Copper and Diazinon) on the Mayfly Ephoron virgo</t>
  </si>
  <si>
    <t>Environ. Toxicol. Chem. 21(2): 431-436</t>
  </si>
  <si>
    <t>0 to 2</t>
  </si>
  <si>
    <t>Ephemeroptera</t>
  </si>
  <si>
    <t>9 to 14</t>
  </si>
  <si>
    <t>EDES/4 REPLICATES, AMBIENT WATER// CHAR/DIAZINON, NR// CHAR/CAS#67561(Methanol) - ALSO USED AS SOLVENT//</t>
  </si>
  <si>
    <t>EDES/4 REPLICATES, S900 SYNTHETIC WATER// CHAR/DIAZINON, NR// CHAR/CAS#67561(Methanol) - ALSO USED AS SOLVENT//</t>
  </si>
  <si>
    <t>EDES/4 REPLICATES, S900 SYNTHETIC WATER// CHAR/DIAZINON, NR// CHAR/CAS#67561(Methanol) - ALSO USED AS SOLVENT//EFCT%/0//</t>
  </si>
  <si>
    <t>Stuijfzand SC;Poort L;Greve GD;Van der Geest HG;Kraak MHS</t>
  </si>
  <si>
    <t>Variables Determining the Impact of Diazinon on Aquatic Insects: Taxon, Developmental Stage, and Exposure Time</t>
  </si>
  <si>
    <t>Environ. Toxicol. Chem. 19(3): 582-587</t>
  </si>
  <si>
    <t>CHAR/DIAZINON// ORG/LAB STRAIN, FIRST INSTAR//</t>
  </si>
  <si>
    <t>Simocephalus</t>
  </si>
  <si>
    <t>serrulatus</t>
  </si>
  <si>
    <t>Simuliidae</t>
  </si>
  <si>
    <t>Simulium</t>
  </si>
  <si>
    <t>vittatum</t>
  </si>
  <si>
    <t>Blackfly</t>
  </si>
  <si>
    <t>Overmyer JP;Smith PF;Kellock KA;Kwon JW;Armbrust KL</t>
  </si>
  <si>
    <t>Assessment of the Toxicological Interaction of Sertraline with Cholinesterase Inhibiting Insecticides in Aquatic Insects Using the Black Fly, Simulium vittatum IS-7</t>
  </si>
  <si>
    <t>Environ. Toxicol. 25(1): 28-37</t>
  </si>
  <si>
    <t>EDES/3 REPLICATES// CHAR/DIAZINON// CHAR/CAS#67641(2-Propanone) - ALSO USED AS SOLVENT//ORG/IS-7//CONTR/C,V//OEF/MIXTURE//</t>
  </si>
  <si>
    <t>EE/SURVIVAL//// CHAR/DIAZINON// CHAR/CAS#67561(Methanol) - ALSO USED AS SOLVENT//EFCT%/100*//</t>
  </si>
  <si>
    <t>nM</t>
  </si>
  <si>
    <t>Kretschmann A;Ashauer R;Preuss TG;Spaak P;Escher BI;Hollender J</t>
  </si>
  <si>
    <t>Toxicokinetic Model Describing Bioconcentration and Biotransformation of Diazinon in Daphnia magna</t>
  </si>
  <si>
    <t>Environ. Sci. Technol. 45(11): 4995-5002</t>
  </si>
  <si>
    <t>7 to 10</t>
  </si>
  <si>
    <t>7.2 to 8.4</t>
  </si>
  <si>
    <t>CHAR/DIAZINON, NR// CHAR/CAS#67641(2-Propanone) - ALSO USED AS SOLVENT//ORG/CLONE 5//</t>
  </si>
  <si>
    <t>Cheumatopsyche</t>
  </si>
  <si>
    <t>brevilineata</t>
  </si>
  <si>
    <t>Yokoyama A;Ohtsu K;Iwafune T;Nagai T;Ishihara S;Kobara Y;Horio T;Endo S</t>
  </si>
  <si>
    <t>A Useful New Insecticide Bioassay Using First-Instar Larvae of a Net-Spinning Caddisfly, Cheumatopsyche brevilineata (Trichoptera: Hydropsychidae)</t>
  </si>
  <si>
    <t>J. Pestic. Sci. 34(1): 13-20</t>
  </si>
  <si>
    <t>5 to 10</t>
  </si>
  <si>
    <t>7*</t>
  </si>
  <si>
    <t>~70*</t>
  </si>
  <si>
    <t>CHAR/DIAZINON, NR// CHAR/CAS#67641(2-Propanone) - ALSO USED AS SOLVENT//ORG/FIRST INSTAR FROM F9 TO F12 GENERATION LABORATORY CULTURE//EFCT%/NA//</t>
  </si>
  <si>
    <t>Baetidae</t>
  </si>
  <si>
    <t>Procloeon</t>
  </si>
  <si>
    <t>Anderson BS;Phillips BM;Hunt JW;Connor V;Richard N;Tjeerdema RS</t>
  </si>
  <si>
    <t>Identifying Primary Stressors Impacting Macroinvertebrates in the Salinas River (California, USA): Relative Effects of Pesticides and Suspended Particles</t>
  </si>
  <si>
    <t>Environ. Pollut. 141(3): 402-408</t>
  </si>
  <si>
    <t>EDES/3-5 REPLICATES// CHAR/NR// CHAR/CAS#67561(Methanol) - ALSO USED AS SOLVENT//ORG/0.5-1 CM//CONTR/C,V//</t>
  </si>
  <si>
    <t>Gammaridae</t>
  </si>
  <si>
    <t>Gammarus</t>
  </si>
  <si>
    <t>fasciatus</t>
  </si>
  <si>
    <t>Matsumoto KI;Hosokawa M;Kuroda K;Endo G</t>
  </si>
  <si>
    <t>Toxicity of Agricultural Chemicals in Daphnia magna</t>
  </si>
  <si>
    <t>Osaka City Med. J. 55(2): 89-97</t>
  </si>
  <si>
    <t>EE/BY DEFINITION,REDUCTION OF BROODS// CHAR/DIAZINON, NR// CHAR/CAS#67641(2-Propanone) - ALSO USED AS SOLVENT//ORG/3RD-8TH BROOD//</t>
  </si>
  <si>
    <t>LC15</t>
  </si>
  <si>
    <t>EDES/4 REPLICATES,MESOCOSM,UNIVERSITY OF PITTSBURGH PYMATUNING LABORATORY OF ECOLOGY// EE/STATS TO C CONTROL// CHAR/DIAZINON// CHAR/CAS#64175(Ethanol) - ALSO USED AS SOLVENT//CONC/ONLY CONC TESTED//CONTR/V,C//OEF/MIXTURE//SUBSTR/NC//LOC/NC//</t>
  </si>
  <si>
    <t>Diaptomidae</t>
  </si>
  <si>
    <t>Leptodiaptomus</t>
  </si>
  <si>
    <t>minutus</t>
  </si>
  <si>
    <t>Copepod</t>
  </si>
  <si>
    <t>Maxillopoda</t>
  </si>
  <si>
    <t>Calanoida</t>
  </si>
  <si>
    <t>Skistodiaptomus</t>
  </si>
  <si>
    <t>Calanoid Copepod</t>
  </si>
  <si>
    <t>Paratya</t>
  </si>
  <si>
    <t>compressa ssp. improvisa</t>
  </si>
  <si>
    <t>Freshwater Shrimp</t>
  </si>
  <si>
    <t>Shigehisa H;Shiraishi H</t>
  </si>
  <si>
    <t>Biomonitoring with Shrimp to Detect Seasonal Change in River Water Toxicity</t>
  </si>
  <si>
    <t>Environ. Toxicol. Chem. 17(4): 687-694</t>
  </si>
  <si>
    <t>6.8* to 8.2*</t>
  </si>
  <si>
    <t>SOFT</t>
  </si>
  <si>
    <t>CHAR/DIAZINON// CHAR/CAS#64175(Ethanol) - ALSO USED AS SOLVENT//</t>
  </si>
  <si>
    <t>Crustacean Class</t>
  </si>
  <si>
    <t>EDES/3.2 DIAMETER TANKS, SEDIMENT, BENTHIC AND EMR SAMPLES// CHAR/DIAZINON// ORG/SUBCLASS COPEPODA//SUBSTR/0 2.8 %, SA 16 %, SI 40 %, CL 44 %//LOC/NELSON ENV STUDY AREA, UNIV OF KS, LAWRENCE//</t>
  </si>
  <si>
    <t>Water Flea Order</t>
  </si>
  <si>
    <t>EDES/4 REPLICATES, AMBIENT WATER// CHAR/DIAZINON, NR// CHAR/CAS#67561(Methanol) - ALSO USED AS SOLVENT//EFCT%/5//</t>
  </si>
  <si>
    <t>CHAR/DIAZOXON, NR// CHAR/CAS#67641(2-Propanone) - ALSO USED AS SOLVENT//ORG/CLONE 5//</t>
  </si>
  <si>
    <t>CHAR/DIAZINON, NR// CHAR/CAS#67641(2-Propanone) - ALSO USED AS SOLVENT//ORG/3RD-8TH BROOD//</t>
  </si>
  <si>
    <t>EE/ACTIVITY BASED ON BEHAVIOR SUCH AS FORAGING, SWIMMING, OR VENTILATING BETWEEN REST PERIODS AND AGGRSSIVE RESPONSE TO MECHANICAL STIMULUS.// CHAR/DIAZINON// ORG/LAB STRAIN, FIRST INSTAR//</t>
  </si>
  <si>
    <t>Ashauer R;Hintermeister A;Caravatti I;Kretschmann A;Escher BI</t>
  </si>
  <si>
    <t>Toxicokinetic and Toxicodynamic Modeling Explains Carry-Over Toxicity from Exposure to Diazinon by Slow Organism Recovery</t>
  </si>
  <si>
    <t>Environ. Sci. Technol. 44(10): 3963-3971</t>
  </si>
  <si>
    <t>EDES/ACUTE TOXICITY TEST// CHAR/DIAZINON// CONTR/C,V//OEF/TOXICOKINETIC, TOXICODYNAMIC MODELING//</t>
  </si>
  <si>
    <t>nmol/L</t>
  </si>
  <si>
    <t>Smith S;Jr;Lizotte RE;Jr;Moore MT</t>
  </si>
  <si>
    <t>Toxicity Assessment of Diazinon in a Constructed Wetland Using Hyalella azteca</t>
  </si>
  <si>
    <t>Bull. Environ. Contam. Toxicol. 79(1): 58-61</t>
  </si>
  <si>
    <t>7.1 to 7.7</t>
  </si>
  <si>
    <t>30 to 74</t>
  </si>
  <si>
    <t>EDES/48 HOUR TEST, 160 UG/L INITIAL DOSE IN SRP OUTDOOR PONDS// CHAR/DIAZINON, DIAZINON 4E// EFCT%/0//</t>
  </si>
  <si>
    <t>EDES/48 HOUR TEST, 160 UG/L INITIAL DOSE IN SRP OUTDOOR PONDS// CHAR/DIAZINON, DIAZINON 4E// EFCT%/100//</t>
  </si>
  <si>
    <t>Mayfly Order</t>
  </si>
  <si>
    <t>Rotifera</t>
  </si>
  <si>
    <t>Rotifer Phylum</t>
  </si>
  <si>
    <t>Jemec A;Drobne D;Tisler T;Trebse P;Ros M;Sepcic K</t>
  </si>
  <si>
    <t>The Applicability of Acetylcholinesterase and Glutathione S-Transferase in Daphnia magna Toxicity Test</t>
  </si>
  <si>
    <t>Comp. Biochem. Physiol. C Toxicol. Pharmacol. 144(4): 303-309</t>
  </si>
  <si>
    <t>EDES/3 REPLICATES// CHAR/DIAZINON//</t>
  </si>
  <si>
    <t>&gt;=99</t>
  </si>
  <si>
    <t>Jemec A;Tisler T;Drobne D;Sepcic K;Fournier D;Trebse P</t>
  </si>
  <si>
    <t>Comparative Toxicity of Imidacloprid, of Its Commercial Liquid Formulation and of Diazinon to a Non-Target Arthropod, the Microcrustacean Daphnia magna</t>
  </si>
  <si>
    <t>Chemosphere 68(8): 1408-1418</t>
  </si>
  <si>
    <t>EE/REPORTED AS LOWEST OBSERVABLE LETHAL CONCENTRATION// CHAR/DIAZINON// EFCT%/20//</t>
  </si>
  <si>
    <t>EE/NEONATES PER ADULT// CHAR/DIAZINON//</t>
  </si>
  <si>
    <t>EE/DAYS TO FIRST BROOD// CHAR/DIAZINON//</t>
  </si>
  <si>
    <t>EE/CATALASE ALSO REPORTED// CHAR/DIAZINON//</t>
  </si>
  <si>
    <t>EE/NUMBER OF BROODS PER ADULT// CHAR/DIAZINON//</t>
  </si>
  <si>
    <t>EE/BROOD SIZE// CHAR/DIAZINON//</t>
  </si>
  <si>
    <t>6 to 24</t>
  </si>
  <si>
    <t>7.68 to 8.36</t>
  </si>
  <si>
    <t>6.4 to 9.3</t>
  </si>
  <si>
    <t>EDES/REPRODUCTION TEST, FIELD-SPRAYED SOIL DILUTED IN ELUATE FOR AQUATIC TEST IN LAB// CHAR/PINOREL 60 EC, 60EC// ORG/3 TO 5TH BROOD//</t>
  </si>
  <si>
    <t>EDES/DUTCH STANDARD WATER USED FOR TESTING// CHAR/DIAZINON//</t>
  </si>
  <si>
    <t>ambigua</t>
  </si>
  <si>
    <t>&gt;99</t>
  </si>
  <si>
    <t>Hanazato T</t>
  </si>
  <si>
    <t>Pesticides as Chemical Agents Inducing Helmet Formation in Daphnia ambigua</t>
  </si>
  <si>
    <t>Freshw. Biol. 26: 419-424</t>
  </si>
  <si>
    <t>EE/SURVIVAL//// CHAR/DIAZINON// CHAR/CAS#64175(Ethanol) - ALSO USED AS SOLVENT//ORG/UNBORN//EFCT%/100*//</t>
  </si>
  <si>
    <t>95 to 99</t>
  </si>
  <si>
    <t>Ankley GT;Collyard SA</t>
  </si>
  <si>
    <t>Influence of Piperonyl Butoxide on the Toxicity of Organophosphate Insecticides to Three Species of Freshwater Benthic Invertebrates</t>
  </si>
  <si>
    <t>Comp. Biochem. Physiol. C Comp. Pharmacol. Toxicol. 110(2): 149-155</t>
  </si>
  <si>
    <t>7.4* to 8.5*</t>
  </si>
  <si>
    <t>EDES/SAND SUBSTRATE// CHAR/DIAZINON// CHAR/CAS#67561(Methanol) - ALSO USED AS SOLVENT//</t>
  </si>
  <si>
    <t>Van der Geest HG;Greve GD;Boivin ME;Kraak MHS;Van Gestel CAM</t>
  </si>
  <si>
    <t>Mixture Toxicity of Copper and Diazinon to Larvae of the Mayfly (Ephoron virgo) Judging Additivity at Different Effect Levels</t>
  </si>
  <si>
    <t>Environ. Toxicol. Chem. 19(12): 2900-2905</t>
  </si>
  <si>
    <t>EDES/3 REPLICATES// EE/GLUTHIONE S-TRANSFERASE ALSO REPORTED// CHAR/DIAZINON//</t>
  </si>
  <si>
    <t>Ashauer R;Caravatti I;Hintermeister A;Escher BI</t>
  </si>
  <si>
    <t>Bioaccumulation Kinetics of Organic Xenobiotic Pollutants in the Freshwater Invertebrate Gammarus pulex Modeled with Prediction Intervals</t>
  </si>
  <si>
    <t>Environ. Toxicol. Chem. 29(7): 1625-1636</t>
  </si>
  <si>
    <t>EDES/2 REPLICATES// CHAR/DIAZINON, RADIOCHEMICAL PURITY// CHAR/CAS#67641(2-Propanone) - ALSO USED AS SOLVENT//ORG/MALE, FEMALE,0.0315 G,WTINT//CONTR/C,V//OEF/BCM//</t>
  </si>
  <si>
    <t>tentans</t>
  </si>
  <si>
    <t>EC01</t>
  </si>
  <si>
    <t>Schuler LJ;Trimble AJ;Belden JB;Lydy MJ</t>
  </si>
  <si>
    <t>Joint Toxicity of Triazine Herbicides and Organophosphate Insecticides to the Midge Chironomus tentans</t>
  </si>
  <si>
    <t>Arch. Environ. Contam. Toxicol. 49(2): 173-177</t>
  </si>
  <si>
    <t>7.7 to 8.2</t>
  </si>
  <si>
    <t>EDES/4 REPLICATES, S900 SYNTHETIC WATER// CHAR/DIAZINON, NR// CHAR/CAS#67561(Methanol) - ALSO USED AS SOLVENT//EFCT%/100//</t>
  </si>
  <si>
    <t>Steinernematidae</t>
  </si>
  <si>
    <t>Steinernema</t>
  </si>
  <si>
    <t>carpocapsae</t>
  </si>
  <si>
    <t>Nematode</t>
  </si>
  <si>
    <t>Zhang L;Shono T;Yamanaka S;Tanabe H</t>
  </si>
  <si>
    <t>Effects of Insecticides on the Entomopathogenic Nematode Steinernema carpocapsae Weiser</t>
  </si>
  <si>
    <t>Appl. Entomol. Zool. 29(4): 539-547</t>
  </si>
  <si>
    <t>Secernentea</t>
  </si>
  <si>
    <t>Rhabditida</t>
  </si>
  <si>
    <t>CHAR/DIAZINON, TECHNICAL GRADE// ORG/INFECTIVE (1JS)//EFCT%/13.6//</t>
  </si>
  <si>
    <t>EDES/NITEX SCREEN SUBSTRATE// CHAR/DIAZINON// CHAR/CAS#67561(Methanol) - ALSO USED AS SOLVENT//</t>
  </si>
  <si>
    <t>EE/ACTIVITY BASED ON BEHAVIOR SUCH AS FORAGING, SWIMMING, OR VENTILATING BETWEEN REST PERIODS AND AGGRESSIVE RESPONSE TO MECHANICAL STIMULUS.// CHAR/DIAZINON// ORG/COLLECTED FROM FIELD NEAR COLOGNE,///</t>
  </si>
  <si>
    <t>EDES/4 REPLICATES, AMBIENT WATER// CHAR/DIAZINON, NR// CHAR/CAS#67561(Methanol) - ALSO USED AS SOLVENT//EFCT%/100//</t>
  </si>
  <si>
    <t>&gt;97</t>
  </si>
  <si>
    <t>Landrum PF;Fisher SW;Hwang H;Hickey J</t>
  </si>
  <si>
    <t>Hazard Evaluation of Ten Organophosphorus Insecticides Against the Midge, Chironomus riparius via QSAR</t>
  </si>
  <si>
    <t>SAR QSAR Environ.Res. 10(5): 423-450</t>
  </si>
  <si>
    <t>EDES/3 REPLICATES// CHAR/DIAZINON// CHAR/CAS#67641(2-Propanone) - ALSO USED AS SOLVENT//ORG/LAB STRAIN//OEF/QSAR, TOXICITY RATIOS//</t>
  </si>
  <si>
    <t>oxa</t>
  </si>
  <si>
    <t>Morgan HG</t>
  </si>
  <si>
    <t>Sublethal Effects of Diazinon on Stream Invertebrates</t>
  </si>
  <si>
    <t>Ph.D.Thesis, University of Guelph, Guelph, Ontario, Ottawa, Canada:157 p.; Diss.Abstr.Int.B Sci.Eng. : 38</t>
  </si>
  <si>
    <t>pseudolimnaeus</t>
  </si>
  <si>
    <t>Hall LW;Jr;Anderson RD</t>
  </si>
  <si>
    <t>Acute Toxicity of Diazinon to the Amphipod, Gammarus pseudolimnaeus: Implications for Water Quality Criteria Development</t>
  </si>
  <si>
    <t>Bull. Environ. Contam. Toxicol. 74(1): 94-99</t>
  </si>
  <si>
    <t>~8.28</t>
  </si>
  <si>
    <t>EDES/BEAKERS WITH WELL WATER// EE/TRIMMED SPEARMAN KARBER METHOD// CHAR/DIAZINON, ANALYTICAL// ORG/LAB STRAIN//</t>
  </si>
  <si>
    <t>EC15</t>
  </si>
  <si>
    <t>EE/ACTIVITY BASED ON BEHAVIOR SUCH AS FORAGING, SWIMMING, OR VENTILATING BETWEEN REST PERIODS AND AGGRESSIVE RESPONSE TO MECHANICAL STIMULUS.// CHAR/DIAZINON// ORG/FOURTH INSTAR LAB STRAIN.//</t>
  </si>
  <si>
    <t>Lydy MJ;Austin KR</t>
  </si>
  <si>
    <t>Toxicity Assessment of Pesticide Mixtures Typical of the Sacramento-San Joaquin Delta Using Chironomus tentans</t>
  </si>
  <si>
    <t>Arch. Environ. Contam. Toxicol. 48(1): 49-55</t>
  </si>
  <si>
    <t>EDES/BEAKER WITH SILICA SAND SUBSTRATE.// EE/MEASURE REPRESENTS TEST POPULATION UNABLE TO PERFORM FIGURE-EIGHT SWIMMING MOTIONS WHEN TOUCHED WITH A PAIR OF FORCEPS.// CHAR/DIAZINON// ORG/FOURTH INSTAR LARVAE//</t>
  </si>
  <si>
    <t>Midge Family</t>
  </si>
  <si>
    <t>EDES/3.2 DIAMETER TANKS, SEDIMENT, BENTHIC AND EMR SAMPLES// CHAR/DIAZINON// ORG/TRIBE CHIRONOMINI//SUBSTR/0 2.8 %, SA 16 %, SI 40 %, CL 44 %//LOC/NELSON ENV STUDY AREA, UNIV OF KS, LAWRENCE//</t>
  </si>
  <si>
    <t>EE/ACTIVITY BASED ON BEHAVIOR SUCH AS FORAGING, SWIMMING, OR VENTILATING BETWEEN REST PERIODS AND AGGRESSIVE RESPONSE TO MECHANICAL STIMULUS.// CHAR/DIAZINON// ORG/NEWLY HATCHED, FIRST INSTAR LAB///</t>
  </si>
  <si>
    <t>CHAR/DIAZINON// ORG/NEWLY HATCHED, FIRST INSTAR LAB///</t>
  </si>
  <si>
    <t>Pteronarcyidae</t>
  </si>
  <si>
    <t>Pteronarcys</t>
  </si>
  <si>
    <t>californica</t>
  </si>
  <si>
    <t>Stonefly</t>
  </si>
  <si>
    <t>yc</t>
  </si>
  <si>
    <t>Plecoptera</t>
  </si>
  <si>
    <t>Culicidae</t>
  </si>
  <si>
    <t>Yellow Fever Mosquito</t>
  </si>
  <si>
    <t>Pridgeon JW;Becnel JJ;Clark GG;Linthicum KJ</t>
  </si>
  <si>
    <t>A High-Throughput Screening Method to Identify Potential Pesticides for Mosquito Control</t>
  </si>
  <si>
    <t>J. Med. Entomol. 46(2): 335-341</t>
  </si>
  <si>
    <t>EDES/2 REPLICATES// CHAR/DIAZINON// CHAR/CAS#67641(2-Propanone) - ALSO USED AS SOLVENT//ORG/&lt;24 HOURS OLD//</t>
  </si>
  <si>
    <t>CHAR/DIAZINON// ORG/COLLECTED FROM FIELD NEAR COLOGNE,///</t>
  </si>
  <si>
    <t>Belden JB;Lydy MJ</t>
  </si>
  <si>
    <t>Impact of Atrazine on Organophosphate Insecticide Toxicity</t>
  </si>
  <si>
    <t>Environ. Toxicol. Chem. 19(9): 2266-2274</t>
  </si>
  <si>
    <t>EDES/SUBSTRATE// CHAR/DIAZINON// CHAR/CAS#67641(2-Propanone) - ALSO USED AS SOLVENT//ORG/0.63-0.71 MM HEAD CAPSULE WIDTH,///CONTR/C,V//</t>
  </si>
  <si>
    <t>EDES/48 HOUR TEST, 160 UG/L INITIAL DOSE IN 2 CELL OUTDOOR PONDS// CHAR/DIAZINON, DIAZINON 4E// EFCT%/0//</t>
  </si>
  <si>
    <t>EDES/48 HOUR TEST, 160 UG/L INITIAL DOSE IN 2 CELL OUTDOOR PONDS// CHAR/DIAZINON, DIAZINON 4E// EFCT%/100//</t>
  </si>
  <si>
    <t>Moore MT;Lizotte RE;Jr;Smith S;Jr</t>
  </si>
  <si>
    <t>Toxicity Evaluation of Diazinon Contaminated Leaf Litter</t>
  </si>
  <si>
    <t>Bull. Environ. Contam. Toxicol. 78(2): 168-171</t>
  </si>
  <si>
    <t>ug/kg fd</t>
  </si>
  <si>
    <t>EDES/LEAF LITTER FOOD SOURCE FROM 7 D CHEMICAL EXPOSURE IN SEDIMENT RETENTION POND// CHAR/DIAZINON, DIAZINON 4E// CONC/ONLY CONC TESTED//EFCT%/90//</t>
  </si>
  <si>
    <t>tepperi</t>
  </si>
  <si>
    <t>Rice Bloodworm</t>
  </si>
  <si>
    <t>Stevens MM</t>
  </si>
  <si>
    <t>Toxicity of Organophosphorus Insecticides to Fourth-Instar Larvae of Chironomus tepperi Skuse (Diptera: Chironomidae)</t>
  </si>
  <si>
    <t>J. Aust. Entomol. Soc. 31: 335-337</t>
  </si>
  <si>
    <t>CHAR/800 EC, 800 G/L, GESAPON//</t>
  </si>
  <si>
    <t>EDES/48 HOUR TEST, 160 UG/L INITIAL DOSE IN 1 CELL OUTDOOR PONDS// CHAR/DIAZINON, DIAZINON 4E// EFCT%/100//</t>
  </si>
  <si>
    <t>EDES/48 HOUR TEST, 160 UG/L INITIAL DOSE IN 1 CELL OUTDOOR PONDS// CHAR/DIAZINON, DIAZINON 4E// EFCT%/0//</t>
  </si>
  <si>
    <t>Culex</t>
  </si>
  <si>
    <t>tritaeniorhynchus</t>
  </si>
  <si>
    <t>Mosquito</t>
  </si>
  <si>
    <t>Han Il R;Shim JC;Hong HK;Lee JS;Cho HW;Kim CL</t>
  </si>
  <si>
    <t>Studies on Control Effects of Pesticide Applications Against the Vector Mosquito Larvae in Rice Fields in Korea</t>
  </si>
  <si>
    <t>Korean J. Appl. Entomol. 11(2): 39-45</t>
  </si>
  <si>
    <t>EDES/50 ML PER MINUTE OF CLEAN WATER ADDED TO TANK DURING EXPOSURE// CHAR/DIAZINON, G// EFCT%/100//</t>
  </si>
  <si>
    <t>CHAR/DIAZINON, G// EFCT%/100//</t>
  </si>
  <si>
    <t>sparna</t>
  </si>
  <si>
    <t>Lestidae</t>
  </si>
  <si>
    <t>Lestes</t>
  </si>
  <si>
    <t>congener</t>
  </si>
  <si>
    <t>Damselfly</t>
  </si>
  <si>
    <t>Federle PF;Collins WJ</t>
  </si>
  <si>
    <t>Insecticide Toxicity to Three Insects from Ohio Ponds</t>
  </si>
  <si>
    <t>Ohio J. Sci. 76(1): 19-24</t>
  </si>
  <si>
    <t>A OR T</t>
  </si>
  <si>
    <t>NY</t>
  </si>
  <si>
    <t>Zygoptera</t>
  </si>
  <si>
    <t>CHAR/NR// ORG/44 MG//CONTR/SOLVENT//</t>
  </si>
  <si>
    <t>pipiens ssp. molestus</t>
  </si>
  <si>
    <t>Rettich F</t>
  </si>
  <si>
    <t>Laboratory and Field Investigations in Czechoslovakia with Fenitrothion, Pirimiphos-Methyl, Temephos and Other Organophosphorous Larvicides</t>
  </si>
  <si>
    <t>Mosq. News 39(2): 320-328</t>
  </si>
  <si>
    <t>EDES/10 L AQUARIUM WITH 2-3 CM DECAYING LEAVES// CHAR/DIAZINON//</t>
  </si>
  <si>
    <t>L</t>
  </si>
  <si>
    <t>EDES/3 REPLICATES, SPIKED SEDIMENT// CHAR/DIAZINON// CHAR/CAS#67641(2-Propanone) - ALSO USED AS SOLVENT//OEF/QSAR, TOXICITY RATIOS//</t>
  </si>
  <si>
    <t>EDES/LEAF LITTER FOOD SOURCE FROM 7 D CHEMICAL EXPOSURE IN PRIMARY WETLAND CELL// CHAR/DIAZINON, DIAZINON 4E// CONC/ONLY CONC TESTED//EFCT%/93//</t>
  </si>
  <si>
    <t>EDES/LEAF LITTER FOOD SOURCE FROM 8 H CHEMICAL EXPOSURE IN SEDIMENT RETENTION POND// CHAR/DIAZINON, DIAZINON 4E// CONC/ONLY CONC TESTED//EFCT%/30//</t>
  </si>
  <si>
    <t>EDES/LEAF LITTER FOOD SOURCE FROM 48 H CHEMICAL EXPOSURE IN SEDIMENT RETENTION POND// CHAR/DIAZINON, DIAZINON 4E// CONC/ONLY CONC TESTED//EFCT%/13//</t>
  </si>
  <si>
    <t>pipiens ssp. quinquefasciata</t>
  </si>
  <si>
    <t>Hardstone MC;Leichter C;Harrington LC;Kasai S;Tomita T;Scott JG</t>
  </si>
  <si>
    <t>Cytochrome P450 Monooxygenase-Mediated Permethrin Resistance Confers Limited and Larval Specific Cross-Resistance in the Southern House Mosquito, Culex pipiens quinquefasciatus</t>
  </si>
  <si>
    <t>Pestic. Biochem. Physiol. 89(3): 175-184</t>
  </si>
  <si>
    <t>IN</t>
  </si>
  <si>
    <t>ng/ml</t>
  </si>
  <si>
    <t>CHAR/DIAZINON// CHAR/CAS#67641(2-Propanone) - ALSO USED AS SOLVENT//ORG/SLAB STRAIN//OEF/RESISTANCE, RESISTANCE RATIO, MIXTURE//</t>
  </si>
  <si>
    <t>Coenagrionidae</t>
  </si>
  <si>
    <t>Ceriagrion</t>
  </si>
  <si>
    <t>Damsel Fly</t>
  </si>
  <si>
    <t>Miah MI;Bhutya BA;Saha KC</t>
  </si>
  <si>
    <t>Toxic Effects of Five Organophosphorus Insecticides on Damselfly (Odonata: Zygoptera) Larvae</t>
  </si>
  <si>
    <t>Bangladesh J. Zool. 23(1): 55-60</t>
  </si>
  <si>
    <t>Odonata</t>
  </si>
  <si>
    <t>CHAR/DIAZINON// ORG/FINAL INSTAR//</t>
  </si>
  <si>
    <t>Agriocnemis</t>
  </si>
  <si>
    <t>Leptoceridae</t>
  </si>
  <si>
    <t>Nectopsyche</t>
  </si>
  <si>
    <t>albida</t>
  </si>
  <si>
    <t>CHAR/DIAZINON// CHAR/CAS#67641(2-Propanone) - ALSO USED AS SOLVENT//ORG/ISOP450 STRAIN//OEF/RESISTANCE, RESISTANCE RATIO, MIXTURE//</t>
  </si>
  <si>
    <t>Libellulidae</t>
  </si>
  <si>
    <t>Orthetrum</t>
  </si>
  <si>
    <t>albistylum ssp. speciosum</t>
  </si>
  <si>
    <t>Dragonfly</t>
  </si>
  <si>
    <t>LC50*</t>
  </si>
  <si>
    <t>Nishiuchi Y;Asano K</t>
  </si>
  <si>
    <t>Toxicity of Formulated Agrochemicals to Fresh Water Organisms LII</t>
  </si>
  <si>
    <t>Suisan Zoshoku 26(1): 26-30</t>
  </si>
  <si>
    <t>ION/Ni// CHAR/NR// CONTR/0 % MORT//</t>
  </si>
  <si>
    <t>CHAR/DIAZINON// ORG/FOURTH INSTAR LAB STRAIN.//</t>
  </si>
  <si>
    <t>Anopheles</t>
  </si>
  <si>
    <t>gambiae</t>
  </si>
  <si>
    <t>Elliott R</t>
  </si>
  <si>
    <t>A Method for the Investigation of Susceptibility to Insecticides in Anopheles Larvae</t>
  </si>
  <si>
    <t>Trans. R. Soc. Trop. Med. Hyg. 52(6): 527-534</t>
  </si>
  <si>
    <t>CHAR/DIAZINON, NR// CHAR/CAS#64175(Ethanol) - ALSO USED AS SOLVENT//ORG/SUSCEPTIBLE LAGOS STRAIN//</t>
  </si>
  <si>
    <t>EDES/LEAF LITTER FOOD SOURCE FROM 48 H CHEMICAL EXPOSURE IN PRIMARY WETLAND CELL// CHAR/DIAZINON, DIAZINON 4E// CONC/ONLY CONC TESTED//EFCT%/3//</t>
  </si>
  <si>
    <t>EDES/LEAF LITTER FOOD SOURCE FROM 27 D CHEMICAL EXPOSURE IN SECONDARY (FINISHING) WETLAND CELL// CHAR/DIAZINON, DIAZINON 4E// CONC/ONLY CONC TESTED//EFCT%/90//</t>
  </si>
  <si>
    <t>Dragonfly Order</t>
  </si>
  <si>
    <t>Gastropoda</t>
  </si>
  <si>
    <t>Snails/Limpets Class</t>
  </si>
  <si>
    <t>Mollusca</t>
  </si>
  <si>
    <t>CHAR/DIAZINON// ORG/COPERA SP, FINAL INSTAR//</t>
  </si>
  <si>
    <t>CHAR/DIAZINON, EC// EFCT%/100//</t>
  </si>
  <si>
    <t>EDES/50 ML PER MINUTE OF CLEAN WATER ADDED TO TANK DURING EXPOSURE// CHAR/DIAZINON, EC// EFCT%/100//</t>
  </si>
  <si>
    <t>EDES/LEAF LITTER FOOD SOURCE FROM 15 D CHEMICAL EXPOSURE IN SECONDARY (FINISHING) WETLAND CELL// CHAR/DIAZINON, DIAZINON 4E// CONC/ONLY CONC TESTED//EFCT%/17//</t>
  </si>
  <si>
    <t>Unionidae</t>
  </si>
  <si>
    <t>Utterbackia</t>
  </si>
  <si>
    <t>imbecillis</t>
  </si>
  <si>
    <t>Paper Pondshell</t>
  </si>
  <si>
    <t>Conners DE;Black MC</t>
  </si>
  <si>
    <t>Evaluation of Lethality and Genotoxicity in the Freshwater Mussel Utterbackia imbecillis (Bivalvia: Unionidae) Exposed Singly and in Combination to Chemicals Used in Lawn Care</t>
  </si>
  <si>
    <t>Arch. Environ. Contam. Toxicol. 46(3): 362-371</t>
  </si>
  <si>
    <t>GL</t>
  </si>
  <si>
    <t>Bivalvia</t>
  </si>
  <si>
    <t>Unionoida</t>
  </si>
  <si>
    <t>EE/DNA DAMAGE TAIL MOMENT// CHAR/DIAZINON, DIAZINON ULTRA, ORTHO// ORG/MATURE GLOCHIDIA//</t>
  </si>
  <si>
    <t>CHAR/DIAZINON, NR// CHAR/CAS#64175(Ethanol) - ALSO USED AS SOLVENT//ORG/RESISTANT AMBURSA STRAIN//</t>
  </si>
  <si>
    <t>Mermithidae</t>
  </si>
  <si>
    <t>Agamermis</t>
  </si>
  <si>
    <t>unka</t>
  </si>
  <si>
    <t>Parasitic Nematode</t>
  </si>
  <si>
    <t>Choo HY;Kim HH;Kaya HK</t>
  </si>
  <si>
    <t>Effects of Selected Chemical Pesticides on Agamermis unka (Nematoda: Mermithidae), a Parasite of the Brown Plant Hopper, Nilaparvata lugens</t>
  </si>
  <si>
    <t>Biocontrol Sci. Technol. 8(3): 413-427</t>
  </si>
  <si>
    <t>Adenophorea</t>
  </si>
  <si>
    <t>Mermithida</t>
  </si>
  <si>
    <t>CHAR/DIAZINON, TECHNICAL GRADE// ORG/PREPARASITES//</t>
  </si>
  <si>
    <t>CHAR/DIAZINON, ACTIVE INGREDIENT,/// ORG/PREPARASITES//</t>
  </si>
  <si>
    <t>Brooke L</t>
  </si>
  <si>
    <t>Results of Freshwater Exposures with the Chemicals 2,4-D and Diazinon to the Larval Leopard Frog (Rana pipiens), Juvenile Fathead Minnows (Pimephales promelas), Larval Midge (Chironomus riparius) and Adult Oligochaete Worms (Lumbriculus variegatus)</t>
  </si>
  <si>
    <t>February 15th Memo to R.Spehar, U.S.EPA, Duluth, MN : 6 p.</t>
  </si>
  <si>
    <t>CHAR/DIAZINON// CHAR/CAS#67561(Methanol) - ALSO USED AS SOLVENT//ORG/SECOND TO THIRD INSTAR.//</t>
  </si>
  <si>
    <t>EDES/2 REPLICATES// CHAR/DIAZINON// CHAR/CAS#67641(2-Propanone) - ALSO USED AS SOLVENT//ORG/&lt;24 HOURS OLD//EFCT%/100//</t>
  </si>
  <si>
    <t>EDES/LEAF LITTER FOOD SOURCE FROM 8 H CHEMICAL EXPOSURE IN PRIMARY WETLAND CELL// CHAR/DIAZINON, DIAZINON 4E// CONC/ONLY CONC TESTED//EFCT%/3//</t>
  </si>
  <si>
    <t>EDES/LEAF LITTER FOOD SOURCE FROM 7 D CHEMICAL EXPOSURE IN SECONDARY (FINISHING) WETLAND CELL// CHAR/DIAZINON, DIAZINON 4E// CONC/ONLY CONC TESTED//EFCT%/100//</t>
  </si>
  <si>
    <t>EDES/LEAF LITTER FOOD SOURCE FROM 7 D CHEMICAL EXPOSURE IN SECONDARY (FINISHING) WETLAND CELL// CHAR/DIAZINON, DIAZINON 4E// CONC/ONLY CONC TESTED//EFCT%/0//</t>
  </si>
  <si>
    <t>Planariidae</t>
  </si>
  <si>
    <t>Dugesia</t>
  </si>
  <si>
    <t>tigrina</t>
  </si>
  <si>
    <t>Turbellarian, Flatworm</t>
  </si>
  <si>
    <t>Villar D;Gonzalez M;Gualda MJ;Schaeffer DJ</t>
  </si>
  <si>
    <t>Effects of Organophosphorus Insecticides on Dugesia tigrina: Cholinesterase Activity and Head Regeneration</t>
  </si>
  <si>
    <t>Bull. Environ. Contam. Toxicol. 52(2): 319-324</t>
  </si>
  <si>
    <t>Platyhelminthes</t>
  </si>
  <si>
    <t>Turbellaria</t>
  </si>
  <si>
    <t>Tricladida</t>
  </si>
  <si>
    <t>CHAR/DIAZINON// CHAR/CAS#67641(2-Propanone) - ALSO USED AS SOLVENT//ORG/ASEXUAL//</t>
  </si>
  <si>
    <t>CHAR/DIAZINON, NR// CHAR/CAS#64175(Ethanol) - ALSO USED AS SOLVENT//ORG/RESISTANT AMBURSA STRAIN//EFCT%/100//</t>
  </si>
  <si>
    <t>CHAR/DIAZINON, NR// CHAR/CAS#64175(Ethanol) - ALSO USED AS SOLVENT//ORG/SUSCEPTIBLE LAGOS STRAIN//EFCT%/100//</t>
  </si>
  <si>
    <t>CHAR/DIAZINON, DIAZINON ULTRA, ORTHO// ORG/MATURE GLOCHIDIA//</t>
  </si>
  <si>
    <t>Planorbidae</t>
  </si>
  <si>
    <t>Biomphalaria</t>
  </si>
  <si>
    <t>alexandrina</t>
  </si>
  <si>
    <t>Snail</t>
  </si>
  <si>
    <t>Mohamed AM;El-Emam MA;Osman GY;Abdel-Hamid H;Ali REM</t>
  </si>
  <si>
    <t>Effect of Basudin, Selecron and the Phytoalkaloid Colchicine (Pesticides) on Biological and Molecular Parameters of Biomphalaria alexandrina Snails</t>
  </si>
  <si>
    <t>Pestic. Biochem. Physiol. 102(1): 68-78</t>
  </si>
  <si>
    <t>Basommatophora</t>
  </si>
  <si>
    <t>7.0* to 7.5*</t>
  </si>
  <si>
    <t>EDES/3 REPLICATES// EE/INTACT// CHAR/BASUDIN, NR// ORG/6-8 MM//</t>
  </si>
  <si>
    <t>RNAC</t>
  </si>
  <si>
    <t>EDES/3 REPLICATES// EE/MEASURED BY OPTICAL DENSITY// CHAR/BASUDIN, NR// ORG/6-8 MM//</t>
  </si>
  <si>
    <t>CHAR/BASUDIN, NR// EFCT%/100//</t>
  </si>
  <si>
    <t>NRPR</t>
  </si>
  <si>
    <t>EDES/3 REPLICATES// CHAR/BASUDIN, NR// ORG/6-8 MM//EFCT%/&gt;80-&lt;100//EFCT%/FROM GRAPH//</t>
  </si>
  <si>
    <t>EDES/3 REPLICATES// CHAR/BASUDIN, NR// ORG/6-8 MM//EFCT%/~60//EFCT%/FROM GRAPH//</t>
  </si>
  <si>
    <t>EDES/3 REPLICATES// CHAR/BASUDIN, NR// ORG/6-8 MM//EFCT%/&gt;40-&lt;60//EFCT%/FROM GRAPH//</t>
  </si>
  <si>
    <t>EDES/3 REPLICATES// CHAR/BASUDIN, NR// ORG/6-8 MM//EFCT%/~80//EFCT%/FROM GRAPH//</t>
  </si>
  <si>
    <t>atroparvus</t>
  </si>
  <si>
    <t>CHAR/DIAZINON, NR// CHAR/CAS#64175(Ethanol) - ALSO USED AS SOLVENT//</t>
  </si>
  <si>
    <t>EDES/LEAF LITTER FOOD SOURCE FROM 48 H CHEMICAL EXPOSURE IN SECONDARY (FINISHING) WETLAND CELL// CHAR/DIAZINON, DIAZINON 4E// CONC/ONLY CONC TESTED//EFCT%/10//</t>
  </si>
  <si>
    <t>Ampullariidae</t>
  </si>
  <si>
    <t>Pomacea</t>
  </si>
  <si>
    <t>paludosa</t>
  </si>
  <si>
    <t>Pond Snail</t>
  </si>
  <si>
    <t>Call DJ</t>
  </si>
  <si>
    <t>Validation Study of a Protocol for Testing the Acute Toxicity of Pesticides to Invertebrates Using the Apple Snail (Pomacea paludosa)</t>
  </si>
  <si>
    <t>Coop.Agreement No.CR 819612-01, U.S.EPA, Univ.of Wisconsin-Superior, Superior, WI : 57 p.</t>
  </si>
  <si>
    <t>Architaenioglossa</t>
  </si>
  <si>
    <t>EDES/TEST 1// CHAR/DIAZINON// CHAR/CAS#67641(2-Propanone) - ALSO USED AS SOLVENT//</t>
  </si>
  <si>
    <t>EDES/TEST 2// CHAR/DIAZINON// CHAR/CAS#67641(2-Propanone) - ALSO USED AS SOLVENT//</t>
  </si>
  <si>
    <t>CHAR/DIAZINON, NR// CHAR/CAS#64175(Ethanol) - ALSO USED AS SOLVENT//EFCT%/100//</t>
  </si>
  <si>
    <t>Brachionidae</t>
  </si>
  <si>
    <t>Brachionus</t>
  </si>
  <si>
    <t>calyciflorus</t>
  </si>
  <si>
    <t>Rotifer</t>
  </si>
  <si>
    <t>Effect of Sublethal Diazinon Concentrations on the Demographic Parameters of Brachionus calyciflorus Pallas (Rotifera)</t>
  </si>
  <si>
    <t>Bull. Environ. Contam. Toxicol. 48(2): 202-208</t>
  </si>
  <si>
    <t>Monogononta</t>
  </si>
  <si>
    <t>Ploima</t>
  </si>
  <si>
    <t>CHAR/CEQUISA// CHAR/CAS#67641(2-Propanone) - ALSO USED AS SOLVENT//</t>
  </si>
  <si>
    <t>Burbank SE;Snell TW</t>
  </si>
  <si>
    <t>Rapid Toxicity Assessment Using Esterase Biomarkers in Brachionus calyciflorus (Rotifera)</t>
  </si>
  <si>
    <t>Environ. Toxicol. Water Qual. 9(3): 171-178</t>
  </si>
  <si>
    <t>EE/ESTERASE//// CHAR/DIAZINON// CHAR/CAS#67685(Sulfinyl bis(methane)) - ALSO USED AS SOLVENT//</t>
  </si>
  <si>
    <t>Lumbriculidae</t>
  </si>
  <si>
    <t>Lumbriculus</t>
  </si>
  <si>
    <t>Oligochaete, Worm</t>
  </si>
  <si>
    <t>Annelida</t>
  </si>
  <si>
    <t>Clitellata</t>
  </si>
  <si>
    <t>Lumbriculida</t>
  </si>
  <si>
    <t>EDES/NO SUBSTRATE// CHAR/DIAZINON// CHAR/CAS#67561(Methanol) - ALSO USED AS SOLVENT//ORG/MIXED AGE//</t>
  </si>
  <si>
    <t>Snell TW;Moffat BD</t>
  </si>
  <si>
    <t>A 2-d Life Cycle Test with the Rotifer Brachionus calyciflorus</t>
  </si>
  <si>
    <t>Environ. Toxicol. Chem. 11(9): 1249-1257</t>
  </si>
  <si>
    <t>CHAR/DIAZINON// ORG/NEWLY HATCHED//</t>
  </si>
  <si>
    <t>Snell TW</t>
  </si>
  <si>
    <t>New Rotifer Bioassays for Aquatic Toxicology</t>
  </si>
  <si>
    <t>Final Rep., U.S.Army Med.Res.and Dev.Command, Ft.Detrick, Frederick, MD : 29 p.</t>
  </si>
  <si>
    <t>EE/REPRODUCTIVE SCHEDULE//// CHAR/DIAZINON//</t>
  </si>
  <si>
    <t>Phipps GL</t>
  </si>
  <si>
    <t>Diazinon Acute Tests for Criteria Development</t>
  </si>
  <si>
    <t>April 29th Memo to R.Spehar, U.S.EPA, Duluth, MN : 2 p.</t>
  </si>
  <si>
    <t>7.25 to 7.74</t>
  </si>
  <si>
    <t>46 to 48</t>
  </si>
  <si>
    <t>EDES/3 REPLICATES// CHAR/BASUDIN, NR// ORG/6-8 MM//</t>
  </si>
  <si>
    <t>EE/POPULATION COUNTS//// CHAR/DIAZINON//</t>
  </si>
  <si>
    <t>7.34 to 7.82</t>
  </si>
  <si>
    <t>46.5 to 47.5</t>
  </si>
  <si>
    <t>CHAR/BASUDIN, NR// EFCT%/95.2//</t>
  </si>
  <si>
    <t>Filtration and Ingestion Rates of Brachionus calyciflorus After Exposure to Endosulfan and Diazinon</t>
  </si>
  <si>
    <t>Comp. Biochem. Physiol. C Comp. Pharmacol. 103(2): 357-361</t>
  </si>
  <si>
    <t>16 to 18</t>
  </si>
  <si>
    <t>CHAR/DIAZINON// CHAR/CAS#67561(Methanol) - ALSO USED AS SOLVENT//ORG/SECOND TO THIRD INSTAR.//EFCT%/100//</t>
  </si>
  <si>
    <t>Rogge RW;Drewes CD</t>
  </si>
  <si>
    <t>Assessing Sublethal Neurotoxicity Effects in the Freshwater Oligochaete, Lumbriculus variegatus</t>
  </si>
  <si>
    <t>Aquat. Toxicol. 26(1-2): 73-90</t>
  </si>
  <si>
    <t>CHAR/DIAZINON// ORG/3-4 CM//EFCT%/100//</t>
  </si>
  <si>
    <t>Juchelka CM;Snell TW</t>
  </si>
  <si>
    <t>Rapid Toxicity Assessment Using Rotifer Ingestion Rate</t>
  </si>
  <si>
    <t>Arch. Environ. Contam. Toxicol. 26(4): 549-554</t>
  </si>
  <si>
    <t>EE/INGESTION RATE//// CHAR/DIAZINON// CHAR/CAS#67685(Sulfinyl bis(methane)) - ALSO USED AS SOLVENT//</t>
  </si>
  <si>
    <t>EE/PHOSPHOLIPASE A2//// CHAR/DIAZINON// CHAR/CAS#67685(Sulfinyl bis(methane)) - ALSO USED AS SOLVENT//</t>
  </si>
  <si>
    <t>Fernandez-Casalderry A;Ferrando MD;Andreu-Moliner E</t>
  </si>
  <si>
    <t>Acute Toxicity of Several Pesticides to Rotifer (Brachionus calyciflorus)</t>
  </si>
  <si>
    <t>Bull. Environ. Contam. Toxicol. 48(1): 14-17</t>
  </si>
  <si>
    <t>CY</t>
  </si>
  <si>
    <t>Endosulfan and Diazinon Toxicity to the Freshwater Rotifer Brachionus calyciflorus</t>
  </si>
  <si>
    <t>J. Environ. Sci. Health Part B: Pestic. Food Contam. Agric. Wastes 27(2): 155-164</t>
  </si>
  <si>
    <t>Neogastropoda</t>
  </si>
  <si>
    <t>Snail Order</t>
  </si>
  <si>
    <t>Sinha PK;Pal S;Triar SB</t>
  </si>
  <si>
    <t>An Effective Molluscicide for Grazer Snails of Blue Green Algae</t>
  </si>
  <si>
    <t>Pesticides 20(2): 44-45</t>
  </si>
  <si>
    <t>CHAR/DIAZINON, 20 EC// EFCT%/100//</t>
  </si>
  <si>
    <t>Neoaplectana</t>
  </si>
  <si>
    <t>bibionis</t>
  </si>
  <si>
    <t>Zimmerman RJ;Cranshaw WS</t>
  </si>
  <si>
    <t>Compatibility of Three Entomogenous Nematodes (Rhabditida) in Aqueous Solutions of Pesticides Used in Turfgrass Maintenance</t>
  </si>
  <si>
    <t>J. Econ. Entomol. 83(1): 97-100</t>
  </si>
  <si>
    <t>CHAR/DIAZINON, DIAZINON AG 500 EC//</t>
  </si>
  <si>
    <t>Heterorhabditidae</t>
  </si>
  <si>
    <t>Heterorhabditis</t>
  </si>
  <si>
    <t>Mysidae</t>
  </si>
  <si>
    <t>Americamysis</t>
  </si>
  <si>
    <t>bahia</t>
  </si>
  <si>
    <t>Opossum Shrimp</t>
  </si>
  <si>
    <t>Phoxocephalidae</t>
  </si>
  <si>
    <t>Rhepoxynius</t>
  </si>
  <si>
    <t>abronius</t>
  </si>
  <si>
    <t>Amphipod</t>
  </si>
  <si>
    <t>Berry WJ</t>
  </si>
  <si>
    <t>Recalculation of Del Nimmo's Flow-Through Chronic Values for Mysids with Diazinon</t>
  </si>
  <si>
    <t>Memo to D.J.Hansen of U.S.EPA Narragansett, RI dated April 27 : 3 p.</t>
  </si>
  <si>
    <t>Mysida</t>
  </si>
  <si>
    <t>EDES/5 REPLICATES// CHAR/DIAZINON// CHAR/CAS#67641(2-Propanone) - ALSO USED AS SOLVENT//CONTR/C,V//</t>
  </si>
  <si>
    <t>Acartiidae</t>
  </si>
  <si>
    <t>Acartia</t>
  </si>
  <si>
    <t>tonsa</t>
  </si>
  <si>
    <t>EQUL</t>
  </si>
  <si>
    <t>Khattat F;Farley S</t>
  </si>
  <si>
    <t>Acute Toxicity of Certain Pesticides to Acartia tonsa Dana</t>
  </si>
  <si>
    <t>EPA-006/3-76-033, Hazleton Laboratories : 39 p.</t>
  </si>
  <si>
    <t>Palaemonidae</t>
  </si>
  <si>
    <t>Palaemonetes</t>
  </si>
  <si>
    <t>pugio</t>
  </si>
  <si>
    <t>Daggerblade Grass Shrimp</t>
  </si>
  <si>
    <t>13 to 18</t>
  </si>
  <si>
    <t>7.4 to 7.6</t>
  </si>
  <si>
    <t>Ampeliscidae</t>
  </si>
  <si>
    <t>Ampelisca</t>
  </si>
  <si>
    <t>abdita</t>
  </si>
  <si>
    <t>Nimmo DR;Hamaker TL;Matthews E;Moore JC</t>
  </si>
  <si>
    <t>An Overview of the Acute and Chronic Effects of First and Second Generation Pesticides on an Estuarine Mysid</t>
  </si>
  <si>
    <t>In: F.J.Vernberg, A.Calabrese, F.P.Thurberg, and W.B.Vernberg (Eds.), Biological Monitoring of Marine Pollutants, Academic Press, Inc., NY : 3-19</t>
  </si>
  <si>
    <t>&lt;=48</t>
  </si>
  <si>
    <t>CHAR/DIAZINON// CHAR/CAS#112276(2,2'-[1,2-Ethanediylbis(oxy)]bisethanol) - ALSO USED AS SOLVENT//</t>
  </si>
  <si>
    <t>Artemiidae</t>
  </si>
  <si>
    <t>Artemia</t>
  </si>
  <si>
    <t>salina</t>
  </si>
  <si>
    <t>Brine Shrimp</t>
  </si>
  <si>
    <t>Gartenstein S;Quinnell RG;Larkum AWD</t>
  </si>
  <si>
    <t>Toxicity Effects of Diflubenzuron, Cypermethrin and Diazinon on the Development of Artemia salina and Heliocidaris tuberculata</t>
  </si>
  <si>
    <t>Australas. J. Ecotoxicol. 12(2): 83-90</t>
  </si>
  <si>
    <t>Anostraca</t>
  </si>
  <si>
    <t>7.8* to 8.0*</t>
  </si>
  <si>
    <t>EDES/4 REPLICATES// CHAR/DIAZINON// CHAR/CAS#67641(2-Propanone) - ALSO USED AS SOLVENT//OEF/MIXTURE//</t>
  </si>
  <si>
    <t>7.7 to 7.9</t>
  </si>
  <si>
    <t>Cripe GM</t>
  </si>
  <si>
    <t>Comparative Acute Toxicities of Several Pesticides and Metals to Mysidopsis bahia and Postlarval Penaeus duorarum</t>
  </si>
  <si>
    <t>Environ. Toxicol. Chem. 13(11): 1867-1872</t>
  </si>
  <si>
    <t>4.3 to 5.9</t>
  </si>
  <si>
    <t>CHAR/DIAZINON// CHAR/CAS#112276(2,2'-[1,2-Ethanediylbis(oxy)]bisethanol) - ALSO USED AS SOLVENT,CAS#67641(2-Propanone) - ALSO USED AS SOLVENT//</t>
  </si>
  <si>
    <t>plicatilis</t>
  </si>
  <si>
    <t>Marcial HS;Hagiwara A;Snell TW</t>
  </si>
  <si>
    <t>Effect of Some Pesticides on Reproduction of Rotifer Brachionus plicatilis Muller</t>
  </si>
  <si>
    <t>Hydrobiologia 546(1): 569-575</t>
  </si>
  <si>
    <t>GE</t>
  </si>
  <si>
    <t>EE/STATS TO C CONTROL// CHAR/DIAZINON// CHAR/CAS#67685(Sulfinyl bis(methane)) - ALSO USED AS SOLVENT//ORG/FEMALE,AMICTIC FEMALES BEARING ONE///CONTR/C,V//EFCT%/FROM GRAPH//EFCT%/~40//</t>
  </si>
  <si>
    <t>Penaeidae</t>
  </si>
  <si>
    <t>Litopenaeus</t>
  </si>
  <si>
    <t>vannamei</t>
  </si>
  <si>
    <t>White Shrimp</t>
  </si>
  <si>
    <t>Galindo-Reyes JG;Dalla Venezia L;Lazcano-Alvarez G;Rivas-Mendoza H</t>
  </si>
  <si>
    <t>Enzymatic and Osmoregulative Alterations in White Shrimp Litopenaeus vannamei Exposed to Pesticides</t>
  </si>
  <si>
    <t>Chemosphere 40(3): 233-237</t>
  </si>
  <si>
    <t>EE/ADDITIONAL ENZYME REPORTED, GOT AND GPT. OSMOLALITY ALSO REPORTED.// CHAR/DIAZINON// ORG/COLLECTED FROM THE FIELD.//</t>
  </si>
  <si>
    <t>OXYG</t>
  </si>
  <si>
    <t>Dalla Venezia L;Galindo Reyes JG;Burgueno Juarez E</t>
  </si>
  <si>
    <t>Influence of Organophosphorus Pesticides on Oxygen Consumption in the Shrimp Penaeus vannamei</t>
  </si>
  <si>
    <t>Riv. Ital. Acquacolt. 34(1): 23-26</t>
  </si>
  <si>
    <t>EDES/OXYGEN CONSUMPTION BY SHRIMP MEASURED IN CLEAN BOTTLE WITH SEAWATER, THEN ONE DAY LATER, SAME SHRIMP WERE MOVED TO BOTTLE WITH DIAZINON FOR SECOND DETERMINATION.// EE/ALSO REPORTED, RESPONSE TO SHRIMP BEING PLACED IN TREATED WATER FIRST, THEN PLACED IN CLEAN SEAWATER THE FOLLOWING DAY.// CHAR/DIAZINON// ORG/6.16 G,COLLECTED FROM AQUACULTURE///</t>
  </si>
  <si>
    <t>EDES/OXYGEN CONSUMPTION BY SHRIMP MEASURED IN CLEAN BOTTLE WITH SEAWATER, THEN ONE DAY LATER, SAME SHRIMP WERE MOVED TO BOTTLE WITH DIAZINON FOR SECOND DETERMINATION.// EE/ALSO REPORTED, RESPONSE TO SHRIMP BEING PLACED IN TREATED WATER FIRST, THEN PLACED IN CLEAN SEAWATER THE FOLLOWING DAY.// CHAR/DIAZINON// ORG/8.48 G,COLLECTED FROM AQUACULTURE///</t>
  </si>
  <si>
    <t>EDES/OXYGEN CONSUMPTION BY SHRIMP MEASURED IN CLEAN BOTTLE WITH SEAWATER, THEN ONE DAY LATER, SAME SHRIMP WERE MOVED TO BOTTLE WITH DIAZINON FOR SECOND DETERMINATION.// EE/ALSO REPORTED, RESPONSE TO SHRIMP BEING PLACED IN TREATED WATER FIRST, THEN PLACED IN CLEAN SEAWATER THE FOLLOWING DAY.// CHAR/DIAZINON// ORG/6.42 G,COLLECTED FROM AQUACULTURE///</t>
  </si>
  <si>
    <t>EDES/OXYGEN CONSUMPTION BY SHRIMP MEASURED IN CLEAN BOTTLE WITH SEAWATER, THEN ONE DAY LATER, SAME SHRIMP WERE MOVED TO BOTTLE WITH DIAZINON FOR SECOND DETERMINATION.// EE/ALSO REPORTED, RESPONSE TO SHRIMP BEING PLACED IN TREATED WATER FIRST, THEN PLACED IN CLEAN SEAWATER THE FOLLOWING DAY.// CHAR/DIAZINON// ORG/6.50 G,COLLECTED FROM AQUACULTURE///</t>
  </si>
  <si>
    <t>CHAR/DIAZINON// CHAR/CAS#112276(2,2'-[1,2-Ethanediylbis(oxy)]bisethanol) - ALSO USED AS SOLVENT//CONTR/C,V//EFCT%/100//</t>
  </si>
  <si>
    <t>Penaeus</t>
  </si>
  <si>
    <t>duorarum</t>
  </si>
  <si>
    <t>Northern Pink Shrimp</t>
  </si>
  <si>
    <t>PV</t>
  </si>
  <si>
    <t>4.3 to 5.6</t>
  </si>
  <si>
    <t>EE/RESTING EGGS// CHAR/DIAZINON// CHAR/CAS#67685(Sulfinyl bis(methane)) - ALSO USED AS SOLVENT//ORG/FEMALE,AMICTIC FEMALES BEARING ONE///CONTR/C,V//</t>
  </si>
  <si>
    <t>Veneridae</t>
  </si>
  <si>
    <t>Ruditapes</t>
  </si>
  <si>
    <t>philippinarum</t>
  </si>
  <si>
    <t>Short-Necked Clam</t>
  </si>
  <si>
    <t>Choi JY;Yu J;Yang DB;Ra K;Kim KT;Hong GH;Shin KH</t>
  </si>
  <si>
    <t>Acetylthiocholine (ATC) - Cleaving Cholinesterase (ChE) Activity as a Potential Biomarker of Pesticide Exposure in the Manila Clam, Ruditapes philippinarum, of Korea</t>
  </si>
  <si>
    <t>Mar. Environ. Res. 71(3): 162-168</t>
  </si>
  <si>
    <t>Veneroida</t>
  </si>
  <si>
    <t>CHAR/DIAZINON// ORG/WILD COLLECTED FROM OIDO, KOREA,///OEF/SURVEY STUDY//EFCT%/20.8//</t>
  </si>
  <si>
    <t>Marcial HS;Hagiwara A</t>
  </si>
  <si>
    <t>Effect of Diazinon on Life Stages and Resting Egg Hatchability of Rotifer Brachionus plicatilis</t>
  </si>
  <si>
    <t>Hydrobiologia 593(1): 219-225</t>
  </si>
  <si>
    <t>EDES/EARLY DEVELOPMENT STAGE// EE/HATCHING OF RESTING EGGS, NO FERTILIZED RESTING EGGS WERE PRODUCED IN THE TWO HIGHEST CONCENTRATIONS// CHAR/DIAZINON// CHAR/CAS#67685(Sulfinyl bis(methane)) - ALSO USED AS SOLVENT//ORG/FEMALE,NH1L STRAIN, AMICTIC///EFCT%/36.9//</t>
  </si>
  <si>
    <t>oceanicus</t>
  </si>
  <si>
    <t>Scud, Amphipod</t>
  </si>
  <si>
    <t>Shacklock PF;Croft GB</t>
  </si>
  <si>
    <t>Effect of Grazers on Chondrus crispus in Culture</t>
  </si>
  <si>
    <t>Aquaculture 22: 331-342</t>
  </si>
  <si>
    <t>EDES/ERLENMEYER FLASKS CONTAINING SEA WATER AND HOST PLANT. // CHAR/DIAZINON GREEN CROSS/// ORG/10 INDIVIDUALS WITH TOTAL WEIGHT///EFCT%/100//</t>
  </si>
  <si>
    <t>Idoteidae</t>
  </si>
  <si>
    <t>Idotea</t>
  </si>
  <si>
    <t>balthica</t>
  </si>
  <si>
    <t>Aquatic Sowbug, Isopod</t>
  </si>
  <si>
    <t>Isopoda</t>
  </si>
  <si>
    <t>japonicus</t>
  </si>
  <si>
    <t>Kuruma Shrimp</t>
  </si>
  <si>
    <t>EC50*</t>
  </si>
  <si>
    <t>Rompas RM;Kobayashi K;Oshima Y;Imada N;Yamato K;Mitsuyasu Y</t>
  </si>
  <si>
    <t>Relationship Between Toxicity and Acetylcholinesterase Inhibition of Some Thiono- and Oxo-Form Organophosphates in Tiger Shrimp Larvae at Different Stages</t>
  </si>
  <si>
    <t>Nippon Suisan Gakkaishi 55(4): 669-673</t>
  </si>
  <si>
    <t>CHAR/ANALYTICAL ST// CHAR/CAS#9005656(Sorbitan, Mono-9-octadecenoate, (Z)-Poly(oxy-1,2-ethanediyl) derivs.) - ALSO USED AS SOLVENT//</t>
  </si>
  <si>
    <t>MY</t>
  </si>
  <si>
    <t>CHAR/ANALYTICAL ST// CHAR/CAS#9005656(Sorbitan, Mono-9-octadecenoate, (Z)-Poly(oxy-1,2-ethanediyl) derivs.) - ALSO USED AS SOLVENT//ORG/MYSIS//</t>
  </si>
  <si>
    <t>ZO</t>
  </si>
  <si>
    <t>Bustos-Obregon E;Vargas A</t>
  </si>
  <si>
    <t>Chronic Toxicity Bioassay with Populations of the Crustacean Artemia salina Exposed to the Organophosphate Diazinon</t>
  </si>
  <si>
    <t>Biol. Res. 43(3): 357-362</t>
  </si>
  <si>
    <t>W/V</t>
  </si>
  <si>
    <t>NU</t>
  </si>
  <si>
    <t>CHAR/DIAZINON, 60E//</t>
  </si>
  <si>
    <t>Corbiculidae</t>
  </si>
  <si>
    <t>Corbicula</t>
  </si>
  <si>
    <t>manilensis</t>
  </si>
  <si>
    <t>Asiatic Clam</t>
  </si>
  <si>
    <t>Hemming JM;Waller WT</t>
  </si>
  <si>
    <t>Diazinon and Chlorpyrifos Toxicity to the Freshwater Asiatic Clam, Corbicula fluminea Muller, and the Estuarine Hooked Mussel, Ischadium recurvum Rafinesque</t>
  </si>
  <si>
    <t>Fla. Sci. 67(1): 1-8</t>
  </si>
  <si>
    <t>CHAR/DIAZINON, SPECTRACIDE// ORG/FIELD COLLECTED//</t>
  </si>
  <si>
    <t>Mytilidae</t>
  </si>
  <si>
    <t>Septifer</t>
  </si>
  <si>
    <t>bilocularis</t>
  </si>
  <si>
    <t>Clam</t>
  </si>
  <si>
    <t>Lasut MT;Angmalisang AP</t>
  </si>
  <si>
    <t>The Effect of Diazinon and Glyphosate (Pesticides) on Oxygen Consumption of the Box Mussel Septifer bilocularis L.</t>
  </si>
  <si>
    <t>Phuket Mar. Biol. Center Spec. Publ. 18(1): 139-144</t>
  </si>
  <si>
    <t>Mytiloida</t>
  </si>
  <si>
    <t>EDES/TEST WATER TAKEN FROM SITE,AUTOCLAVED AND DILUTED WITH DISTILLED WATER. 9 REPLICATES.// EE/INCREASE IN OXYGEN CONSUMPTION.// CHAR/DIAZINON// ORG/0.18 G,COLLECTED FROM FIELD SITE///</t>
  </si>
  <si>
    <t>EDES/EARLY DEVELOPMENT STAGE// EE/HATCHING OF RESTING EGGS// CHAR/DIAZINON// CHAR/CAS#67685(Sulfinyl bis(methane)) - ALSO USED AS SOLVENT//ORG/FEMALE,NH1L STRAIN, AMICTIC///</t>
  </si>
  <si>
    <t>Ostreidae</t>
  </si>
  <si>
    <t>Crassostrea</t>
  </si>
  <si>
    <t>virginica</t>
  </si>
  <si>
    <t>Eastern Oyster</t>
  </si>
  <si>
    <t>DEPO</t>
  </si>
  <si>
    <t>Souza AG;Cardeal ZL;Augusti R</t>
  </si>
  <si>
    <t>Electrospray Ionization Mass Spectrometry (ESI-MS) Monitoring of the Photolysis of Diazinon in Aqueous Solution: Degradation Route and Toxicity of by-Products Against Artemia salina</t>
  </si>
  <si>
    <t>J. Environ. Sci. Health Part B: Pestic. Food Contam. Agric. Wastes 48(3): 171-176</t>
  </si>
  <si>
    <t>EDES/2 REPLICATES// CONC/ONLY CONC TESTED// CHAR/DIAZINON, NR// CHAR/CAS#64175(Ethanol) - ALSO USED AS SOLVENT//EFCT%/100//</t>
  </si>
  <si>
    <t>TFPG</t>
  </si>
  <si>
    <t>NH</t>
  </si>
  <si>
    <t>EE/TIME TO RELEASE OF FIRST NEONATE, TIME TO BEAR EGGS, MIXIS, FECUNDITY, REPRODUCTIVE PERIOD, GENERATIONAL EFFECTS ON FECUNDITY OF AMICTIC AND MICTIC FEMALES ALSO REPORTED// CHAR/DIAZINON// CHAR/CAS#67685(Sulfinyl bis(methane)) - ALSO USED AS SOLVENT//ORG/FEMALE,NH1L STRAIN, AMICTIC//</t>
  </si>
  <si>
    <t>EE/STATS TO C CONTROL, MEAN NUMBER OF RESTING EGGS PRODUCED// CHAR/DIAZINON// CHAR/CAS#67685(Sulfinyl bis(methane)) - ALSO USED AS SOLVENT//ORG/FEMALE,AMICTIC FEMALES BEARING ONE///CONTR/C,V//</t>
  </si>
  <si>
    <t>American Or Virginia Oyster</t>
  </si>
  <si>
    <t>Williams RL</t>
  </si>
  <si>
    <t>Uptake Kinetics and Toxicity of Diazinon in the American Oyster, Crassostrea virginica Gmelin</t>
  </si>
  <si>
    <t>Ph.D.Thesis, College of William and Mary, VA : 108 p.</t>
  </si>
  <si>
    <t>Ostreoida</t>
  </si>
  <si>
    <t>CHAR/DIAZINON, LABELED AND UNLABELED// CHAR/CAS#67641(2-Propanone) - ALSO USED AS SOLVENT//ORG/5-10 CM HEIGHT//</t>
  </si>
  <si>
    <t>Haliotididae</t>
  </si>
  <si>
    <t>Haliotis</t>
  </si>
  <si>
    <t>varia</t>
  </si>
  <si>
    <t>Variable Abalone</t>
  </si>
  <si>
    <t>Kaligis FG;Lasut MT</t>
  </si>
  <si>
    <t>Effects of Salinity and Diazinon on the Abalone Haliotis varia (Gastropoda: Haliotidae)</t>
  </si>
  <si>
    <t>Phuket Mar. Biol. Center Spec. Publ. 17(1): 115-120</t>
  </si>
  <si>
    <t>Archaeogastropoda</t>
  </si>
  <si>
    <t>EDES/EXPERIMENT 4.SALINITY DIAZINON INTERACTION TEST// EE/MORTALITY WITH 25 PPT SALINITY TEST WATER. OTHER ENDPOINTS ARE REPORTED.// CHAR/DIAZINON// ORG/SNAILS 30.5 TO 45.5 MM. COLLECTED///</t>
  </si>
  <si>
    <t>EE/TIME TO RELEASE FIRST NEONATE// CHAR/DIAZINON// CHAR/CAS#67685(Sulfinyl bis(methane)) - ALSO USED AS SOLVENT//ORG/FEMALE,NH1L STRAIN, AMICTIC//</t>
  </si>
  <si>
    <t>EE/MIXIS PRODUCTION// CHAR/DIAZINON// CHAR/CAS#67685(Sulfinyl bis(methane)) - ALSO USED AS SOLVENT//ORG/FEMALE,NH1L STRAIN, AMICTIC//</t>
  </si>
  <si>
    <t>EE/MICTIC FEMALE REPRODUCTION// CHAR/DIAZINON// CHAR/CAS#67685(Sulfinyl bis(methane)) - ALSO USED AS SOLVENT//ORG/FEMALE,NH1L STRAIN, AMICTIC//</t>
  </si>
  <si>
    <t>EE/TIME TO BEAR FIRST EGGS// CHAR/DIAZINON// CHAR/CAS#67685(Sulfinyl bis(methane)) - ALSO USED AS SOLVENT//ORG/FEMALE,NH1L STRAIN, AMICTIC//</t>
  </si>
  <si>
    <t>CHAR/DIAZINON// CHAR/CAS#67685(Sulfinyl bis(methane)) - ALSO USED AS SOLVENT//ORG/FEMALE,NH1L STRAIN, AMICTIC//</t>
  </si>
  <si>
    <t>Ischadium</t>
  </si>
  <si>
    <t>recurvum</t>
  </si>
  <si>
    <t>Hooked Mussel</t>
  </si>
  <si>
    <t>CHAR/DIAZINON, SPECTRACIDE, DIAZINON/// ORG/FIELD COLLECTED//</t>
  </si>
  <si>
    <t>EE/AMICTIC FEMALE REPRODUCTION// CHAR/DIAZINON// CHAR/CAS#67685(Sulfinyl bis(methane)) - ALSO USED AS SOLVENT//ORG/FEMALE,NH1L STRAIN, AMICTIC//</t>
  </si>
  <si>
    <t>EE/REPRODUCTIVE PERIOD// CHAR/DIAZINON// CHAR/CAS#67685(Sulfinyl bis(methane)) - ALSO USED AS SOLVENT//ORG/FEMALE,NH1L STRAIN, AMICTIC//</t>
  </si>
  <si>
    <t>IRIN</t>
  </si>
  <si>
    <t>LFSP</t>
  </si>
  <si>
    <t>Euplotidae</t>
  </si>
  <si>
    <t>Euplotes</t>
  </si>
  <si>
    <t>crassus</t>
  </si>
  <si>
    <t>Ciliate</t>
  </si>
  <si>
    <t>Trielli F;Amaroli A;Sifredi F;Marchi B;Falugi C;Corrado MUD</t>
  </si>
  <si>
    <t>Effects of Xenobiotic Compounds on the Cell Activities of Euplotes crassus, a Single-Cell Eukaryotic Test Organism for the Study of the Pollution of Marine Sediments</t>
  </si>
  <si>
    <t>Aquat. Toxicol. 83(4): 272-283</t>
  </si>
  <si>
    <t>Ciliophora</t>
  </si>
  <si>
    <t>Ciliatea</t>
  </si>
  <si>
    <t>Hypotrichida</t>
  </si>
  <si>
    <t>EDES/3 REPLICATES// EE/REPORTED AS VIABLE CELLS// CHAR/BASUDIN// ORG/STRAIN SST22//OEF/IN VITRO, TEMPERATURE EFFECTS, MIXTURE//</t>
  </si>
  <si>
    <t>EDES/3 REPLICATES// EE/REPORTED AS FISSION RATE// CHAR/BASUDIN// ORG/STRAIN SST22//CONC/ONLY CONC TESTED//OEF/IN VITRO, TEMPERATURE EFFECTS, MIXTURE//</t>
  </si>
  <si>
    <t>EDES/EXPERIMENT 3.ACUTE TESTS// EE/OTHER ENDPOINTS ARE REPORTED.// CHAR/DIAZINON// ORG/SNAILS 34.2 TO 43.7 MM. COLLECTED///</t>
  </si>
  <si>
    <t>EDES/EXPERIMENT 4.SALINITY DIAZINON INTERACTION TEST// EE/MORTALITY WITH 30 PPT SALINITY TEST WATER. OTHER ENDPOINTS ARE REPORTED.// CHAR/DIAZINON// ORG/SNAILS 30.5 TO 45.5 MM. COLLECTED///</t>
  </si>
  <si>
    <t>CHAR/DIAZINON, 60E// EFCT%/100//</t>
  </si>
  <si>
    <t>EDES/LATE DEVELOPMENT STAGE// EE/HATCHING OF RESTING EGGS// CHAR/DIAZINON// CHAR/CAS#67685(Sulfinyl bis(methane)) - ALSO USED AS SOLVENT//ORG/FEMALE,NH1L STRAIN, FERTILIZED///</t>
  </si>
  <si>
    <t>CHAR/DIAZINON// ORG/WILD COLLECTED FROM OIDO, KOREA,///OEF/SURVEY STUDY//</t>
  </si>
  <si>
    <t>EDES/EXPERIMENT 4.SALINITY DIAZINON INTERACTION TEST// EE/MORTALITY WITH 34 PPT SALINITY TEST WATER. OTHER ENDPOINTS ARE REPORTED.// CHAR/DIAZINON// ORG/SNAILS 30.5 TO 45.5 MM. COLLECTED///</t>
  </si>
  <si>
    <t>EE/TIME TO RELEASE OF FIRST NEONATE, TIME TO BEAR EGGS, MIXIS, FECUNDITY, REPRODUCTIVE PERIOD ALSO REPORTED// CHAR/DIAZINON// CHAR/CAS#67685(Sulfinyl bis(methane)) - ALSO USED AS SOLVENT//ORG/FEMALE,NH1L STRAIN, AMICTIC//</t>
  </si>
  <si>
    <t>EE/OTHER ENDPOINTS REPORTED.// CHAR/DIAZINON, SPECTRACIDE, DIAZINON/// ORG/FIELD COLLECTED//EFCT%/100//</t>
  </si>
  <si>
    <t>EDES/3 REPLICATES// CHAR/BASUDIN// ORG/STRAIN SST22//OEF/IN VITRO, TEMPERATURE EFFECTS, MIXTURE//</t>
  </si>
  <si>
    <t>EDES/LATE DEVELOPMENT STAGE// EE/HATCHING OF RESTING EGGS// CHAR/DIAZINON// CHAR/CAS#67685(Sulfinyl bis(methane)) - ALSO USED AS SOLVENT//ORG/FEMALE,NH1L STRAIN, FERTILIZED///EFCT%/66.8//</t>
  </si>
  <si>
    <t>EDES/DIAPAUSE STAGE// EE/HATCHING OF RESTING EGGS// CHAR/DIAZINON// CHAR/CAS#67685(Sulfinyl bis(methane)) - ALSO USED AS SOLVENT//ORG/NH1L STRAIN, RESTING EGGS//EFCT%/68.3//</t>
  </si>
  <si>
    <t>&gt;=95</t>
  </si>
  <si>
    <t>Guzzella L;Gronda A;Colombo L</t>
  </si>
  <si>
    <t>Acute Toxicity of Organophosphorus Insecticides to Marine Invertebrates</t>
  </si>
  <si>
    <t>Bull. Environ. Contam. Toxicol. 59(2): 313-320</t>
  </si>
  <si>
    <t>EE/NO MOVEMENT OBSERVED IN 5 SECONDS//// CHAR/DIAZINON//</t>
  </si>
  <si>
    <t>OGNL</t>
  </si>
  <si>
    <t>EDES/3 REPLICATES// EE/LYSOSOMAL MEMBRANE STABILITY// CHAR/BASUDIN// ORG/STRAIN SST22//OEF/IN VITRO, TEMPERATURE EFFECTS, MIXTURE//EFCT%/FROM GRAPH//EFCT%/&gt;80-&lt;100//</t>
  </si>
  <si>
    <t>CHAR/DIAZINON// CHAR/CAS#67685(Sulfinyl bis(methane)) - ALSO USED AS SOLVENT//ORG/HATCHED FROM RESTING EGGS, NH1L///</t>
  </si>
  <si>
    <t>Lumor SE;Diez-Gonzalez F;Labuza TP</t>
  </si>
  <si>
    <t>Detection of Warfare Agents in Liquid Foods Using the Brine Shrimp Lethality Assay</t>
  </si>
  <si>
    <t>J. Food Sci. 76: T16-T19</t>
  </si>
  <si>
    <t>CHAR/DIAZINON, NR// CHAR/CAS#67685(Sulfinyl bis(methane)) - ALSO USED AS SOLVENT//</t>
  </si>
  <si>
    <t>&lt;3</t>
  </si>
  <si>
    <t>Echinidae</t>
  </si>
  <si>
    <t>Paracentrotus</t>
  </si>
  <si>
    <t>lividus</t>
  </si>
  <si>
    <t>Sea Urchin, Echinoderm</t>
  </si>
  <si>
    <t>CDRT</t>
  </si>
  <si>
    <t>Pesando D;Huitorel P;Dolcini V;Angelini C;Guidetti P;Falugi C</t>
  </si>
  <si>
    <t>Biological Targets of Neurotoxic Pesticides Analysed by Alteration of Developmental Events in the Mediterranean Sea Urchin, Paracentrotus lividus</t>
  </si>
  <si>
    <t>Mar. Environ. Res. 55(1): 39-57</t>
  </si>
  <si>
    <t>spf</t>
  </si>
  <si>
    <t>Echinodermata</t>
  </si>
  <si>
    <t>Echinoidea</t>
  </si>
  <si>
    <t>Echinoida</t>
  </si>
  <si>
    <t>CHAR/DIAZINON, BASUDIN WITH 20///</t>
  </si>
  <si>
    <t>CAUP</t>
  </si>
  <si>
    <t>EE/INTRACELLULAR SEQUESTRATION OF CACIUM ALSO REPORTED// CHAR/DIAZINON, BASUDIN WITH 20/// ORG/UNFERTILIZED//</t>
  </si>
  <si>
    <t>hbf</t>
  </si>
  <si>
    <t>EDES/3 REPLICATES// CHAR/BASUDIN// ORG/STRAIN SST22//OEF/IN VITRO, TEMPERATURE EFFECTS, MIXTURE//EFCT%/100//</t>
  </si>
  <si>
    <t>EE/INTRACELLULAR SEQUESTRATION OF CACIUM ALSO REPORTED// CHAR/DIAZINON// ORG/UNFERTILIZED//</t>
  </si>
  <si>
    <t>DNAS</t>
  </si>
  <si>
    <t>EE/SECOND CLEAVAGE// CHAR/DIAZINON// ORG/UNFERTILIZED//</t>
  </si>
  <si>
    <t>EE/SECOND CLEAVAGE// CHAR/BASUDIN/// ORG/UNFERTILIZED//</t>
  </si>
  <si>
    <t>CHAR/ST// CHAR/CAS#9005656(Sorbitan, Mono-9-octadecenoate, (Z)-Poly(oxy-1,2-ethanediyl) derivs.) - ALSO USED AS SOLVENT//</t>
  </si>
  <si>
    <t>CHAR/ST// CHAR/CAS#9005656(Sorbitan, Mono-9-octadecenoate, (Z)-Poly(oxy-1,2-ethanediyl) derivs.) - ALSO USED AS SOLVENT//ORG/MYSIS//</t>
  </si>
  <si>
    <t>EE/ARM LENGTH AT THE PLUTEUS STAGE, EMBRYO LENGTH ALSO REPORTED// CHAR/DIAZINON, BASUDIN WITH 20/// ORG/ADVANCED GASTRULA STAGE//</t>
  </si>
  <si>
    <t>CHAR/DIAZINON, IN WHOLE MILK// CHAR/CAS#67685(Sulfinyl bis(methane)) - ALSO USED AS SOLVENT//</t>
  </si>
  <si>
    <t>EE/ARM LENGTH AT THE PLUTEUS STAGE, EMBRYO LENGTH ALSO REPORTED// CHAR/DIAZINON// ORG/ADVANCED GASTRULA STAGE//</t>
  </si>
  <si>
    <t>Endpoint value (for array)</t>
  </si>
  <si>
    <t>Endpoint unit (for array)</t>
  </si>
  <si>
    <t>Value for array</t>
  </si>
  <si>
    <t>Units for array</t>
  </si>
  <si>
    <t>Data used for arrays of mammalian toxicity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</si>
</sst>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00000"/>
    <numFmt numFmtId="167" formatCode="0.0000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5"/>
      <color theme="1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3" xfId="0" applyNumberForma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2" borderId="0" xfId="0" applyFill="1" applyBorder="1" applyAlignment="1">
      <alignment wrapText="1"/>
    </xf>
    <xf numFmtId="164" fontId="0" fillId="2" borderId="3" xfId="0" applyNumberFormat="1" applyFill="1" applyBorder="1" applyAlignment="1">
      <alignment wrapText="1"/>
    </xf>
    <xf numFmtId="165" fontId="0" fillId="2" borderId="3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3" xfId="0" applyFill="1" applyBorder="1" applyAlignment="1">
      <alignment wrapText="1"/>
    </xf>
    <xf numFmtId="2" fontId="0" fillId="0" borderId="3" xfId="0" applyNumberFormat="1" applyBorder="1" applyAlignment="1">
      <alignment wrapText="1"/>
    </xf>
    <xf numFmtId="2" fontId="0" fillId="3" borderId="3" xfId="0" applyNumberFormat="1" applyFill="1" applyBorder="1" applyAlignment="1">
      <alignment wrapText="1"/>
    </xf>
    <xf numFmtId="2" fontId="0" fillId="2" borderId="3" xfId="0" applyNumberFormat="1" applyFill="1" applyBorder="1" applyAlignment="1">
      <alignment wrapText="1"/>
    </xf>
    <xf numFmtId="2" fontId="0" fillId="2" borderId="3" xfId="0" applyNumberFormat="1" applyFill="1" applyBorder="1"/>
    <xf numFmtId="0" fontId="0" fillId="2" borderId="3" xfId="0" applyFill="1" applyBorder="1"/>
    <xf numFmtId="0" fontId="0" fillId="2" borderId="0" xfId="0" applyFill="1" applyAlignment="1">
      <alignment wrapText="1"/>
    </xf>
    <xf numFmtId="0" fontId="0" fillId="2" borderId="1" xfId="0" applyNumberFormat="1" applyFill="1" applyBorder="1" applyAlignment="1">
      <alignment wrapText="1"/>
    </xf>
    <xf numFmtId="2" fontId="0" fillId="2" borderId="1" xfId="0" applyNumberFormat="1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165" fontId="0" fillId="2" borderId="1" xfId="0" applyNumberFormat="1" applyFill="1" applyBorder="1" applyAlignment="1">
      <alignment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applyNumberFormat="1" applyFill="1" applyBorder="1"/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0" borderId="1" xfId="0" applyNumberFormat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2" xfId="0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2" fontId="0" fillId="0" borderId="1" xfId="0" applyNumberFormat="1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4" xfId="0" applyNumberFormat="1" applyBorder="1"/>
    <xf numFmtId="0" fontId="0" fillId="3" borderId="4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ill="1" applyBorder="1"/>
    <xf numFmtId="0" fontId="0" fillId="2" borderId="4" xfId="0" applyFill="1" applyBorder="1"/>
    <xf numFmtId="0" fontId="0" fillId="3" borderId="0" xfId="0" applyFill="1"/>
    <xf numFmtId="0" fontId="0" fillId="2" borderId="5" xfId="0" applyFill="1" applyBorder="1" applyAlignment="1">
      <alignment wrapText="1"/>
    </xf>
    <xf numFmtId="0" fontId="0" fillId="2" borderId="5" xfId="0" applyNumberFormat="1" applyFill="1" applyBorder="1" applyAlignment="1">
      <alignment wrapText="1"/>
    </xf>
    <xf numFmtId="2" fontId="0" fillId="2" borderId="5" xfId="0" applyNumberForma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wrapText="1"/>
    </xf>
    <xf numFmtId="2" fontId="0" fillId="0" borderId="0" xfId="0" applyNumberFormat="1" applyBorder="1"/>
    <xf numFmtId="0" fontId="0" fillId="2" borderId="0" xfId="0" applyNumberFormat="1" applyFill="1" applyBorder="1" applyAlignment="1">
      <alignment wrapText="1"/>
    </xf>
    <xf numFmtId="165" fontId="0" fillId="2" borderId="0" xfId="0" applyNumberFormat="1" applyFill="1" applyBorder="1" applyAlignment="1">
      <alignment wrapText="1"/>
    </xf>
    <xf numFmtId="2" fontId="0" fillId="2" borderId="0" xfId="0" applyNumberFormat="1" applyFill="1" applyBorder="1"/>
    <xf numFmtId="2" fontId="0" fillId="0" borderId="0" xfId="0" applyNumberFormat="1" applyFill="1" applyBorder="1" applyAlignment="1">
      <alignment wrapText="1"/>
    </xf>
    <xf numFmtId="0" fontId="0" fillId="0" borderId="0" xfId="0" applyBorder="1"/>
    <xf numFmtId="0" fontId="0" fillId="0" borderId="0" xfId="0" applyNumberFormat="1" applyBorder="1"/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2" borderId="1" xfId="0" applyNumberFormat="1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Alignment="1">
      <alignment wrapText="1"/>
    </xf>
    <xf numFmtId="0" fontId="4" fillId="2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2" borderId="0" xfId="0" applyNumberFormat="1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3" xfId="0" applyNumberFormat="1" applyFont="1" applyBorder="1" applyAlignment="1">
      <alignment wrapText="1"/>
    </xf>
    <xf numFmtId="2" fontId="4" fillId="3" borderId="3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1" fontId="7" fillId="0" borderId="8" xfId="0" applyNumberFormat="1" applyFont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5" fillId="0" borderId="0" xfId="0" applyFont="1"/>
    <xf numFmtId="0" fontId="4" fillId="0" borderId="0" xfId="0" applyFont="1" applyAlignment="1">
      <alignment vertical="center"/>
    </xf>
    <xf numFmtId="0" fontId="2" fillId="4" borderId="3" xfId="0" applyFont="1" applyFill="1" applyBorder="1" applyAlignment="1"/>
    <xf numFmtId="0" fontId="2" fillId="5" borderId="3" xfId="0" applyFont="1" applyFill="1" applyBorder="1" applyAlignment="1"/>
    <xf numFmtId="0" fontId="2" fillId="5" borderId="3" xfId="0" applyNumberFormat="1" applyFont="1" applyFill="1" applyBorder="1" applyAlignment="1"/>
    <xf numFmtId="49" fontId="2" fillId="5" borderId="3" xfId="0" applyNumberFormat="1" applyFont="1" applyFill="1" applyBorder="1" applyAlignment="1"/>
    <xf numFmtId="0" fontId="2" fillId="4" borderId="3" xfId="0" applyNumberFormat="1" applyFont="1" applyFill="1" applyBorder="1" applyAlignment="1"/>
    <xf numFmtId="0" fontId="2" fillId="6" borderId="3" xfId="0" applyFont="1" applyFill="1" applyBorder="1" applyAlignment="1"/>
    <xf numFmtId="0" fontId="2" fillId="0" borderId="3" xfId="0" applyFont="1" applyFill="1" applyBorder="1" applyAlignment="1"/>
    <xf numFmtId="0" fontId="0" fillId="0" borderId="3" xfId="0" applyFill="1" applyBorder="1" applyAlignment="1"/>
    <xf numFmtId="0" fontId="0" fillId="0" borderId="3" xfId="0" applyNumberFormat="1" applyFill="1" applyBorder="1" applyAlignment="1"/>
    <xf numFmtId="0" fontId="1" fillId="0" borderId="3" xfId="0" applyFont="1" applyFill="1" applyBorder="1" applyAlignment="1"/>
    <xf numFmtId="49" fontId="0" fillId="0" borderId="3" xfId="0" applyNumberFormat="1" applyFill="1" applyBorder="1" applyAlignment="1"/>
    <xf numFmtId="11" fontId="0" fillId="0" borderId="3" xfId="0" applyNumberFormat="1" applyFill="1" applyBorder="1" applyAlignment="1"/>
    <xf numFmtId="166" fontId="0" fillId="0" borderId="3" xfId="0" applyNumberFormat="1" applyFill="1" applyBorder="1" applyAlignment="1"/>
    <xf numFmtId="0" fontId="1" fillId="0" borderId="3" xfId="0" applyNumberFormat="1" applyFont="1" applyFill="1" applyBorder="1" applyAlignment="1"/>
    <xf numFmtId="167" fontId="2" fillId="0" borderId="3" xfId="0" applyNumberFormat="1" applyFont="1" applyFill="1" applyBorder="1" applyAlignment="1"/>
    <xf numFmtId="2" fontId="2" fillId="0" borderId="3" xfId="0" applyNumberFormat="1" applyFont="1" applyFill="1" applyBorder="1" applyAlignment="1"/>
    <xf numFmtId="0" fontId="2" fillId="0" borderId="3" xfId="0" applyNumberFormat="1" applyFont="1" applyFill="1" applyBorder="1" applyAlignment="1"/>
    <xf numFmtId="0" fontId="2" fillId="7" borderId="3" xfId="0" applyFont="1" applyFill="1" applyBorder="1" applyAlignment="1"/>
    <xf numFmtId="0" fontId="2" fillId="7" borderId="3" xfId="0" applyNumberFormat="1" applyFont="1" applyFill="1" applyBorder="1" applyAlignment="1" applyProtection="1">
      <protection locked="0"/>
    </xf>
    <xf numFmtId="0" fontId="2" fillId="7" borderId="3" xfId="0" applyNumberFormat="1" applyFont="1" applyFill="1" applyBorder="1" applyAlignment="1"/>
    <xf numFmtId="49" fontId="2" fillId="7" borderId="3" xfId="0" applyNumberFormat="1" applyFont="1" applyFill="1" applyBorder="1" applyAlignment="1"/>
    <xf numFmtId="0" fontId="2" fillId="8" borderId="3" xfId="0" applyFont="1" applyFill="1" applyBorder="1" applyAlignment="1"/>
    <xf numFmtId="0" fontId="2" fillId="8" borderId="3" xfId="0" applyFont="1" applyFill="1" applyBorder="1" applyAlignment="1" applyProtection="1">
      <protection locked="0"/>
    </xf>
    <xf numFmtId="0" fontId="2" fillId="8" borderId="3" xfId="0" applyNumberFormat="1" applyFont="1" applyFill="1" applyBorder="1" applyAlignment="1"/>
    <xf numFmtId="0" fontId="0" fillId="0" borderId="3" xfId="0" applyNumberFormat="1" applyFill="1" applyBorder="1" applyAlignment="1" applyProtection="1">
      <protection locked="0"/>
    </xf>
    <xf numFmtId="0" fontId="0" fillId="0" borderId="3" xfId="0" applyBorder="1" applyAlignment="1"/>
    <xf numFmtId="0" fontId="0" fillId="0" borderId="3" xfId="0" applyNumberFormat="1" applyBorder="1" applyAlignment="1" applyProtection="1">
      <protection locked="0"/>
    </xf>
    <xf numFmtId="49" fontId="0" fillId="0" borderId="3" xfId="0" applyNumberFormat="1" applyBorder="1" applyAlignment="1"/>
    <xf numFmtId="0" fontId="0" fillId="0" borderId="3" xfId="0" applyNumberFormat="1" applyBorder="1" applyAlignment="1"/>
    <xf numFmtId="0" fontId="0" fillId="5" borderId="3" xfId="0" applyFill="1" applyBorder="1" applyAlignment="1"/>
    <xf numFmtId="0" fontId="2" fillId="5" borderId="3" xfId="0" applyNumberFormat="1" applyFont="1" applyFill="1" applyBorder="1" applyAlignment="1" applyProtection="1">
      <protection locked="0"/>
    </xf>
    <xf numFmtId="49" fontId="0" fillId="5" borderId="3" xfId="0" applyNumberFormat="1" applyFill="1" applyBorder="1" applyAlignment="1"/>
    <xf numFmtId="11" fontId="0" fillId="5" borderId="3" xfId="0" applyNumberFormat="1" applyFill="1" applyBorder="1" applyAlignment="1" applyProtection="1">
      <protection locked="0"/>
    </xf>
    <xf numFmtId="11" fontId="0" fillId="5" borderId="3" xfId="0" applyNumberFormat="1" applyFill="1" applyBorder="1" applyAlignment="1"/>
    <xf numFmtId="0" fontId="2" fillId="0" borderId="3" xfId="0" applyNumberFormat="1" applyFont="1" applyFill="1" applyBorder="1" applyAlignment="1" applyProtection="1">
      <protection locked="0"/>
    </xf>
    <xf numFmtId="0" fontId="0" fillId="0" borderId="3" xfId="0" applyFont="1" applyFill="1" applyBorder="1" applyAlignment="1"/>
    <xf numFmtId="0" fontId="0" fillId="0" borderId="3" xfId="0" applyFill="1" applyBorder="1" applyAlignment="1" applyProtection="1"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%20and%20Panels/Special%20Teams/ESA%20Pilots/Scott%20G%20-%20Diazinon%20Files/Array%20Builder/Fish_Amphibians/Fish%20Array%205.6.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Effects Code"/>
      <sheetName val="Fish and Amphibians"/>
      <sheetName val="Behavior"/>
      <sheetName val="Reproduction"/>
      <sheetName val="Tox Array - Chordata_mg pe (2)"/>
      <sheetName val="Sheet3"/>
      <sheetName val="Chordata_mg per L (2)"/>
      <sheetName val="Growth"/>
      <sheetName val="Tox Array - Amphibia_mg per L"/>
      <sheetName val="Sheet9"/>
      <sheetName val="Amphibia_mg per L"/>
      <sheetName val="Amphibian Mortality"/>
      <sheetName val="Tox Array - Chordata_mg per L"/>
      <sheetName val="Chordata_mg per L"/>
      <sheetName val="Fish Mortality"/>
      <sheetName val="VLOOKUP"/>
      <sheetName val="Effects Code Array Order"/>
    </sheetNames>
    <sheetDataSet>
      <sheetData sheetId="0"/>
      <sheetData sheetId="1">
        <row r="1">
          <cell r="C1" t="str">
            <v>Code</v>
          </cell>
          <cell r="D1" t="str">
            <v>Definition</v>
          </cell>
        </row>
        <row r="2">
          <cell r="C2" t="str">
            <v>ASML</v>
          </cell>
          <cell r="D2" t="str">
            <v>Assimilation efficiency</v>
          </cell>
        </row>
        <row r="3">
          <cell r="C3" t="str">
            <v>BDBN</v>
          </cell>
          <cell r="D3" t="str">
            <v>Body burden</v>
          </cell>
        </row>
        <row r="4">
          <cell r="C4" t="str">
            <v>BDCN</v>
          </cell>
          <cell r="D4" t="str">
            <v>Body concentration</v>
          </cell>
        </row>
        <row r="5">
          <cell r="C5" t="str">
            <v>ELIM</v>
          </cell>
          <cell r="D5" t="str">
            <v>Elimination</v>
          </cell>
        </row>
        <row r="6">
          <cell r="C6" t="str">
            <v>GACC</v>
          </cell>
          <cell r="D6" t="str">
            <v>Accumulation, general</v>
          </cell>
        </row>
        <row r="7">
          <cell r="C7" t="str">
            <v>LBCN</v>
          </cell>
          <cell r="D7" t="str">
            <v>Lethal body concentration</v>
          </cell>
        </row>
        <row r="8">
          <cell r="C8" t="str">
            <v>RATO</v>
          </cell>
          <cell r="D8" t="str">
            <v>Ratio</v>
          </cell>
        </row>
        <row r="9">
          <cell r="C9" t="str">
            <v>RSDE</v>
          </cell>
          <cell r="D9" t="str">
            <v>Residue</v>
          </cell>
        </row>
        <row r="10">
          <cell r="C10" t="str">
            <v>TSLC</v>
          </cell>
          <cell r="D10" t="str">
            <v>Translocation</v>
          </cell>
        </row>
        <row r="11">
          <cell r="C11" t="str">
            <v>UPTK</v>
          </cell>
          <cell r="D11" t="str">
            <v>Uptake</v>
          </cell>
        </row>
        <row r="12">
          <cell r="C12" t="str">
            <v>CHEM</v>
          </cell>
          <cell r="D12" t="str">
            <v>Chemical avoidance</v>
          </cell>
        </row>
        <row r="13">
          <cell r="C13" t="str">
            <v>FOOD</v>
          </cell>
          <cell r="D13" t="str">
            <v>Food avoidance</v>
          </cell>
        </row>
        <row r="14">
          <cell r="C14" t="str">
            <v>GAVO</v>
          </cell>
          <cell r="D14" t="str">
            <v>Avoidance, general</v>
          </cell>
        </row>
        <row r="15">
          <cell r="C15" t="str">
            <v>STIM</v>
          </cell>
          <cell r="D15" t="str">
            <v>Stimulus avoidance</v>
          </cell>
        </row>
        <row r="16">
          <cell r="C16" t="str">
            <v>WATR</v>
          </cell>
          <cell r="D16" t="str">
            <v>Water avoidance</v>
          </cell>
        </row>
        <row r="17">
          <cell r="C17" t="str">
            <v>ACTP</v>
          </cell>
          <cell r="D17" t="str">
            <v>Accuracy of learned task, performance</v>
          </cell>
        </row>
        <row r="18">
          <cell r="C18" t="str">
            <v>ACTV</v>
          </cell>
          <cell r="D18" t="str">
            <v>Activity, general</v>
          </cell>
        </row>
        <row r="19">
          <cell r="C19" t="str">
            <v>ADOT</v>
          </cell>
          <cell r="D19" t="str">
            <v>Adopt/Adoption</v>
          </cell>
        </row>
        <row r="20">
          <cell r="C20" t="str">
            <v>AGCL</v>
          </cell>
          <cell r="D20" t="str">
            <v>Aggregation/Clumping</v>
          </cell>
        </row>
        <row r="21">
          <cell r="C21" t="str">
            <v>AGGT</v>
          </cell>
          <cell r="D21" t="str">
            <v>Aggression</v>
          </cell>
        </row>
        <row r="22">
          <cell r="C22" t="str">
            <v>ALRT</v>
          </cell>
          <cell r="D22" t="str">
            <v>Alert</v>
          </cell>
        </row>
        <row r="23">
          <cell r="C23" t="str">
            <v>APCH</v>
          </cell>
          <cell r="D23" t="str">
            <v>Approach</v>
          </cell>
        </row>
        <row r="24">
          <cell r="C24" t="str">
            <v>ATCL</v>
          </cell>
          <cell r="D24" t="str">
            <v>Antennal cleaning</v>
          </cell>
        </row>
        <row r="25">
          <cell r="C25" t="str">
            <v>ATSK</v>
          </cell>
          <cell r="D25" t="str">
            <v>Acquired task</v>
          </cell>
        </row>
        <row r="26">
          <cell r="C26" t="str">
            <v>ATTK</v>
          </cell>
          <cell r="D26" t="str">
            <v>Attack</v>
          </cell>
        </row>
        <row r="27">
          <cell r="C27" t="str">
            <v>BATH</v>
          </cell>
          <cell r="D27" t="str">
            <v>Bathing</v>
          </cell>
        </row>
        <row r="28">
          <cell r="C28" t="str">
            <v>BBBH</v>
          </cell>
          <cell r="D28" t="str">
            <v>Burrowing behavior, burrowing length</v>
          </cell>
        </row>
        <row r="29">
          <cell r="C29" t="str">
            <v>BITE</v>
          </cell>
          <cell r="D29" t="str">
            <v>Bite or biting</v>
          </cell>
        </row>
        <row r="30">
          <cell r="C30" t="str">
            <v>BOBB</v>
          </cell>
          <cell r="D30" t="str">
            <v>Bob, bobbing</v>
          </cell>
        </row>
        <row r="31">
          <cell r="C31" t="str">
            <v>BOWW</v>
          </cell>
          <cell r="D31" t="str">
            <v>Bow, bowing</v>
          </cell>
        </row>
        <row r="32">
          <cell r="C32" t="str">
            <v>BWAX</v>
          </cell>
          <cell r="D32" t="str">
            <v>Bees wax produced</v>
          </cell>
        </row>
        <row r="33">
          <cell r="C33" t="str">
            <v>CASE</v>
          </cell>
          <cell r="D33" t="str">
            <v>Case Leaving Behavior</v>
          </cell>
        </row>
        <row r="34">
          <cell r="C34" t="str">
            <v>CMST</v>
          </cell>
          <cell r="D34" t="str">
            <v>Compactness of swimming track</v>
          </cell>
        </row>
        <row r="35">
          <cell r="C35" t="str">
            <v>CNBL</v>
          </cell>
          <cell r="D35" t="str">
            <v>Cannibalism</v>
          </cell>
        </row>
        <row r="36">
          <cell r="C36" t="str">
            <v>COMA</v>
          </cell>
          <cell r="D36" t="str">
            <v>Colony maintenance (bees)</v>
          </cell>
        </row>
        <row r="37">
          <cell r="C37" t="str">
            <v>COMB</v>
          </cell>
          <cell r="D37" t="str">
            <v>Comb built</v>
          </cell>
        </row>
        <row r="38">
          <cell r="C38" t="str">
            <v>CRDN</v>
          </cell>
          <cell r="D38" t="str">
            <v>Coordination</v>
          </cell>
        </row>
        <row r="39">
          <cell r="C39" t="str">
            <v>CRTP</v>
          </cell>
          <cell r="D39" t="str">
            <v>Continual reinforcement task performed</v>
          </cell>
        </row>
        <row r="40">
          <cell r="C40" t="str">
            <v>DHST</v>
          </cell>
          <cell r="D40" t="str">
            <v>Diameter of helix of swimming track</v>
          </cell>
        </row>
        <row r="41">
          <cell r="C41" t="str">
            <v>DIGG</v>
          </cell>
          <cell r="D41" t="str">
            <v>Dig/digging</v>
          </cell>
        </row>
        <row r="42">
          <cell r="C42" t="str">
            <v>DPLY</v>
          </cell>
          <cell r="D42" t="str">
            <v>Displaying behavior</v>
          </cell>
        </row>
        <row r="43">
          <cell r="C43" t="str">
            <v>DRMT</v>
          </cell>
          <cell r="D43" t="str">
            <v>Dormant, adverse condition response</v>
          </cell>
        </row>
        <row r="44">
          <cell r="C44" t="str">
            <v>DTCH</v>
          </cell>
          <cell r="D44" t="str">
            <v>Ability to detach from substrate</v>
          </cell>
        </row>
        <row r="45">
          <cell r="C45" t="str">
            <v>DUMV</v>
          </cell>
          <cell r="D45" t="str">
            <v>Diurnal movements</v>
          </cell>
        </row>
        <row r="46">
          <cell r="C46" t="str">
            <v>ECMB</v>
          </cell>
          <cell r="D46" t="str">
            <v>Empty combs</v>
          </cell>
        </row>
        <row r="47">
          <cell r="C47" t="str">
            <v>Code</v>
          </cell>
          <cell r="D47" t="str">
            <v>Definition</v>
          </cell>
        </row>
        <row r="48">
          <cell r="C48" t="str">
            <v>EQUL</v>
          </cell>
          <cell r="D48" t="str">
            <v>Equilibrium</v>
          </cell>
        </row>
        <row r="49">
          <cell r="C49" t="str">
            <v>ERRR</v>
          </cell>
          <cell r="D49" t="str">
            <v>Errors in trained behavior</v>
          </cell>
        </row>
        <row r="50">
          <cell r="C50" t="str">
            <v>EXTN</v>
          </cell>
          <cell r="D50" t="str">
            <v>Extinction</v>
          </cell>
        </row>
        <row r="51">
          <cell r="C51" t="str">
            <v>FLHM</v>
          </cell>
          <cell r="D51" t="str">
            <v>Flehmen response</v>
          </cell>
        </row>
        <row r="52">
          <cell r="C52" t="str">
            <v>FLIT</v>
          </cell>
          <cell r="D52" t="str">
            <v>Flight</v>
          </cell>
        </row>
        <row r="53">
          <cell r="C53" t="str">
            <v>FLTR</v>
          </cell>
          <cell r="D53" t="str">
            <v>Filtration rate</v>
          </cell>
        </row>
        <row r="54">
          <cell r="C54" t="str">
            <v>FLYG</v>
          </cell>
          <cell r="D54" t="str">
            <v>Flying behavior</v>
          </cell>
        </row>
        <row r="55">
          <cell r="C55" t="str">
            <v>FOOT</v>
          </cell>
          <cell r="D55" t="str">
            <v>Foot retraction</v>
          </cell>
        </row>
        <row r="56">
          <cell r="C56" t="str">
            <v>FRTP</v>
          </cell>
          <cell r="D56" t="str">
            <v>Fixed ratio task performed</v>
          </cell>
        </row>
        <row r="57">
          <cell r="C57" t="str">
            <v>FRZG</v>
          </cell>
          <cell r="D57" t="str">
            <v>Freezing behavior</v>
          </cell>
        </row>
        <row r="58">
          <cell r="C58" t="str">
            <v>FTTR</v>
          </cell>
          <cell r="D58" t="str">
            <v>Flutter</v>
          </cell>
        </row>
        <row r="59">
          <cell r="C59" t="str">
            <v>GBHV</v>
          </cell>
          <cell r="D59" t="str">
            <v>Behavioral changes, general</v>
          </cell>
        </row>
        <row r="60">
          <cell r="C60" t="str">
            <v>GPST</v>
          </cell>
          <cell r="D60" t="str">
            <v>Grip strength</v>
          </cell>
        </row>
        <row r="61">
          <cell r="C61" t="str">
            <v>GRAB</v>
          </cell>
          <cell r="D61" t="str">
            <v>Grab, grabbing</v>
          </cell>
        </row>
        <row r="62">
          <cell r="C62" t="str">
            <v>GROM</v>
          </cell>
          <cell r="D62" t="str">
            <v>Grooming</v>
          </cell>
        </row>
        <row r="63">
          <cell r="C63" t="str">
            <v>HDLF</v>
          </cell>
          <cell r="D63" t="str">
            <v>Head lift</v>
          </cell>
        </row>
        <row r="64">
          <cell r="C64" t="str">
            <v>HMVT</v>
          </cell>
          <cell r="D64" t="str">
            <v>Horizontal movements</v>
          </cell>
        </row>
        <row r="65">
          <cell r="C65" t="str">
            <v>HONY</v>
          </cell>
          <cell r="D65" t="str">
            <v>Honey produced</v>
          </cell>
        </row>
        <row r="66">
          <cell r="C66" t="str">
            <v>INST</v>
          </cell>
          <cell r="D66" t="str">
            <v>Sleeping time, induced</v>
          </cell>
        </row>
        <row r="67">
          <cell r="C67" t="str">
            <v>JUMP</v>
          </cell>
          <cell r="D67" t="str">
            <v>Jumping</v>
          </cell>
        </row>
        <row r="68">
          <cell r="C68" t="str">
            <v>KILL</v>
          </cell>
          <cell r="D68" t="str">
            <v>Kill</v>
          </cell>
        </row>
        <row r="69">
          <cell r="C69" t="str">
            <v>LOCO</v>
          </cell>
          <cell r="D69" t="str">
            <v>Distance moved, change in direct movement</v>
          </cell>
        </row>
        <row r="70">
          <cell r="C70" t="str">
            <v>MIGR</v>
          </cell>
          <cell r="D70" t="str">
            <v>Migration</v>
          </cell>
        </row>
        <row r="71">
          <cell r="C71" t="str">
            <v>MOTL</v>
          </cell>
          <cell r="D71" t="str">
            <v>Motility</v>
          </cell>
        </row>
        <row r="72">
          <cell r="C72" t="str">
            <v>NACT</v>
          </cell>
          <cell r="D72" t="str">
            <v>Non-social activity</v>
          </cell>
        </row>
        <row r="73">
          <cell r="C73" t="str">
            <v>NCMV</v>
          </cell>
          <cell r="D73" t="str">
            <v>Nocturnal movements</v>
          </cell>
        </row>
        <row r="74">
          <cell r="C74" t="str">
            <v>NGRX</v>
          </cell>
          <cell r="D74" t="str">
            <v>Negative geotaxis reflex</v>
          </cell>
        </row>
        <row r="75">
          <cell r="C75" t="str">
            <v>NMVM</v>
          </cell>
          <cell r="D75" t="str">
            <v>Movements, number of</v>
          </cell>
        </row>
        <row r="76">
          <cell r="C76" t="str">
            <v>NRES</v>
          </cell>
          <cell r="D76" t="str">
            <v>No response</v>
          </cell>
        </row>
        <row r="77">
          <cell r="C77" t="str">
            <v>NRSP</v>
          </cell>
          <cell r="D77" t="str">
            <v>Neuroresponse</v>
          </cell>
        </row>
        <row r="78">
          <cell r="C78" t="str">
            <v>NVOC</v>
          </cell>
          <cell r="D78" t="str">
            <v>Vocalizations, number of</v>
          </cell>
        </row>
        <row r="79">
          <cell r="C79" t="str">
            <v>ORNT</v>
          </cell>
          <cell r="D79" t="str">
            <v>Orientation</v>
          </cell>
        </row>
        <row r="80">
          <cell r="C80" t="str">
            <v>PALR</v>
          </cell>
          <cell r="D80" t="str">
            <v>Palmar grasp</v>
          </cell>
        </row>
        <row r="81">
          <cell r="C81" t="str">
            <v>PHTR</v>
          </cell>
          <cell r="D81" t="str">
            <v>Phototactic response</v>
          </cell>
        </row>
        <row r="82">
          <cell r="C82" t="str">
            <v>PLAR</v>
          </cell>
          <cell r="D82" t="str">
            <v>Placing reflex</v>
          </cell>
        </row>
        <row r="83">
          <cell r="C83" t="str">
            <v>PNPY</v>
          </cell>
          <cell r="D83" t="str">
            <v>Prey penetration</v>
          </cell>
        </row>
        <row r="84">
          <cell r="C84" t="str">
            <v>POLC</v>
          </cell>
          <cell r="D84" t="str">
            <v>Pollen collected</v>
          </cell>
        </row>
        <row r="85">
          <cell r="C85" t="str">
            <v>POST</v>
          </cell>
          <cell r="D85" t="str">
            <v>Posture</v>
          </cell>
        </row>
        <row r="86">
          <cell r="C86" t="str">
            <v>PRVU</v>
          </cell>
          <cell r="D86" t="str">
            <v>Predator vulnerability</v>
          </cell>
        </row>
        <row r="87">
          <cell r="C87" t="str">
            <v>REST</v>
          </cell>
          <cell r="D87" t="str">
            <v>Rest</v>
          </cell>
        </row>
        <row r="88">
          <cell r="C88" t="str">
            <v>RRSP</v>
          </cell>
          <cell r="D88" t="str">
            <v>Righting response</v>
          </cell>
        </row>
        <row r="89">
          <cell r="C89" t="str">
            <v>RSNR</v>
          </cell>
          <cell r="D89" t="str">
            <v>Resting and not ruminating</v>
          </cell>
        </row>
        <row r="90">
          <cell r="C90" t="str">
            <v>RSPT</v>
          </cell>
          <cell r="D90" t="str">
            <v>Response time to a stimulus</v>
          </cell>
        </row>
        <row r="91">
          <cell r="C91" t="str">
            <v>RSRU</v>
          </cell>
          <cell r="D91" t="str">
            <v>Resting and ruminating</v>
          </cell>
        </row>
        <row r="92">
          <cell r="C92" t="str">
            <v>RUBB</v>
          </cell>
          <cell r="D92" t="str">
            <v>Rub</v>
          </cell>
        </row>
        <row r="93">
          <cell r="C93" t="str">
            <v>RUNN</v>
          </cell>
          <cell r="D93" t="str">
            <v>Run</v>
          </cell>
        </row>
        <row r="94">
          <cell r="C94" t="str">
            <v>RVSE</v>
          </cell>
          <cell r="D94" t="str">
            <v>Reversals</v>
          </cell>
        </row>
        <row r="95">
          <cell r="C95" t="str">
            <v>SACT</v>
          </cell>
          <cell r="D95" t="str">
            <v>Social activity</v>
          </cell>
        </row>
        <row r="96">
          <cell r="C96" t="str">
            <v>SCRT</v>
          </cell>
          <cell r="D96" t="str">
            <v>Scratch</v>
          </cell>
        </row>
        <row r="97">
          <cell r="C97" t="str">
            <v>SDNR</v>
          </cell>
          <cell r="D97" t="str">
            <v>Standing and not ruminating</v>
          </cell>
        </row>
        <row r="98">
          <cell r="C98" t="str">
            <v>SDRU</v>
          </cell>
          <cell r="D98" t="str">
            <v>Standing and ruminating</v>
          </cell>
        </row>
        <row r="99">
          <cell r="C99" t="str">
            <v>Code</v>
          </cell>
          <cell r="D99" t="str">
            <v>Definition</v>
          </cell>
        </row>
        <row r="100">
          <cell r="C100" t="str">
            <v>SEBH</v>
          </cell>
          <cell r="D100" t="str">
            <v>Search/explore/forage behavior</v>
          </cell>
        </row>
        <row r="101">
          <cell r="C101" t="str">
            <v>SLEP</v>
          </cell>
          <cell r="D101" t="str">
            <v>Sleeping</v>
          </cell>
        </row>
        <row r="102">
          <cell r="C102" t="str">
            <v>SMEL</v>
          </cell>
          <cell r="D102" t="str">
            <v>Smell/Sniff</v>
          </cell>
        </row>
        <row r="103">
          <cell r="C103" t="str">
            <v>SRCH</v>
          </cell>
          <cell r="D103" t="str">
            <v>Stretch</v>
          </cell>
        </row>
        <row r="104">
          <cell r="C104" t="str">
            <v>SRED</v>
          </cell>
          <cell r="D104" t="str">
            <v>Spread, spreading</v>
          </cell>
        </row>
        <row r="105">
          <cell r="C105" t="str">
            <v>STLT</v>
          </cell>
          <cell r="D105" t="str">
            <v>Startle</v>
          </cell>
        </row>
        <row r="106">
          <cell r="C106" t="str">
            <v>STPY</v>
          </cell>
          <cell r="D106" t="str">
            <v>Stereotypy</v>
          </cell>
        </row>
        <row r="107">
          <cell r="C107" t="str">
            <v>STRS</v>
          </cell>
          <cell r="D107" t="str">
            <v>Observed stress</v>
          </cell>
        </row>
        <row r="108">
          <cell r="C108" t="str">
            <v>SURF</v>
          </cell>
          <cell r="D108" t="str">
            <v>Surfacing</v>
          </cell>
        </row>
        <row r="109">
          <cell r="C109" t="str">
            <v>SWIM</v>
          </cell>
          <cell r="D109" t="str">
            <v>Swimming</v>
          </cell>
        </row>
        <row r="110">
          <cell r="C110" t="str">
            <v>THML</v>
          </cell>
          <cell r="D110" t="str">
            <v>Temperature tolerance</v>
          </cell>
        </row>
        <row r="111">
          <cell r="C111" t="str">
            <v>TUBE</v>
          </cell>
          <cell r="D111" t="str">
            <v>Tube Building</v>
          </cell>
        </row>
        <row r="112">
          <cell r="C112" t="str">
            <v>VACL</v>
          </cell>
          <cell r="D112" t="str">
            <v>Valve closure</v>
          </cell>
        </row>
        <row r="113">
          <cell r="C113" t="str">
            <v>VCLF</v>
          </cell>
          <cell r="D113" t="str">
            <v>Visual cliff</v>
          </cell>
        </row>
        <row r="114">
          <cell r="C114" t="str">
            <v>VIBR</v>
          </cell>
          <cell r="D114" t="str">
            <v>Vibrissea placing</v>
          </cell>
        </row>
        <row r="115">
          <cell r="C115" t="str">
            <v>VISP</v>
          </cell>
          <cell r="D115" t="str">
            <v>Visual placing</v>
          </cell>
        </row>
        <row r="116">
          <cell r="C116" t="str">
            <v>VMVT</v>
          </cell>
          <cell r="D116" t="str">
            <v>Vertical or rearing movements</v>
          </cell>
        </row>
        <row r="117">
          <cell r="C117" t="str">
            <v>VRTP</v>
          </cell>
          <cell r="D117" t="str">
            <v>Variable Interval Reinforcement Task
Performed</v>
          </cell>
        </row>
        <row r="118">
          <cell r="C118" t="str">
            <v>WALK</v>
          </cell>
          <cell r="D118" t="str">
            <v>Walk</v>
          </cell>
        </row>
        <row r="119">
          <cell r="C119" t="str">
            <v>WINK</v>
          </cell>
          <cell r="D119" t="str">
            <v>Nictitation</v>
          </cell>
        </row>
        <row r="120">
          <cell r="C120" t="str">
            <v>WTCH</v>
          </cell>
          <cell r="D120" t="str">
            <v>Watch, watching</v>
          </cell>
        </row>
        <row r="121">
          <cell r="C121" t="str">
            <v>YAWN</v>
          </cell>
          <cell r="D121" t="str">
            <v>Yawn</v>
          </cell>
        </row>
        <row r="122">
          <cell r="C122" t="str">
            <v>BGNG</v>
          </cell>
          <cell r="D122" t="str">
            <v>Begging behavior</v>
          </cell>
        </row>
        <row r="123">
          <cell r="C123" t="str">
            <v>FCNS</v>
          </cell>
          <cell r="D123" t="str">
            <v>Food consumption</v>
          </cell>
        </row>
        <row r="124">
          <cell r="C124" t="str">
            <v>FDNG</v>
          </cell>
          <cell r="D124" t="str">
            <v>Feeding behavior</v>
          </cell>
        </row>
        <row r="125">
          <cell r="C125" t="str">
            <v>FECL</v>
          </cell>
          <cell r="D125" t="str">
            <v>Fecal production</v>
          </cell>
        </row>
        <row r="126">
          <cell r="C126" t="str">
            <v>FEFF</v>
          </cell>
          <cell r="D126" t="str">
            <v>Feeding efficiency</v>
          </cell>
        </row>
        <row r="127">
          <cell r="C127" t="str">
            <v>FSTR</v>
          </cell>
          <cell r="D127" t="str">
            <v>Food storage</v>
          </cell>
        </row>
        <row r="128">
          <cell r="C128" t="str">
            <v>FTIM</v>
          </cell>
          <cell r="D128" t="str">
            <v>Feeding time</v>
          </cell>
        </row>
        <row r="129">
          <cell r="C129" t="str">
            <v>GFDB</v>
          </cell>
          <cell r="D129" t="str">
            <v>Feeding behavior, general</v>
          </cell>
        </row>
        <row r="130">
          <cell r="C130" t="str">
            <v>LTBD</v>
          </cell>
          <cell r="D130" t="str">
            <v>Litter breakdown</v>
          </cell>
        </row>
        <row r="131">
          <cell r="C131" t="str">
            <v>PRBE</v>
          </cell>
          <cell r="D131" t="str">
            <v>Predatory behavior</v>
          </cell>
        </row>
        <row r="132">
          <cell r="C132" t="str">
            <v>STRK</v>
          </cell>
          <cell r="D132" t="str">
            <v>Strikes (number of times food source was hit)</v>
          </cell>
        </row>
        <row r="133">
          <cell r="C133" t="str">
            <v>WCON</v>
          </cell>
          <cell r="D133" t="str">
            <v>Water consumption</v>
          </cell>
        </row>
        <row r="134">
          <cell r="C134" t="str">
            <v>15B7</v>
          </cell>
          <cell r="D134" t="str">
            <v>15 beta/7alpha-hydroxylases</v>
          </cell>
        </row>
        <row r="135">
          <cell r="C135" t="str">
            <v>17BH</v>
          </cell>
          <cell r="D135" t="str">
            <v>17beta-hydroxysteroid dehydrogenase</v>
          </cell>
        </row>
        <row r="136">
          <cell r="C136" t="str">
            <v>1A12</v>
          </cell>
          <cell r="D136" t="str">
            <v>Cytochrome P450 1A1/2</v>
          </cell>
        </row>
        <row r="137">
          <cell r="C137" t="str">
            <v>2B10</v>
          </cell>
          <cell r="D137" t="str">
            <v>Cytochrome P450 2B10 (CYP2B10)</v>
          </cell>
        </row>
        <row r="138">
          <cell r="C138" t="str">
            <v>2B12</v>
          </cell>
          <cell r="D138" t="str">
            <v>Cytochrome P450 2B1/2</v>
          </cell>
        </row>
        <row r="139">
          <cell r="C139" t="str">
            <v>2C11</v>
          </cell>
          <cell r="D139" t="str">
            <v>Cytochrome P450 2C11 (CYP2C11)</v>
          </cell>
        </row>
        <row r="140">
          <cell r="C140" t="str">
            <v>2OHB</v>
          </cell>
          <cell r="D140" t="str">
            <v>2-OH biphenyl hydroxylase</v>
          </cell>
        </row>
        <row r="141">
          <cell r="C141" t="str">
            <v>3A21</v>
          </cell>
          <cell r="D141" t="str">
            <v>Cytochrome P450 3A2/1</v>
          </cell>
        </row>
        <row r="142">
          <cell r="C142" t="str">
            <v>3HAO</v>
          </cell>
          <cell r="D142" t="str">
            <v>3-Hydroxyanthranilate oxygenase</v>
          </cell>
        </row>
        <row r="143">
          <cell r="C143" t="str">
            <v>3HBD</v>
          </cell>
          <cell r="D143" t="str">
            <v>3-hydroxybutyrate dehydrogenase</v>
          </cell>
        </row>
        <row r="144">
          <cell r="C144" t="str">
            <v>3HCD</v>
          </cell>
          <cell r="D144" t="str">
            <v>3-hydroxyacyl-CoA dehydrogenase</v>
          </cell>
        </row>
        <row r="145">
          <cell r="C145" t="str">
            <v>450R</v>
          </cell>
          <cell r="D145" t="str">
            <v>NADPH-cytochrome p-450 reductase</v>
          </cell>
        </row>
        <row r="146">
          <cell r="C146" t="str">
            <v>4CBH</v>
          </cell>
          <cell r="D146" t="str">
            <v>4-chlorobiphenyl hydroxylase</v>
          </cell>
        </row>
        <row r="147">
          <cell r="C147" t="str">
            <v>4OHB</v>
          </cell>
          <cell r="D147" t="str">
            <v>4-OH biphenyl hydroxylase</v>
          </cell>
        </row>
        <row r="148">
          <cell r="C148" t="str">
            <v>5ARD</v>
          </cell>
          <cell r="D148" t="str">
            <v>5alpha-reductase</v>
          </cell>
        </row>
        <row r="149">
          <cell r="C149" t="str">
            <v>5AVS</v>
          </cell>
          <cell r="D149" t="str">
            <v>5-aminolevulinate synthase</v>
          </cell>
        </row>
        <row r="150">
          <cell r="C150" t="str">
            <v>5NLT</v>
          </cell>
          <cell r="D150" t="str">
            <v>5-Nucleotidase activity</v>
          </cell>
        </row>
        <row r="151">
          <cell r="C151" t="str">
            <v>6PGD</v>
          </cell>
          <cell r="D151" t="str">
            <v>6-Phosphogluconate dehydrogenase</v>
          </cell>
        </row>
        <row r="152">
          <cell r="C152" t="str">
            <v>A712</v>
          </cell>
          <cell r="D152" t="str">
            <v>7,12-dimethylbenz(a)anthracene hydroxylase</v>
          </cell>
        </row>
        <row r="153">
          <cell r="C153" t="str">
            <v>AAGP</v>
          </cell>
          <cell r="D153" t="str">
            <v>aspartate aminotransferase to glutamate pyruvate transaminase ratio</v>
          </cell>
        </row>
        <row r="154">
          <cell r="C154" t="str">
            <v>AAPT</v>
          </cell>
          <cell r="D154" t="str">
            <v>Alanine aminopeptidase</v>
          </cell>
        </row>
        <row r="155">
          <cell r="C155" t="str">
            <v>AASY</v>
          </cell>
          <cell r="D155" t="str">
            <v>Acetolactate synthase</v>
          </cell>
        </row>
        <row r="156">
          <cell r="C156" t="str">
            <v>AATA</v>
          </cell>
          <cell r="D156" t="str">
            <v>Acyl coenzyme A:testosterone acyltransferase</v>
          </cell>
        </row>
        <row r="157">
          <cell r="C157" t="str">
            <v>AATT</v>
          </cell>
          <cell r="D157" t="str">
            <v>Alanine transaminase (ALT)</v>
          </cell>
        </row>
        <row r="158">
          <cell r="C158" t="str">
            <v>ACAC</v>
          </cell>
          <cell r="D158" t="str">
            <v>Acetyl-CoA carboxylase</v>
          </cell>
        </row>
        <row r="159">
          <cell r="C159" t="str">
            <v>ACCO</v>
          </cell>
          <cell r="D159" t="str">
            <v>Acyl-CoA oxidase</v>
          </cell>
        </row>
        <row r="160">
          <cell r="C160" t="str">
            <v>ACCS</v>
          </cell>
          <cell r="D160" t="str">
            <v>1-Aminocyclopropane-1-carboxylate synthase</v>
          </cell>
        </row>
        <row r="161">
          <cell r="C161" t="str">
            <v>ACHE</v>
          </cell>
          <cell r="D161" t="str">
            <v>Acetylcholinesterase</v>
          </cell>
        </row>
        <row r="162">
          <cell r="C162" t="str">
            <v>ACOH</v>
          </cell>
          <cell r="D162" t="str">
            <v>Acetanilide-4-hydroxylase</v>
          </cell>
        </row>
        <row r="163">
          <cell r="C163" t="str">
            <v>ACPH</v>
          </cell>
          <cell r="D163" t="str">
            <v>Acid phosphatase</v>
          </cell>
        </row>
        <row r="164">
          <cell r="C164" t="str">
            <v>ADCY</v>
          </cell>
          <cell r="D164" t="str">
            <v>Adenylate cyclase</v>
          </cell>
        </row>
        <row r="165">
          <cell r="C165" t="str">
            <v>ADDM</v>
          </cell>
          <cell r="D165" t="str">
            <v>Adenosine deaminase</v>
          </cell>
        </row>
        <row r="166">
          <cell r="C166" t="str">
            <v>ADHE</v>
          </cell>
          <cell r="D166" t="str">
            <v>Alcohol dehydrogenase</v>
          </cell>
        </row>
        <row r="167">
          <cell r="C167" t="str">
            <v>ADND</v>
          </cell>
          <cell r="D167" t="str">
            <v>Aldehyde dehydrogenase (NAD)</v>
          </cell>
        </row>
        <row r="168">
          <cell r="C168" t="str">
            <v>ADNP</v>
          </cell>
          <cell r="D168" t="str">
            <v>Aldehyde dehydrogenase (NADP)</v>
          </cell>
        </row>
        <row r="169">
          <cell r="C169" t="str">
            <v>ADNY</v>
          </cell>
          <cell r="D169" t="str">
            <v>Adenylate</v>
          </cell>
        </row>
        <row r="170">
          <cell r="C170" t="str">
            <v>ADPS</v>
          </cell>
          <cell r="D170" t="str">
            <v>ADPase</v>
          </cell>
        </row>
        <row r="171">
          <cell r="C171" t="str">
            <v>AEPX</v>
          </cell>
          <cell r="D171" t="str">
            <v>Aldrin epoxidase</v>
          </cell>
        </row>
        <row r="172">
          <cell r="C172" t="str">
            <v>AFCD</v>
          </cell>
          <cell r="D172" t="str">
            <v>alpha-Fucosidase</v>
          </cell>
        </row>
        <row r="173">
          <cell r="C173" t="str">
            <v>AGCE</v>
          </cell>
          <cell r="D173" t="str">
            <v>Angiotensin converting enzyme</v>
          </cell>
        </row>
        <row r="174">
          <cell r="C174" t="str">
            <v>AGCT</v>
          </cell>
          <cell r="D174" t="str">
            <v>alpha-Galactosidase</v>
          </cell>
        </row>
        <row r="175">
          <cell r="C175" t="str">
            <v>AGKN</v>
          </cell>
          <cell r="D175" t="str">
            <v>Arginine kinase</v>
          </cell>
        </row>
        <row r="176">
          <cell r="C176" t="str">
            <v>AGPD</v>
          </cell>
          <cell r="D176" t="str">
            <v>alpha-glycerol phosphate dehydrogenase</v>
          </cell>
        </row>
        <row r="177">
          <cell r="C177" t="str">
            <v>AGPP</v>
          </cell>
          <cell r="D177" t="str">
            <v>ADP glucose pyrophosphorylase</v>
          </cell>
        </row>
        <row r="178">
          <cell r="C178" t="str">
            <v>AGSE</v>
          </cell>
          <cell r="D178" t="str">
            <v>alpha-Glucosidase</v>
          </cell>
        </row>
        <row r="179">
          <cell r="C179" t="str">
            <v>AGTF</v>
          </cell>
          <cell r="D179" t="str">
            <v>Alanine gamma-glutamyltransferase</v>
          </cell>
        </row>
        <row r="180">
          <cell r="C180" t="str">
            <v>AHDX</v>
          </cell>
          <cell r="D180" t="str">
            <v>Aniline hydroxylase</v>
          </cell>
        </row>
        <row r="181">
          <cell r="C181" t="str">
            <v>AHHD</v>
          </cell>
          <cell r="D181" t="str">
            <v>Aryl hydrocarbon hydroxylase</v>
          </cell>
        </row>
        <row r="182">
          <cell r="C182" t="str">
            <v>AKPT</v>
          </cell>
          <cell r="D182" t="str">
            <v>Alkaline protease</v>
          </cell>
        </row>
        <row r="183">
          <cell r="C183" t="str">
            <v>AKPY</v>
          </cell>
          <cell r="D183" t="str">
            <v>Alkaline pyrophosphatase</v>
          </cell>
        </row>
        <row r="184">
          <cell r="C184" t="str">
            <v>ALAD</v>
          </cell>
          <cell r="D184" t="str">
            <v>(delta) -aminolevulinic acid dehydrogenase</v>
          </cell>
        </row>
        <row r="185">
          <cell r="C185" t="str">
            <v>ALAS</v>
          </cell>
          <cell r="D185" t="str">
            <v>(gamma) -ALA synthetase</v>
          </cell>
        </row>
        <row r="186">
          <cell r="C186" t="str">
            <v>ALDH</v>
          </cell>
          <cell r="D186" t="str">
            <v>Aldehyde dehydrogenase (ALDH)</v>
          </cell>
        </row>
        <row r="187">
          <cell r="C187" t="str">
            <v>ALDO</v>
          </cell>
          <cell r="D187" t="str">
            <v>Aldolase</v>
          </cell>
        </row>
        <row r="188">
          <cell r="C188" t="str">
            <v>ALIE</v>
          </cell>
          <cell r="D188" t="str">
            <v>Ali esterase</v>
          </cell>
        </row>
        <row r="189">
          <cell r="C189" t="str">
            <v>ALLN</v>
          </cell>
          <cell r="D189" t="str">
            <v>Allantoinase activity</v>
          </cell>
        </row>
        <row r="190">
          <cell r="C190" t="str">
            <v>ALPH</v>
          </cell>
          <cell r="D190" t="str">
            <v>Alkaline phosphatase</v>
          </cell>
        </row>
        <row r="191">
          <cell r="C191" t="str">
            <v>AMDC</v>
          </cell>
          <cell r="D191" t="str">
            <v>Adenosylmethionine decarboxylase</v>
          </cell>
        </row>
        <row r="192">
          <cell r="C192" t="str">
            <v>AMDM</v>
          </cell>
          <cell r="D192" t="str">
            <v>AMP deaminase (adenosine monophosphate deaminase)</v>
          </cell>
        </row>
        <row r="193">
          <cell r="C193" t="str">
            <v>AMLS</v>
          </cell>
          <cell r="D193" t="str">
            <v>Amylase</v>
          </cell>
        </row>
        <row r="194">
          <cell r="C194" t="str">
            <v>AMNS</v>
          </cell>
          <cell r="D194" t="str">
            <v>alpha-Mannosidase</v>
          </cell>
        </row>
        <row r="195">
          <cell r="C195" t="str">
            <v>AMOX</v>
          </cell>
          <cell r="D195" t="str">
            <v>Amine oxidase</v>
          </cell>
        </row>
        <row r="196">
          <cell r="C196" t="str">
            <v>AMPD</v>
          </cell>
          <cell r="D196" t="str">
            <v>Aminopeptidase</v>
          </cell>
        </row>
        <row r="197">
          <cell r="C197" t="str">
            <v>AMTR</v>
          </cell>
          <cell r="D197" t="str">
            <v>Arsenite methyltransferase</v>
          </cell>
        </row>
        <row r="198">
          <cell r="C198" t="str">
            <v>AMYL</v>
          </cell>
          <cell r="D198" t="str">
            <v>Alpha-amylase</v>
          </cell>
        </row>
        <row r="199">
          <cell r="C199" t="str">
            <v>ANAE</v>
          </cell>
          <cell r="D199" t="str">
            <v>A-naphthyl acetate esterase</v>
          </cell>
        </row>
        <row r="200">
          <cell r="C200" t="str">
            <v>ANHG</v>
          </cell>
          <cell r="D200" t="str">
            <v>Aniline hydrogenase</v>
          </cell>
        </row>
        <row r="201">
          <cell r="C201" t="str">
            <v>APND</v>
          </cell>
          <cell r="D201" t="str">
            <v>Aminopyrine n-demethylase</v>
          </cell>
        </row>
        <row r="202">
          <cell r="C202" t="str">
            <v>APRT</v>
          </cell>
          <cell r="D202" t="str">
            <v>Acid Protease</v>
          </cell>
        </row>
        <row r="203">
          <cell r="C203" t="str">
            <v>APYR</v>
          </cell>
          <cell r="D203" t="str">
            <v>Acid pyrophosphatase</v>
          </cell>
        </row>
        <row r="204">
          <cell r="C204" t="str">
            <v>AREG</v>
          </cell>
          <cell r="D204" t="str">
            <v>Arachidonate epoxygenase</v>
          </cell>
        </row>
        <row r="205">
          <cell r="C205" t="str">
            <v>ARES</v>
          </cell>
          <cell r="D205" t="str">
            <v>Arylesterase</v>
          </cell>
        </row>
        <row r="206">
          <cell r="C206" t="str">
            <v>ARGN</v>
          </cell>
          <cell r="D206" t="str">
            <v>Arginase</v>
          </cell>
        </row>
        <row r="207">
          <cell r="C207" t="str">
            <v>ARHY</v>
          </cell>
          <cell r="D207" t="str">
            <v>Aromatic hydroxylase</v>
          </cell>
        </row>
        <row r="208">
          <cell r="C208" t="str">
            <v>ARMT</v>
          </cell>
          <cell r="D208" t="str">
            <v>Aromatase</v>
          </cell>
        </row>
        <row r="209">
          <cell r="C209" t="str">
            <v>ASAT</v>
          </cell>
          <cell r="D209" t="str">
            <v>Aspartate aminotransferase</v>
          </cell>
        </row>
        <row r="210">
          <cell r="C210" t="str">
            <v>ASCP</v>
          </cell>
          <cell r="D210" t="str">
            <v>Ascorbate peroxidase</v>
          </cell>
        </row>
        <row r="211">
          <cell r="C211" t="str">
            <v>ASMT</v>
          </cell>
          <cell r="D211" t="str">
            <v>Arsenite methyl transferase</v>
          </cell>
        </row>
        <row r="212">
          <cell r="C212" t="str">
            <v>ASOA</v>
          </cell>
          <cell r="D212" t="str">
            <v>Ascorbic acid oxidase activity</v>
          </cell>
        </row>
        <row r="213">
          <cell r="C213" t="str">
            <v>ASPT</v>
          </cell>
          <cell r="D213" t="str">
            <v>Arylsulphatase</v>
          </cell>
        </row>
        <row r="214">
          <cell r="C214" t="str">
            <v>ATAS</v>
          </cell>
          <cell r="D214" t="str">
            <v>Alanine aminotransferase Aspartate aminotransferase ratio</v>
          </cell>
        </row>
        <row r="215">
          <cell r="C215" t="str">
            <v>ATPA</v>
          </cell>
          <cell r="D215" t="str">
            <v>Adenosine triphosphatase activity</v>
          </cell>
        </row>
        <row r="216">
          <cell r="C216" t="str">
            <v>ATRP</v>
          </cell>
          <cell r="D216" t="str">
            <v>Alanine transpeptidase</v>
          </cell>
        </row>
        <row r="217">
          <cell r="C217" t="str">
            <v>ATYL</v>
          </cell>
          <cell r="D217" t="str">
            <v>n-Acetylglucosaminidase</v>
          </cell>
        </row>
        <row r="218">
          <cell r="C218" t="str">
            <v>AZOR</v>
          </cell>
          <cell r="D218" t="str">
            <v>Azo-reductase</v>
          </cell>
        </row>
        <row r="219">
          <cell r="C219" t="str">
            <v>B5P4</v>
          </cell>
          <cell r="D219" t="str">
            <v>b5/P-450</v>
          </cell>
        </row>
        <row r="220">
          <cell r="C220" t="str">
            <v>BAMY</v>
          </cell>
          <cell r="D220" t="str">
            <v>Beta-amylase</v>
          </cell>
        </row>
        <row r="221">
          <cell r="C221" t="str">
            <v>BAPH</v>
          </cell>
          <cell r="D221" t="str">
            <v>Benzo(a)pyrene hydroxylase</v>
          </cell>
        </row>
        <row r="222">
          <cell r="C222" t="str">
            <v>BAPM</v>
          </cell>
          <cell r="D222" t="str">
            <v>Benzo(a)pyrene monooxygenase</v>
          </cell>
        </row>
        <row r="223">
          <cell r="C223" t="str">
            <v>BATS</v>
          </cell>
          <cell r="D223" t="str">
            <v>ATP synthase beta chain</v>
          </cell>
        </row>
        <row r="224">
          <cell r="C224" t="str">
            <v>BCHE</v>
          </cell>
          <cell r="D224" t="str">
            <v>Buterylcholinesterase</v>
          </cell>
        </row>
        <row r="225">
          <cell r="C225" t="str">
            <v>BCOD</v>
          </cell>
          <cell r="D225" t="str">
            <v>Butoxycoumurin O-dealkylase</v>
          </cell>
        </row>
        <row r="226">
          <cell r="C226" t="str">
            <v>BGAL</v>
          </cell>
          <cell r="D226" t="str">
            <v>beta-Galactosidase</v>
          </cell>
        </row>
        <row r="227">
          <cell r="C227" t="str">
            <v>BGCR</v>
          </cell>
          <cell r="D227" t="str">
            <v>beta-Glucuronidase</v>
          </cell>
        </row>
        <row r="228">
          <cell r="C228" t="str">
            <v>BGMD</v>
          </cell>
          <cell r="D228" t="str">
            <v>beta-Glucosaminidase</v>
          </cell>
        </row>
        <row r="229">
          <cell r="C229" t="str">
            <v>BGSE</v>
          </cell>
          <cell r="D229" t="str">
            <v>beta-Glucosidase</v>
          </cell>
        </row>
        <row r="230">
          <cell r="C230" t="str">
            <v>BHXA</v>
          </cell>
          <cell r="D230" t="str">
            <v>Benzpyrene hydroxylase</v>
          </cell>
        </row>
        <row r="231">
          <cell r="C231" t="str">
            <v>BN4H</v>
          </cell>
          <cell r="D231" t="str">
            <v>Bunitrolol 4-hydroxylase</v>
          </cell>
        </row>
        <row r="232">
          <cell r="C232" t="str">
            <v>BPND</v>
          </cell>
          <cell r="D232" t="str">
            <v>Benzphetamine-n-demethylase</v>
          </cell>
        </row>
        <row r="233">
          <cell r="C233" t="str">
            <v>BROD</v>
          </cell>
          <cell r="D233" t="str">
            <v>Benzylresorufin O-deethylase</v>
          </cell>
        </row>
        <row r="234">
          <cell r="C234" t="str">
            <v>C116</v>
          </cell>
          <cell r="D234" t="str">
            <v>Cytochrome P450 2C11/6</v>
          </cell>
        </row>
        <row r="235">
          <cell r="C235" t="str">
            <v>C1A2</v>
          </cell>
          <cell r="D235" t="str">
            <v>Cytochrome P-450 1A2</v>
          </cell>
        </row>
        <row r="236">
          <cell r="C236" t="str">
            <v>C2D6</v>
          </cell>
          <cell r="D236" t="str">
            <v>Cytochrome p-450 cyp2d6</v>
          </cell>
        </row>
        <row r="237">
          <cell r="C237" t="str">
            <v>C2E1</v>
          </cell>
          <cell r="D237" t="str">
            <v>Cytochrome P450 2E1</v>
          </cell>
        </row>
        <row r="238">
          <cell r="C238" t="str">
            <v>C2K1</v>
          </cell>
          <cell r="D238" t="str">
            <v>Cytochrome P450 2K1</v>
          </cell>
        </row>
        <row r="239">
          <cell r="C239" t="str">
            <v>C2M1</v>
          </cell>
          <cell r="D239" t="str">
            <v>Cytochrome P450 2M1</v>
          </cell>
        </row>
        <row r="240">
          <cell r="C240" t="str">
            <v>C3A1</v>
          </cell>
          <cell r="D240" t="str">
            <v>Cytochrome P450 3A1 (CYP3A1)</v>
          </cell>
        </row>
        <row r="241">
          <cell r="C241" t="str">
            <v>C7A1</v>
          </cell>
          <cell r="D241" t="str">
            <v>Cholesterol 7-alpha-Hydroxylase</v>
          </cell>
        </row>
        <row r="242">
          <cell r="C242" t="str">
            <v>CA27</v>
          </cell>
          <cell r="D242" t="str">
            <v>Cytochrome P450 3A27</v>
          </cell>
        </row>
        <row r="243">
          <cell r="C243" t="str">
            <v>CAAH</v>
          </cell>
          <cell r="D243" t="str">
            <v>Carbonic anhydrase</v>
          </cell>
        </row>
        <row r="244">
          <cell r="C244" t="str">
            <v>CACA</v>
          </cell>
          <cell r="D244" t="str">
            <v>Choline acetyltransferase</v>
          </cell>
        </row>
        <row r="245">
          <cell r="C245" t="str">
            <v>CACP</v>
          </cell>
          <cell r="D245" t="str">
            <v>Ca2+/calmodulin-dependent protein kinase</v>
          </cell>
        </row>
        <row r="246">
          <cell r="C246" t="str">
            <v>CAPK</v>
          </cell>
          <cell r="D246" t="str">
            <v>Choline phosphokinase</v>
          </cell>
        </row>
        <row r="247">
          <cell r="C247" t="str">
            <v>CATE</v>
          </cell>
          <cell r="D247" t="str">
            <v>Chloramphenicol O-acetyltransferase</v>
          </cell>
        </row>
        <row r="248">
          <cell r="C248" t="str">
            <v>CATP</v>
          </cell>
          <cell r="D248" t="str">
            <v>Calcium adenosine triphosphatase
(ATPase) [calcium ATPase]</v>
          </cell>
        </row>
        <row r="249">
          <cell r="C249" t="str">
            <v>CCAT</v>
          </cell>
          <cell r="D249" t="str">
            <v>Calcium carbonate adenosine triphosphotase</v>
          </cell>
        </row>
        <row r="250">
          <cell r="C250" t="str">
            <v>CCCS</v>
          </cell>
          <cell r="D250" t="str">
            <v>Cytochrome c oxidase citrate synthase ratio</v>
          </cell>
        </row>
        <row r="251">
          <cell r="C251" t="str">
            <v>CCOX</v>
          </cell>
          <cell r="D251" t="str">
            <v>Cytochrome C-oxidase</v>
          </cell>
        </row>
        <row r="252">
          <cell r="C252" t="str">
            <v>CECD</v>
          </cell>
          <cell r="D252" t="str">
            <v>3-cyano-7-ethoxycoumarin O- deethylase</v>
          </cell>
        </row>
        <row r="253">
          <cell r="C253" t="str">
            <v>CEST</v>
          </cell>
          <cell r="D253" t="str">
            <v>Cholinesterase</v>
          </cell>
        </row>
        <row r="254">
          <cell r="C254" t="str">
            <v>RCHE</v>
          </cell>
          <cell r="D254" t="str">
            <v>RBC Chloinesterase</v>
          </cell>
        </row>
        <row r="255">
          <cell r="C255" t="str">
            <v>PCHE</v>
          </cell>
          <cell r="D255" t="str">
            <v>Plasma Cholinesterase</v>
          </cell>
        </row>
        <row r="256">
          <cell r="C256" t="str">
            <v>BCHE</v>
          </cell>
          <cell r="D256" t="str">
            <v>Brain Cholinesterase</v>
          </cell>
        </row>
        <row r="257">
          <cell r="C257" t="str">
            <v>CHIT</v>
          </cell>
          <cell r="D257" t="str">
            <v>Chitobiase</v>
          </cell>
        </row>
        <row r="258">
          <cell r="C258" t="str">
            <v>CLES</v>
          </cell>
          <cell r="D258" t="str">
            <v>Cholesterol esterase</v>
          </cell>
        </row>
        <row r="259">
          <cell r="C259" t="str">
            <v>CLLS</v>
          </cell>
          <cell r="D259" t="str">
            <v>Cellulase</v>
          </cell>
        </row>
        <row r="260">
          <cell r="C260" t="str">
            <v>CMYS</v>
          </cell>
          <cell r="D260" t="str">
            <v>Chymotrypsin</v>
          </cell>
        </row>
        <row r="261">
          <cell r="C261" t="str">
            <v>CP1A</v>
          </cell>
          <cell r="D261" t="str">
            <v>Cytochrome P1A</v>
          </cell>
        </row>
        <row r="262">
          <cell r="C262" t="str">
            <v>CPCY</v>
          </cell>
          <cell r="D262" t="str">
            <v>choline-phosphate cytidylyltransferase</v>
          </cell>
        </row>
        <row r="263">
          <cell r="C263" t="str">
            <v>CPDE</v>
          </cell>
          <cell r="D263" t="str">
            <v>Cytochrome P450-dependent O- deethylation activity</v>
          </cell>
        </row>
        <row r="264">
          <cell r="C264" t="str">
            <v>CPOD</v>
          </cell>
          <cell r="D264" t="str">
            <v>Cytochrome P450 dependent O- demethylase</v>
          </cell>
        </row>
        <row r="265">
          <cell r="C265" t="str">
            <v>CPPO</v>
          </cell>
          <cell r="D265" t="str">
            <v>Coproporphyrinogen oxidase</v>
          </cell>
        </row>
        <row r="266">
          <cell r="C266" t="str">
            <v>CPPT</v>
          </cell>
          <cell r="D266" t="str">
            <v>Cholinephosphotransferase</v>
          </cell>
        </row>
        <row r="267">
          <cell r="C267" t="str">
            <v>CPSE</v>
          </cell>
          <cell r="D267" t="str">
            <v>Creatine phosphokinase</v>
          </cell>
        </row>
        <row r="268">
          <cell r="C268" t="str">
            <v>CRKI</v>
          </cell>
          <cell r="D268" t="str">
            <v>Creatine kinase</v>
          </cell>
        </row>
        <row r="269">
          <cell r="C269" t="str">
            <v>CRLP</v>
          </cell>
          <cell r="D269" t="str">
            <v>Ceruloplasmin activity</v>
          </cell>
        </row>
        <row r="270">
          <cell r="C270" t="str">
            <v>CSP3</v>
          </cell>
          <cell r="D270" t="str">
            <v>Caspase 3</v>
          </cell>
        </row>
        <row r="271">
          <cell r="C271" t="str">
            <v>CSYN</v>
          </cell>
          <cell r="D271" t="str">
            <v>Citrate synthase</v>
          </cell>
        </row>
        <row r="272">
          <cell r="C272" t="str">
            <v>CTHB</v>
          </cell>
          <cell r="D272" t="str">
            <v>Cathepsin b</v>
          </cell>
        </row>
        <row r="273">
          <cell r="C273" t="str">
            <v>CTHD</v>
          </cell>
          <cell r="D273" t="str">
            <v>Cathepsin d</v>
          </cell>
        </row>
        <row r="274">
          <cell r="C274" t="str">
            <v>CTHP</v>
          </cell>
          <cell r="D274" t="str">
            <v>Cathepsin</v>
          </cell>
        </row>
        <row r="275">
          <cell r="C275" t="str">
            <v>CTLS</v>
          </cell>
          <cell r="D275" t="str">
            <v>Catalase</v>
          </cell>
        </row>
        <row r="276">
          <cell r="C276" t="str">
            <v>CTMT</v>
          </cell>
          <cell r="D276" t="str">
            <v>Catechol o-methyltransferase</v>
          </cell>
        </row>
        <row r="277">
          <cell r="C277" t="str">
            <v>CTNS</v>
          </cell>
          <cell r="D277" t="str">
            <v>Chitinase</v>
          </cell>
        </row>
        <row r="278">
          <cell r="C278" t="str">
            <v>CY2B</v>
          </cell>
          <cell r="D278" t="str">
            <v>Cytochrome P2B (CYP2B)</v>
          </cell>
        </row>
        <row r="279">
          <cell r="C279" t="str">
            <v>CY2C</v>
          </cell>
          <cell r="D279" t="str">
            <v>Cytochrome P-450 CYP2C</v>
          </cell>
        </row>
        <row r="280">
          <cell r="C280" t="str">
            <v>CYAA</v>
          </cell>
          <cell r="D280" t="str">
            <v>Cytochrome aa3</v>
          </cell>
        </row>
        <row r="281">
          <cell r="C281" t="str">
            <v>CYAM</v>
          </cell>
          <cell r="D281" t="str">
            <v>Cystine aminopeptidase</v>
          </cell>
        </row>
        <row r="282">
          <cell r="C282" t="str">
            <v>CYB5</v>
          </cell>
          <cell r="D282" t="str">
            <v>Cytochrome B-5</v>
          </cell>
        </row>
        <row r="283">
          <cell r="C283" t="str">
            <v>CYCC</v>
          </cell>
          <cell r="D283" t="str">
            <v>Cytochrome c + c1</v>
          </cell>
        </row>
        <row r="284">
          <cell r="C284" t="str">
            <v>CYOX</v>
          </cell>
          <cell r="D284" t="str">
            <v>Chlorpyrifos-oxonase</v>
          </cell>
        </row>
        <row r="285">
          <cell r="C285" t="str">
            <v>CYP2</v>
          </cell>
          <cell r="D285" t="str">
            <v>Cytochrome P2</v>
          </cell>
        </row>
        <row r="286">
          <cell r="C286" t="str">
            <v>CYP3</v>
          </cell>
          <cell r="D286" t="str">
            <v>Cytochrome P3A</v>
          </cell>
        </row>
        <row r="287">
          <cell r="C287" t="str">
            <v>CYST</v>
          </cell>
          <cell r="D287" t="str">
            <v>Cysteine dioxygenase</v>
          </cell>
        </row>
        <row r="288">
          <cell r="C288" t="str">
            <v>CYTA</v>
          </cell>
          <cell r="D288" t="str">
            <v>Cytochrome P450A</v>
          </cell>
        </row>
        <row r="289">
          <cell r="C289" t="str">
            <v>CYTB</v>
          </cell>
          <cell r="D289" t="str">
            <v>Cytochrome b</v>
          </cell>
        </row>
        <row r="290">
          <cell r="C290" t="str">
            <v>CZSD</v>
          </cell>
          <cell r="D290" t="str">
            <v>Copper Zinc superoxide dismutase</v>
          </cell>
        </row>
        <row r="291">
          <cell r="C291" t="str">
            <v>D6DS</v>
          </cell>
          <cell r="D291" t="str">
            <v>Delta-6-desaturase</v>
          </cell>
        </row>
        <row r="292">
          <cell r="C292" t="str">
            <v>DBHD</v>
          </cell>
          <cell r="D292" t="str">
            <v>delta-5-3-beta hydroxysteroid dehydrogenase</v>
          </cell>
        </row>
        <row r="293">
          <cell r="C293" t="str">
            <v>DBHX</v>
          </cell>
          <cell r="D293" t="str">
            <v>Dopamine beta-hydroxylase</v>
          </cell>
        </row>
        <row r="294">
          <cell r="C294" t="str">
            <v>DEAS</v>
          </cell>
          <cell r="D294" t="str">
            <v>Dehydroascorbatase</v>
          </cell>
        </row>
        <row r="295">
          <cell r="C295" t="str">
            <v>DHAO</v>
          </cell>
          <cell r="D295" t="str">
            <v>dehydroascorbate reductase</v>
          </cell>
        </row>
        <row r="296">
          <cell r="C296" t="str">
            <v>DHYD</v>
          </cell>
          <cell r="D296" t="str">
            <v>NADPH dehydrogenase</v>
          </cell>
        </row>
        <row r="297">
          <cell r="C297" t="str">
            <v>DHYG</v>
          </cell>
          <cell r="D297" t="str">
            <v>Dehydrogenase</v>
          </cell>
        </row>
        <row r="298">
          <cell r="C298" t="str">
            <v>DNSE</v>
          </cell>
          <cell r="D298" t="str">
            <v>Deoxyribonuclease II</v>
          </cell>
        </row>
        <row r="299">
          <cell r="C299" t="str">
            <v>DSCA</v>
          </cell>
          <cell r="D299" t="str">
            <v>Diethylsuccinase</v>
          </cell>
        </row>
        <row r="300">
          <cell r="C300" t="str">
            <v>DTDP</v>
          </cell>
          <cell r="D300" t="str">
            <v>DT-diaphorase</v>
          </cell>
        </row>
        <row r="301">
          <cell r="C301" t="str">
            <v>E20M</v>
          </cell>
          <cell r="D301" t="str">
            <v>Ecdysone 20-monooxygenase</v>
          </cell>
        </row>
        <row r="302">
          <cell r="C302" t="str">
            <v>ECOD</v>
          </cell>
          <cell r="D302" t="str">
            <v>Ethoxycoumurin O-deethylase</v>
          </cell>
        </row>
        <row r="303">
          <cell r="C303" t="str">
            <v>EMDL</v>
          </cell>
          <cell r="D303" t="str">
            <v>Erythromycin N-demethylase</v>
          </cell>
        </row>
        <row r="304">
          <cell r="C304" t="str">
            <v>ENCL</v>
          </cell>
          <cell r="D304" t="str">
            <v>Endocellulase</v>
          </cell>
        </row>
        <row r="305">
          <cell r="C305" t="str">
            <v>ENDM</v>
          </cell>
          <cell r="D305" t="str">
            <v>Ethylmorphine-n-demethylase</v>
          </cell>
        </row>
        <row r="306">
          <cell r="C306" t="str">
            <v>ENGC</v>
          </cell>
          <cell r="D306" t="str">
            <v>Endoglucanase</v>
          </cell>
        </row>
        <row r="307">
          <cell r="C307" t="str">
            <v>EPHY</v>
          </cell>
          <cell r="D307" t="str">
            <v>Epoxide hydrase</v>
          </cell>
        </row>
        <row r="308">
          <cell r="C308" t="str">
            <v>EPND</v>
          </cell>
          <cell r="D308" t="str">
            <v>EPN (O-Ethyl-O-p-nitrophenyl phenylphosphonothionate) detoxification</v>
          </cell>
        </row>
        <row r="309">
          <cell r="C309" t="str">
            <v>ERKM</v>
          </cell>
          <cell r="D309" t="str">
            <v>Extracellular Signal-Regulated MAP Kinases</v>
          </cell>
        </row>
        <row r="310">
          <cell r="C310" t="str">
            <v>EROD</v>
          </cell>
          <cell r="D310" t="str">
            <v>7-Ethoxyresorufin O-deethylase</v>
          </cell>
        </row>
        <row r="311">
          <cell r="C311" t="str">
            <v>ESLI</v>
          </cell>
          <cell r="D311" t="str">
            <v>Esterase lipase</v>
          </cell>
        </row>
        <row r="312">
          <cell r="C312" t="str">
            <v>ESST</v>
          </cell>
          <cell r="D312" t="str">
            <v>Estradiol sulfotransferase</v>
          </cell>
        </row>
        <row r="313">
          <cell r="C313" t="str">
            <v>ESTE</v>
          </cell>
          <cell r="D313" t="str">
            <v>Esterase</v>
          </cell>
        </row>
        <row r="314">
          <cell r="C314" t="str">
            <v>ESTS</v>
          </cell>
          <cell r="D314" t="str">
            <v>Elastase</v>
          </cell>
        </row>
        <row r="315">
          <cell r="C315" t="str">
            <v>EXCL</v>
          </cell>
          <cell r="D315" t="str">
            <v>Exocellulase</v>
          </cell>
        </row>
        <row r="316">
          <cell r="C316" t="str">
            <v>F16D</v>
          </cell>
          <cell r="D316" t="str">
            <v>Fructose 1,6-diphosphatase</v>
          </cell>
        </row>
        <row r="317">
          <cell r="C317" t="str">
            <v>F6PD</v>
          </cell>
          <cell r="D317" t="str">
            <v>Fructose-6-phosphate dehydrogenase</v>
          </cell>
        </row>
        <row r="318">
          <cell r="C318" t="str">
            <v>FADE</v>
          </cell>
          <cell r="D318" t="str">
            <v>Fatty acyl desaturase</v>
          </cell>
        </row>
        <row r="319">
          <cell r="C319" t="str">
            <v>FASC</v>
          </cell>
          <cell r="D319" t="str">
            <v>Fatty acid synthase complex</v>
          </cell>
        </row>
        <row r="320">
          <cell r="C320" t="str">
            <v>FDPA</v>
          </cell>
          <cell r="D320" t="str">
            <v>Fructose-diphosphate aldolase</v>
          </cell>
        </row>
        <row r="321">
          <cell r="C321" t="str">
            <v>FECH</v>
          </cell>
          <cell r="D321" t="str">
            <v>heme synthetase</v>
          </cell>
        </row>
        <row r="322">
          <cell r="C322" t="str">
            <v>FESD</v>
          </cell>
          <cell r="D322" t="str">
            <v>Iron superoxide dismutase</v>
          </cell>
        </row>
        <row r="323">
          <cell r="C323" t="str">
            <v>FMOO</v>
          </cell>
          <cell r="D323" t="str">
            <v>Flavin-containing monooxygenase</v>
          </cell>
        </row>
        <row r="324">
          <cell r="C324" t="str">
            <v>G6PD</v>
          </cell>
          <cell r="D324" t="str">
            <v>Glucose-6-phosphate dehydrogenase</v>
          </cell>
        </row>
        <row r="325">
          <cell r="C325" t="str">
            <v>G6PT</v>
          </cell>
          <cell r="D325" t="str">
            <v>Glucose-6-phosphatase</v>
          </cell>
        </row>
        <row r="326">
          <cell r="C326" t="str">
            <v>GAPD</v>
          </cell>
          <cell r="D326" t="str">
            <v>Glyceraldehyde 3-phosphate dehydrogenase</v>
          </cell>
        </row>
        <row r="327">
          <cell r="C327" t="str">
            <v>GCOX</v>
          </cell>
          <cell r="D327" t="str">
            <v>Glycolate oxidase</v>
          </cell>
        </row>
        <row r="328">
          <cell r="C328" t="str">
            <v>GCTA</v>
          </cell>
          <cell r="D328" t="str">
            <v>Glucosyltransferase</v>
          </cell>
        </row>
        <row r="329">
          <cell r="C329" t="str">
            <v>GD6D</v>
          </cell>
          <cell r="D329" t="str">
            <v>Glucose-6-phosphate dehydrogenase :
6-phosphogluconate dehydrogenase
ratio</v>
          </cell>
        </row>
        <row r="330">
          <cell r="C330" t="str">
            <v>GENZ</v>
          </cell>
          <cell r="D330" t="str">
            <v>Enzyme activity</v>
          </cell>
        </row>
        <row r="331">
          <cell r="C331" t="str">
            <v>GGCS</v>
          </cell>
          <cell r="D331" t="str">
            <v>gamma-Glutamylcysteine synthetase</v>
          </cell>
        </row>
        <row r="332">
          <cell r="C332" t="str">
            <v>GGTP</v>
          </cell>
          <cell r="D332" t="str">
            <v>gamma-glutamyl transpeptidase</v>
          </cell>
        </row>
        <row r="333">
          <cell r="C333" t="str">
            <v>GGTR</v>
          </cell>
          <cell r="D333" t="str">
            <v>(gamma) -glutamyl transferase</v>
          </cell>
        </row>
        <row r="334">
          <cell r="C334" t="str">
            <v>GLAD</v>
          </cell>
          <cell r="D334" t="str">
            <v>Glutamic acid dehydrogenase</v>
          </cell>
        </row>
        <row r="335">
          <cell r="C335" t="str">
            <v>GLKN</v>
          </cell>
          <cell r="D335" t="str">
            <v>Glucokinase</v>
          </cell>
        </row>
        <row r="336">
          <cell r="C336" t="str">
            <v>GLMC</v>
          </cell>
          <cell r="D336" t="str">
            <v>Glutamate decarboxylase</v>
          </cell>
        </row>
        <row r="337">
          <cell r="C337" t="str">
            <v>GLMD</v>
          </cell>
          <cell r="D337" t="str">
            <v>Glutamate dehydrogenase</v>
          </cell>
        </row>
        <row r="338">
          <cell r="C338" t="str">
            <v>GLMS</v>
          </cell>
          <cell r="D338" t="str">
            <v>Glutamine synthetase</v>
          </cell>
        </row>
        <row r="339">
          <cell r="C339" t="str">
            <v>GLMT</v>
          </cell>
          <cell r="D339" t="str">
            <v>Glutamate transferase</v>
          </cell>
        </row>
        <row r="340">
          <cell r="C340" t="str">
            <v>GLPP</v>
          </cell>
          <cell r="D340" t="str">
            <v>Glycogen phosphorylase</v>
          </cell>
        </row>
        <row r="341">
          <cell r="C341" t="str">
            <v>GLPX</v>
          </cell>
          <cell r="D341" t="str">
            <v>Glutathione peroxidase</v>
          </cell>
        </row>
        <row r="342">
          <cell r="C342" t="str">
            <v>GLRE</v>
          </cell>
          <cell r="D342" t="str">
            <v>Glutathione reductase</v>
          </cell>
        </row>
        <row r="343">
          <cell r="C343" t="str">
            <v>GLTR</v>
          </cell>
          <cell r="D343" t="str">
            <v>Glucuronyl transferase</v>
          </cell>
        </row>
        <row r="344">
          <cell r="C344" t="str">
            <v>GLUT</v>
          </cell>
          <cell r="D344" t="str">
            <v>Glutaminase</v>
          </cell>
        </row>
        <row r="345">
          <cell r="C345" t="str">
            <v>GLYD</v>
          </cell>
          <cell r="D345" t="str">
            <v>Glyceraldehyde dehydrogenase</v>
          </cell>
        </row>
        <row r="346">
          <cell r="C346" t="str">
            <v>GMPP</v>
          </cell>
          <cell r="D346" t="str">
            <v>Cyclic guanylic acid phosphodiesterase</v>
          </cell>
        </row>
        <row r="347">
          <cell r="C347" t="str">
            <v>GOPG</v>
          </cell>
          <cell r="D347" t="str">
            <v>Glutamate Oxaloacetate Transaminase to Glutamic Pyruvic Transaminase ratio</v>
          </cell>
        </row>
        <row r="348">
          <cell r="C348" t="str">
            <v>GOTR</v>
          </cell>
          <cell r="D348" t="str">
            <v>Glutamic-oxaloacetic transaminase</v>
          </cell>
        </row>
        <row r="349">
          <cell r="C349" t="str">
            <v>GPIM</v>
          </cell>
          <cell r="D349" t="str">
            <v>Glucose phosphate isomerase</v>
          </cell>
        </row>
        <row r="350">
          <cell r="C350" t="str">
            <v>GPTR</v>
          </cell>
          <cell r="D350" t="str">
            <v>Glutamic pyruvic transaminase</v>
          </cell>
        </row>
        <row r="351">
          <cell r="C351" t="str">
            <v>GSTR</v>
          </cell>
          <cell r="D351" t="str">
            <v>Glutathione S-transferase</v>
          </cell>
        </row>
        <row r="352">
          <cell r="C352" t="str">
            <v>GTPD</v>
          </cell>
          <cell r="D352" t="str">
            <v>Glutamyl transpeptadase</v>
          </cell>
        </row>
        <row r="353">
          <cell r="C353" t="str">
            <v>GTST</v>
          </cell>
          <cell r="D353" t="str">
            <v>Glutathione synthetase</v>
          </cell>
        </row>
        <row r="354">
          <cell r="C354" t="str">
            <v>GULO</v>
          </cell>
          <cell r="D354" t="str">
            <v>L-Gulonolactone oxidase</v>
          </cell>
        </row>
        <row r="355">
          <cell r="C355" t="str">
            <v>GUPX</v>
          </cell>
          <cell r="D355" t="str">
            <v>Guaiacol peroxidase</v>
          </cell>
        </row>
        <row r="356">
          <cell r="C356" t="str">
            <v>HAFS</v>
          </cell>
          <cell r="D356" t="str">
            <v>N-Hydroxy-2-acetylaminofluorene sulfotransferase</v>
          </cell>
        </row>
        <row r="357">
          <cell r="C357" t="str">
            <v>HAHY</v>
          </cell>
          <cell r="D357" t="str">
            <v>Hydroxyacylglutathione hydrolase</v>
          </cell>
        </row>
        <row r="358">
          <cell r="C358" t="str">
            <v>HATP</v>
          </cell>
          <cell r="D358" t="str">
            <v>H+-transporting ATPase</v>
          </cell>
        </row>
        <row r="359">
          <cell r="C359" t="str">
            <v>HBDS</v>
          </cell>
          <cell r="D359" t="str">
            <v>alpha-Hydroxybutyrate dehydrogenase</v>
          </cell>
        </row>
        <row r="360">
          <cell r="C360" t="str">
            <v>HCAD</v>
          </cell>
          <cell r="D360" t="str">
            <v>3-hydroxyacyl-CoA dehydrogenase</v>
          </cell>
        </row>
        <row r="361">
          <cell r="C361" t="str">
            <v>HCAR</v>
          </cell>
          <cell r="D361" t="str">
            <v>beta-hydroxy-beta-methylglutaryl- CoA reductase</v>
          </cell>
        </row>
        <row r="362">
          <cell r="C362" t="str">
            <v>HEPX</v>
          </cell>
          <cell r="D362" t="str">
            <v>Heptachlor epoxidase</v>
          </cell>
        </row>
        <row r="363">
          <cell r="C363" t="str">
            <v>HOXY</v>
          </cell>
          <cell r="D363" t="str">
            <v>Heme oxygenase</v>
          </cell>
        </row>
        <row r="364">
          <cell r="C364" t="str">
            <v>HPSE</v>
          </cell>
          <cell r="D364" t="str">
            <v>Hydrogen peroxidase</v>
          </cell>
        </row>
        <row r="365">
          <cell r="C365" t="str">
            <v>HSHG</v>
          </cell>
          <cell r="D365" t="str">
            <v>3-beta Hydroxysteroid dehydrogenase</v>
          </cell>
        </row>
        <row r="366">
          <cell r="C366" t="str">
            <v>HXBH</v>
          </cell>
          <cell r="D366" t="str">
            <v>Hexobarbital hydroxylase</v>
          </cell>
        </row>
        <row r="367">
          <cell r="C367" t="str">
            <v>HXKN</v>
          </cell>
          <cell r="D367" t="str">
            <v>Hexokinase</v>
          </cell>
        </row>
        <row r="368">
          <cell r="C368" t="str">
            <v>ICDH</v>
          </cell>
          <cell r="D368" t="str">
            <v>Isocitrate dehydrogenase</v>
          </cell>
        </row>
        <row r="369">
          <cell r="C369" t="str">
            <v>ICLY</v>
          </cell>
          <cell r="D369" t="str">
            <v>Isocitric lyase</v>
          </cell>
        </row>
        <row r="370">
          <cell r="C370" t="str">
            <v>IDND</v>
          </cell>
          <cell r="D370" t="str">
            <v>Isocitrate dehydrogenase (NAD+)</v>
          </cell>
        </row>
        <row r="371">
          <cell r="C371" t="str">
            <v>IDNP</v>
          </cell>
          <cell r="D371" t="str">
            <v>Isocitrate dehydrogenase (NADP+)</v>
          </cell>
        </row>
        <row r="372">
          <cell r="C372" t="str">
            <v>IPYR</v>
          </cell>
          <cell r="D372" t="str">
            <v>Inorganic pyrophosphate</v>
          </cell>
        </row>
        <row r="373">
          <cell r="C373" t="str">
            <v>ITMD</v>
          </cell>
          <cell r="D373" t="str">
            <v>Iodothyronine 5'-monodeiodinase</v>
          </cell>
        </row>
        <row r="374">
          <cell r="C374" t="str">
            <v>IVAS</v>
          </cell>
          <cell r="D374" t="str">
            <v>Invertase</v>
          </cell>
        </row>
        <row r="375">
          <cell r="C375" t="str">
            <v>KATE</v>
          </cell>
          <cell r="D375" t="str">
            <v>Kynurenine aminotransferase</v>
          </cell>
        </row>
        <row r="376">
          <cell r="C376" t="str">
            <v>KYNU</v>
          </cell>
          <cell r="D376" t="str">
            <v>Kynureninase</v>
          </cell>
        </row>
        <row r="377">
          <cell r="C377" t="str">
            <v>L3CS</v>
          </cell>
          <cell r="D377" t="str">
            <v>L-3-cyanoalanine synthase</v>
          </cell>
        </row>
        <row r="378">
          <cell r="C378" t="str">
            <v>LADH</v>
          </cell>
          <cell r="D378" t="str">
            <v>Lactate dehydrogenase</v>
          </cell>
        </row>
        <row r="379">
          <cell r="C379" t="str">
            <v>LAMO</v>
          </cell>
          <cell r="D379" t="str">
            <v>lauric acid monooxygenase</v>
          </cell>
        </row>
        <row r="380">
          <cell r="C380" t="str">
            <v>LCDH</v>
          </cell>
          <cell r="D380" t="str">
            <v>Lactic dehydrogenase</v>
          </cell>
        </row>
        <row r="381">
          <cell r="C381" t="str">
            <v>LDMD</v>
          </cell>
          <cell r="D381" t="str">
            <v>Lactate dehydrogenase/malic dehydrogenase ratio</v>
          </cell>
        </row>
        <row r="382">
          <cell r="C382" t="str">
            <v>LEAM</v>
          </cell>
          <cell r="D382" t="str">
            <v>Leucine aminopeptidase</v>
          </cell>
        </row>
        <row r="383">
          <cell r="C383" t="str">
            <v>LGDD</v>
          </cell>
          <cell r="D383" t="str">
            <v>L-Gulonate dehydrogenase and decarboxylase</v>
          </cell>
        </row>
        <row r="384">
          <cell r="C384" t="str">
            <v>LGLY</v>
          </cell>
          <cell r="D384" t="str">
            <v>Lactoylglutathione lyase</v>
          </cell>
        </row>
        <row r="385">
          <cell r="C385" t="str">
            <v>LIPS</v>
          </cell>
          <cell r="D385" t="str">
            <v>Lipase</v>
          </cell>
        </row>
        <row r="386">
          <cell r="C386" t="str">
            <v>LNSE</v>
          </cell>
          <cell r="D386" t="str">
            <v>l-Leucyl-beta-naphthylamide splitting enzyme</v>
          </cell>
        </row>
        <row r="387">
          <cell r="C387" t="str">
            <v>LPDH</v>
          </cell>
          <cell r="D387" t="str">
            <v>Lysopine dehydrogenase</v>
          </cell>
        </row>
        <row r="388">
          <cell r="C388" t="str">
            <v>LPLP</v>
          </cell>
          <cell r="D388" t="str">
            <v>Lipoprotein lipase</v>
          </cell>
        </row>
        <row r="389">
          <cell r="C389" t="str">
            <v>LPPR</v>
          </cell>
          <cell r="D389" t="str">
            <v>Lipperoxidase</v>
          </cell>
        </row>
        <row r="390">
          <cell r="C390" t="str">
            <v>LPXG</v>
          </cell>
          <cell r="D390" t="str">
            <v>Lipoxygenase</v>
          </cell>
        </row>
        <row r="391">
          <cell r="C391" t="str">
            <v>LTRS</v>
          </cell>
          <cell r="D391" t="str">
            <v>leucine tRNA ligase</v>
          </cell>
        </row>
        <row r="392">
          <cell r="C392" t="str">
            <v>LTSE</v>
          </cell>
          <cell r="D392" t="str">
            <v>Lactase</v>
          </cell>
        </row>
        <row r="393">
          <cell r="C393" t="str">
            <v>LUCI</v>
          </cell>
          <cell r="D393" t="str">
            <v>Luciferase</v>
          </cell>
        </row>
        <row r="394">
          <cell r="C394" t="str">
            <v>LYSO</v>
          </cell>
          <cell r="D394" t="str">
            <v>Lysyl oxidase</v>
          </cell>
        </row>
        <row r="395">
          <cell r="C395" t="str">
            <v>LYZM</v>
          </cell>
          <cell r="D395" t="str">
            <v>Lysozyme activity</v>
          </cell>
        </row>
        <row r="396">
          <cell r="C396" t="str">
            <v>MADH</v>
          </cell>
          <cell r="D396" t="str">
            <v>Malic dehydrogenase</v>
          </cell>
        </row>
        <row r="397">
          <cell r="C397" t="str">
            <v>MALE</v>
          </cell>
          <cell r="D397" t="str">
            <v>Malic enzyme</v>
          </cell>
        </row>
        <row r="398">
          <cell r="C398" t="str">
            <v>MAOA</v>
          </cell>
          <cell r="D398" t="str">
            <v>Mono amino oxidase</v>
          </cell>
        </row>
        <row r="399">
          <cell r="C399" t="str">
            <v>MAPK</v>
          </cell>
          <cell r="D399" t="str">
            <v>Mitogen-activated protein kinases</v>
          </cell>
        </row>
        <row r="400">
          <cell r="C400" t="str">
            <v>MCAT</v>
          </cell>
          <cell r="D400" t="str">
            <v>Magnesium carbonate adenosine triphosphatase</v>
          </cell>
        </row>
        <row r="401">
          <cell r="C401" t="str">
            <v>MCOD</v>
          </cell>
          <cell r="D401" t="str">
            <v>Methoxycoumarin O-dealkylase</v>
          </cell>
        </row>
        <row r="402">
          <cell r="C402" t="str">
            <v>MDHA</v>
          </cell>
          <cell r="D402" t="str">
            <v>monodehydroascorbate reductase</v>
          </cell>
        </row>
        <row r="403">
          <cell r="C403" t="str">
            <v>MFOS</v>
          </cell>
          <cell r="D403" t="str">
            <v>Mixed function oxidases</v>
          </cell>
        </row>
        <row r="404">
          <cell r="C404" t="str">
            <v>MG6P</v>
          </cell>
          <cell r="D404" t="str">
            <v>Microsomal glucose 6- phosphatase</v>
          </cell>
        </row>
        <row r="405">
          <cell r="C405" t="str">
            <v>MGAT</v>
          </cell>
          <cell r="D405" t="str">
            <v>Magnesium adenosine triphosphatase</v>
          </cell>
        </row>
        <row r="406">
          <cell r="C406" t="str">
            <v>MLCB</v>
          </cell>
          <cell r="D406" t="str">
            <v>Malathion carboxyleasterase</v>
          </cell>
        </row>
        <row r="407">
          <cell r="C407" t="str">
            <v>MLDA</v>
          </cell>
          <cell r="D407" t="str">
            <v>Malate dehydrogenase</v>
          </cell>
        </row>
        <row r="408">
          <cell r="C408" t="str">
            <v>MLTS</v>
          </cell>
          <cell r="D408" t="str">
            <v>Maltase</v>
          </cell>
        </row>
        <row r="409">
          <cell r="C409" t="str">
            <v>MM29</v>
          </cell>
          <cell r="D409" t="str">
            <v>Matrix metalloproteinase 2 and Matrix metalloproteinase 9</v>
          </cell>
        </row>
        <row r="410">
          <cell r="C410" t="str">
            <v>MMP2</v>
          </cell>
          <cell r="D410" t="str">
            <v>MMP2</v>
          </cell>
        </row>
        <row r="411">
          <cell r="C411" t="str">
            <v>MMP9</v>
          </cell>
          <cell r="D411" t="str">
            <v>MMP9</v>
          </cell>
        </row>
        <row r="412">
          <cell r="C412" t="str">
            <v>MNSD</v>
          </cell>
          <cell r="D412" t="str">
            <v>Manganese superoxide dismutase
(MnSOD)</v>
          </cell>
        </row>
        <row r="413">
          <cell r="C413" t="str">
            <v>MNSO</v>
          </cell>
          <cell r="D413" t="str">
            <v>Manganese superoxide dismutase
(MnSOD)</v>
          </cell>
        </row>
        <row r="414">
          <cell r="C414" t="str">
            <v>MROD</v>
          </cell>
          <cell r="D414" t="str">
            <v>Methoxyresorufin-o-deethylase</v>
          </cell>
        </row>
        <row r="415">
          <cell r="C415" t="str">
            <v>MSRA</v>
          </cell>
          <cell r="D415" t="str">
            <v>Methionine sulfoxide reductase</v>
          </cell>
        </row>
        <row r="416">
          <cell r="C416" t="str">
            <v>MUDH</v>
          </cell>
          <cell r="D416" t="str">
            <v>Multiple dehydrogenases (produced by soil microorganisms)</v>
          </cell>
        </row>
        <row r="417">
          <cell r="C417" t="str">
            <v>NAAT</v>
          </cell>
          <cell r="D417" t="str">
            <v>Sodium adenosine triphosphatase</v>
          </cell>
        </row>
        <row r="418">
          <cell r="C418" t="str">
            <v>NABH</v>
          </cell>
          <cell r="D418" t="str">
            <v>N-acetyl-beta-hexosaminidase</v>
          </cell>
        </row>
        <row r="419">
          <cell r="C419" t="str">
            <v>NACR</v>
          </cell>
          <cell r="D419" t="str">
            <v>NADH-cytochrome c reductase</v>
          </cell>
        </row>
        <row r="420">
          <cell r="C420" t="str">
            <v>NADG</v>
          </cell>
          <cell r="D420" t="str">
            <v>beta-N-Acetyl-D-glucosaminidase</v>
          </cell>
        </row>
        <row r="421">
          <cell r="C421" t="str">
            <v>NADH</v>
          </cell>
          <cell r="D421" t="str">
            <v>Nicotinamide adenine dinucleotide
(reduced) (NADH)</v>
          </cell>
        </row>
        <row r="422">
          <cell r="C422" t="str">
            <v>NADN</v>
          </cell>
          <cell r="D422" t="str">
            <v>Nicotinamide adenine dinucleotide
(oxidized) (NAD)</v>
          </cell>
        </row>
        <row r="423">
          <cell r="C423" t="str">
            <v>NAGD</v>
          </cell>
          <cell r="D423" t="str">
            <v>N-Acetyl-beta-d-glucosamimidase</v>
          </cell>
        </row>
        <row r="424">
          <cell r="C424" t="str">
            <v>NAOX</v>
          </cell>
          <cell r="D424" t="str">
            <v>Nicotinamide adenine dinucleotide phosphate oxidase (NADPH) Oxidase</v>
          </cell>
        </row>
        <row r="425">
          <cell r="C425" t="str">
            <v>NATT</v>
          </cell>
          <cell r="D425" t="str">
            <v>N-Acetyltransferase</v>
          </cell>
        </row>
        <row r="426">
          <cell r="C426" t="str">
            <v>NCB5</v>
          </cell>
          <cell r="D426" t="str">
            <v>NADH cytochrome B5 reductase</v>
          </cell>
        </row>
        <row r="427">
          <cell r="C427" t="str">
            <v>NCCR</v>
          </cell>
          <cell r="D427" t="str">
            <v>NADPH cytochrome C reductase</v>
          </cell>
        </row>
        <row r="428">
          <cell r="C428" t="str">
            <v>NCTR</v>
          </cell>
          <cell r="D428" t="str">
            <v>Nicotinamide transferase</v>
          </cell>
        </row>
        <row r="429">
          <cell r="C429" t="str">
            <v>NDCC</v>
          </cell>
          <cell r="D429" t="str">
            <v>NADH cytochrome C reductase</v>
          </cell>
        </row>
        <row r="430">
          <cell r="C430" t="str">
            <v>NDDP</v>
          </cell>
          <cell r="D430" t="str">
            <v>NADH-DT-diaphorase</v>
          </cell>
        </row>
        <row r="431">
          <cell r="C431" t="str">
            <v>NDFC</v>
          </cell>
          <cell r="D431" t="str">
            <v>NADH ferricyanide reductase</v>
          </cell>
        </row>
        <row r="432">
          <cell r="C432" t="str">
            <v>NDFH</v>
          </cell>
          <cell r="D432" t="str">
            <v>NADPH- ferrihemoprotein reductase</v>
          </cell>
        </row>
        <row r="433">
          <cell r="C433" t="str">
            <v>NDFR</v>
          </cell>
          <cell r="D433" t="str">
            <v>NADH ferrichrome reductase</v>
          </cell>
        </row>
        <row r="434">
          <cell r="C434" t="str">
            <v>NDMT</v>
          </cell>
          <cell r="D434" t="str">
            <v>N-Demethylase</v>
          </cell>
        </row>
        <row r="435">
          <cell r="C435" t="str">
            <v>NDPD</v>
          </cell>
          <cell r="D435" t="str">
            <v>NADPH-Diaphorase (nicotinamide adenine dinucleotide phosphate diaphorase)</v>
          </cell>
        </row>
        <row r="436">
          <cell r="C436" t="str">
            <v>NEES</v>
          </cell>
          <cell r="D436" t="str">
            <v>Neurotoxic esterase</v>
          </cell>
        </row>
        <row r="437">
          <cell r="C437" t="str">
            <v>NHCR</v>
          </cell>
          <cell r="D437" t="str">
            <v>NADH cytochrome C reductase</v>
          </cell>
        </row>
        <row r="438">
          <cell r="C438" t="str">
            <v>NITG</v>
          </cell>
          <cell r="D438" t="str">
            <v>Nitrogenase</v>
          </cell>
        </row>
        <row r="439">
          <cell r="C439" t="str">
            <v>NKAT</v>
          </cell>
          <cell r="D439" t="str">
            <v>Sodium potassium ATPase</v>
          </cell>
        </row>
        <row r="440">
          <cell r="C440" t="str">
            <v>NNDE</v>
          </cell>
          <cell r="D440" t="str">
            <v>Nitrosamine-N-demethylase</v>
          </cell>
        </row>
        <row r="441">
          <cell r="C441" t="str">
            <v>NNTR</v>
          </cell>
          <cell r="D441" t="str">
            <v>NADPH-tetrazolium reductase</v>
          </cell>
        </row>
        <row r="442">
          <cell r="C442" t="str">
            <v>NOSZ</v>
          </cell>
          <cell r="D442" t="str">
            <v>Nitric oxide synthase</v>
          </cell>
        </row>
        <row r="443">
          <cell r="C443" t="str">
            <v>NPHL</v>
          </cell>
          <cell r="D443" t="str">
            <v>p-Nitrophenol hydroxylase</v>
          </cell>
        </row>
        <row r="444">
          <cell r="C444" t="str">
            <v>NRDT</v>
          </cell>
          <cell r="D444" t="str">
            <v>Nitrate reductase</v>
          </cell>
        </row>
        <row r="445">
          <cell r="C445" t="str">
            <v>NRED</v>
          </cell>
          <cell r="D445" t="str">
            <v>Nitroreductase</v>
          </cell>
        </row>
        <row r="446">
          <cell r="C446" t="str">
            <v>NSES</v>
          </cell>
          <cell r="D446" t="str">
            <v>Non-specific esterases</v>
          </cell>
        </row>
        <row r="447">
          <cell r="C447" t="str">
            <v>O1LH</v>
          </cell>
          <cell r="D447" t="str">
            <v>omega-1-Laurate hydroxylase</v>
          </cell>
        </row>
        <row r="448">
          <cell r="C448" t="str">
            <v>O2LH</v>
          </cell>
          <cell r="D448" t="str">
            <v>omega-2-Laurate hydroxylase</v>
          </cell>
        </row>
        <row r="449">
          <cell r="C449" t="str">
            <v>OAHL</v>
          </cell>
          <cell r="D449" t="str">
            <v>O-acetylhomoserine (thiol)-lyase</v>
          </cell>
        </row>
        <row r="450">
          <cell r="C450" t="str">
            <v>OLHD</v>
          </cell>
          <cell r="D450" t="str">
            <v>omega-Laurate hydroxylase</v>
          </cell>
        </row>
        <row r="451">
          <cell r="C451" t="str">
            <v>ORCT</v>
          </cell>
          <cell r="D451" t="str">
            <v>Ornithine carbamoyl transferase</v>
          </cell>
        </row>
        <row r="452">
          <cell r="C452" t="str">
            <v>ORDC</v>
          </cell>
          <cell r="D452" t="str">
            <v>Ornithine decarboxylase</v>
          </cell>
        </row>
        <row r="453">
          <cell r="C453" t="str">
            <v>P1A1</v>
          </cell>
          <cell r="D453" t="str">
            <v>Cytochrome P-450 1A1</v>
          </cell>
        </row>
        <row r="454">
          <cell r="C454" t="str">
            <v>P2B1</v>
          </cell>
          <cell r="D454" t="str">
            <v>Cytochrome P450 2B1 (CYP2B1)</v>
          </cell>
        </row>
        <row r="455">
          <cell r="C455" t="str">
            <v>P420</v>
          </cell>
          <cell r="D455" t="str">
            <v>Cytochrome P-420</v>
          </cell>
        </row>
        <row r="456">
          <cell r="C456" t="str">
            <v>P450</v>
          </cell>
          <cell r="D456" t="str">
            <v>Cytochrome P-450</v>
          </cell>
        </row>
        <row r="457">
          <cell r="C457" t="str">
            <v>P6BH</v>
          </cell>
          <cell r="D457" t="str">
            <v>Progesterone 6beta-hydroxylase</v>
          </cell>
        </row>
        <row r="458">
          <cell r="C458" t="str">
            <v>PAEA</v>
          </cell>
          <cell r="D458" t="str">
            <v>Palmitoyl-CoA:estradiol acyltransferase</v>
          </cell>
        </row>
        <row r="459">
          <cell r="C459" t="str">
            <v>PAPN</v>
          </cell>
          <cell r="D459" t="str">
            <v>Papain</v>
          </cell>
        </row>
        <row r="460">
          <cell r="C460" t="str">
            <v>PBES</v>
          </cell>
          <cell r="D460" t="str">
            <v>Phenyl benzoate esterase</v>
          </cell>
        </row>
        <row r="461">
          <cell r="C461" t="str">
            <v>PBHD</v>
          </cell>
          <cell r="D461" t="str">
            <v>Pentobarbital hydroxylase</v>
          </cell>
        </row>
        <row r="462">
          <cell r="C462" t="str">
            <v>PCCX</v>
          </cell>
          <cell r="D462" t="str">
            <v>Picolinate carboxylase</v>
          </cell>
        </row>
        <row r="463">
          <cell r="C463" t="str">
            <v>PCHE</v>
          </cell>
          <cell r="D463" t="str">
            <v>Pseudocholinesterase</v>
          </cell>
        </row>
        <row r="464">
          <cell r="C464" t="str">
            <v>PCLX</v>
          </cell>
          <cell r="D464" t="str">
            <v>Picoline carboxylase</v>
          </cell>
        </row>
        <row r="465">
          <cell r="C465" t="str">
            <v>PCOD</v>
          </cell>
          <cell r="D465" t="str">
            <v>Propoxycoumarin O-dealkylase</v>
          </cell>
        </row>
        <row r="466">
          <cell r="C466" t="str">
            <v>PCTN</v>
          </cell>
          <cell r="D466" t="str">
            <v>Pectinase activity</v>
          </cell>
        </row>
        <row r="467">
          <cell r="C467" t="str">
            <v>PDPT</v>
          </cell>
          <cell r="D467" t="str">
            <v>Phosphatidate phosphatase</v>
          </cell>
        </row>
        <row r="468">
          <cell r="C468" t="str">
            <v>PDSI</v>
          </cell>
          <cell r="D468" t="str">
            <v>Protein disulfide-isomerase</v>
          </cell>
        </row>
        <row r="469">
          <cell r="C469" t="str">
            <v>PFRC</v>
          </cell>
          <cell r="D469" t="str">
            <v>Phosphofructokinase</v>
          </cell>
        </row>
        <row r="470">
          <cell r="C470" t="str">
            <v>PGP1</v>
          </cell>
          <cell r="D470" t="str">
            <v>Pyroglutamyl-peptidase I</v>
          </cell>
        </row>
        <row r="471">
          <cell r="C471" t="str">
            <v>PGTP</v>
          </cell>
          <cell r="D471" t="str">
            <v>G-protein GTPase, heterotrimeric</v>
          </cell>
        </row>
        <row r="472">
          <cell r="C472" t="str">
            <v>PHBG</v>
          </cell>
          <cell r="D472" t="str">
            <v>Porphobilinogen</v>
          </cell>
        </row>
        <row r="473">
          <cell r="C473" t="str">
            <v>PHGP</v>
          </cell>
          <cell r="D473" t="str">
            <v>phospholipid-hydroperoxide glutathione peroxidase (PHGPx)</v>
          </cell>
        </row>
        <row r="474">
          <cell r="C474" t="str">
            <v>PHLA</v>
          </cell>
          <cell r="D474" t="str">
            <v>Phosphorylase A</v>
          </cell>
        </row>
        <row r="475">
          <cell r="C475" t="str">
            <v>PHLB</v>
          </cell>
          <cell r="D475" t="str">
            <v>Phosphorylase B</v>
          </cell>
        </row>
        <row r="476">
          <cell r="C476" t="str">
            <v>PHLC</v>
          </cell>
          <cell r="D476" t="str">
            <v>Phospholipase C</v>
          </cell>
        </row>
        <row r="477">
          <cell r="C477" t="str">
            <v>PHLD</v>
          </cell>
          <cell r="D477" t="str">
            <v>Phenoloxidase</v>
          </cell>
        </row>
        <row r="478">
          <cell r="C478" t="str">
            <v>PHLL</v>
          </cell>
          <cell r="D478" t="str">
            <v>phenylalanine ammonia lyase</v>
          </cell>
        </row>
        <row r="479">
          <cell r="C479" t="str">
            <v>PHPD</v>
          </cell>
          <cell r="D479" t="str">
            <v>Phospholipase D</v>
          </cell>
        </row>
        <row r="480">
          <cell r="C480" t="str">
            <v>PHTS</v>
          </cell>
          <cell r="D480" t="str">
            <v>Phosphatase</v>
          </cell>
        </row>
        <row r="481">
          <cell r="C481" t="str">
            <v>PKSA</v>
          </cell>
          <cell r="D481" t="str">
            <v>Protein kinase A</v>
          </cell>
        </row>
        <row r="482">
          <cell r="C482" t="str">
            <v>PKSC</v>
          </cell>
          <cell r="D482" t="str">
            <v>Protein kinase C</v>
          </cell>
        </row>
        <row r="483">
          <cell r="C483" t="str">
            <v>PLA2</v>
          </cell>
          <cell r="D483" t="str">
            <v>Phospholipase A2</v>
          </cell>
        </row>
        <row r="484">
          <cell r="C484" t="str">
            <v>PNAC</v>
          </cell>
          <cell r="D484" t="str">
            <v>para-Nitrophenyl acetate carboxylesterase</v>
          </cell>
        </row>
        <row r="485">
          <cell r="C485" t="str">
            <v>PNAD</v>
          </cell>
          <cell r="D485" t="str">
            <v>P-nitroanisole demethylase</v>
          </cell>
        </row>
        <row r="486">
          <cell r="C486" t="str">
            <v>PNOD</v>
          </cell>
          <cell r="D486" t="str">
            <v>para-Nitrophenetole-o-deethylase</v>
          </cell>
        </row>
        <row r="487">
          <cell r="C487" t="str">
            <v>PNPP</v>
          </cell>
          <cell r="D487" t="str">
            <v>4-nitrophenylphosphatase</v>
          </cell>
        </row>
        <row r="488">
          <cell r="C488" t="str">
            <v>PODA</v>
          </cell>
          <cell r="D488" t="str">
            <v>Peroxidase activity</v>
          </cell>
        </row>
        <row r="489">
          <cell r="C489" t="str">
            <v>PPBD</v>
          </cell>
          <cell r="D489" t="str">
            <v>Porphobilinogen deaminase</v>
          </cell>
        </row>
        <row r="490">
          <cell r="C490" t="str">
            <v>PPDE</v>
          </cell>
          <cell r="D490" t="str">
            <v>Phosphodiesterase</v>
          </cell>
        </row>
        <row r="491">
          <cell r="C491" t="str">
            <v>PPDO</v>
          </cell>
          <cell r="D491" t="str">
            <v>Prolyl hydroxylase</v>
          </cell>
        </row>
        <row r="492">
          <cell r="C492" t="str">
            <v>PPHL</v>
          </cell>
          <cell r="D492" t="str">
            <v>Phosphorylase</v>
          </cell>
        </row>
        <row r="493">
          <cell r="C493" t="str">
            <v>PPOX</v>
          </cell>
          <cell r="D493" t="str">
            <v>Polyphenol oxidase</v>
          </cell>
        </row>
        <row r="494">
          <cell r="C494" t="str">
            <v>PPPA</v>
          </cell>
          <cell r="D494" t="str">
            <v>Phosphoenolpyruvic acid</v>
          </cell>
        </row>
        <row r="495">
          <cell r="C495" t="str">
            <v>PPPC</v>
          </cell>
          <cell r="D495" t="str">
            <v>Phosphoenol pyruvate carboxylase</v>
          </cell>
        </row>
        <row r="496">
          <cell r="C496" t="str">
            <v>PPSN</v>
          </cell>
          <cell r="D496" t="str">
            <v>Pepsin</v>
          </cell>
        </row>
        <row r="497">
          <cell r="C497" t="str">
            <v>PRCE</v>
          </cell>
          <cell r="D497" t="str">
            <v>Protein C (activated)</v>
          </cell>
        </row>
        <row r="498">
          <cell r="C498" t="str">
            <v>PROD</v>
          </cell>
          <cell r="D498" t="str">
            <v>Pentylresorufin O-deethylase</v>
          </cell>
        </row>
        <row r="499">
          <cell r="C499" t="str">
            <v>PRTA</v>
          </cell>
          <cell r="D499" t="str">
            <v>Proteolytic activity</v>
          </cell>
        </row>
        <row r="500">
          <cell r="C500" t="str">
            <v>PRTS</v>
          </cell>
          <cell r="D500" t="str">
            <v>Protease</v>
          </cell>
        </row>
        <row r="501">
          <cell r="C501" t="str">
            <v>PSPM</v>
          </cell>
          <cell r="D501" t="str">
            <v>Phosphoamidase</v>
          </cell>
        </row>
        <row r="502">
          <cell r="C502" t="str">
            <v>PTCS</v>
          </cell>
          <cell r="D502" t="str">
            <v>Phytochelatin synthase activity</v>
          </cell>
        </row>
        <row r="503">
          <cell r="C503" t="str">
            <v>PXPK</v>
          </cell>
          <cell r="D503" t="str">
            <v>Pyridoxal Phosphokinase</v>
          </cell>
        </row>
        <row r="504">
          <cell r="C504" t="str">
            <v>PYKN</v>
          </cell>
          <cell r="D504" t="str">
            <v>Pyruvate kinase</v>
          </cell>
        </row>
        <row r="505">
          <cell r="C505" t="str">
            <v>PYRC</v>
          </cell>
          <cell r="D505" t="str">
            <v>Pyruvate carboxylase</v>
          </cell>
        </row>
        <row r="506">
          <cell r="C506" t="str">
            <v>QNPT</v>
          </cell>
          <cell r="D506" t="str">
            <v>Quinolinate phosphoribosyltransferase</v>
          </cell>
        </row>
        <row r="507">
          <cell r="C507" t="str">
            <v>QORD</v>
          </cell>
          <cell r="D507" t="str">
            <v>Quinone oxidoreductase</v>
          </cell>
        </row>
        <row r="508">
          <cell r="C508" t="str">
            <v>RBPC</v>
          </cell>
          <cell r="D508" t="str">
            <v>Ribulose-1,5-bisphosphate carboxylase</v>
          </cell>
        </row>
        <row r="509">
          <cell r="C509" t="str">
            <v>REHL</v>
          </cell>
          <cell r="D509" t="str">
            <v>Retinyl Ester Hydrolase</v>
          </cell>
        </row>
        <row r="510">
          <cell r="C510" t="str">
            <v>RHDS</v>
          </cell>
          <cell r="D510" t="str">
            <v>Rhodanese</v>
          </cell>
        </row>
        <row r="511">
          <cell r="C511" t="str">
            <v>RNIN</v>
          </cell>
          <cell r="D511" t="str">
            <v>Renin</v>
          </cell>
        </row>
        <row r="512">
          <cell r="C512" t="str">
            <v>RNPH</v>
          </cell>
          <cell r="D512" t="str">
            <v>5'-Ribonucleotide phosphohydrolase</v>
          </cell>
        </row>
        <row r="513">
          <cell r="C513" t="str">
            <v>RNSE</v>
          </cell>
          <cell r="D513" t="str">
            <v>RNase</v>
          </cell>
        </row>
        <row r="514">
          <cell r="C514" t="str">
            <v>RUBI</v>
          </cell>
          <cell r="D514" t="str">
            <v>Bisphosphate carboxylase/oxygenase
(Rubisco)</v>
          </cell>
        </row>
        <row r="515">
          <cell r="C515" t="str">
            <v>SASE</v>
          </cell>
          <cell r="D515" t="str">
            <v>Arylsulfatase</v>
          </cell>
        </row>
        <row r="516">
          <cell r="C516" t="str">
            <v>SBDH</v>
          </cell>
          <cell r="D516" t="str">
            <v>Sorbitol dehydrogenase</v>
          </cell>
        </row>
        <row r="517">
          <cell r="C517" t="str">
            <v>SCDH</v>
          </cell>
          <cell r="D517" t="str">
            <v>Succinate dehydrogenase</v>
          </cell>
        </row>
        <row r="518">
          <cell r="C518" t="str">
            <v>SCRS</v>
          </cell>
          <cell r="D518" t="str">
            <v>Sucrose synthase</v>
          </cell>
        </row>
        <row r="519">
          <cell r="C519" t="str">
            <v>SFTA</v>
          </cell>
          <cell r="D519" t="str">
            <v>Sulfotransferase</v>
          </cell>
        </row>
        <row r="520">
          <cell r="C520" t="str">
            <v>SGOT</v>
          </cell>
          <cell r="D520" t="str">
            <v>Serum glutamate oxalo acetate transaminase</v>
          </cell>
        </row>
        <row r="521">
          <cell r="C521" t="str">
            <v>SGPT</v>
          </cell>
          <cell r="D521" t="str">
            <v>Serum glutamic pyruvic transaminase</v>
          </cell>
        </row>
        <row r="522">
          <cell r="C522" t="str">
            <v>SGPX</v>
          </cell>
          <cell r="D522" t="str">
            <v>Selenium dependent glutathion peroxidase</v>
          </cell>
        </row>
        <row r="523">
          <cell r="C523" t="str">
            <v>SODA</v>
          </cell>
          <cell r="D523" t="str">
            <v>Superoxide dismutase (SOD) enzyme activity</v>
          </cell>
        </row>
        <row r="524">
          <cell r="C524" t="str">
            <v>SOXE</v>
          </cell>
          <cell r="D524" t="str">
            <v>Sulfite oxidase</v>
          </cell>
        </row>
        <row r="525">
          <cell r="C525" t="str">
            <v>SPGX</v>
          </cell>
          <cell r="D525" t="str">
            <v>Selenium dependant glutathione peroxidase</v>
          </cell>
        </row>
        <row r="526">
          <cell r="C526" t="str">
            <v>SRDT</v>
          </cell>
          <cell r="D526" t="str">
            <v>Serine dehydratase</v>
          </cell>
        </row>
        <row r="527">
          <cell r="C527" t="str">
            <v>SSAR</v>
          </cell>
          <cell r="D527" t="str">
            <v>SGOT &amp; SPGT to ALPH ratio</v>
          </cell>
        </row>
        <row r="528">
          <cell r="C528" t="str">
            <v>SSRA</v>
          </cell>
          <cell r="D528" t="str">
            <v>SGOT to SPGT ratio</v>
          </cell>
        </row>
        <row r="529">
          <cell r="C529" t="str">
            <v>SSTT</v>
          </cell>
          <cell r="D529" t="str">
            <v>steryl-sulfatase</v>
          </cell>
        </row>
        <row r="530">
          <cell r="C530" t="str">
            <v>STCS</v>
          </cell>
          <cell r="D530" t="str">
            <v>Starch synthase</v>
          </cell>
        </row>
        <row r="531">
          <cell r="C531" t="str">
            <v>SUPS</v>
          </cell>
          <cell r="D531" t="str">
            <v>Sucrose phosphate synthase</v>
          </cell>
        </row>
        <row r="532">
          <cell r="C532" t="str">
            <v>T15A</v>
          </cell>
          <cell r="D532" t="str">
            <v>Testosterone 15-alpha hydroxylase</v>
          </cell>
        </row>
        <row r="533">
          <cell r="C533" t="str">
            <v>T16A</v>
          </cell>
          <cell r="D533" t="str">
            <v>Testosterone 16-alpha hydroxylase</v>
          </cell>
        </row>
        <row r="534">
          <cell r="C534" t="str">
            <v>T23D</v>
          </cell>
          <cell r="D534" t="str">
            <v>Tryptophan 2,3-dioxygenase</v>
          </cell>
        </row>
        <row r="535">
          <cell r="C535" t="str">
            <v>T2BH</v>
          </cell>
          <cell r="D535" t="str">
            <v>Testosterone 2beta-hydroxylase</v>
          </cell>
        </row>
        <row r="536">
          <cell r="C536" t="str">
            <v>T3GL</v>
          </cell>
          <cell r="D536" t="str">
            <v>Triiodotyrosine (T3) Glucuronidation</v>
          </cell>
        </row>
        <row r="537">
          <cell r="C537" t="str">
            <v>T4GL</v>
          </cell>
          <cell r="D537" t="str">
            <v>L-Thyroxine (T4) Glucuronidation</v>
          </cell>
        </row>
        <row r="538">
          <cell r="C538" t="str">
            <v>T5D1</v>
          </cell>
          <cell r="D538" t="str">
            <v>Type I iodothyronine deiodinase</v>
          </cell>
        </row>
        <row r="539">
          <cell r="C539" t="str">
            <v>T5D2</v>
          </cell>
          <cell r="D539" t="str">
            <v>Type II iodothyronine deiodinase</v>
          </cell>
        </row>
        <row r="540">
          <cell r="C540" t="str">
            <v>T5D3</v>
          </cell>
          <cell r="D540" t="str">
            <v>thyroxine 5-deiodinase</v>
          </cell>
        </row>
        <row r="541">
          <cell r="C541" t="str">
            <v>TAMN</v>
          </cell>
          <cell r="D541" t="str">
            <v>Transaminase</v>
          </cell>
        </row>
        <row r="542">
          <cell r="C542" t="str">
            <v>TATS</v>
          </cell>
          <cell r="D542" t="str">
            <v>Tyrosine aminotransferase</v>
          </cell>
        </row>
        <row r="543">
          <cell r="C543" t="str">
            <v>TBHY</v>
          </cell>
          <cell r="D543" t="str">
            <v>Testosterone 16 beta-hydroxylase</v>
          </cell>
        </row>
        <row r="544">
          <cell r="C544" t="str">
            <v>TDPD</v>
          </cell>
          <cell r="D544" t="str">
            <v>Thioredoxin peroxidase</v>
          </cell>
        </row>
        <row r="545">
          <cell r="C545" t="str">
            <v>THMN</v>
          </cell>
          <cell r="D545" t="str">
            <v>Thiaminase</v>
          </cell>
        </row>
        <row r="546">
          <cell r="C546" t="str">
            <v>THTR</v>
          </cell>
          <cell r="D546" t="str">
            <v>Thiol transferase</v>
          </cell>
        </row>
        <row r="547">
          <cell r="C547" t="str">
            <v>TKNS</v>
          </cell>
          <cell r="D547" t="str">
            <v>Tyrosine kinases</v>
          </cell>
        </row>
        <row r="548">
          <cell r="C548" t="str">
            <v>TPHX</v>
          </cell>
          <cell r="D548" t="str">
            <v>Tryptophan hydroxylase</v>
          </cell>
        </row>
        <row r="549">
          <cell r="C549" t="str">
            <v>TPOX</v>
          </cell>
          <cell r="D549" t="str">
            <v>Tryptophan oxidase</v>
          </cell>
        </row>
        <row r="550">
          <cell r="C550" t="str">
            <v>TPSY</v>
          </cell>
          <cell r="D550" t="str">
            <v>Trypsin</v>
          </cell>
        </row>
        <row r="551">
          <cell r="C551" t="str">
            <v>TRBA</v>
          </cell>
          <cell r="D551" t="str">
            <v>Tributyrinase</v>
          </cell>
        </row>
        <row r="552">
          <cell r="C552" t="str">
            <v>TRIE</v>
          </cell>
          <cell r="D552" t="str">
            <v>Triacetin esterase</v>
          </cell>
        </row>
        <row r="553">
          <cell r="C553" t="str">
            <v>TROX</v>
          </cell>
          <cell r="D553" t="str">
            <v>Tryptophan oxygenase</v>
          </cell>
        </row>
        <row r="554">
          <cell r="C554" t="str">
            <v>TSHX</v>
          </cell>
          <cell r="D554" t="str">
            <v>Tyrosine hydroxylase</v>
          </cell>
        </row>
        <row r="555">
          <cell r="C555" t="str">
            <v>TSKT</v>
          </cell>
          <cell r="D555" t="str">
            <v>Transketolase</v>
          </cell>
        </row>
        <row r="556">
          <cell r="C556" t="str">
            <v>TSST</v>
          </cell>
          <cell r="D556" t="str">
            <v>Testosterone sulfotransferase</v>
          </cell>
        </row>
        <row r="557">
          <cell r="C557" t="str">
            <v>TT2A</v>
          </cell>
          <cell r="D557" t="str">
            <v>Testosterone 2-alpha hydroxylase</v>
          </cell>
        </row>
        <row r="558">
          <cell r="C558" t="str">
            <v>TT6A</v>
          </cell>
          <cell r="D558" t="str">
            <v>Testosterone 6-alpha hydroxylase</v>
          </cell>
        </row>
        <row r="559">
          <cell r="C559" t="str">
            <v>TT6B</v>
          </cell>
          <cell r="D559" t="str">
            <v>Testosterone 6-beta hydroxylase</v>
          </cell>
        </row>
        <row r="560">
          <cell r="C560" t="str">
            <v>TT7A</v>
          </cell>
          <cell r="D560" t="str">
            <v>Testosterone 7-alphahydroxylase</v>
          </cell>
        </row>
        <row r="561">
          <cell r="C561" t="str">
            <v>TTRH</v>
          </cell>
          <cell r="D561" t="str">
            <v>Testosterone hydroxylase</v>
          </cell>
        </row>
        <row r="562">
          <cell r="C562" t="str">
            <v>TUOX</v>
          </cell>
          <cell r="D562" t="str">
            <v>Thiourea oxygenase</v>
          </cell>
        </row>
        <row r="563">
          <cell r="C563" t="str">
            <v>TYKN</v>
          </cell>
          <cell r="D563" t="str">
            <v>Thymidine kinase</v>
          </cell>
        </row>
        <row r="564">
          <cell r="C564" t="str">
            <v>UDGT</v>
          </cell>
          <cell r="D564" t="str">
            <v>UDP glucuronosyltransferase</v>
          </cell>
        </row>
        <row r="565">
          <cell r="C565" t="str">
            <v>UDPG</v>
          </cell>
          <cell r="D565" t="str">
            <v>UDP glucose pyrophosphorylase</v>
          </cell>
        </row>
        <row r="566">
          <cell r="C566" t="str">
            <v>UDPT</v>
          </cell>
          <cell r="D566" t="str">
            <v>Uridine diphosphate glucuronyl transferase, UDP glucuronyl transferase</v>
          </cell>
        </row>
        <row r="567">
          <cell r="C567" t="str">
            <v>UP3S</v>
          </cell>
          <cell r="D567" t="str">
            <v>Uroporphyrinogen III synthase</v>
          </cell>
        </row>
        <row r="568">
          <cell r="C568" t="str">
            <v>UPDC</v>
          </cell>
          <cell r="D568" t="str">
            <v>Uroporphyrinogen decarboxylase</v>
          </cell>
        </row>
        <row r="569">
          <cell r="C569" t="str">
            <v>UPIS</v>
          </cell>
          <cell r="D569" t="str">
            <v>Uroporphyrinogen I synthetase</v>
          </cell>
        </row>
        <row r="570">
          <cell r="C570" t="str">
            <v>URON</v>
          </cell>
          <cell r="D570" t="str">
            <v>Uronolactonase</v>
          </cell>
        </row>
        <row r="571">
          <cell r="C571" t="str">
            <v>URSE</v>
          </cell>
          <cell r="D571" t="str">
            <v>Urease activity</v>
          </cell>
        </row>
        <row r="572">
          <cell r="C572" t="str">
            <v>VAAM</v>
          </cell>
          <cell r="D572" t="str">
            <v>Valine aminopeptidase</v>
          </cell>
        </row>
        <row r="573">
          <cell r="C573" t="str">
            <v>XBME</v>
          </cell>
          <cell r="D573" t="str">
            <v>Xenobiotic metabolizing enzymes</v>
          </cell>
        </row>
        <row r="574">
          <cell r="C574" t="str">
            <v>XODA</v>
          </cell>
          <cell r="D574" t="str">
            <v>Xanthine oxidase, XOD</v>
          </cell>
        </row>
        <row r="575">
          <cell r="C575" t="str">
            <v>11BA</v>
          </cell>
          <cell r="D575" t="str">
            <v>11 beta- hydroxyandrostenedione</v>
          </cell>
        </row>
        <row r="576">
          <cell r="C576" t="str">
            <v>11BT</v>
          </cell>
          <cell r="D576" t="str">
            <v>11beta - hydroxytestosterone</v>
          </cell>
        </row>
        <row r="577">
          <cell r="C577" t="str">
            <v>11DC</v>
          </cell>
          <cell r="D577" t="str">
            <v>11-Deoxycortisol</v>
          </cell>
        </row>
        <row r="578">
          <cell r="C578" t="str">
            <v>15AP</v>
          </cell>
          <cell r="D578" t="str">
            <v>15-alpha-Hydroxyprogesterone</v>
          </cell>
        </row>
        <row r="579">
          <cell r="C579" t="str">
            <v>15AT</v>
          </cell>
          <cell r="D579" t="str">
            <v>15-alpha-Hydroxytestosterone</v>
          </cell>
        </row>
        <row r="580">
          <cell r="C580" t="str">
            <v>15BH</v>
          </cell>
          <cell r="D580" t="str">
            <v>15 Beta-hydroxytestosterone</v>
          </cell>
        </row>
        <row r="581">
          <cell r="C581" t="str">
            <v>16AH</v>
          </cell>
          <cell r="D581" t="str">
            <v>16-alpha-Hydroxytestosterone</v>
          </cell>
        </row>
        <row r="582">
          <cell r="C582" t="str">
            <v>16AT</v>
          </cell>
          <cell r="D582" t="str">
            <v>16alpha-Testosterone</v>
          </cell>
        </row>
        <row r="583">
          <cell r="C583" t="str">
            <v>16BH</v>
          </cell>
          <cell r="D583" t="str">
            <v>16 beta-Hydroxytestosterone</v>
          </cell>
        </row>
        <row r="584">
          <cell r="C584" t="str">
            <v>18HC</v>
          </cell>
          <cell r="D584" t="str">
            <v>18-Hydroxycorticosterone</v>
          </cell>
        </row>
        <row r="585">
          <cell r="C585" t="str">
            <v>18HD</v>
          </cell>
          <cell r="D585" t="str">
            <v>18-Hydroxy-11- deoxycorticosterone</v>
          </cell>
        </row>
        <row r="586">
          <cell r="C586" t="str">
            <v>19HD</v>
          </cell>
          <cell r="D586" t="str">
            <v>19-Hydroxytestosterone</v>
          </cell>
        </row>
        <row r="587">
          <cell r="C587" t="str">
            <v>2AHT</v>
          </cell>
          <cell r="D587" t="str">
            <v>2-alpha-Hydroxytestosterone</v>
          </cell>
        </row>
        <row r="588">
          <cell r="C588" t="str">
            <v>2BHT</v>
          </cell>
          <cell r="D588" t="str">
            <v>2-beta-Hydroxytestosterone</v>
          </cell>
        </row>
        <row r="589">
          <cell r="C589" t="str">
            <v>4TO3</v>
          </cell>
          <cell r="D589" t="str">
            <v>L-thyroxine outer ring 5'- monodeiodination</v>
          </cell>
        </row>
        <row r="590">
          <cell r="C590" t="str">
            <v>5HST</v>
          </cell>
          <cell r="D590" t="str">
            <v>5-Hydroxyindole acetic acid:serotonin</v>
          </cell>
        </row>
        <row r="591">
          <cell r="C591" t="str">
            <v>6AHT</v>
          </cell>
          <cell r="D591" t="str">
            <v>6-alpha-Hydroxytestosterone</v>
          </cell>
        </row>
        <row r="592">
          <cell r="C592" t="str">
            <v>6BHT</v>
          </cell>
          <cell r="D592" t="str">
            <v>6-beta-Hydroxytestosterone</v>
          </cell>
        </row>
        <row r="593">
          <cell r="C593" t="str">
            <v>6BTT</v>
          </cell>
          <cell r="D593" t="str">
            <v>6beta-Testosterone</v>
          </cell>
        </row>
        <row r="594">
          <cell r="C594" t="str">
            <v>7AHT</v>
          </cell>
          <cell r="D594" t="str">
            <v>7-alpha-Hydroxytestosterone</v>
          </cell>
        </row>
        <row r="595">
          <cell r="C595" t="str">
            <v>7ATT</v>
          </cell>
          <cell r="D595" t="str">
            <v>7alpha-Testosterone</v>
          </cell>
        </row>
        <row r="596">
          <cell r="C596" t="str">
            <v>ABBD</v>
          </cell>
          <cell r="D596" t="str">
            <v>4-androstene-3beta,17beta-diol</v>
          </cell>
        </row>
        <row r="597">
          <cell r="C597" t="str">
            <v>ABPT</v>
          </cell>
          <cell r="D597" t="str">
            <v>Androgen binding protein</v>
          </cell>
        </row>
        <row r="598">
          <cell r="C598" t="str">
            <v>ABSA</v>
          </cell>
          <cell r="D598" t="str">
            <v>Abscisic acid</v>
          </cell>
        </row>
        <row r="599">
          <cell r="C599" t="str">
            <v>ACTH</v>
          </cell>
          <cell r="D599" t="str">
            <v>Adrenocorticotropic hormone</v>
          </cell>
        </row>
        <row r="600">
          <cell r="C600" t="str">
            <v>ADDL</v>
          </cell>
          <cell r="D600" t="str">
            <v>Androstanediol</v>
          </cell>
        </row>
        <row r="601">
          <cell r="C601" t="str">
            <v>ADDN</v>
          </cell>
          <cell r="D601" t="str">
            <v>Androstenedione</v>
          </cell>
        </row>
        <row r="602">
          <cell r="C602" t="str">
            <v>AHPG</v>
          </cell>
          <cell r="D602" t="str">
            <v>17 alpha-Hydroxyprogesterone</v>
          </cell>
        </row>
        <row r="603">
          <cell r="C603" t="str">
            <v>ALDS</v>
          </cell>
          <cell r="D603" t="str">
            <v>Aldosterone</v>
          </cell>
        </row>
        <row r="604">
          <cell r="C604" t="str">
            <v>AMSH</v>
          </cell>
          <cell r="D604" t="str">
            <v>alpha-Melanocyte stimulating hormone</v>
          </cell>
        </row>
        <row r="605">
          <cell r="C605" t="str">
            <v>ANDR</v>
          </cell>
          <cell r="D605" t="str">
            <v>Androgen</v>
          </cell>
        </row>
        <row r="606">
          <cell r="C606" t="str">
            <v>ASTN</v>
          </cell>
          <cell r="D606" t="str">
            <v>Androstenone</v>
          </cell>
        </row>
        <row r="607">
          <cell r="C607" t="str">
            <v>AUXN</v>
          </cell>
          <cell r="D607" t="str">
            <v>Auxin</v>
          </cell>
        </row>
        <row r="608">
          <cell r="C608" t="str">
            <v>BDPG</v>
          </cell>
          <cell r="D608" t="str">
            <v>17,20beta-Dihydroxy-4- pregnen-3-one</v>
          </cell>
        </row>
        <row r="609">
          <cell r="C609" t="str">
            <v>BOES</v>
          </cell>
          <cell r="D609" t="str">
            <v>beta-Oestradiol</v>
          </cell>
        </row>
        <row r="610">
          <cell r="C610" t="str">
            <v>CORT</v>
          </cell>
          <cell r="D610" t="str">
            <v>Corticosterone (Corticoid)</v>
          </cell>
        </row>
        <row r="611">
          <cell r="C611" t="str">
            <v>CRCT</v>
          </cell>
          <cell r="D611" t="str">
            <v>Cortisol and Cortisone</v>
          </cell>
        </row>
        <row r="612">
          <cell r="C612" t="str">
            <v>CRTS</v>
          </cell>
          <cell r="D612" t="str">
            <v>Cortisol</v>
          </cell>
        </row>
        <row r="613">
          <cell r="C613" t="str">
            <v>CTCL</v>
          </cell>
          <cell r="D613" t="str">
            <v>Catecholamine</v>
          </cell>
        </row>
        <row r="614">
          <cell r="C614" t="str">
            <v>CYTK</v>
          </cell>
          <cell r="D614" t="str">
            <v>Cytokinin</v>
          </cell>
        </row>
        <row r="615">
          <cell r="C615" t="str">
            <v>DECL</v>
          </cell>
          <cell r="D615" t="str">
            <v>11-Deoxycortisol glucuronide</v>
          </cell>
        </row>
        <row r="616">
          <cell r="C616" t="str">
            <v>DHPT</v>
          </cell>
          <cell r="D616" t="str">
            <v>17alpha,20beta- dihydroxyprogesterone</v>
          </cell>
        </row>
        <row r="617">
          <cell r="C617" t="str">
            <v>DHTR</v>
          </cell>
          <cell r="D617" t="str">
            <v>Dihydrotestosterone</v>
          </cell>
        </row>
        <row r="618">
          <cell r="C618" t="str">
            <v>DITS</v>
          </cell>
          <cell r="D618" t="str">
            <v>Diiodotyrosine</v>
          </cell>
        </row>
        <row r="619">
          <cell r="C619" t="str">
            <v>DOCS</v>
          </cell>
          <cell r="D619" t="str">
            <v>Deoxycorticosterone</v>
          </cell>
        </row>
        <row r="620">
          <cell r="C620" t="str">
            <v>DOPA</v>
          </cell>
          <cell r="D620" t="str">
            <v>Dopamine</v>
          </cell>
        </row>
        <row r="621">
          <cell r="C621" t="str">
            <v>ECDS</v>
          </cell>
          <cell r="D621" t="str">
            <v>Ecdysteroids</v>
          </cell>
        </row>
        <row r="622">
          <cell r="C622" t="str">
            <v>ECDY</v>
          </cell>
          <cell r="D622" t="str">
            <v>Ecdysone</v>
          </cell>
        </row>
        <row r="623">
          <cell r="C623" t="str">
            <v>ELTR</v>
          </cell>
          <cell r="D623" t="str">
            <v>17beta-Estradiol:Testosterone ratio</v>
          </cell>
        </row>
        <row r="624">
          <cell r="C624" t="str">
            <v>EPIN</v>
          </cell>
          <cell r="D624" t="str">
            <v>Epinephrine</v>
          </cell>
        </row>
        <row r="625">
          <cell r="C625" t="str">
            <v>EPNO</v>
          </cell>
          <cell r="D625" t="str">
            <v>Epinephrine to norepinephrine ratio</v>
          </cell>
        </row>
        <row r="626">
          <cell r="C626" t="str">
            <v>ESDL</v>
          </cell>
          <cell r="D626" t="str">
            <v>17-beta Estradiol</v>
          </cell>
        </row>
        <row r="627">
          <cell r="C627" t="str">
            <v>ESTO</v>
          </cell>
          <cell r="D627" t="str">
            <v>Estrone</v>
          </cell>
        </row>
        <row r="628">
          <cell r="C628" t="str">
            <v>ESTR</v>
          </cell>
          <cell r="D628" t="str">
            <v>Estrogen (Oestrogen)</v>
          </cell>
        </row>
        <row r="629">
          <cell r="C629" t="str">
            <v>FHBU</v>
          </cell>
          <cell r="D629" t="str">
            <v>Follicle Stimulating Hormone, beta Subunit</v>
          </cell>
        </row>
        <row r="630">
          <cell r="C630" t="str">
            <v>FOSH</v>
          </cell>
          <cell r="D630" t="str">
            <v>Follicle stimulating hormone</v>
          </cell>
        </row>
        <row r="631">
          <cell r="C631" t="str">
            <v>G11K</v>
          </cell>
          <cell r="D631" t="str">
            <v>Glucuronidated 11-Ketotestosterone</v>
          </cell>
        </row>
        <row r="632">
          <cell r="C632" t="str">
            <v>GAST</v>
          </cell>
          <cell r="D632" t="str">
            <v>Gastrin</v>
          </cell>
        </row>
        <row r="633">
          <cell r="C633" t="str">
            <v>GBDP</v>
          </cell>
          <cell r="D633" t="str">
            <v>Glucoronidated 17,20beta-Dihydroxy-4- pregnen-3-one</v>
          </cell>
        </row>
        <row r="634">
          <cell r="C634" t="str">
            <v>GCRT</v>
          </cell>
          <cell r="D634" t="str">
            <v>Glucocorticoid</v>
          </cell>
        </row>
        <row r="635">
          <cell r="C635" t="str">
            <v>GHAU</v>
          </cell>
          <cell r="D635" t="str">
            <v>Glycoprotein Hormones, alpha Subunit</v>
          </cell>
        </row>
        <row r="636">
          <cell r="C636" t="str">
            <v>GHRL</v>
          </cell>
          <cell r="D636" t="str">
            <v>Ghrelin</v>
          </cell>
        </row>
        <row r="637">
          <cell r="C637" t="str">
            <v>GHRM</v>
          </cell>
          <cell r="D637" t="str">
            <v>Hormone, general changes in</v>
          </cell>
        </row>
        <row r="638">
          <cell r="C638" t="str">
            <v>GIBB</v>
          </cell>
          <cell r="D638" t="str">
            <v>Gibberellin</v>
          </cell>
        </row>
        <row r="639">
          <cell r="C639" t="str">
            <v>GNTP</v>
          </cell>
          <cell r="D639" t="str">
            <v>Gonadotropin</v>
          </cell>
        </row>
        <row r="640">
          <cell r="C640" t="str">
            <v>GRHM</v>
          </cell>
          <cell r="D640" t="str">
            <v>Gonadotropin releasing hormone</v>
          </cell>
        </row>
        <row r="641">
          <cell r="C641" t="str">
            <v>GTHH</v>
          </cell>
          <cell r="D641" t="str">
            <v>Growth hormone</v>
          </cell>
        </row>
        <row r="642">
          <cell r="C642" t="str">
            <v>HCHH</v>
          </cell>
          <cell r="D642" t="str">
            <v>Hyperglycemic hormone, crustacean</v>
          </cell>
        </row>
        <row r="643">
          <cell r="C643" t="str">
            <v>HEDS</v>
          </cell>
          <cell r="D643" t="str">
            <v>20-hydroxyecdysone</v>
          </cell>
        </row>
        <row r="644">
          <cell r="C644" t="str">
            <v>HZ11</v>
          </cell>
          <cell r="D644" t="str">
            <v>(Z)11-Hexadecenal:</v>
          </cell>
        </row>
        <row r="645">
          <cell r="C645" t="str">
            <v>IAIA</v>
          </cell>
          <cell r="D645" t="str">
            <v>N6(delta2-Isopentenyl)adenine to N6(delta2- Isopentenyl)adenoside ratio</v>
          </cell>
        </row>
        <row r="646">
          <cell r="C646" t="str">
            <v>INHB</v>
          </cell>
          <cell r="D646" t="str">
            <v>Inhibin B</v>
          </cell>
        </row>
        <row r="647">
          <cell r="C647" t="str">
            <v>INHI</v>
          </cell>
          <cell r="D647" t="str">
            <v>Inhibin</v>
          </cell>
        </row>
        <row r="648">
          <cell r="C648" t="str">
            <v>INSL</v>
          </cell>
          <cell r="D648" t="str">
            <v>Insulin</v>
          </cell>
        </row>
        <row r="649">
          <cell r="C649" t="str">
            <v>IPTH</v>
          </cell>
          <cell r="D649" t="str">
            <v>Immunoreactive parathyroid hormone</v>
          </cell>
        </row>
        <row r="650">
          <cell r="C650" t="str">
            <v>KTST</v>
          </cell>
          <cell r="D650" t="str">
            <v>11-Ketotestosterone</v>
          </cell>
        </row>
        <row r="651">
          <cell r="C651" t="str">
            <v>LHBU</v>
          </cell>
          <cell r="D651" t="str">
            <v>Luteinizing Hormone, beta Subunit</v>
          </cell>
        </row>
        <row r="652">
          <cell r="C652" t="str">
            <v>LPTN</v>
          </cell>
          <cell r="D652" t="str">
            <v>Leptin</v>
          </cell>
        </row>
        <row r="653">
          <cell r="C653" t="str">
            <v>LUTH</v>
          </cell>
          <cell r="D653" t="str">
            <v>Luteinizing hormone</v>
          </cell>
        </row>
        <row r="654">
          <cell r="C654" t="str">
            <v>ME4T</v>
          </cell>
          <cell r="D654" t="str">
            <v>Total 4a- methylsterols</v>
          </cell>
        </row>
        <row r="655">
          <cell r="C655" t="str">
            <v>MELA</v>
          </cell>
          <cell r="D655" t="str">
            <v>Melatonin</v>
          </cell>
        </row>
        <row r="656">
          <cell r="C656" t="str">
            <v>MITS</v>
          </cell>
          <cell r="D656" t="str">
            <v>Monoiodotyrosine</v>
          </cell>
        </row>
        <row r="657">
          <cell r="C657" t="str">
            <v>NORD</v>
          </cell>
          <cell r="D657" t="str">
            <v>Noradrenaline</v>
          </cell>
        </row>
        <row r="658">
          <cell r="C658" t="str">
            <v>NORE</v>
          </cell>
          <cell r="D658" t="str">
            <v>Norepinephrine</v>
          </cell>
        </row>
        <row r="659">
          <cell r="C659" t="str">
            <v>PNMT</v>
          </cell>
          <cell r="D659" t="str">
            <v>Phenylethanolamine N-methyl transferase</v>
          </cell>
        </row>
        <row r="660">
          <cell r="C660" t="str">
            <v>PRGN</v>
          </cell>
          <cell r="D660" t="str">
            <v>Pregnenolone</v>
          </cell>
        </row>
        <row r="661">
          <cell r="C661" t="str">
            <v>PRGS</v>
          </cell>
          <cell r="D661" t="str">
            <v>Progesterone</v>
          </cell>
        </row>
        <row r="662">
          <cell r="C662" t="str">
            <v>PRLC</v>
          </cell>
          <cell r="D662" t="str">
            <v>Prolactin</v>
          </cell>
        </row>
        <row r="663">
          <cell r="C663" t="str">
            <v>PTHH</v>
          </cell>
          <cell r="D663" t="str">
            <v>Parathyroid hormone (PTH)</v>
          </cell>
        </row>
        <row r="664">
          <cell r="C664" t="str">
            <v>S11K</v>
          </cell>
          <cell r="D664" t="str">
            <v>Sulfated 11-Ketotestosterone</v>
          </cell>
        </row>
        <row r="665">
          <cell r="C665" t="str">
            <v>SBDP</v>
          </cell>
          <cell r="D665" t="str">
            <v>Sulfated 17,20-beta-Dihydroxy-4-pregnen-3- one</v>
          </cell>
        </row>
        <row r="666">
          <cell r="C666" t="str">
            <v>SMMD</v>
          </cell>
          <cell r="D666" t="str">
            <v>Somatomedins</v>
          </cell>
        </row>
        <row r="667">
          <cell r="C667" t="str">
            <v>SMTC</v>
          </cell>
          <cell r="D667" t="str">
            <v>Somatomedin C</v>
          </cell>
        </row>
        <row r="668">
          <cell r="C668" t="str">
            <v>SRIF</v>
          </cell>
          <cell r="D668" t="str">
            <v>Somatostatin</v>
          </cell>
        </row>
        <row r="669">
          <cell r="C669" t="str">
            <v>SRTN</v>
          </cell>
          <cell r="D669" t="str">
            <v>Serotonin</v>
          </cell>
        </row>
        <row r="670">
          <cell r="C670" t="str">
            <v>ST5T</v>
          </cell>
          <cell r="D670" t="str">
            <v>Total (delta)5- sterols</v>
          </cell>
        </row>
        <row r="671">
          <cell r="C671" t="str">
            <v>ST8T</v>
          </cell>
          <cell r="D671" t="str">
            <v>Total (delta)8- sterols</v>
          </cell>
        </row>
        <row r="672">
          <cell r="C672" t="str">
            <v>STRD</v>
          </cell>
          <cell r="D672" t="str">
            <v>Steroids</v>
          </cell>
        </row>
        <row r="673">
          <cell r="C673" t="str">
            <v>STST</v>
          </cell>
          <cell r="D673" t="str">
            <v>Sulfated Testosterone</v>
          </cell>
        </row>
        <row r="674">
          <cell r="C674" t="str">
            <v>T3T4</v>
          </cell>
          <cell r="D674" t="str">
            <v>Triidothyronine (T3) to thyroxine (T4)</v>
          </cell>
        </row>
        <row r="675">
          <cell r="C675" t="str">
            <v>T4T3</v>
          </cell>
          <cell r="D675" t="str">
            <v>Thyroxine:Triiodothyronine</v>
          </cell>
        </row>
        <row r="676">
          <cell r="C676" t="str">
            <v>TGLD</v>
          </cell>
          <cell r="D676" t="str">
            <v>Testosterone glucuronide</v>
          </cell>
        </row>
        <row r="677">
          <cell r="C677" t="str">
            <v>THYR</v>
          </cell>
          <cell r="D677" t="str">
            <v>Thyroxine</v>
          </cell>
        </row>
        <row r="678">
          <cell r="C678" t="str">
            <v>TRHH</v>
          </cell>
          <cell r="D678" t="str">
            <v>Thyrotropin Releasing Hormone</v>
          </cell>
        </row>
        <row r="679">
          <cell r="C679" t="str">
            <v>TRII</v>
          </cell>
          <cell r="D679" t="str">
            <v>Triiodothyronine</v>
          </cell>
        </row>
        <row r="680">
          <cell r="C680" t="str">
            <v>TSHT</v>
          </cell>
          <cell r="D680" t="str">
            <v>Thyrotropin</v>
          </cell>
        </row>
        <row r="681">
          <cell r="C681" t="str">
            <v>TSTR</v>
          </cell>
          <cell r="D681" t="str">
            <v>Testosterone</v>
          </cell>
        </row>
        <row r="682">
          <cell r="C682" t="str">
            <v>VASO</v>
          </cell>
          <cell r="D682" t="str">
            <v>Vasopressin</v>
          </cell>
        </row>
        <row r="683">
          <cell r="C683" t="str">
            <v>ZZRR</v>
          </cell>
          <cell r="D683" t="str">
            <v>Zeatin to Zeatin riboside ratio</v>
          </cell>
        </row>
        <row r="684">
          <cell r="C684" t="str">
            <v>68CL</v>
          </cell>
          <cell r="D684" t="str">
            <v>6-8 Cell stage</v>
          </cell>
        </row>
        <row r="685">
          <cell r="C685" t="str">
            <v>AAFR</v>
          </cell>
          <cell r="D685" t="str">
            <v>Age at first reproduction</v>
          </cell>
        </row>
        <row r="686">
          <cell r="C686" t="str">
            <v>ABNM</v>
          </cell>
          <cell r="D686" t="str">
            <v>Abnormal</v>
          </cell>
        </row>
        <row r="687">
          <cell r="C687" t="str">
            <v>ANGG</v>
          </cell>
          <cell r="D687" t="str">
            <v>Angiogenesis</v>
          </cell>
        </row>
        <row r="688">
          <cell r="C688" t="str">
            <v>AOPT</v>
          </cell>
          <cell r="D688" t="str">
            <v>Anophthalmia</v>
          </cell>
        </row>
        <row r="689">
          <cell r="C689" t="str">
            <v>BSCY</v>
          </cell>
          <cell r="D689" t="str">
            <v>Blastocyst stage</v>
          </cell>
        </row>
        <row r="690">
          <cell r="C690" t="str">
            <v>CCLV</v>
          </cell>
          <cell r="D690" t="str">
            <v>Cell cleavage</v>
          </cell>
        </row>
        <row r="691">
          <cell r="C691" t="str">
            <v>CLFT</v>
          </cell>
          <cell r="D691" t="str">
            <v>Cleft palate</v>
          </cell>
        </row>
        <row r="692">
          <cell r="C692" t="str">
            <v>COAT</v>
          </cell>
          <cell r="D692" t="str">
            <v>Coat development</v>
          </cell>
        </row>
        <row r="693">
          <cell r="C693" t="str">
            <v>COLR</v>
          </cell>
          <cell r="D693" t="str">
            <v>Color</v>
          </cell>
        </row>
        <row r="694">
          <cell r="C694" t="str">
            <v>CORK</v>
          </cell>
          <cell r="D694" t="str">
            <v>Cryptorchidism</v>
          </cell>
        </row>
        <row r="695">
          <cell r="C695" t="str">
            <v>DFRM</v>
          </cell>
          <cell r="D695" t="str">
            <v>Deformation</v>
          </cell>
        </row>
        <row r="696">
          <cell r="C696" t="str">
            <v>DNSY</v>
          </cell>
          <cell r="D696" t="str">
            <v>Density</v>
          </cell>
        </row>
        <row r="697">
          <cell r="C697" t="str">
            <v>DVLP</v>
          </cell>
          <cell r="D697" t="str">
            <v>Slowed, Retarded, Delayed or Non- development</v>
          </cell>
        </row>
        <row r="698">
          <cell r="C698" t="str">
            <v>EARO</v>
          </cell>
          <cell r="D698" t="str">
            <v>Ear opening</v>
          </cell>
        </row>
        <row r="699">
          <cell r="C699" t="str">
            <v>EARP</v>
          </cell>
          <cell r="D699" t="str">
            <v>Ear pinna detachment</v>
          </cell>
        </row>
        <row r="700">
          <cell r="C700" t="str">
            <v>EBCN</v>
          </cell>
          <cell r="D700" t="str">
            <v>Effective body concentrations</v>
          </cell>
        </row>
        <row r="701">
          <cell r="C701" t="str">
            <v>EMRG</v>
          </cell>
          <cell r="D701" t="str">
            <v>Emergence</v>
          </cell>
        </row>
        <row r="702">
          <cell r="C702" t="str">
            <v>ENDD</v>
          </cell>
          <cell r="D702" t="str">
            <v>Endoderm differentiation</v>
          </cell>
        </row>
        <row r="703">
          <cell r="C703" t="str">
            <v>EVFO</v>
          </cell>
          <cell r="D703" t="str">
            <v>Envelope formation</v>
          </cell>
        </row>
        <row r="704">
          <cell r="C704" t="str">
            <v>EYOP</v>
          </cell>
          <cell r="D704" t="str">
            <v>Eye opening</v>
          </cell>
        </row>
        <row r="705">
          <cell r="C705" t="str">
            <v>FIRM</v>
          </cell>
          <cell r="D705" t="str">
            <v>Firmness</v>
          </cell>
        </row>
        <row r="706">
          <cell r="C706" t="str">
            <v>FLDG</v>
          </cell>
          <cell r="D706" t="str">
            <v>Fledged/female or /brood</v>
          </cell>
        </row>
        <row r="707">
          <cell r="C707" t="str">
            <v>FLWD</v>
          </cell>
          <cell r="D707" t="str">
            <v>Duration of Flowering</v>
          </cell>
        </row>
        <row r="708">
          <cell r="C708" t="str">
            <v>FORM</v>
          </cell>
          <cell r="D708" t="str">
            <v>Organ/tissue formation</v>
          </cell>
        </row>
        <row r="709">
          <cell r="C709" t="str">
            <v>FURR</v>
          </cell>
          <cell r="D709" t="str">
            <v>Fur Development</v>
          </cell>
        </row>
        <row r="710">
          <cell r="C710" t="str">
            <v>GDVP</v>
          </cell>
          <cell r="D710" t="str">
            <v>Developmental changes, general</v>
          </cell>
        </row>
        <row r="711">
          <cell r="C711" t="str">
            <v>GRRT</v>
          </cell>
          <cell r="D711" t="str">
            <v>Growth rate</v>
          </cell>
        </row>
        <row r="712">
          <cell r="C712" t="str">
            <v>GSTL</v>
          </cell>
          <cell r="D712" t="str">
            <v>Gastrulation</v>
          </cell>
        </row>
        <row r="713">
          <cell r="C713" t="str">
            <v>INCT</v>
          </cell>
          <cell r="D713" t="str">
            <v>Incubation time</v>
          </cell>
        </row>
        <row r="714">
          <cell r="C714" t="str">
            <v>LRCF</v>
          </cell>
          <cell r="D714" t="str">
            <v>Loricae formation</v>
          </cell>
        </row>
        <row r="715">
          <cell r="C715" t="str">
            <v>MATR</v>
          </cell>
          <cell r="D715" t="str">
            <v>Maturity</v>
          </cell>
        </row>
        <row r="716">
          <cell r="C716" t="str">
            <v>MMPH</v>
          </cell>
          <cell r="D716" t="str">
            <v>Metamorphosis</v>
          </cell>
        </row>
        <row r="717">
          <cell r="C717" t="str">
            <v>MOLT</v>
          </cell>
          <cell r="D717" t="str">
            <v>Molting</v>
          </cell>
        </row>
        <row r="718">
          <cell r="C718" t="str">
            <v>MOPT</v>
          </cell>
          <cell r="D718" t="str">
            <v>Microphthalmia</v>
          </cell>
        </row>
        <row r="719">
          <cell r="C719" t="str">
            <v>MRLA</v>
          </cell>
          <cell r="D719" t="str">
            <v>Morula stage</v>
          </cell>
        </row>
        <row r="720">
          <cell r="C720" t="str">
            <v>NORM</v>
          </cell>
          <cell r="D720" t="str">
            <v>Normal</v>
          </cell>
        </row>
        <row r="721">
          <cell r="C721" t="str">
            <v>PHRN</v>
          </cell>
          <cell r="D721" t="str">
            <v>Postharvest character no effect</v>
          </cell>
        </row>
        <row r="722">
          <cell r="C722" t="str">
            <v>PHRV</v>
          </cell>
          <cell r="D722" t="str">
            <v>Post harvest character influenced</v>
          </cell>
        </row>
        <row r="723">
          <cell r="C723" t="str">
            <v>PUPA</v>
          </cell>
          <cell r="D723" t="str">
            <v>Pupation</v>
          </cell>
        </row>
        <row r="724">
          <cell r="C724" t="str">
            <v>RSPN</v>
          </cell>
          <cell r="D724" t="str">
            <v>Resorption</v>
          </cell>
        </row>
        <row r="725">
          <cell r="C725" t="str">
            <v>STGE</v>
          </cell>
          <cell r="D725" t="str">
            <v>Stage</v>
          </cell>
        </row>
        <row r="726">
          <cell r="C726" t="str">
            <v>SXDP</v>
          </cell>
          <cell r="D726" t="str">
            <v>Sexual development</v>
          </cell>
        </row>
        <row r="727">
          <cell r="C727" t="str">
            <v>TEMR</v>
          </cell>
          <cell r="D727" t="str">
            <v>Time to first emergence</v>
          </cell>
        </row>
        <row r="728">
          <cell r="C728" t="str">
            <v>TERA</v>
          </cell>
          <cell r="D728" t="str">
            <v>Teratogenic measurements</v>
          </cell>
        </row>
        <row r="729">
          <cell r="C729" t="str">
            <v>TFLW</v>
          </cell>
          <cell r="D729" t="str">
            <v>Time to flower</v>
          </cell>
        </row>
        <row r="730">
          <cell r="C730" t="str">
            <v>THED</v>
          </cell>
          <cell r="D730" t="str">
            <v>Time to heading</v>
          </cell>
        </row>
        <row r="731">
          <cell r="C731" t="str">
            <v>TRRA</v>
          </cell>
          <cell r="D731" t="str">
            <v>Transformation ratio</v>
          </cell>
        </row>
        <row r="732">
          <cell r="C732" t="str">
            <v>WEAN</v>
          </cell>
          <cell r="D732" t="str">
            <v>Weaned</v>
          </cell>
        </row>
        <row r="733">
          <cell r="C733" t="str">
            <v>WGHT</v>
          </cell>
          <cell r="D733" t="str">
            <v>Weight</v>
          </cell>
        </row>
        <row r="734">
          <cell r="C734" t="str">
            <v>YLKA</v>
          </cell>
          <cell r="D734" t="str">
            <v>Yolk sac absorption, Yolk sac utilization</v>
          </cell>
        </row>
        <row r="735">
          <cell r="C735" t="str">
            <v>ABNM</v>
          </cell>
          <cell r="D735" t="str">
            <v>Abnormal</v>
          </cell>
        </row>
        <row r="736">
          <cell r="C736" t="str">
            <v>AREA</v>
          </cell>
          <cell r="D736" t="str">
            <v>Area</v>
          </cell>
        </row>
        <row r="737">
          <cell r="C737" t="str">
            <v>BDBN</v>
          </cell>
          <cell r="D737" t="str">
            <v>Body burden</v>
          </cell>
        </row>
        <row r="738">
          <cell r="C738" t="str">
            <v>BMAS</v>
          </cell>
          <cell r="D738" t="str">
            <v>Biomass</v>
          </cell>
        </row>
        <row r="739">
          <cell r="C739" t="str">
            <v>COND</v>
          </cell>
          <cell r="D739" t="str">
            <v>Condition index</v>
          </cell>
        </row>
        <row r="740">
          <cell r="C740" t="str">
            <v>CRCM</v>
          </cell>
          <cell r="D740" t="str">
            <v>Circumference</v>
          </cell>
        </row>
        <row r="741">
          <cell r="C741" t="str">
            <v>DIST</v>
          </cell>
          <cell r="D741" t="str">
            <v>Distance</v>
          </cell>
        </row>
        <row r="742">
          <cell r="C742" t="str">
            <v>DMTR</v>
          </cell>
          <cell r="D742" t="str">
            <v>Diameter</v>
          </cell>
        </row>
        <row r="743">
          <cell r="C743" t="str">
            <v>DNSY</v>
          </cell>
          <cell r="D743" t="str">
            <v>Density</v>
          </cell>
        </row>
        <row r="744">
          <cell r="C744" t="str">
            <v>DWGT</v>
          </cell>
          <cell r="D744" t="str">
            <v>Dry weight (AQUIRE only)</v>
          </cell>
        </row>
        <row r="745">
          <cell r="C745" t="str">
            <v>EBCN</v>
          </cell>
          <cell r="D745" t="str">
            <v>Effective body concentrations</v>
          </cell>
        </row>
        <row r="746">
          <cell r="C746" t="str">
            <v>GAIN</v>
          </cell>
          <cell r="D746" t="str">
            <v>Weight gain</v>
          </cell>
        </row>
        <row r="747">
          <cell r="C747" t="str">
            <v>GGRO</v>
          </cell>
          <cell r="D747" t="str">
            <v>Growth, general</v>
          </cell>
        </row>
        <row r="748">
          <cell r="C748" t="str">
            <v>GGRT</v>
          </cell>
          <cell r="D748" t="str">
            <v>General growth rate</v>
          </cell>
        </row>
        <row r="749">
          <cell r="C749" t="str">
            <v>GREI</v>
          </cell>
          <cell r="D749" t="str">
            <v>Growth efficiency index</v>
          </cell>
        </row>
        <row r="750">
          <cell r="C750" t="str">
            <v>GRRT</v>
          </cell>
          <cell r="D750" t="str">
            <v>Growth rate</v>
          </cell>
        </row>
        <row r="751">
          <cell r="C751" t="str">
            <v>HGHT</v>
          </cell>
          <cell r="D751" t="str">
            <v>Height</v>
          </cell>
        </row>
        <row r="752">
          <cell r="C752" t="str">
            <v>LGTH</v>
          </cell>
          <cell r="D752" t="str">
            <v>Length</v>
          </cell>
        </row>
        <row r="753">
          <cell r="C753" t="str">
            <v>LINT</v>
          </cell>
          <cell r="D753" t="str">
            <v>Lint</v>
          </cell>
        </row>
        <row r="754">
          <cell r="C754" t="str">
            <v>NGAN</v>
          </cell>
          <cell r="D754" t="str">
            <v>Net gain</v>
          </cell>
        </row>
        <row r="755">
          <cell r="C755" t="str">
            <v>NLEF</v>
          </cell>
          <cell r="D755" t="str">
            <v>Number of leaves</v>
          </cell>
        </row>
        <row r="756">
          <cell r="C756" t="str">
            <v>NNOD</v>
          </cell>
          <cell r="D756" t="str">
            <v>Dry mass / plant roots non-nodulated</v>
          </cell>
        </row>
        <row r="757">
          <cell r="C757" t="str">
            <v>NODE</v>
          </cell>
          <cell r="D757" t="str">
            <v>Number of nodules/nodulated plant roots</v>
          </cell>
        </row>
        <row r="758">
          <cell r="C758" t="str">
            <v>NROT</v>
          </cell>
          <cell r="D758" t="str">
            <v>Number of roots</v>
          </cell>
        </row>
        <row r="759">
          <cell r="C759" t="str">
            <v>PMTR</v>
          </cell>
          <cell r="D759" t="str">
            <v>Perimeter</v>
          </cell>
        </row>
        <row r="760">
          <cell r="C760" t="str">
            <v>RADI</v>
          </cell>
          <cell r="D760" t="str">
            <v>Radius</v>
          </cell>
        </row>
        <row r="761">
          <cell r="C761" t="str">
            <v>RGNR</v>
          </cell>
          <cell r="D761" t="str">
            <v>Limb/ body part regeneration</v>
          </cell>
        </row>
        <row r="762">
          <cell r="C762" t="str">
            <v>RLGR</v>
          </cell>
          <cell r="D762" t="str">
            <v>Relative growth rate</v>
          </cell>
        </row>
        <row r="763">
          <cell r="C763" t="str">
            <v>SIZE</v>
          </cell>
          <cell r="D763" t="str">
            <v>Size</v>
          </cell>
        </row>
        <row r="764">
          <cell r="C764" t="str">
            <v>SPGR</v>
          </cell>
          <cell r="D764" t="str">
            <v>Specific growth rate</v>
          </cell>
        </row>
        <row r="765">
          <cell r="C765" t="str">
            <v>STNT</v>
          </cell>
          <cell r="D765" t="str">
            <v>Stunting</v>
          </cell>
        </row>
        <row r="766">
          <cell r="C766" t="str">
            <v>THIK</v>
          </cell>
          <cell r="D766" t="str">
            <v>Thickness</v>
          </cell>
        </row>
        <row r="767">
          <cell r="C767" t="str">
            <v>THRV</v>
          </cell>
          <cell r="D767" t="str">
            <v>Time to harvest</v>
          </cell>
        </row>
        <row r="768">
          <cell r="C768" t="str">
            <v>VGOR</v>
          </cell>
          <cell r="D768" t="str">
            <v>Vigor</v>
          </cell>
        </row>
        <row r="769">
          <cell r="C769" t="str">
            <v>VOLU</v>
          </cell>
          <cell r="D769" t="str">
            <v>Volume</v>
          </cell>
        </row>
        <row r="770">
          <cell r="C770" t="str">
            <v>WDTH</v>
          </cell>
          <cell r="D770" t="str">
            <v>Width</v>
          </cell>
        </row>
        <row r="771">
          <cell r="C771" t="str">
            <v>WGHT</v>
          </cell>
          <cell r="D771" t="str">
            <v>Weight</v>
          </cell>
        </row>
        <row r="772">
          <cell r="C772" t="str">
            <v>WWGT</v>
          </cell>
          <cell r="D772" t="str">
            <v>Wet weight (AQUIRE only)</v>
          </cell>
        </row>
        <row r="773">
          <cell r="C773" t="str">
            <v>ABDS</v>
          </cell>
          <cell r="D773" t="str">
            <v>Apex to base distance</v>
          </cell>
        </row>
        <row r="774">
          <cell r="C774" t="str">
            <v>ABNM</v>
          </cell>
          <cell r="D774" t="str">
            <v>Abnormal</v>
          </cell>
        </row>
        <row r="775">
          <cell r="C775" t="str">
            <v>ABST</v>
          </cell>
          <cell r="D775" t="str">
            <v>Absence, absent</v>
          </cell>
        </row>
        <row r="776">
          <cell r="C776" t="str">
            <v>ANGG</v>
          </cell>
          <cell r="D776" t="str">
            <v>Angiogenesis</v>
          </cell>
        </row>
        <row r="777">
          <cell r="C777" t="str">
            <v>AREA</v>
          </cell>
          <cell r="D777" t="str">
            <v>Area</v>
          </cell>
        </row>
        <row r="778">
          <cell r="C778" t="str">
            <v>BVSL</v>
          </cell>
          <cell r="D778" t="str">
            <v>Blood vessels</v>
          </cell>
        </row>
        <row r="779">
          <cell r="C779" t="str">
            <v>CAWT</v>
          </cell>
          <cell r="D779" t="str">
            <v>Calcium weight</v>
          </cell>
        </row>
        <row r="780">
          <cell r="C780" t="str">
            <v>COND</v>
          </cell>
          <cell r="D780" t="str">
            <v>Condition index</v>
          </cell>
        </row>
        <row r="781">
          <cell r="C781" t="str">
            <v>COSC</v>
          </cell>
          <cell r="D781" t="str">
            <v>Caudal ossification center</v>
          </cell>
        </row>
        <row r="782">
          <cell r="C782" t="str">
            <v>CRCM</v>
          </cell>
          <cell r="D782" t="str">
            <v>Circumference</v>
          </cell>
        </row>
        <row r="783">
          <cell r="C783" t="str">
            <v>CTTK</v>
          </cell>
          <cell r="D783" t="str">
            <v>Ratio of cortical thickness to diameter</v>
          </cell>
        </row>
        <row r="784">
          <cell r="C784" t="str">
            <v>DEPO</v>
          </cell>
          <cell r="D784" t="str">
            <v>Shell deposition</v>
          </cell>
        </row>
        <row r="785">
          <cell r="C785" t="str">
            <v>DMTR</v>
          </cell>
          <cell r="D785" t="str">
            <v>Diameter</v>
          </cell>
        </row>
        <row r="786">
          <cell r="C786" t="str">
            <v>DNSY</v>
          </cell>
          <cell r="D786" t="str">
            <v>Density</v>
          </cell>
        </row>
        <row r="787">
          <cell r="C787" t="str">
            <v>FSSR</v>
          </cell>
          <cell r="D787" t="str">
            <v>Fissure</v>
          </cell>
        </row>
        <row r="788">
          <cell r="C788" t="str">
            <v>GMPH</v>
          </cell>
          <cell r="D788" t="str">
            <v>General morphological changes</v>
          </cell>
        </row>
        <row r="789">
          <cell r="C789" t="str">
            <v>HGHT</v>
          </cell>
          <cell r="D789" t="str">
            <v>Height</v>
          </cell>
        </row>
        <row r="790">
          <cell r="C790" t="str">
            <v>IMPS</v>
          </cell>
          <cell r="D790" t="str">
            <v>Imposex, intersex conditions</v>
          </cell>
        </row>
        <row r="791">
          <cell r="C791" t="str">
            <v>INTS</v>
          </cell>
          <cell r="D791" t="str">
            <v>Intussusception</v>
          </cell>
        </row>
        <row r="792">
          <cell r="C792" t="str">
            <v>IPOS</v>
          </cell>
          <cell r="D792" t="str">
            <v>Inter-parietal ossification</v>
          </cell>
        </row>
        <row r="793">
          <cell r="C793" t="str">
            <v>LFLV</v>
          </cell>
          <cell r="D793" t="str">
            <v>Lens focal length variability</v>
          </cell>
        </row>
        <row r="794">
          <cell r="C794" t="str">
            <v>LGTH</v>
          </cell>
          <cell r="D794" t="str">
            <v>Length</v>
          </cell>
        </row>
        <row r="795">
          <cell r="C795" t="str">
            <v>MOSC</v>
          </cell>
          <cell r="D795" t="str">
            <v>Metacarpal ossification center</v>
          </cell>
        </row>
        <row r="796">
          <cell r="C796" t="str">
            <v>NLRG</v>
          </cell>
          <cell r="D796" t="str">
            <v>enlargement</v>
          </cell>
        </row>
        <row r="797">
          <cell r="C797" t="str">
            <v>NORM</v>
          </cell>
          <cell r="D797" t="str">
            <v>Normal</v>
          </cell>
        </row>
        <row r="798">
          <cell r="C798" t="str">
            <v>OSSC</v>
          </cell>
          <cell r="D798" t="str">
            <v>Ossification</v>
          </cell>
        </row>
        <row r="799">
          <cell r="C799" t="str">
            <v>OSTD</v>
          </cell>
          <cell r="D799" t="str">
            <v>Osteoid</v>
          </cell>
        </row>
        <row r="800">
          <cell r="C800" t="str">
            <v>POSC</v>
          </cell>
          <cell r="D800" t="str">
            <v>Parietal ossification</v>
          </cell>
        </row>
        <row r="801">
          <cell r="C801" t="str">
            <v>PULP</v>
          </cell>
          <cell r="D801" t="str">
            <v>Pulp</v>
          </cell>
        </row>
        <row r="802">
          <cell r="C802" t="str">
            <v>QNTY</v>
          </cell>
          <cell r="D802" t="str">
            <v>Quantity</v>
          </cell>
        </row>
        <row r="803">
          <cell r="C803" t="str">
            <v>RADI</v>
          </cell>
          <cell r="D803" t="str">
            <v>Radius</v>
          </cell>
        </row>
        <row r="804">
          <cell r="C804" t="str">
            <v>RATO</v>
          </cell>
          <cell r="D804" t="str">
            <v>Ratio</v>
          </cell>
        </row>
        <row r="805">
          <cell r="C805" t="str">
            <v>RIBS</v>
          </cell>
          <cell r="D805" t="str">
            <v>Number of ribs</v>
          </cell>
        </row>
        <row r="806">
          <cell r="C806" t="str">
            <v>SFRB</v>
          </cell>
          <cell r="D806" t="str">
            <v>Supernumerary full rib</v>
          </cell>
        </row>
        <row r="807">
          <cell r="C807" t="str">
            <v>SHPE</v>
          </cell>
          <cell r="D807" t="str">
            <v>Shape</v>
          </cell>
        </row>
        <row r="808">
          <cell r="C808" t="str">
            <v>SIZE</v>
          </cell>
          <cell r="D808" t="str">
            <v>Size</v>
          </cell>
        </row>
        <row r="809">
          <cell r="C809" t="str">
            <v>SMIX</v>
          </cell>
          <cell r="D809" t="str">
            <v>Organ weight in relationship to body weight</v>
          </cell>
        </row>
        <row r="810">
          <cell r="C810" t="str">
            <v>SMTE</v>
          </cell>
          <cell r="D810" t="str">
            <v>Somite</v>
          </cell>
        </row>
        <row r="811">
          <cell r="C811" t="str">
            <v>SOSC</v>
          </cell>
          <cell r="D811" t="str">
            <v>Sternal ossification center</v>
          </cell>
        </row>
        <row r="812">
          <cell r="C812" t="str">
            <v>SRIB</v>
          </cell>
          <cell r="D812" t="str">
            <v>Supernumerary ribs</v>
          </cell>
        </row>
        <row r="813">
          <cell r="C813" t="str">
            <v>SSRB</v>
          </cell>
          <cell r="D813" t="str">
            <v>Short supernumerary rib</v>
          </cell>
        </row>
        <row r="814">
          <cell r="C814" t="str">
            <v>STBD</v>
          </cell>
          <cell r="D814" t="str">
            <v>Seminiferous tubule diameter</v>
          </cell>
        </row>
        <row r="815">
          <cell r="C815" t="str">
            <v>STGE</v>
          </cell>
          <cell r="D815" t="str">
            <v>Stage</v>
          </cell>
        </row>
        <row r="816">
          <cell r="C816" t="str">
            <v>STRC</v>
          </cell>
          <cell r="D816" t="str">
            <v>Structural changes</v>
          </cell>
        </row>
        <row r="817">
          <cell r="C817" t="str">
            <v>STTO</v>
          </cell>
          <cell r="D817" t="str">
            <v>Strength and tone</v>
          </cell>
        </row>
        <row r="818">
          <cell r="C818" t="str">
            <v>SVTE</v>
          </cell>
          <cell r="D818" t="str">
            <v>Supernumerary vertebrae</v>
          </cell>
        </row>
        <row r="819">
          <cell r="C819" t="str">
            <v>THIK</v>
          </cell>
          <cell r="D819" t="str">
            <v>Thickness</v>
          </cell>
        </row>
        <row r="820">
          <cell r="C820" t="str">
            <v>TKWD</v>
          </cell>
          <cell r="D820" t="str">
            <v>Thickness:width</v>
          </cell>
        </row>
        <row r="821">
          <cell r="C821" t="str">
            <v>VOLU</v>
          </cell>
          <cell r="D821" t="str">
            <v>Volume</v>
          </cell>
        </row>
        <row r="822">
          <cell r="C822" t="str">
            <v>WDTH</v>
          </cell>
          <cell r="D822" t="str">
            <v>Width</v>
          </cell>
        </row>
        <row r="823">
          <cell r="C823" t="str">
            <v>WEAR</v>
          </cell>
          <cell r="D823" t="str">
            <v>Wearing</v>
          </cell>
        </row>
        <row r="824">
          <cell r="C824" t="str">
            <v>WGHT</v>
          </cell>
          <cell r="D824" t="str">
            <v>Weight</v>
          </cell>
        </row>
        <row r="825">
          <cell r="C825" t="str">
            <v>AGGR</v>
          </cell>
          <cell r="D825" t="str">
            <v>Aggregation/adhesion</v>
          </cell>
        </row>
        <row r="826">
          <cell r="C826" t="str">
            <v>AHRC</v>
          </cell>
          <cell r="D826" t="str">
            <v>Aryl Hydrocarbon Receptor</v>
          </cell>
        </row>
        <row r="827">
          <cell r="C827" t="str">
            <v>ANGR</v>
          </cell>
          <cell r="D827" t="str">
            <v>Androgen Receptors</v>
          </cell>
        </row>
        <row r="828">
          <cell r="C828" t="str">
            <v>AREA</v>
          </cell>
          <cell r="D828" t="str">
            <v>Area</v>
          </cell>
        </row>
        <row r="829">
          <cell r="C829" t="str">
            <v>ARGY</v>
          </cell>
          <cell r="D829" t="str">
            <v>Argyophilic cells</v>
          </cell>
        </row>
        <row r="830">
          <cell r="C830" t="str">
            <v>BADR</v>
          </cell>
          <cell r="D830" t="str">
            <v>Beta-adrenergic receptor</v>
          </cell>
        </row>
        <row r="831">
          <cell r="C831" t="str">
            <v>BASO</v>
          </cell>
          <cell r="D831" t="str">
            <v>Basophil</v>
          </cell>
        </row>
        <row r="832">
          <cell r="C832" t="str">
            <v>BCEL</v>
          </cell>
          <cell r="D832" t="str">
            <v>B-cell</v>
          </cell>
        </row>
        <row r="833">
          <cell r="C833" t="str">
            <v>BPCL</v>
          </cell>
          <cell r="D833" t="str">
            <v>Bipolar cell</v>
          </cell>
        </row>
        <row r="834">
          <cell r="C834" t="str">
            <v>BSNC</v>
          </cell>
          <cell r="D834" t="str">
            <v>Basophilic normoblast
(erythroblast)</v>
          </cell>
        </row>
        <row r="835">
          <cell r="C835" t="str">
            <v>BWDD</v>
          </cell>
          <cell r="D835" t="str">
            <v>Blood-water diffusion distance</v>
          </cell>
        </row>
        <row r="836">
          <cell r="C836" t="str">
            <v>CCHG</v>
          </cell>
          <cell r="D836" t="str">
            <v>Cell changes</v>
          </cell>
        </row>
        <row r="837">
          <cell r="C837" t="str">
            <v>CDRT</v>
          </cell>
          <cell r="D837" t="str">
            <v>Cell division rate</v>
          </cell>
        </row>
        <row r="838">
          <cell r="C838" t="str">
            <v>CESR</v>
          </cell>
          <cell r="D838" t="str">
            <v>Cytosolic Estrogen Receptor</v>
          </cell>
        </row>
        <row r="839">
          <cell r="C839" t="str">
            <v>CILR</v>
          </cell>
          <cell r="D839" t="str">
            <v>Ciliated type II receptors</v>
          </cell>
        </row>
        <row r="840">
          <cell r="C840" t="str">
            <v>CIRC</v>
          </cell>
          <cell r="D840" t="str">
            <v>Choline acetyltransferase (ChAT)
immunoreactive cells</v>
          </cell>
        </row>
        <row r="841">
          <cell r="C841" t="str">
            <v>CLCE</v>
          </cell>
          <cell r="D841" t="str">
            <v>Chloride cell</v>
          </cell>
        </row>
        <row r="842">
          <cell r="C842" t="str">
            <v>CMGR</v>
          </cell>
          <cell r="D842" t="str">
            <v>Cell migration</v>
          </cell>
        </row>
        <row r="843">
          <cell r="C843" t="str">
            <v>CRCM</v>
          </cell>
          <cell r="D843" t="str">
            <v>Circumference</v>
          </cell>
        </row>
        <row r="844">
          <cell r="C844" t="str">
            <v>CTRV</v>
          </cell>
          <cell r="D844" t="str">
            <v>Cell turnover</v>
          </cell>
        </row>
        <row r="845">
          <cell r="C845" t="str">
            <v>CVIA</v>
          </cell>
          <cell r="D845" t="str">
            <v>Cell Viability</v>
          </cell>
        </row>
        <row r="846">
          <cell r="C846" t="str">
            <v>CYTO</v>
          </cell>
          <cell r="D846" t="str">
            <v>Cytotoxicity</v>
          </cell>
        </row>
        <row r="847">
          <cell r="C847" t="str">
            <v>DEND</v>
          </cell>
          <cell r="D847" t="str">
            <v>Dendrite receptors</v>
          </cell>
        </row>
        <row r="848">
          <cell r="C848" t="str">
            <v>DIVC</v>
          </cell>
          <cell r="D848" t="str">
            <v>Dividing cells</v>
          </cell>
        </row>
        <row r="849">
          <cell r="C849" t="str">
            <v>DMTR</v>
          </cell>
          <cell r="D849" t="str">
            <v>Diameter</v>
          </cell>
        </row>
        <row r="850">
          <cell r="C850" t="str">
            <v>DNSY</v>
          </cell>
          <cell r="D850" t="str">
            <v>Density</v>
          </cell>
        </row>
        <row r="851">
          <cell r="C851" t="str">
            <v>DPTH</v>
          </cell>
          <cell r="D851" t="str">
            <v>Depth</v>
          </cell>
        </row>
        <row r="852">
          <cell r="C852" t="str">
            <v>EOSN</v>
          </cell>
          <cell r="D852" t="str">
            <v>Eosinophil</v>
          </cell>
        </row>
        <row r="853">
          <cell r="C853" t="str">
            <v>ERTH</v>
          </cell>
          <cell r="D853" t="str">
            <v>Erythroblasts</v>
          </cell>
        </row>
        <row r="854">
          <cell r="C854" t="str">
            <v>ESRS</v>
          </cell>
          <cell r="D854" t="str">
            <v>Estradiol receptor sites</v>
          </cell>
        </row>
        <row r="855">
          <cell r="C855" t="str">
            <v>FOCI</v>
          </cell>
          <cell r="D855" t="str">
            <v>Foci</v>
          </cell>
        </row>
        <row r="856">
          <cell r="C856" t="str">
            <v>GABR</v>
          </cell>
          <cell r="D856" t="str">
            <v>gamma aminobutyric acid receptor</v>
          </cell>
        </row>
        <row r="857">
          <cell r="C857" t="str">
            <v>GBLT</v>
          </cell>
          <cell r="D857" t="str">
            <v>Goblet cells</v>
          </cell>
        </row>
        <row r="858">
          <cell r="C858" t="str">
            <v>GLCL</v>
          </cell>
          <cell r="D858" t="str">
            <v>Gland cells</v>
          </cell>
        </row>
        <row r="859">
          <cell r="C859" t="str">
            <v>GLCR</v>
          </cell>
          <cell r="D859" t="str">
            <v>Glucocorticoid receptor</v>
          </cell>
        </row>
        <row r="860">
          <cell r="C860" t="str">
            <v>GNDT</v>
          </cell>
          <cell r="D860" t="str">
            <v>Gonadotrophs</v>
          </cell>
        </row>
        <row r="861">
          <cell r="C861" t="str">
            <v>GRAN</v>
          </cell>
          <cell r="D861" t="str">
            <v>Granulocyte</v>
          </cell>
        </row>
        <row r="862">
          <cell r="C862" t="str">
            <v>GRCN</v>
          </cell>
          <cell r="D862" t="str">
            <v>Germinal Center</v>
          </cell>
        </row>
        <row r="863">
          <cell r="C863" t="str">
            <v>GTIM</v>
          </cell>
          <cell r="D863" t="str">
            <v>Generation time</v>
          </cell>
        </row>
        <row r="864">
          <cell r="C864" t="str">
            <v>HCYT</v>
          </cell>
          <cell r="D864" t="str">
            <v>Hemocyte</v>
          </cell>
        </row>
        <row r="865">
          <cell r="C865" t="str">
            <v>HGHT</v>
          </cell>
          <cell r="D865" t="str">
            <v>Height</v>
          </cell>
        </row>
        <row r="866">
          <cell r="C866" t="str">
            <v>HLCR</v>
          </cell>
          <cell r="D866" t="str">
            <v>Heterophil to lymphocyte cell ratio</v>
          </cell>
        </row>
        <row r="867">
          <cell r="C867" t="str">
            <v>HMPS</v>
          </cell>
          <cell r="D867" t="str">
            <v>Hematopoiesis</v>
          </cell>
        </row>
        <row r="868">
          <cell r="C868" t="str">
            <v>HSCS</v>
          </cell>
          <cell r="D868" t="str">
            <v>Hematopoietic stem cells</v>
          </cell>
        </row>
        <row r="869">
          <cell r="C869" t="str">
            <v>HTCY</v>
          </cell>
          <cell r="D869" t="str">
            <v>Heterocyst frequency</v>
          </cell>
        </row>
        <row r="870">
          <cell r="C870" t="str">
            <v>HTPL</v>
          </cell>
          <cell r="D870" t="str">
            <v>Heterophiles</v>
          </cell>
        </row>
        <row r="871">
          <cell r="C871" t="str">
            <v>ILDS</v>
          </cell>
          <cell r="D871" t="str">
            <v>Interlamellar distance</v>
          </cell>
        </row>
        <row r="872">
          <cell r="C872" t="str">
            <v>LEUK</v>
          </cell>
          <cell r="D872" t="str">
            <v>Leukocytes</v>
          </cell>
        </row>
        <row r="873">
          <cell r="C873" t="str">
            <v>LGTH</v>
          </cell>
          <cell r="D873" t="str">
            <v>Length</v>
          </cell>
        </row>
        <row r="874">
          <cell r="C874" t="str">
            <v>LMFI</v>
          </cell>
          <cell r="D874" t="str">
            <v>Lamellar fusion index</v>
          </cell>
        </row>
        <row r="875">
          <cell r="C875" t="str">
            <v>LMPH</v>
          </cell>
          <cell r="D875" t="str">
            <v>Lymphocyte</v>
          </cell>
        </row>
        <row r="876">
          <cell r="C876" t="str">
            <v>MAST</v>
          </cell>
          <cell r="D876" t="str">
            <v>Mast Cells</v>
          </cell>
        </row>
        <row r="877">
          <cell r="C877" t="str">
            <v>MONO</v>
          </cell>
          <cell r="D877" t="str">
            <v>Monocyte</v>
          </cell>
        </row>
        <row r="878">
          <cell r="C878" t="str">
            <v>MPGC</v>
          </cell>
          <cell r="D878" t="str">
            <v>Macrophage</v>
          </cell>
        </row>
        <row r="879">
          <cell r="C879" t="str">
            <v>MTMC</v>
          </cell>
          <cell r="D879" t="str">
            <v>Metamyelocyte</v>
          </cell>
        </row>
        <row r="880">
          <cell r="C880" t="str">
            <v>MUCR</v>
          </cell>
          <cell r="D880" t="str">
            <v>Muscarinic cholinergic receptor</v>
          </cell>
        </row>
        <row r="881">
          <cell r="C881" t="str">
            <v>MYCT</v>
          </cell>
          <cell r="D881" t="str">
            <v>Myocyte</v>
          </cell>
        </row>
        <row r="882">
          <cell r="C882" t="str">
            <v>MYLO</v>
          </cell>
          <cell r="D882" t="str">
            <v>Myelocyte</v>
          </cell>
        </row>
        <row r="883">
          <cell r="C883" t="str">
            <v>NCCM</v>
          </cell>
          <cell r="D883" t="str">
            <v>Normochromatic cells, micronucleated</v>
          </cell>
        </row>
        <row r="884">
          <cell r="C884" t="str">
            <v>NCEL</v>
          </cell>
          <cell r="D884" t="str">
            <v>Number of cells</v>
          </cell>
        </row>
        <row r="885">
          <cell r="C885" t="str">
            <v>NCPC</v>
          </cell>
          <cell r="D885" t="str">
            <v>Micronucleated Normochromatic cell to micronucleated Polychromatic cell ratio</v>
          </cell>
        </row>
        <row r="886">
          <cell r="C886" t="str">
            <v>NCRC</v>
          </cell>
          <cell r="D886" t="str">
            <v>Nicotinic receptors</v>
          </cell>
        </row>
        <row r="887">
          <cell r="C887" t="str">
            <v>NESR</v>
          </cell>
          <cell r="D887" t="str">
            <v>Nuclear Estrogen Receptor</v>
          </cell>
        </row>
        <row r="888">
          <cell r="C888" t="str">
            <v>NEUT</v>
          </cell>
          <cell r="D888" t="str">
            <v>Neutrophil</v>
          </cell>
        </row>
        <row r="889">
          <cell r="C889" t="str">
            <v>NLEI</v>
          </cell>
          <cell r="D889" t="str">
            <v>Nuclei</v>
          </cell>
        </row>
        <row r="890">
          <cell r="C890" t="str">
            <v>NMDR</v>
          </cell>
          <cell r="D890" t="str">
            <v>NMDA Receptor</v>
          </cell>
        </row>
        <row r="891">
          <cell r="C891" t="str">
            <v>NRBC</v>
          </cell>
          <cell r="D891" t="str">
            <v>Nucleated red blood cells</v>
          </cell>
        </row>
        <row r="892">
          <cell r="C892" t="str">
            <v>NROD</v>
          </cell>
          <cell r="D892" t="str">
            <v>Rods</v>
          </cell>
        </row>
        <row r="893">
          <cell r="C893" t="str">
            <v>OCNC</v>
          </cell>
          <cell r="D893" t="str">
            <v>Orthochromatic normoblast (erythroblast)</v>
          </cell>
        </row>
        <row r="894">
          <cell r="C894" t="str">
            <v>OGNL</v>
          </cell>
          <cell r="D894" t="str">
            <v>Organelle changes</v>
          </cell>
        </row>
        <row r="895">
          <cell r="C895" t="str">
            <v>OSCT</v>
          </cell>
          <cell r="D895" t="str">
            <v>Osteoclast</v>
          </cell>
        </row>
        <row r="896">
          <cell r="C896" t="str">
            <v>OSRS</v>
          </cell>
          <cell r="D896" t="str">
            <v>Osmotic resistance/ RBC</v>
          </cell>
        </row>
        <row r="897">
          <cell r="C897" t="str">
            <v>PCCM</v>
          </cell>
          <cell r="D897" t="str">
            <v>Polychromatic cells, micronucleated</v>
          </cell>
        </row>
        <row r="898">
          <cell r="C898" t="str">
            <v>PCNC</v>
          </cell>
          <cell r="D898" t="str">
            <v>Ratio of polychromatic to normochromatic micronucleated cells</v>
          </cell>
        </row>
        <row r="899">
          <cell r="C899" t="str">
            <v>PCRC</v>
          </cell>
          <cell r="D899" t="str">
            <v>Polychromatic cells</v>
          </cell>
        </row>
        <row r="900">
          <cell r="C900" t="str">
            <v>PGRC</v>
          </cell>
          <cell r="D900" t="str">
            <v>Progesterone Receptor</v>
          </cell>
        </row>
        <row r="901">
          <cell r="C901" t="str">
            <v>PKNJ</v>
          </cell>
          <cell r="D901" t="str">
            <v>Purkinje cells</v>
          </cell>
        </row>
        <row r="902">
          <cell r="C902" t="str">
            <v>PKNS</v>
          </cell>
          <cell r="D902" t="str">
            <v>Pyknosis</v>
          </cell>
        </row>
        <row r="903">
          <cell r="C903" t="str">
            <v>PLAS</v>
          </cell>
          <cell r="D903" t="str">
            <v>Plasmolysis</v>
          </cell>
        </row>
        <row r="904">
          <cell r="C904" t="str">
            <v>PMNC</v>
          </cell>
          <cell r="D904" t="str">
            <v>Polymorphonuclear cells</v>
          </cell>
        </row>
        <row r="905">
          <cell r="C905" t="str">
            <v>PNBL</v>
          </cell>
          <cell r="D905" t="str">
            <v>Pronormoblast</v>
          </cell>
        </row>
        <row r="906">
          <cell r="C906" t="str">
            <v>PRKY</v>
          </cell>
          <cell r="D906" t="str">
            <v>Perikarya</v>
          </cell>
        </row>
        <row r="907">
          <cell r="C907" t="str">
            <v>PSMC</v>
          </cell>
          <cell r="D907" t="str">
            <v>Plasma cells</v>
          </cell>
        </row>
        <row r="908">
          <cell r="C908" t="str">
            <v>RATO</v>
          </cell>
          <cell r="D908" t="str">
            <v>Ratio</v>
          </cell>
        </row>
        <row r="909">
          <cell r="C909" t="str">
            <v>RBCE</v>
          </cell>
          <cell r="D909" t="str">
            <v>Red blood cell</v>
          </cell>
        </row>
        <row r="910">
          <cell r="C910" t="str">
            <v>RDCP</v>
          </cell>
          <cell r="D910" t="str">
            <v>Relative diffusing capacity</v>
          </cell>
        </row>
        <row r="911">
          <cell r="C911" t="str">
            <v>RETI</v>
          </cell>
          <cell r="D911" t="str">
            <v>Reticulocytes</v>
          </cell>
        </row>
        <row r="912">
          <cell r="C912" t="str">
            <v>ROXB</v>
          </cell>
          <cell r="D912" t="str">
            <v>Reactive oxygen species scavenging capacity</v>
          </cell>
        </row>
        <row r="913">
          <cell r="C913" t="str">
            <v>RSBC</v>
          </cell>
          <cell r="D913" t="str">
            <v>Receptor site binding capacity</v>
          </cell>
        </row>
        <row r="914">
          <cell r="C914" t="str">
            <v>RTMC</v>
          </cell>
          <cell r="D914" t="str">
            <v>Reticulum cell</v>
          </cell>
        </row>
        <row r="915">
          <cell r="C915" t="str">
            <v>SGDN</v>
          </cell>
          <cell r="D915" t="str">
            <v>Signal density</v>
          </cell>
        </row>
        <row r="916">
          <cell r="C916" t="str">
            <v>SIZE</v>
          </cell>
          <cell r="D916" t="str">
            <v>Size</v>
          </cell>
        </row>
        <row r="917">
          <cell r="C917" t="str">
            <v>SPLO</v>
          </cell>
          <cell r="D917" t="str">
            <v>Splenocytes</v>
          </cell>
        </row>
        <row r="918">
          <cell r="C918" t="str">
            <v>SRTL</v>
          </cell>
          <cell r="D918" t="str">
            <v>Sertoli cells</v>
          </cell>
        </row>
        <row r="919">
          <cell r="C919" t="str">
            <v>STCL</v>
          </cell>
          <cell r="D919" t="str">
            <v>Stippled cells</v>
          </cell>
        </row>
        <row r="920">
          <cell r="C920" t="str">
            <v>STRC</v>
          </cell>
          <cell r="D920" t="str">
            <v>Structural changes</v>
          </cell>
        </row>
        <row r="921">
          <cell r="C921" t="str">
            <v>TCEL</v>
          </cell>
          <cell r="D921" t="str">
            <v>T-cell</v>
          </cell>
        </row>
        <row r="922">
          <cell r="C922" t="str">
            <v>TCRA</v>
          </cell>
          <cell r="D922" t="str">
            <v>T-cell receptor ab (TCR)</v>
          </cell>
        </row>
        <row r="923">
          <cell r="C923" t="str">
            <v>THRM</v>
          </cell>
          <cell r="D923" t="str">
            <v>Thrombocytes</v>
          </cell>
        </row>
        <row r="924">
          <cell r="C924" t="str">
            <v>TWBC</v>
          </cell>
          <cell r="D924" t="str">
            <v>White blood cell count, total</v>
          </cell>
        </row>
        <row r="925">
          <cell r="C925" t="str">
            <v>UBWB</v>
          </cell>
          <cell r="D925" t="str">
            <v>White blood cell, undifferentiated blasts</v>
          </cell>
        </row>
        <row r="926">
          <cell r="C926" t="str">
            <v>VIAB</v>
          </cell>
          <cell r="D926" t="str">
            <v>Viability</v>
          </cell>
        </row>
        <row r="927">
          <cell r="C927" t="str">
            <v>VOLU</v>
          </cell>
          <cell r="D927" t="str">
            <v>Volume</v>
          </cell>
        </row>
        <row r="928">
          <cell r="C928" t="str">
            <v>WBCI</v>
          </cell>
          <cell r="D928" t="str">
            <v>White blood cell index</v>
          </cell>
        </row>
        <row r="929">
          <cell r="C929" t="str">
            <v>WDTH</v>
          </cell>
          <cell r="D929" t="str">
            <v>Width</v>
          </cell>
        </row>
        <row r="930">
          <cell r="C930" t="str">
            <v>11BR</v>
          </cell>
          <cell r="D930" t="str">
            <v>CYP11beta mRNA</v>
          </cell>
        </row>
        <row r="931">
          <cell r="C931" t="str">
            <v>1IDM</v>
          </cell>
          <cell r="D931" t="str">
            <v>Type I iodothyronine deiodinase mRNA</v>
          </cell>
        </row>
        <row r="932">
          <cell r="C932" t="str">
            <v>20BM</v>
          </cell>
          <cell r="D932" t="str">
            <v>20 beta-hydroxysteroid dehydrogenase mRNA</v>
          </cell>
        </row>
        <row r="933">
          <cell r="C933" t="str">
            <v>2E1R</v>
          </cell>
          <cell r="D933" t="str">
            <v>CYP2E1 mRNA</v>
          </cell>
        </row>
        <row r="934">
          <cell r="C934" t="str">
            <v>2IDM</v>
          </cell>
          <cell r="D934" t="str">
            <v>Type II iodothyronine deiodinase mRNA</v>
          </cell>
        </row>
        <row r="935">
          <cell r="C935" t="str">
            <v>2K1R</v>
          </cell>
          <cell r="D935" t="str">
            <v>CYP2K1 mRNA</v>
          </cell>
        </row>
        <row r="936">
          <cell r="C936" t="str">
            <v>2KMR</v>
          </cell>
          <cell r="D936" t="str">
            <v>Cyp2K mRNA</v>
          </cell>
        </row>
        <row r="937">
          <cell r="C937" t="str">
            <v>2M1R</v>
          </cell>
          <cell r="D937" t="str">
            <v>CYP2M1 mRNA</v>
          </cell>
        </row>
        <row r="938">
          <cell r="C938" t="str">
            <v>3A27</v>
          </cell>
          <cell r="D938" t="str">
            <v>CYP3A27 mRNA</v>
          </cell>
        </row>
        <row r="939">
          <cell r="C939" t="str">
            <v>3HMM</v>
          </cell>
          <cell r="D939" t="str">
            <v>3-Hydroxy-3-methylglutaryl coenzyme A reductase mRNA</v>
          </cell>
        </row>
        <row r="940">
          <cell r="C940" t="str">
            <v>3IDM</v>
          </cell>
          <cell r="D940" t="str">
            <v>Type III iodothyronine deiodinase mRNA</v>
          </cell>
        </row>
        <row r="941">
          <cell r="C941" t="str">
            <v>5RMR</v>
          </cell>
          <cell r="D941" t="str">
            <v>5alpha-reductase 1 mRNA</v>
          </cell>
        </row>
        <row r="942">
          <cell r="C942" t="str">
            <v>AA1R</v>
          </cell>
          <cell r="D942" t="str">
            <v>Adenosine A1 receptor mRNA</v>
          </cell>
        </row>
        <row r="943">
          <cell r="C943" t="str">
            <v>AAMR</v>
          </cell>
          <cell r="D943" t="str">
            <v>Aromatase A mRNA</v>
          </cell>
        </row>
        <row r="944">
          <cell r="C944" t="str">
            <v>ABBM</v>
          </cell>
          <cell r="D944" t="str">
            <v>Activin beta B subunit mRNA</v>
          </cell>
        </row>
        <row r="945">
          <cell r="C945" t="str">
            <v>ACHR</v>
          </cell>
          <cell r="D945" t="str">
            <v>Acetylcholinesterase mRNA</v>
          </cell>
        </row>
        <row r="946">
          <cell r="C946" t="str">
            <v>ACMR</v>
          </cell>
          <cell r="D946" t="str">
            <v>Actin mRNA</v>
          </cell>
        </row>
        <row r="947">
          <cell r="C947" t="str">
            <v>ACRD</v>
          </cell>
          <cell r="D947" t="str">
            <v>Abnormal chromosomal distribution</v>
          </cell>
        </row>
        <row r="948">
          <cell r="C948" t="str">
            <v>AD1M</v>
          </cell>
          <cell r="D948" t="str">
            <v>Aldehyde dehydrogenase 1a1 mRNA</v>
          </cell>
        </row>
        <row r="949">
          <cell r="C949" t="str">
            <v>AD2M</v>
          </cell>
          <cell r="D949" t="str">
            <v>Aldehyde dehydrogenase 2 mRNA</v>
          </cell>
        </row>
        <row r="950">
          <cell r="C950" t="str">
            <v>AD3M</v>
          </cell>
          <cell r="D950" t="str">
            <v>Aldehyde dehydrogenase 3a1 mRNA</v>
          </cell>
        </row>
        <row r="951">
          <cell r="C951" t="str">
            <v>ADBM</v>
          </cell>
          <cell r="D951" t="str">
            <v>Aldehyde dehydrogenase 1b1 mRNA</v>
          </cell>
        </row>
        <row r="952">
          <cell r="C952" t="str">
            <v>ADHD</v>
          </cell>
          <cell r="D952" t="str">
            <v>Aldehyde dehydrogenase mRNA</v>
          </cell>
        </row>
        <row r="953">
          <cell r="C953" t="str">
            <v>ADHR</v>
          </cell>
          <cell r="D953" t="str">
            <v>Alcohol dehydrogenase mRNA</v>
          </cell>
        </row>
        <row r="954">
          <cell r="C954" t="str">
            <v>AHMR</v>
          </cell>
          <cell r="D954" t="str">
            <v>Aryl Hydrocarbon Receptor protein mRNA</v>
          </cell>
        </row>
        <row r="955">
          <cell r="C955" t="str">
            <v>AHRR</v>
          </cell>
          <cell r="D955" t="str">
            <v>aryl hydrocarbon receptor repressor
(AhRR) mRNA</v>
          </cell>
        </row>
        <row r="956">
          <cell r="C956" t="str">
            <v>ALFR</v>
          </cell>
          <cell r="D956" t="str">
            <v>Allele frequency</v>
          </cell>
        </row>
        <row r="957">
          <cell r="C957" t="str">
            <v>AMHR</v>
          </cell>
          <cell r="D957" t="str">
            <v>amh mRNA</v>
          </cell>
        </row>
        <row r="958">
          <cell r="C958" t="str">
            <v>AMRN</v>
          </cell>
          <cell r="D958" t="str">
            <v>Cytochrome P450aromB mRNA</v>
          </cell>
        </row>
        <row r="959">
          <cell r="C959" t="str">
            <v>AMSR</v>
          </cell>
          <cell r="D959" t="str">
            <v>S-adenosylmethionine synthetase mRNA</v>
          </cell>
        </row>
        <row r="960">
          <cell r="C960" t="str">
            <v>APOP</v>
          </cell>
          <cell r="D960" t="str">
            <v>Apoptosis, programmed cell death, DNA fragmentation</v>
          </cell>
        </row>
        <row r="961">
          <cell r="C961" t="str">
            <v>ATRN</v>
          </cell>
          <cell r="D961" t="str">
            <v>Alpha-induced tumor necrosis factor mRNA</v>
          </cell>
        </row>
        <row r="962">
          <cell r="C962" t="str">
            <v>AVMR</v>
          </cell>
          <cell r="D962" t="str">
            <v>alpha vitelline envelope protein mRNA</v>
          </cell>
        </row>
        <row r="963">
          <cell r="C963" t="str">
            <v>BADF</v>
          </cell>
          <cell r="D963" t="str">
            <v>beta-Actin cDNA fragments</v>
          </cell>
        </row>
        <row r="964">
          <cell r="C964" t="str">
            <v>BAI2</v>
          </cell>
          <cell r="D964" t="str">
            <v>Brain-specific angiogenesis inhibitor
2 (BAI2) mRNA</v>
          </cell>
        </row>
        <row r="965">
          <cell r="C965" t="str">
            <v>BAI3</v>
          </cell>
          <cell r="D965" t="str">
            <v>Brain-specific angiogenesis inhibitor
3 (BAI3) mRNA</v>
          </cell>
        </row>
        <row r="966">
          <cell r="C966" t="str">
            <v>BAXR</v>
          </cell>
          <cell r="D966" t="str">
            <v>bax mRNA</v>
          </cell>
        </row>
        <row r="967">
          <cell r="C967" t="str">
            <v>BHMR</v>
          </cell>
          <cell r="D967" t="str">
            <v>17 beta-hydroxysteroid dehydrogenase mRNA</v>
          </cell>
        </row>
        <row r="968">
          <cell r="C968" t="str">
            <v>BHTR</v>
          </cell>
          <cell r="D968" t="str">
            <v>betaine homocysteine S- methyltransferase mRNA</v>
          </cell>
        </row>
        <row r="969">
          <cell r="C969" t="str">
            <v>BNFM</v>
          </cell>
          <cell r="D969" t="str">
            <v>Brain-derived neurotrophic factor mRNA</v>
          </cell>
        </row>
        <row r="970">
          <cell r="C970" t="str">
            <v>BRAK</v>
          </cell>
          <cell r="D970" t="str">
            <v>Chromosomal breaks</v>
          </cell>
        </row>
        <row r="971">
          <cell r="C971" t="str">
            <v>BVMR</v>
          </cell>
          <cell r="D971" t="str">
            <v>beta vitelline envelope protein mRNA</v>
          </cell>
        </row>
        <row r="972">
          <cell r="C972" t="str">
            <v>C19M</v>
          </cell>
          <cell r="D972" t="str">
            <v>CYP19 mRNA</v>
          </cell>
        </row>
        <row r="973">
          <cell r="C973" t="str">
            <v>C1A1</v>
          </cell>
          <cell r="D973" t="str">
            <v>CYP19A1</v>
          </cell>
        </row>
        <row r="974">
          <cell r="C974" t="str">
            <v>C212</v>
          </cell>
          <cell r="D974" t="str">
            <v>CYP2B1/2 mRNA</v>
          </cell>
        </row>
        <row r="975">
          <cell r="C975" t="str">
            <v>C2BR</v>
          </cell>
          <cell r="D975" t="str">
            <v>Cytochrome P-450 2B mRNA</v>
          </cell>
        </row>
        <row r="976">
          <cell r="C976" t="str">
            <v>C2MR</v>
          </cell>
          <cell r="D976" t="str">
            <v>Cytochrome P4502N2 mRNA</v>
          </cell>
        </row>
        <row r="977">
          <cell r="C977" t="str">
            <v>C9A2</v>
          </cell>
          <cell r="D977" t="str">
            <v>CYP19A2</v>
          </cell>
        </row>
        <row r="978">
          <cell r="C978" t="str">
            <v>CA1M</v>
          </cell>
          <cell r="D978" t="str">
            <v>Cyp1A1 mRNA</v>
          </cell>
        </row>
        <row r="979">
          <cell r="C979" t="str">
            <v>CA2M</v>
          </cell>
          <cell r="D979" t="str">
            <v>Cytochrome P-450 1A2 mRNA</v>
          </cell>
        </row>
        <row r="980">
          <cell r="C980" t="str">
            <v>CA3M</v>
          </cell>
          <cell r="D980" t="str">
            <v>Cyp1A3 mRNA</v>
          </cell>
        </row>
        <row r="981">
          <cell r="C981" t="str">
            <v>CAAM</v>
          </cell>
          <cell r="D981" t="str">
            <v>Cytochrome P450 aromatase A
mRNA</v>
          </cell>
        </row>
        <row r="982">
          <cell r="C982" t="str">
            <v>CABR</v>
          </cell>
          <cell r="D982" t="str">
            <v>Chromosomal aberrations</v>
          </cell>
        </row>
        <row r="983">
          <cell r="C983" t="str">
            <v>CALM</v>
          </cell>
          <cell r="D983" t="str">
            <v>Cytochrome P450 c17 alpha hydroxylase/17,20 lyase mRNA</v>
          </cell>
        </row>
        <row r="984">
          <cell r="C984" t="str">
            <v>CARN</v>
          </cell>
          <cell r="D984" t="str">
            <v>CD36 antigen mRNA</v>
          </cell>
        </row>
        <row r="985">
          <cell r="C985" t="str">
            <v>CB10</v>
          </cell>
          <cell r="D985" t="str">
            <v>Cyp2b10 mRNA</v>
          </cell>
        </row>
        <row r="986">
          <cell r="C986" t="str">
            <v>CBMR</v>
          </cell>
          <cell r="D986" t="str">
            <v>Cyclin B mRNA</v>
          </cell>
        </row>
        <row r="987">
          <cell r="C987" t="str">
            <v>CBP9</v>
          </cell>
          <cell r="D987" t="str">
            <v>CaBP-9K mRNA</v>
          </cell>
        </row>
        <row r="988">
          <cell r="C988" t="str">
            <v>CCOI</v>
          </cell>
          <cell r="D988" t="str">
            <v>Cytochrome C oxidase chain I mRNA</v>
          </cell>
        </row>
        <row r="989">
          <cell r="C989" t="str">
            <v>CDNA</v>
          </cell>
          <cell r="D989" t="str">
            <v>Complementary DNA (cDNA)</v>
          </cell>
        </row>
        <row r="990">
          <cell r="C990" t="str">
            <v>CFSM</v>
          </cell>
          <cell r="D990" t="str">
            <v>c-fos mRNA</v>
          </cell>
        </row>
        <row r="991">
          <cell r="C991" t="str">
            <v>CGAP</v>
          </cell>
          <cell r="D991" t="str">
            <v>Chromosomal gap</v>
          </cell>
        </row>
        <row r="992">
          <cell r="C992" t="str">
            <v>CHDF</v>
          </cell>
          <cell r="D992" t="str">
            <v>Choriogenin H cDNA fragments</v>
          </cell>
        </row>
        <row r="993">
          <cell r="C993" t="str">
            <v>CHLM</v>
          </cell>
          <cell r="D993" t="str">
            <v>Chlorophyll mutation / albina mutants</v>
          </cell>
        </row>
        <row r="994">
          <cell r="C994" t="str">
            <v>CHMR</v>
          </cell>
          <cell r="D994" t="str">
            <v>Choriogenin H mRNA</v>
          </cell>
        </row>
        <row r="995">
          <cell r="C995" t="str">
            <v>CKMR</v>
          </cell>
          <cell r="D995" t="str">
            <v>cytokine mRNA</v>
          </cell>
        </row>
        <row r="996">
          <cell r="C996" t="str">
            <v>CLDF</v>
          </cell>
          <cell r="D996" t="str">
            <v>Choriogenin L cDNA fragments</v>
          </cell>
        </row>
        <row r="997">
          <cell r="C997" t="str">
            <v>CLMR</v>
          </cell>
          <cell r="D997" t="str">
            <v>Choriogenin L-mRNA</v>
          </cell>
        </row>
        <row r="998">
          <cell r="C998" t="str">
            <v>CMTN</v>
          </cell>
          <cell r="D998" t="str">
            <v>Chromatin</v>
          </cell>
        </row>
        <row r="999">
          <cell r="C999" t="str">
            <v>CP3R</v>
          </cell>
          <cell r="D999" t="str">
            <v>Caspase 3 mRNA</v>
          </cell>
        </row>
        <row r="1000">
          <cell r="C1000" t="str">
            <v>CPRN</v>
          </cell>
          <cell r="D1000" t="str">
            <v>Cytochrome P1A messenger RNA</v>
          </cell>
        </row>
        <row r="1001">
          <cell r="C1001" t="str">
            <v>CRFA</v>
          </cell>
          <cell r="D1001" t="str">
            <v>Corticotropin releasing factor mRNA to Acidic ribosomal phosphoprotein P0 mRNA ratio</v>
          </cell>
        </row>
        <row r="1002">
          <cell r="C1002" t="str">
            <v>CRMR</v>
          </cell>
          <cell r="D1002" t="str">
            <v>Corticotropin-releasing factor mRNA</v>
          </cell>
        </row>
        <row r="1003">
          <cell r="C1003" t="str">
            <v>CUTR</v>
          </cell>
          <cell r="D1003" t="str">
            <v>Copper transporter I mRNA</v>
          </cell>
        </row>
        <row r="1004">
          <cell r="C1004" t="str">
            <v>CUZR</v>
          </cell>
          <cell r="D1004" t="str">
            <v>Copper zinc superoxide dismutase mRNA</v>
          </cell>
        </row>
        <row r="1005">
          <cell r="C1005" t="str">
            <v>CX1R</v>
          </cell>
          <cell r="D1005" t="str">
            <v>Cox1 mRNA</v>
          </cell>
        </row>
        <row r="1006">
          <cell r="C1006" t="str">
            <v>CYRN</v>
          </cell>
          <cell r="D1006" t="str">
            <v>Cyp1b1 mRNA</v>
          </cell>
        </row>
        <row r="1007">
          <cell r="C1007" t="str">
            <v>DAMG</v>
          </cell>
          <cell r="D1007" t="str">
            <v>Damage</v>
          </cell>
        </row>
        <row r="1008">
          <cell r="C1008" t="str">
            <v>DMRT</v>
          </cell>
          <cell r="D1008" t="str">
            <v>dmrt1 mRNA</v>
          </cell>
        </row>
        <row r="1009">
          <cell r="C1009" t="str">
            <v>DNAB</v>
          </cell>
          <cell r="D1009" t="str">
            <v>DNA binding</v>
          </cell>
        </row>
        <row r="1010">
          <cell r="C1010" t="str">
            <v>DNAC</v>
          </cell>
          <cell r="D1010" t="str">
            <v>DNA concentration</v>
          </cell>
        </row>
        <row r="1011">
          <cell r="C1011" t="str">
            <v>DNAD</v>
          </cell>
          <cell r="D1011" t="str">
            <v>DNA Adducts</v>
          </cell>
        </row>
        <row r="1012">
          <cell r="C1012" t="str">
            <v>DNAS</v>
          </cell>
          <cell r="D1012" t="str">
            <v>DNA synthesis rate</v>
          </cell>
        </row>
        <row r="1013">
          <cell r="C1013" t="str">
            <v>DNPR</v>
          </cell>
          <cell r="D1013" t="str">
            <v>DNA to protein ratio</v>
          </cell>
        </row>
        <row r="1014">
          <cell r="C1014" t="str">
            <v>DNRN</v>
          </cell>
          <cell r="D1014" t="str">
            <v>DNA to RNA ratio</v>
          </cell>
        </row>
        <row r="1015">
          <cell r="C1015" t="str">
            <v>DPLT</v>
          </cell>
          <cell r="D1015" t="str">
            <v>Diplotene</v>
          </cell>
        </row>
        <row r="1016">
          <cell r="C1016" t="str">
            <v>DPTR</v>
          </cell>
          <cell r="D1016" t="str">
            <v>Dopamine Transporter Expression</v>
          </cell>
        </row>
        <row r="1017">
          <cell r="C1017" t="str">
            <v>DTMR</v>
          </cell>
          <cell r="D1017" t="str">
            <v>Dopamine transporter mRNA</v>
          </cell>
        </row>
        <row r="1018">
          <cell r="C1018" t="str">
            <v>EBCN</v>
          </cell>
          <cell r="D1018" t="str">
            <v>Effective body concentrations</v>
          </cell>
        </row>
        <row r="1019">
          <cell r="C1019" t="str">
            <v>EFMR</v>
          </cell>
          <cell r="D1019" t="str">
            <v>Eukaryotic initiation factor 4A1 mRNA</v>
          </cell>
        </row>
        <row r="1020">
          <cell r="C1020" t="str">
            <v>EGFR</v>
          </cell>
          <cell r="D1020" t="str">
            <v>egfr mRNA</v>
          </cell>
        </row>
        <row r="1021">
          <cell r="C1021" t="str">
            <v>EIMR</v>
          </cell>
          <cell r="D1021" t="str">
            <v>Eukaryotic initiation factor 2B mRNA</v>
          </cell>
        </row>
        <row r="1022">
          <cell r="C1022" t="str">
            <v>ELH3</v>
          </cell>
          <cell r="D1022" t="str">
            <v>rtERalphaL mRNA to histone H3 mRNA ratio</v>
          </cell>
        </row>
        <row r="1023">
          <cell r="C1023" t="str">
            <v>EMRN</v>
          </cell>
          <cell r="D1023" t="str">
            <v>Estrogen mRNA</v>
          </cell>
        </row>
        <row r="1024">
          <cell r="C1024" t="str">
            <v>EMRR</v>
          </cell>
          <cell r="D1024" t="str">
            <v>Estrogen receptor : estrogen mRNA
ratio</v>
          </cell>
        </row>
        <row r="1025">
          <cell r="C1025" t="str">
            <v>ERAM</v>
          </cell>
          <cell r="D1025" t="str">
            <v>Estrogen receptor alpha mRNA</v>
          </cell>
        </row>
        <row r="1026">
          <cell r="C1026" t="str">
            <v>ERBR</v>
          </cell>
          <cell r="D1026" t="str">
            <v>Estrogen receptor beta mRNA</v>
          </cell>
        </row>
        <row r="1027">
          <cell r="C1027" t="str">
            <v>ESH3</v>
          </cell>
          <cell r="D1027" t="str">
            <v>rtERalphaS mRNA to histone H3 mRNA ratio</v>
          </cell>
        </row>
        <row r="1028">
          <cell r="C1028" t="str">
            <v>ESRG</v>
          </cell>
          <cell r="D1028" t="str">
            <v>Estrogen receptor gene</v>
          </cell>
        </row>
        <row r="1029">
          <cell r="C1029" t="str">
            <v>ETIR</v>
          </cell>
          <cell r="D1029" t="str">
            <v>Eukaryotic translation initiation factor
2 subunit 3 mRNA</v>
          </cell>
        </row>
        <row r="1030">
          <cell r="C1030" t="str">
            <v>FARN</v>
          </cell>
          <cell r="D1030" t="str">
            <v>Fatty acid binding protein 5 mRNA</v>
          </cell>
        </row>
        <row r="1031">
          <cell r="C1031" t="str">
            <v>FSMR</v>
          </cell>
          <cell r="D1031" t="str">
            <v>Follicle stimulating hormone beta mRNA</v>
          </cell>
        </row>
        <row r="1032">
          <cell r="C1032" t="str">
            <v>G1H3</v>
          </cell>
          <cell r="D1032" t="str">
            <v>sGnRH1 mRNA to histone H3 mRNA
ratio</v>
          </cell>
        </row>
        <row r="1033">
          <cell r="C1033" t="str">
            <v>G1PN</v>
          </cell>
          <cell r="D1033" t="str">
            <v>G1 phase neuclei</v>
          </cell>
        </row>
        <row r="1034">
          <cell r="C1034" t="str">
            <v>G2H3</v>
          </cell>
          <cell r="D1034" t="str">
            <v>sGnRH2 mRNA to histone H3 mRNA
ratio</v>
          </cell>
        </row>
        <row r="1035">
          <cell r="C1035" t="str">
            <v>G65M</v>
          </cell>
          <cell r="D1035" t="str">
            <v>Glutamate decarboxylase 65 kDa isoform mRNA</v>
          </cell>
        </row>
        <row r="1036">
          <cell r="C1036" t="str">
            <v>G67M</v>
          </cell>
          <cell r="D1036" t="str">
            <v>Glutamate decarboxylase 67 kDa isoform mRNA</v>
          </cell>
        </row>
        <row r="1037">
          <cell r="C1037" t="str">
            <v>G6MR</v>
          </cell>
          <cell r="D1037" t="str">
            <v>G6A11 mRNA</v>
          </cell>
        </row>
        <row r="1038">
          <cell r="C1038" t="str">
            <v>GA2R</v>
          </cell>
          <cell r="D1038" t="str">
            <v>Type-II gonadotrophin alpha subunit mRNA</v>
          </cell>
        </row>
        <row r="1039">
          <cell r="C1039" t="str">
            <v>GASR</v>
          </cell>
          <cell r="D1039" t="str">
            <v>Gonadotropin alpha subunit mRNA</v>
          </cell>
        </row>
        <row r="1040">
          <cell r="C1040" t="str">
            <v>GB2R</v>
          </cell>
          <cell r="D1040" t="str">
            <v>Type-II gonadotrophin beta subunit mRNA</v>
          </cell>
        </row>
        <row r="1041">
          <cell r="C1041" t="str">
            <v>GBPR</v>
          </cell>
          <cell r="D1041" t="str">
            <v>Gonadotropin beta-like protein mRNA</v>
          </cell>
        </row>
        <row r="1042">
          <cell r="C1042" t="str">
            <v>GCRR</v>
          </cell>
          <cell r="D1042" t="str">
            <v>Glucocorticoid receptor mRNA</v>
          </cell>
        </row>
        <row r="1043">
          <cell r="C1043" t="str">
            <v>GCS3</v>
          </cell>
          <cell r="D1043" t="str">
            <v>Colony stimulating factor 3. Granulocyte , mRNA</v>
          </cell>
        </row>
        <row r="1044">
          <cell r="C1044" t="str">
            <v>GD67</v>
          </cell>
          <cell r="D1044" t="str">
            <v>GAD67 (glutamate decarbosylase)
mRNA</v>
          </cell>
        </row>
        <row r="1045">
          <cell r="C1045" t="str">
            <v>GDRN</v>
          </cell>
          <cell r="D1045" t="str">
            <v>Growth arrest and DNA-damage- inducible 45 beta mRNA</v>
          </cell>
        </row>
        <row r="1046">
          <cell r="C1046" t="str">
            <v>GEXP</v>
          </cell>
          <cell r="D1046" t="str">
            <v>Gene expression</v>
          </cell>
        </row>
        <row r="1047">
          <cell r="C1047" t="str">
            <v>GGEN</v>
          </cell>
          <cell r="D1047" t="str">
            <v>Genetics, general</v>
          </cell>
        </row>
        <row r="1048">
          <cell r="C1048" t="str">
            <v>GGSM</v>
          </cell>
          <cell r="D1048" t="str">
            <v>Gamma glutamylcysteine synthetase mRNA</v>
          </cell>
        </row>
        <row r="1049">
          <cell r="C1049" t="str">
            <v>GHMR</v>
          </cell>
          <cell r="D1049" t="str">
            <v>Growth hormone mRNA</v>
          </cell>
        </row>
        <row r="1050">
          <cell r="C1050" t="str">
            <v>GLRR</v>
          </cell>
          <cell r="D1050" t="str">
            <v>Glutathione reductase mRNA</v>
          </cell>
        </row>
        <row r="1051">
          <cell r="C1051" t="str">
            <v>GLT1</v>
          </cell>
          <cell r="D1051" t="str">
            <v>Glucose transporter 1 mRNA</v>
          </cell>
        </row>
        <row r="1052">
          <cell r="C1052" t="str">
            <v>GLT3</v>
          </cell>
          <cell r="D1052" t="str">
            <v>Glucose transporter 3 mRNA</v>
          </cell>
        </row>
        <row r="1053">
          <cell r="C1053" t="str">
            <v>GMC2</v>
          </cell>
          <cell r="D1053" t="str">
            <v>Colony stimulating factor 2, Granulocyte-macrophage, mRNA</v>
          </cell>
        </row>
        <row r="1054">
          <cell r="C1054" t="str">
            <v>GNRR</v>
          </cell>
          <cell r="D1054" t="str">
            <v>gonadotrophin releasing hormone
(GnRH) receptor mRNA</v>
          </cell>
        </row>
        <row r="1055">
          <cell r="C1055" t="str">
            <v>GORN</v>
          </cell>
          <cell r="D1055" t="str">
            <v>Glutamate oxaloacetate transaminase 1 mRNA</v>
          </cell>
        </row>
        <row r="1056">
          <cell r="C1056" t="str">
            <v>GRHR</v>
          </cell>
          <cell r="D1056" t="str">
            <v>gonadotrophin releasing hormone
(GnRH) mRNA</v>
          </cell>
        </row>
        <row r="1057">
          <cell r="C1057" t="str">
            <v>GTPF</v>
          </cell>
          <cell r="D1057" t="str">
            <v>Genotype frequencies</v>
          </cell>
        </row>
        <row r="1058">
          <cell r="C1058" t="str">
            <v>GVMR</v>
          </cell>
          <cell r="D1058" t="str">
            <v>gamma vitelline envelope protein mRNA</v>
          </cell>
        </row>
        <row r="1059">
          <cell r="C1059" t="str">
            <v>GZBR</v>
          </cell>
          <cell r="D1059" t="str">
            <v>Granzyme B mRNA</v>
          </cell>
        </row>
        <row r="1060">
          <cell r="C1060" t="str">
            <v>H23R</v>
          </cell>
          <cell r="D1060" t="str">
            <v>HR23B mRNA</v>
          </cell>
        </row>
        <row r="1061">
          <cell r="C1061" t="str">
            <v>H4AR</v>
          </cell>
          <cell r="D1061" t="str">
            <v>Hepatocyte nuclear factor 4 alpha mRN</v>
          </cell>
        </row>
        <row r="1062">
          <cell r="C1062" t="str">
            <v>H70R</v>
          </cell>
          <cell r="D1062" t="str">
            <v>HSP70 mRNA</v>
          </cell>
        </row>
        <row r="1063">
          <cell r="C1063" t="str">
            <v>H90R</v>
          </cell>
          <cell r="D1063" t="str">
            <v>HSP90 (Heat shock protein 90)
mRNA</v>
          </cell>
        </row>
        <row r="1064">
          <cell r="C1064" t="str">
            <v>HC1R</v>
          </cell>
          <cell r="D1064" t="str">
            <v>Hemocyanin alpha (or 1) chain mRNA</v>
          </cell>
        </row>
        <row r="1065">
          <cell r="C1065" t="str">
            <v>HC2R</v>
          </cell>
          <cell r="D1065" t="str">
            <v>Hemocyanin beta (2-like) chain mRNA</v>
          </cell>
        </row>
        <row r="1066">
          <cell r="C1066" t="str">
            <v>HH3R</v>
          </cell>
          <cell r="D1066" t="str">
            <v>Histone H3 mRNA</v>
          </cell>
        </row>
        <row r="1067">
          <cell r="C1067" t="str">
            <v>HHMR</v>
          </cell>
          <cell r="D1067" t="str">
            <v>3B-Hydroxysteroid dehydrogenase mRNA</v>
          </cell>
        </row>
        <row r="1068">
          <cell r="C1068" t="str">
            <v>HTZY</v>
          </cell>
          <cell r="D1068" t="str">
            <v>Heterozygosity</v>
          </cell>
        </row>
        <row r="1069">
          <cell r="C1069" t="str">
            <v>I10R</v>
          </cell>
          <cell r="D1069" t="str">
            <v>Interleukin 10 mRNA</v>
          </cell>
        </row>
        <row r="1070">
          <cell r="C1070" t="str">
            <v>I12A</v>
          </cell>
          <cell r="D1070" t="str">
            <v>Interleukin 12a mRNA</v>
          </cell>
        </row>
        <row r="1071">
          <cell r="C1071" t="str">
            <v>I12B</v>
          </cell>
          <cell r="D1071" t="str">
            <v>Interleukin 12b mRNA</v>
          </cell>
        </row>
        <row r="1072">
          <cell r="C1072" t="str">
            <v>I17R</v>
          </cell>
          <cell r="D1072" t="str">
            <v>Interleukin 17 mRNA</v>
          </cell>
        </row>
        <row r="1073">
          <cell r="C1073" t="str">
            <v>I1AR</v>
          </cell>
          <cell r="D1073" t="str">
            <v>Interleukin 1 alpha mRNA</v>
          </cell>
        </row>
        <row r="1074">
          <cell r="C1074" t="str">
            <v>I1BR</v>
          </cell>
          <cell r="D1074" t="str">
            <v>Interleukin 1 beta mRNA</v>
          </cell>
        </row>
        <row r="1075">
          <cell r="C1075" t="str">
            <v>I3MR</v>
          </cell>
          <cell r="D1075" t="str">
            <v>Interleukin 3 mRNA</v>
          </cell>
        </row>
        <row r="1076">
          <cell r="C1076" t="str">
            <v>I4MR</v>
          </cell>
          <cell r="D1076" t="str">
            <v>Interleukin 4 mRNA</v>
          </cell>
        </row>
        <row r="1077">
          <cell r="C1077" t="str">
            <v>I6MR</v>
          </cell>
          <cell r="D1077" t="str">
            <v>Interleukin 6 mRNA</v>
          </cell>
        </row>
        <row r="1078">
          <cell r="C1078" t="str">
            <v>IFGR</v>
          </cell>
          <cell r="D1078" t="str">
            <v>Interferon gamma mRNA</v>
          </cell>
        </row>
        <row r="1079">
          <cell r="C1079" t="str">
            <v>IL2R</v>
          </cell>
          <cell r="D1079" t="str">
            <v>Interleukin-2 mRNA</v>
          </cell>
        </row>
        <row r="1080">
          <cell r="C1080" t="str">
            <v>INS3</v>
          </cell>
          <cell r="D1080" t="str">
            <v>insl3 (insulin-like peptide 3) mRNA</v>
          </cell>
        </row>
        <row r="1081">
          <cell r="C1081" t="str">
            <v>LCTR</v>
          </cell>
          <cell r="D1081" t="str">
            <v>Leucine Specific tRNA</v>
          </cell>
        </row>
        <row r="1082">
          <cell r="C1082" t="str">
            <v>LDBR</v>
          </cell>
          <cell r="D1082" t="str">
            <v>Lactate Dehydrogenase B mRNA</v>
          </cell>
        </row>
        <row r="1083">
          <cell r="C1083" t="str">
            <v>LEPT</v>
          </cell>
          <cell r="D1083" t="str">
            <v>Leptotene</v>
          </cell>
        </row>
        <row r="1084">
          <cell r="C1084" t="str">
            <v>LFNR</v>
          </cell>
          <cell r="D1084" t="str">
            <v>lactoferrin mRNA</v>
          </cell>
        </row>
        <row r="1085">
          <cell r="C1085" t="str">
            <v>LHAR</v>
          </cell>
          <cell r="D1085" t="str">
            <v>Luteinizing hormone alpha-subunit mRNA</v>
          </cell>
        </row>
        <row r="1086">
          <cell r="C1086" t="str">
            <v>LHBR</v>
          </cell>
          <cell r="D1086" t="str">
            <v>Luteinizing hormone beta-subunit mRNA</v>
          </cell>
        </row>
        <row r="1087">
          <cell r="C1087" t="str">
            <v>LHMR</v>
          </cell>
          <cell r="D1087" t="str">
            <v>Lutenizing hormone mRNA</v>
          </cell>
        </row>
        <row r="1088">
          <cell r="C1088" t="str">
            <v>LLRM</v>
          </cell>
          <cell r="D1088" t="str">
            <v>Low-density lipoprotein receptor associated protein mRNA</v>
          </cell>
        </row>
        <row r="1089">
          <cell r="C1089" t="str">
            <v>LLRN</v>
          </cell>
          <cell r="D1089" t="str">
            <v>Lipoprotein lipase mRNA</v>
          </cell>
        </row>
        <row r="1090">
          <cell r="C1090" t="str">
            <v>LPDN</v>
          </cell>
          <cell r="D1090" t="str">
            <v>Lipid to DNA ratio</v>
          </cell>
        </row>
        <row r="1091">
          <cell r="C1091" t="str">
            <v>M1MR</v>
          </cell>
          <cell r="D1091" t="str">
            <v>Metallothionein-I mRNA</v>
          </cell>
        </row>
        <row r="1092">
          <cell r="C1092" t="str">
            <v>M2MR</v>
          </cell>
          <cell r="D1092" t="str">
            <v>Metallothionein-II mRNA</v>
          </cell>
        </row>
        <row r="1093">
          <cell r="C1093" t="str">
            <v>ME1A</v>
          </cell>
          <cell r="D1093" t="str">
            <v>Meiotic abnormalities, 1st anaphase</v>
          </cell>
        </row>
        <row r="1094">
          <cell r="C1094" t="str">
            <v>ME1M</v>
          </cell>
          <cell r="D1094" t="str">
            <v>Meiotic abnormalities, 1st metaphase</v>
          </cell>
        </row>
        <row r="1095">
          <cell r="C1095" t="str">
            <v>ME2A</v>
          </cell>
          <cell r="D1095" t="str">
            <v>Meiotic abnormalities, 2nd anaphase</v>
          </cell>
        </row>
        <row r="1096">
          <cell r="C1096" t="str">
            <v>ME2M</v>
          </cell>
          <cell r="D1096" t="str">
            <v>Meiotic abnormalities, 2nd metaphase</v>
          </cell>
        </row>
        <row r="1097">
          <cell r="C1097" t="str">
            <v>MEDM</v>
          </cell>
          <cell r="D1097" t="str">
            <v>Meiotic abnormalities, diakinesis and
1st</v>
          </cell>
        </row>
        <row r="1098">
          <cell r="C1098" t="str">
            <v>MEIA</v>
          </cell>
          <cell r="D1098" t="str">
            <v>Meiotic abnormality</v>
          </cell>
        </row>
        <row r="1099">
          <cell r="C1099" t="str">
            <v>MEIR</v>
          </cell>
          <cell r="D1099" t="str">
            <v>Meiosis rate</v>
          </cell>
        </row>
        <row r="1100">
          <cell r="C1100" t="str">
            <v>MEIX</v>
          </cell>
          <cell r="D1100" t="str">
            <v>Meiotic Index</v>
          </cell>
        </row>
        <row r="1101">
          <cell r="C1101" t="str">
            <v>MGRN</v>
          </cell>
          <cell r="D1101" t="str">
            <v>Magnesium superoxide dismutase mRNA</v>
          </cell>
        </row>
        <row r="1102">
          <cell r="C1102" t="str">
            <v>MIAT</v>
          </cell>
          <cell r="D1102" t="str">
            <v>Mitotic abnormalities, ana-telophase</v>
          </cell>
        </row>
        <row r="1103">
          <cell r="C1103" t="str">
            <v>MIBC</v>
          </cell>
          <cell r="D1103" t="str">
            <v>Mitotic abnormalities, binucleate cell</v>
          </cell>
        </row>
        <row r="1104">
          <cell r="C1104" t="str">
            <v>MIBG</v>
          </cell>
          <cell r="D1104" t="str">
            <v>Mitotic abnormalities, bridge</v>
          </cell>
        </row>
        <row r="1105">
          <cell r="C1105" t="str">
            <v>MICL</v>
          </cell>
          <cell r="D1105" t="str">
            <v>Mitotic abnormalites, clumping</v>
          </cell>
        </row>
        <row r="1106">
          <cell r="C1106" t="str">
            <v>MICY</v>
          </cell>
          <cell r="D1106" t="str">
            <v>Mitotic abnormalities, cytomixis</v>
          </cell>
        </row>
        <row r="1107">
          <cell r="C1107" t="str">
            <v>MIES</v>
          </cell>
          <cell r="D1107" t="str">
            <v>Mitotic abnormalities, early separation</v>
          </cell>
        </row>
        <row r="1108">
          <cell r="C1108" t="str">
            <v>MIEX</v>
          </cell>
          <cell r="D1108" t="str">
            <v>Mitotic abnormalities, exclusion</v>
          </cell>
        </row>
        <row r="1109">
          <cell r="C1109" t="str">
            <v>MIFR</v>
          </cell>
          <cell r="D1109" t="str">
            <v>Mitotic abnormalities, fragment</v>
          </cell>
        </row>
        <row r="1110">
          <cell r="C1110" t="str">
            <v>MIIN</v>
          </cell>
          <cell r="D1110" t="str">
            <v>Mitotic abnormalities, interphase cells</v>
          </cell>
        </row>
        <row r="1111">
          <cell r="C1111" t="str">
            <v>MILG</v>
          </cell>
          <cell r="D1111" t="str">
            <v>Mitotic abnormalities, laggard</v>
          </cell>
        </row>
        <row r="1112">
          <cell r="C1112" t="str">
            <v>MIMN</v>
          </cell>
          <cell r="D1112" t="str">
            <v>Mitotic abnormalities, micronuclei</v>
          </cell>
        </row>
        <row r="1113">
          <cell r="C1113" t="str">
            <v>MIMT</v>
          </cell>
          <cell r="D1113" t="str">
            <v>Mitotic abnormalities, metaphase</v>
          </cell>
        </row>
        <row r="1114">
          <cell r="C1114" t="str">
            <v>MINB</v>
          </cell>
          <cell r="D1114" t="str">
            <v>Mitotic abnormalities, nuclear budding</v>
          </cell>
        </row>
        <row r="1115">
          <cell r="C1115" t="str">
            <v>MINF</v>
          </cell>
          <cell r="D1115" t="str">
            <v>Mitotic abnormalities, nuclear fusion</v>
          </cell>
        </row>
        <row r="1116">
          <cell r="C1116" t="str">
            <v>MIPO</v>
          </cell>
          <cell r="D1116" t="str">
            <v>Mitotic abnormalities, disturbed polarity</v>
          </cell>
        </row>
        <row r="1117">
          <cell r="C1117" t="str">
            <v>MIPR</v>
          </cell>
          <cell r="D1117" t="str">
            <v>Mitotic abnormalities, prophase</v>
          </cell>
        </row>
        <row r="1118">
          <cell r="C1118" t="str">
            <v>MISK</v>
          </cell>
          <cell r="D1118" t="str">
            <v>Mitotic abnormalities, stickiness</v>
          </cell>
        </row>
        <row r="1119">
          <cell r="C1119" t="str">
            <v>MITA</v>
          </cell>
          <cell r="D1119" t="str">
            <v>Mitotic abnormalities</v>
          </cell>
        </row>
        <row r="1120">
          <cell r="C1120" t="str">
            <v>MITI</v>
          </cell>
          <cell r="D1120" t="str">
            <v>Mitotic index (# mitoses/total cells)</v>
          </cell>
        </row>
        <row r="1121">
          <cell r="C1121" t="str">
            <v>MITR</v>
          </cell>
          <cell r="D1121" t="str">
            <v>Mitotic rate</v>
          </cell>
        </row>
        <row r="1122">
          <cell r="C1122" t="str">
            <v>MMRN</v>
          </cell>
          <cell r="D1122" t="str">
            <v>Metallothionein mRNA</v>
          </cell>
        </row>
        <row r="1123">
          <cell r="C1123" t="str">
            <v>MNUC</v>
          </cell>
          <cell r="D1123" t="str">
            <v>Micronuclei</v>
          </cell>
        </row>
        <row r="1124">
          <cell r="C1124" t="str">
            <v>MRMT</v>
          </cell>
          <cell r="D1124" t="str">
            <v>Metallothionen mRNA metallothionein ratio</v>
          </cell>
        </row>
        <row r="1125">
          <cell r="C1125" t="str">
            <v>MRNA</v>
          </cell>
          <cell r="D1125" t="str">
            <v>Messenger RNA</v>
          </cell>
        </row>
        <row r="1126">
          <cell r="C1126" t="str">
            <v>MTOS</v>
          </cell>
          <cell r="D1126" t="str">
            <v>Mitosis</v>
          </cell>
        </row>
        <row r="1127">
          <cell r="C1127" t="str">
            <v>MUTA</v>
          </cell>
          <cell r="D1127" t="str">
            <v>Mutation</v>
          </cell>
        </row>
        <row r="1128">
          <cell r="C1128" t="str">
            <v>NABN</v>
          </cell>
          <cell r="D1128" t="str">
            <v>Nuclear abnormality</v>
          </cell>
        </row>
        <row r="1129">
          <cell r="C1129" t="str">
            <v>NAP4</v>
          </cell>
          <cell r="D1129" t="str">
            <v>Phospholipase C gamma-binding protein (NAP4) mRNA</v>
          </cell>
        </row>
        <row r="1130">
          <cell r="C1130" t="str">
            <v>NCPF</v>
          </cell>
          <cell r="D1130" t="str">
            <v>Nuclear phase frequency</v>
          </cell>
        </row>
        <row r="1131">
          <cell r="C1131" t="str">
            <v>NGRN</v>
          </cell>
          <cell r="D1131" t="str">
            <v>Notch gene homolog 1 mRNA</v>
          </cell>
        </row>
        <row r="1132">
          <cell r="C1132" t="str">
            <v>NLMR</v>
          </cell>
          <cell r="D1132" t="str">
            <v>Nucleolin mRNA</v>
          </cell>
        </row>
        <row r="1133">
          <cell r="C1133" t="str">
            <v>NOSR</v>
          </cell>
          <cell r="D1133" t="str">
            <v>nitric oxide synthase mRNA</v>
          </cell>
        </row>
        <row r="1134">
          <cell r="C1134" t="str">
            <v>NQO1</v>
          </cell>
          <cell r="D1134" t="str">
            <v>Nqo1 mRNA</v>
          </cell>
        </row>
        <row r="1135">
          <cell r="C1135" t="str">
            <v>OAP8</v>
          </cell>
          <cell r="D1135" t="str">
            <v>OsAPx8 mRNA</v>
          </cell>
        </row>
        <row r="1136">
          <cell r="C1136" t="str">
            <v>OCHM</v>
          </cell>
          <cell r="D1136" t="str">
            <v>omChgH mRNA</v>
          </cell>
        </row>
        <row r="1137">
          <cell r="C1137" t="str">
            <v>OCLM</v>
          </cell>
          <cell r="D1137" t="str">
            <v>omChgL mRNA</v>
          </cell>
        </row>
        <row r="1138">
          <cell r="C1138" t="str">
            <v>OXNR</v>
          </cell>
          <cell r="D1138" t="str">
            <v>Orexin mRNA</v>
          </cell>
        </row>
        <row r="1139">
          <cell r="C1139" t="str">
            <v>P3AM</v>
          </cell>
          <cell r="D1139" t="str">
            <v>Cytochrome P450 3A mRNA</v>
          </cell>
        </row>
        <row r="1140">
          <cell r="C1140" t="str">
            <v>P4MR</v>
          </cell>
          <cell r="D1140" t="str">
            <v>P450scc mRNA</v>
          </cell>
        </row>
        <row r="1141">
          <cell r="C1141" t="str">
            <v>PACH</v>
          </cell>
          <cell r="D1141" t="str">
            <v>Pachytene</v>
          </cell>
        </row>
        <row r="1142">
          <cell r="C1142" t="str">
            <v>PAMR</v>
          </cell>
          <cell r="D1142" t="str">
            <v>P450-17alpha mRNA</v>
          </cell>
        </row>
        <row r="1143">
          <cell r="C1143" t="str">
            <v>PARK</v>
          </cell>
          <cell r="D1143" t="str">
            <v>Parkin</v>
          </cell>
        </row>
        <row r="1144">
          <cell r="C1144" t="str">
            <v>PCNA</v>
          </cell>
          <cell r="D1144" t="str">
            <v>PCNA Index</v>
          </cell>
        </row>
        <row r="1145">
          <cell r="C1145" t="str">
            <v>PCRN</v>
          </cell>
          <cell r="D1145" t="str">
            <v>Phosphoenolpyruvate carboxykinase 1 mRNA</v>
          </cell>
        </row>
        <row r="1146">
          <cell r="C1146" t="str">
            <v>PHFQ</v>
          </cell>
          <cell r="D1146" t="str">
            <v>Phenotype frequencies</v>
          </cell>
        </row>
        <row r="1147">
          <cell r="C1147" t="str">
            <v>PLMR</v>
          </cell>
          <cell r="D1147" t="str">
            <v>Prolactin mRNA</v>
          </cell>
        </row>
        <row r="1148">
          <cell r="C1148" t="str">
            <v>POLY</v>
          </cell>
          <cell r="D1148" t="str">
            <v>Chromosomal polyploidy</v>
          </cell>
        </row>
        <row r="1149">
          <cell r="C1149" t="str">
            <v>PONR</v>
          </cell>
          <cell r="D1149" t="str">
            <v>Peroxinectin mRNA</v>
          </cell>
        </row>
        <row r="1150">
          <cell r="C1150" t="str">
            <v>PR2M</v>
          </cell>
          <cell r="D1150" t="str">
            <v>Progestin membrane receptor component 2 mRNA</v>
          </cell>
        </row>
        <row r="1151">
          <cell r="C1151" t="str">
            <v>PRDN</v>
          </cell>
          <cell r="D1151" t="str">
            <v>Protein to DNA ratio</v>
          </cell>
        </row>
        <row r="1152">
          <cell r="C1152" t="str">
            <v>PRMR</v>
          </cell>
          <cell r="D1152" t="str">
            <v>Progesterone receptor mRNA</v>
          </cell>
        </row>
        <row r="1153">
          <cell r="C1153" t="str">
            <v>PRRN</v>
          </cell>
          <cell r="D1153" t="str">
            <v>Protein to RNA ratio</v>
          </cell>
        </row>
        <row r="1154">
          <cell r="C1154" t="str">
            <v>PSMR</v>
          </cell>
          <cell r="D1154" t="str">
            <v>Pituitary specific transcription factor mRNA</v>
          </cell>
        </row>
        <row r="1155">
          <cell r="C1155" t="str">
            <v>RASO</v>
          </cell>
          <cell r="D1155" t="str">
            <v>RAS Oncogene</v>
          </cell>
        </row>
        <row r="1156">
          <cell r="C1156" t="str">
            <v>RBPR</v>
          </cell>
          <cell r="D1156" t="str">
            <v>Retinol-binding protein mRNA</v>
          </cell>
        </row>
        <row r="1157">
          <cell r="C1157" t="str">
            <v>RNAC</v>
          </cell>
          <cell r="D1157" t="str">
            <v>RNA concentration</v>
          </cell>
        </row>
        <row r="1158">
          <cell r="C1158" t="str">
            <v>RNAS</v>
          </cell>
          <cell r="D1158" t="str">
            <v>RNA synthesis rate</v>
          </cell>
        </row>
        <row r="1159">
          <cell r="C1159" t="str">
            <v>RNDN</v>
          </cell>
          <cell r="D1159" t="str">
            <v>RNA to DNA ratio</v>
          </cell>
        </row>
        <row r="1160">
          <cell r="C1160" t="str">
            <v>RNGT</v>
          </cell>
          <cell r="D1160" t="str">
            <v>Glutathione S-transferase mRNA</v>
          </cell>
        </row>
        <row r="1161">
          <cell r="C1161" t="str">
            <v>RNPR</v>
          </cell>
          <cell r="D1161" t="str">
            <v>RNA to protein ratio</v>
          </cell>
        </row>
        <row r="1162">
          <cell r="C1162" t="str">
            <v>RNRD</v>
          </cell>
          <cell r="D1162" t="str">
            <v>NAD(P)H dehydrogenanse, quinone 1 mRNA</v>
          </cell>
        </row>
        <row r="1163">
          <cell r="C1163" t="str">
            <v>S3MR</v>
          </cell>
          <cell r="D1163" t="str">
            <v>Stromelysin-3 mRNA</v>
          </cell>
        </row>
        <row r="1164">
          <cell r="C1164" t="str">
            <v>SCEX</v>
          </cell>
          <cell r="D1164" t="str">
            <v>sister chromatid exchange</v>
          </cell>
        </row>
        <row r="1165">
          <cell r="C1165" t="str">
            <v>SDF1</v>
          </cell>
          <cell r="D1165" t="str">
            <v>Steroidogenic factor-1 expression</v>
          </cell>
        </row>
        <row r="1166">
          <cell r="C1166" t="str">
            <v>SEXE</v>
          </cell>
          <cell r="D1166" t="str">
            <v>Sex expression change</v>
          </cell>
        </row>
        <row r="1167">
          <cell r="C1167" t="str">
            <v>SHR2</v>
          </cell>
          <cell r="D1167" t="str">
            <v>SpSHR2 mRNA</v>
          </cell>
        </row>
        <row r="1168">
          <cell r="C1168" t="str">
            <v>SRBR</v>
          </cell>
          <cell r="D1168" t="str">
            <v>sterol regulatory element binding protein 1 mRNA</v>
          </cell>
        </row>
        <row r="1169">
          <cell r="C1169" t="str">
            <v>SRRN</v>
          </cell>
          <cell r="D1169" t="str">
            <v>Steroidogenic Acute Regulatory protein mRNA</v>
          </cell>
        </row>
        <row r="1170">
          <cell r="C1170" t="str">
            <v>TAMR</v>
          </cell>
          <cell r="D1170" t="str">
            <v>Thyroid Stimulating Hormone alpha mRNA</v>
          </cell>
        </row>
        <row r="1171">
          <cell r="C1171" t="str">
            <v>TB1R</v>
          </cell>
          <cell r="D1171" t="str">
            <v>Tubulin-beta-1-chain mRNA</v>
          </cell>
        </row>
        <row r="1172">
          <cell r="C1172" t="str">
            <v>TBMR</v>
          </cell>
          <cell r="D1172" t="str">
            <v>Thyroid Stimulating Hormone beta mRNA</v>
          </cell>
        </row>
        <row r="1173">
          <cell r="C1173" t="str">
            <v>TFNR</v>
          </cell>
          <cell r="D1173" t="str">
            <v>Transferrin mRNA</v>
          </cell>
        </row>
        <row r="1174">
          <cell r="C1174" t="str">
            <v>THRA</v>
          </cell>
          <cell r="D1174" t="str">
            <v>Thyroid hormone receptor alpha mRNA</v>
          </cell>
        </row>
        <row r="1175">
          <cell r="C1175" t="str">
            <v>TP1R</v>
          </cell>
          <cell r="D1175" t="str">
            <v>Trypsin 1 mRNA</v>
          </cell>
        </row>
        <row r="1176">
          <cell r="C1176" t="str">
            <v>TRAB</v>
          </cell>
          <cell r="D1176" t="str">
            <v>Thyroid hormone receptor alpha mRNA to Thyroid hormone receptor beta mRNA ratio</v>
          </cell>
        </row>
        <row r="1177">
          <cell r="C1177" t="str">
            <v>TRBM</v>
          </cell>
          <cell r="D1177" t="str">
            <v>Thyroid Hormone Receptor beta mRNA</v>
          </cell>
        </row>
        <row r="1178">
          <cell r="C1178" t="str">
            <v>TSLE</v>
          </cell>
          <cell r="D1178" t="str">
            <v>Translocation efficiency</v>
          </cell>
        </row>
        <row r="1179">
          <cell r="C1179" t="str">
            <v>TTRR</v>
          </cell>
          <cell r="D1179" t="str">
            <v>Transthyrethin mRNA</v>
          </cell>
        </row>
        <row r="1180">
          <cell r="C1180" t="str">
            <v>U1MR</v>
          </cell>
          <cell r="D1180" t="str">
            <v>UGT1a1 mRNA</v>
          </cell>
        </row>
        <row r="1181">
          <cell r="C1181" t="str">
            <v>U6MR</v>
          </cell>
          <cell r="D1181" t="str">
            <v>UGT1a6 mRNA</v>
          </cell>
        </row>
        <row r="1182">
          <cell r="C1182" t="str">
            <v>U7MR</v>
          </cell>
          <cell r="D1182" t="str">
            <v>UGT1a7 mRNA</v>
          </cell>
        </row>
        <row r="1183">
          <cell r="C1183" t="str">
            <v>UCER</v>
          </cell>
          <cell r="D1183" t="str">
            <v>Ubiquitin-conjugating enzyme E2-17 kDa mRNA</v>
          </cell>
        </row>
        <row r="1184">
          <cell r="C1184" t="str">
            <v>UCHR</v>
          </cell>
          <cell r="D1184" t="str">
            <v>Ubiquitin carboxyl terminal hydrolase isozyme L5 mRNA</v>
          </cell>
        </row>
        <row r="1185">
          <cell r="C1185" t="str">
            <v>UDMR</v>
          </cell>
          <cell r="D1185" t="str">
            <v>UDP-glucuronosyltransferase
Messenger RNA</v>
          </cell>
        </row>
        <row r="1186">
          <cell r="C1186" t="str">
            <v>UGRN</v>
          </cell>
          <cell r="D1186" t="str">
            <v>UDP-glucose dehydrogenase mRNA</v>
          </cell>
        </row>
        <row r="1187">
          <cell r="C1187" t="str">
            <v>UIAP</v>
          </cell>
          <cell r="D1187" t="str">
            <v>Urotensin I mRNA to Acidic ribosomal phosphoprotein P0 mRNA ratio</v>
          </cell>
        </row>
        <row r="1188">
          <cell r="C1188" t="str">
            <v>VDNA</v>
          </cell>
          <cell r="D1188" t="str">
            <v>Vitellogenin cDNA</v>
          </cell>
        </row>
        <row r="1189">
          <cell r="C1189" t="str">
            <v>VGH3</v>
          </cell>
          <cell r="D1189" t="str">
            <v>Vitellogenin mRNA to histone H3 mRNA
ratio</v>
          </cell>
        </row>
        <row r="1190">
          <cell r="C1190" t="str">
            <v>VMA2</v>
          </cell>
          <cell r="D1190" t="str">
            <v>Vesicular monoamine transporter isoform 2 (VMAT2)</v>
          </cell>
        </row>
        <row r="1191">
          <cell r="C1191" t="str">
            <v>VMRN</v>
          </cell>
          <cell r="D1191" t="str">
            <v>Vitellogenin mRNA</v>
          </cell>
        </row>
        <row r="1192">
          <cell r="C1192" t="str">
            <v>VT1M</v>
          </cell>
          <cell r="D1192" t="str">
            <v>Vitellogenin 1 mRNA</v>
          </cell>
        </row>
        <row r="1193">
          <cell r="C1193" t="str">
            <v>VT3M</v>
          </cell>
          <cell r="D1193" t="str">
            <v>Vitellogenin isoform 3 mRNA</v>
          </cell>
        </row>
        <row r="1194">
          <cell r="C1194" t="str">
            <v>VTPM</v>
          </cell>
          <cell r="D1194" t="str">
            <v>Vitellogenin precursor mRNA</v>
          </cell>
        </row>
        <row r="1195">
          <cell r="C1195" t="str">
            <v>WTDN</v>
          </cell>
          <cell r="D1195" t="str">
            <v>Weight to DNA ratio</v>
          </cell>
        </row>
        <row r="1196">
          <cell r="C1196" t="str">
            <v>XLRL</v>
          </cell>
          <cell r="D1196" t="str">
            <v>X-linked recessive lethal</v>
          </cell>
        </row>
        <row r="1197">
          <cell r="C1197" t="str">
            <v>XPAR</v>
          </cell>
          <cell r="D1197" t="str">
            <v>XPA mRNA</v>
          </cell>
        </row>
        <row r="1198">
          <cell r="C1198" t="str">
            <v>XPCR</v>
          </cell>
          <cell r="D1198" t="str">
            <v>XPC mRNA</v>
          </cell>
        </row>
        <row r="1199">
          <cell r="C1199" t="str">
            <v>XPDR</v>
          </cell>
          <cell r="D1199" t="str">
            <v>XPD mRNA</v>
          </cell>
        </row>
        <row r="1200">
          <cell r="C1200" t="str">
            <v>XPFR</v>
          </cell>
          <cell r="D1200" t="str">
            <v>XPF mRNA</v>
          </cell>
        </row>
        <row r="1201">
          <cell r="C1201" t="str">
            <v>XSLG</v>
          </cell>
          <cell r="D1201" t="str">
            <v>Xslug mRNA</v>
          </cell>
        </row>
        <row r="1202">
          <cell r="C1202" t="str">
            <v>ZP2M</v>
          </cell>
          <cell r="D1202" t="str">
            <v>Zona pellucida protein2 mRNA</v>
          </cell>
        </row>
        <row r="1203">
          <cell r="C1203" t="str">
            <v>ZP3M</v>
          </cell>
          <cell r="D1203" t="str">
            <v>Zona pellucida glycoprotein3 mRNA</v>
          </cell>
        </row>
        <row r="1204">
          <cell r="C1204" t="str">
            <v>ZRMR</v>
          </cell>
          <cell r="D1204" t="str">
            <v>Zona radiata mRNA</v>
          </cell>
        </row>
        <row r="1205">
          <cell r="C1205" t="str">
            <v>ZYGO</v>
          </cell>
          <cell r="D1205" t="str">
            <v>Zygotene</v>
          </cell>
        </row>
        <row r="1206">
          <cell r="C1206" t="str">
            <v>ACAP</v>
          </cell>
          <cell r="D1206" t="str">
            <v>Arterial cuff atrophy</v>
          </cell>
        </row>
        <row r="1207">
          <cell r="C1207" t="str">
            <v>ACTO</v>
          </cell>
          <cell r="D1207" t="str">
            <v>Acanthosis</v>
          </cell>
        </row>
        <row r="1208">
          <cell r="C1208" t="str">
            <v>ALYS</v>
          </cell>
          <cell r="D1208" t="str">
            <v>Autolysis</v>
          </cell>
        </row>
        <row r="1209">
          <cell r="C1209" t="str">
            <v>ANAG</v>
          </cell>
          <cell r="D1209" t="str">
            <v>Anagen</v>
          </cell>
        </row>
        <row r="1210">
          <cell r="C1210" t="str">
            <v>ANSK</v>
          </cell>
          <cell r="D1210" t="str">
            <v>Anisokaryosis</v>
          </cell>
        </row>
        <row r="1211">
          <cell r="C1211" t="str">
            <v>ARTS</v>
          </cell>
          <cell r="D1211" t="str">
            <v>Arteriosclerosis</v>
          </cell>
        </row>
        <row r="1212">
          <cell r="C1212" t="str">
            <v>ASCT</v>
          </cell>
          <cell r="D1212" t="str">
            <v>Ascites</v>
          </cell>
        </row>
        <row r="1213">
          <cell r="C1213" t="str">
            <v>ASLT</v>
          </cell>
          <cell r="D1213" t="str">
            <v>Alpha Islets</v>
          </cell>
        </row>
        <row r="1214">
          <cell r="C1214" t="str">
            <v>ATPH</v>
          </cell>
          <cell r="D1214" t="str">
            <v>Atrophy</v>
          </cell>
        </row>
        <row r="1215">
          <cell r="C1215" t="str">
            <v>ATRS</v>
          </cell>
          <cell r="D1215" t="str">
            <v>Atresia</v>
          </cell>
        </row>
        <row r="1216">
          <cell r="C1216" t="str">
            <v>BLSS</v>
          </cell>
          <cell r="D1216" t="str">
            <v>Blue sac syndrome</v>
          </cell>
        </row>
        <row r="1217">
          <cell r="C1217" t="str">
            <v>BODS</v>
          </cell>
          <cell r="D1217" t="str">
            <v>Bodies</v>
          </cell>
        </row>
        <row r="1218">
          <cell r="C1218" t="str">
            <v>BSLT</v>
          </cell>
          <cell r="D1218" t="str">
            <v>Beta Islets</v>
          </cell>
        </row>
        <row r="1219">
          <cell r="C1219" t="str">
            <v>CATG</v>
          </cell>
          <cell r="D1219" t="str">
            <v>Catagen</v>
          </cell>
        </row>
        <row r="1220">
          <cell r="C1220" t="str">
            <v>CLFL</v>
          </cell>
          <cell r="D1220" t="str">
            <v>Collapsed follicles</v>
          </cell>
        </row>
        <row r="1221">
          <cell r="C1221" t="str">
            <v>CLLD</v>
          </cell>
          <cell r="D1221" t="str">
            <v>Colloids</v>
          </cell>
        </row>
        <row r="1222">
          <cell r="C1222" t="str">
            <v>CLPG</v>
          </cell>
          <cell r="D1222" t="str">
            <v>Clumping pigment granules</v>
          </cell>
        </row>
        <row r="1223">
          <cell r="C1223" t="str">
            <v>CNGT</v>
          </cell>
          <cell r="D1223" t="str">
            <v>Congestion</v>
          </cell>
        </row>
        <row r="1224">
          <cell r="C1224" t="str">
            <v>CORN</v>
          </cell>
          <cell r="D1224" t="str">
            <v>Cornification</v>
          </cell>
        </row>
        <row r="1225">
          <cell r="C1225" t="str">
            <v>CRYT</v>
          </cell>
          <cell r="D1225" t="str">
            <v>Crystals</v>
          </cell>
        </row>
        <row r="1226">
          <cell r="C1226" t="str">
            <v>CSTD</v>
          </cell>
          <cell r="D1226" t="str">
            <v>Cestodiasis</v>
          </cell>
        </row>
        <row r="1227">
          <cell r="C1227" t="str">
            <v>CSTS</v>
          </cell>
          <cell r="D1227" t="str">
            <v>Cyst</v>
          </cell>
        </row>
        <row r="1228">
          <cell r="C1228" t="str">
            <v>CTHN</v>
          </cell>
          <cell r="D1228" t="str">
            <v>Colloid thinning</v>
          </cell>
        </row>
        <row r="1229">
          <cell r="C1229" t="str">
            <v>CTRT</v>
          </cell>
          <cell r="D1229" t="str">
            <v>Cateracts</v>
          </cell>
        </row>
        <row r="1230">
          <cell r="C1230" t="str">
            <v>CTYP</v>
          </cell>
          <cell r="D1230" t="str">
            <v>Percent cell type</v>
          </cell>
        </row>
        <row r="1231">
          <cell r="C1231" t="str">
            <v>CYIN</v>
          </cell>
          <cell r="D1231" t="str">
            <v>Cytoplasmic inclusions</v>
          </cell>
        </row>
        <row r="1232">
          <cell r="C1232" t="str">
            <v>CYTM</v>
          </cell>
          <cell r="D1232" t="str">
            <v>Cytomegaly</v>
          </cell>
        </row>
        <row r="1233">
          <cell r="C1233" t="str">
            <v>CYTP</v>
          </cell>
          <cell r="D1233" t="str">
            <v>Cytoplasm</v>
          </cell>
        </row>
        <row r="1234">
          <cell r="C1234" t="str">
            <v>CYVC</v>
          </cell>
          <cell r="D1234" t="str">
            <v>Cytoplasmic vacuoles</v>
          </cell>
        </row>
        <row r="1235">
          <cell r="C1235" t="str">
            <v>DBRS</v>
          </cell>
          <cell r="D1235" t="str">
            <v>Debris</v>
          </cell>
        </row>
        <row r="1236">
          <cell r="C1236" t="str">
            <v>DEGN</v>
          </cell>
          <cell r="D1236" t="str">
            <v>Degeneration</v>
          </cell>
        </row>
        <row r="1237">
          <cell r="C1237" t="str">
            <v>DISO</v>
          </cell>
          <cell r="D1237" t="str">
            <v>Disorganization</v>
          </cell>
        </row>
        <row r="1238">
          <cell r="C1238" t="str">
            <v>DLAT</v>
          </cell>
          <cell r="D1238" t="str">
            <v>Dilation</v>
          </cell>
        </row>
        <row r="1239">
          <cell r="C1239" t="str">
            <v>EDMA</v>
          </cell>
          <cell r="D1239" t="str">
            <v>Edema</v>
          </cell>
        </row>
        <row r="1240">
          <cell r="C1240" t="str">
            <v>EHYP</v>
          </cell>
          <cell r="D1240" t="str">
            <v>Erythroid hyperplasia</v>
          </cell>
        </row>
        <row r="1241">
          <cell r="C1241" t="str">
            <v>ENCP</v>
          </cell>
          <cell r="D1241" t="str">
            <v>Encephalopathy</v>
          </cell>
        </row>
        <row r="1242">
          <cell r="C1242" t="str">
            <v>ENDR</v>
          </cell>
          <cell r="D1242" t="str">
            <v>Endarteritis</v>
          </cell>
        </row>
        <row r="1243">
          <cell r="C1243" t="str">
            <v>ESPH</v>
          </cell>
          <cell r="D1243" t="str">
            <v>Esophagitis</v>
          </cell>
        </row>
        <row r="1244">
          <cell r="C1244" t="str">
            <v>EXCS</v>
          </cell>
          <cell r="D1244" t="str">
            <v>Extracellular space</v>
          </cell>
        </row>
        <row r="1245">
          <cell r="C1245" t="str">
            <v>EXPT</v>
          </cell>
          <cell r="D1245" t="str">
            <v>Exophthalmia</v>
          </cell>
        </row>
        <row r="1246">
          <cell r="C1246" t="str">
            <v>FBRS</v>
          </cell>
          <cell r="D1246" t="str">
            <v>Fibrosis</v>
          </cell>
        </row>
        <row r="1247">
          <cell r="C1247" t="str">
            <v>FUSE</v>
          </cell>
          <cell r="D1247" t="str">
            <v>Fuse, fused</v>
          </cell>
        </row>
        <row r="1248">
          <cell r="C1248" t="str">
            <v>GHIS</v>
          </cell>
          <cell r="D1248" t="str">
            <v>Histological changes, general</v>
          </cell>
        </row>
        <row r="1249">
          <cell r="C1249" t="str">
            <v>GLSN</v>
          </cell>
          <cell r="D1249" t="str">
            <v>Gross lesions</v>
          </cell>
        </row>
        <row r="1250">
          <cell r="C1250" t="str">
            <v>GRNM</v>
          </cell>
          <cell r="D1250" t="str">
            <v>Granuloma</v>
          </cell>
        </row>
        <row r="1251">
          <cell r="C1251" t="str">
            <v>HDPC</v>
          </cell>
          <cell r="D1251" t="str">
            <v>Hydropericardium</v>
          </cell>
        </row>
        <row r="1252">
          <cell r="C1252" t="str">
            <v>HEMR</v>
          </cell>
          <cell r="D1252" t="str">
            <v>Hemorrhage</v>
          </cell>
        </row>
        <row r="1253">
          <cell r="C1253" t="str">
            <v>HFLX</v>
          </cell>
          <cell r="D1253" t="str">
            <v>Hyperflexion</v>
          </cell>
        </row>
        <row r="1254">
          <cell r="C1254" t="str">
            <v>HKTO</v>
          </cell>
          <cell r="D1254" t="str">
            <v>Hyperkeratosis</v>
          </cell>
        </row>
        <row r="1255">
          <cell r="C1255" t="str">
            <v>HRNA</v>
          </cell>
          <cell r="D1255" t="str">
            <v>Hernia</v>
          </cell>
        </row>
        <row r="1256">
          <cell r="C1256" t="str">
            <v>HYCE</v>
          </cell>
          <cell r="D1256" t="str">
            <v>Hypocellularity</v>
          </cell>
        </row>
        <row r="1257">
          <cell r="C1257" t="str">
            <v>HYCR</v>
          </cell>
          <cell r="D1257" t="str">
            <v>Hyperchromicity</v>
          </cell>
        </row>
        <row r="1258">
          <cell r="C1258" t="str">
            <v>HYDS</v>
          </cell>
          <cell r="D1258" t="str">
            <v>Hydropic swelling</v>
          </cell>
        </row>
        <row r="1259">
          <cell r="C1259" t="str">
            <v>HYPL</v>
          </cell>
          <cell r="D1259" t="str">
            <v>Hyperplasia</v>
          </cell>
        </row>
        <row r="1260">
          <cell r="C1260" t="str">
            <v>HYPT</v>
          </cell>
          <cell r="D1260" t="str">
            <v>Hypertrophy</v>
          </cell>
        </row>
        <row r="1261">
          <cell r="C1261" t="str">
            <v>IFLM</v>
          </cell>
          <cell r="D1261" t="str">
            <v>Inflammation</v>
          </cell>
        </row>
        <row r="1262">
          <cell r="C1262" t="str">
            <v>IHGT</v>
          </cell>
          <cell r="D1262" t="str">
            <v>Increased height</v>
          </cell>
        </row>
        <row r="1263">
          <cell r="C1263" t="str">
            <v>IMVL</v>
          </cell>
          <cell r="D1263" t="str">
            <v>Increased medullary volume</v>
          </cell>
        </row>
        <row r="1264">
          <cell r="C1264" t="str">
            <v>ININ</v>
          </cell>
          <cell r="D1264" t="str">
            <v>Intranuclear inclusions</v>
          </cell>
        </row>
        <row r="1265">
          <cell r="C1265" t="str">
            <v>IPDY</v>
          </cell>
          <cell r="D1265" t="str">
            <v>Increased portal density</v>
          </cell>
        </row>
        <row r="1266">
          <cell r="C1266" t="str">
            <v>IPHM</v>
          </cell>
          <cell r="D1266" t="str">
            <v>Increased perivenous homogeneity</v>
          </cell>
        </row>
        <row r="1267">
          <cell r="C1267" t="str">
            <v>LESI</v>
          </cell>
          <cell r="D1267" t="str">
            <v>Lesions</v>
          </cell>
        </row>
        <row r="1268">
          <cell r="C1268" t="str">
            <v>LMLL</v>
          </cell>
          <cell r="D1268" t="str">
            <v>Lamellae</v>
          </cell>
        </row>
        <row r="1269">
          <cell r="C1269" t="str">
            <v>LPHD</v>
          </cell>
          <cell r="D1269" t="str">
            <v>Lymphoid depletion</v>
          </cell>
        </row>
        <row r="1270">
          <cell r="C1270" t="str">
            <v>MALN</v>
          </cell>
          <cell r="D1270" t="str">
            <v>Misalign, misaligned</v>
          </cell>
        </row>
        <row r="1271">
          <cell r="C1271" t="str">
            <v>MAPH</v>
          </cell>
          <cell r="D1271" t="str">
            <v>Microphthalmia and anophthalmia</v>
          </cell>
        </row>
        <row r="1272">
          <cell r="C1272" t="str">
            <v>MELM</v>
          </cell>
          <cell r="D1272" t="str">
            <v>Melanomacrophages</v>
          </cell>
        </row>
        <row r="1273">
          <cell r="C1273" t="str">
            <v>MHYP</v>
          </cell>
          <cell r="D1273" t="str">
            <v>Myeloid hyperplasia</v>
          </cell>
        </row>
        <row r="1274">
          <cell r="C1274" t="str">
            <v>MYOP</v>
          </cell>
          <cell r="D1274" t="str">
            <v>Myopathy</v>
          </cell>
        </row>
        <row r="1275">
          <cell r="C1275" t="str">
            <v>NCRO</v>
          </cell>
          <cell r="D1275" t="str">
            <v>Necrosis</v>
          </cell>
        </row>
        <row r="1276">
          <cell r="C1276" t="str">
            <v>NCVS</v>
          </cell>
          <cell r="D1276" t="str">
            <v>Nuclear vesiculation</v>
          </cell>
        </row>
        <row r="1277">
          <cell r="C1277" t="str">
            <v>NPHG</v>
          </cell>
          <cell r="D1277" t="str">
            <v>Nephrogenesis</v>
          </cell>
        </row>
        <row r="1278">
          <cell r="C1278" t="str">
            <v>NPHR</v>
          </cell>
          <cell r="D1278" t="str">
            <v>Nephrosis</v>
          </cell>
        </row>
        <row r="1279">
          <cell r="C1279" t="str">
            <v>PKTO</v>
          </cell>
          <cell r="D1279" t="str">
            <v>Parakeratosis</v>
          </cell>
        </row>
        <row r="1280">
          <cell r="C1280" t="str">
            <v>PNCH</v>
          </cell>
          <cell r="D1280" t="str">
            <v>Parenchyma</v>
          </cell>
        </row>
        <row r="1281">
          <cell r="C1281" t="str">
            <v>PRLF</v>
          </cell>
          <cell r="D1281" t="str">
            <v>Proliferation</v>
          </cell>
        </row>
        <row r="1282">
          <cell r="C1282" t="str">
            <v>PRVN</v>
          </cell>
          <cell r="D1282" t="str">
            <v>Proventriculitis</v>
          </cell>
        </row>
        <row r="1283">
          <cell r="C1283" t="str">
            <v>RCVL</v>
          </cell>
          <cell r="D1283" t="str">
            <v>Reduced corticle volume</v>
          </cell>
        </row>
        <row r="1284">
          <cell r="C1284" t="str">
            <v>RFSZ</v>
          </cell>
          <cell r="D1284" t="str">
            <v>Reduced follicle size</v>
          </cell>
        </row>
        <row r="1285">
          <cell r="C1285" t="str">
            <v>RPCD</v>
          </cell>
          <cell r="D1285" t="str">
            <v>Reduced periarteriolar lymphocyte sheath cell density</v>
          </cell>
        </row>
        <row r="1286">
          <cell r="C1286" t="str">
            <v>SCNG</v>
          </cell>
          <cell r="D1286" t="str">
            <v>Sinus congestion</v>
          </cell>
        </row>
        <row r="1287">
          <cell r="C1287" t="str">
            <v>SHMT</v>
          </cell>
          <cell r="D1287" t="str">
            <v>Sinus haematopoiesis</v>
          </cell>
        </row>
        <row r="1288">
          <cell r="C1288" t="str">
            <v>SHYP</v>
          </cell>
          <cell r="D1288" t="str">
            <v>Sinus hyperplasia</v>
          </cell>
        </row>
        <row r="1289">
          <cell r="C1289" t="str">
            <v>SMLN</v>
          </cell>
          <cell r="D1289" t="str">
            <v>Severe misalignment</v>
          </cell>
        </row>
        <row r="1290">
          <cell r="C1290" t="str">
            <v>SMMN</v>
          </cell>
          <cell r="D1290" t="str">
            <v>Slight to moderate misalignment</v>
          </cell>
        </row>
        <row r="1291">
          <cell r="C1291" t="str">
            <v>SNAP</v>
          </cell>
          <cell r="D1291" t="str">
            <v>Synapses</v>
          </cell>
        </row>
        <row r="1292">
          <cell r="C1292" t="str">
            <v>SOSS</v>
          </cell>
          <cell r="D1292" t="str">
            <v>Supernumerary ossification</v>
          </cell>
        </row>
        <row r="1293">
          <cell r="C1293" t="str">
            <v>SWEL</v>
          </cell>
          <cell r="D1293" t="str">
            <v>Swelling</v>
          </cell>
        </row>
        <row r="1294">
          <cell r="C1294" t="str">
            <v>TELG</v>
          </cell>
          <cell r="D1294" t="str">
            <v>Telogen</v>
          </cell>
        </row>
        <row r="1295">
          <cell r="C1295" t="str">
            <v>TFLR</v>
          </cell>
          <cell r="D1295" t="str">
            <v>Tissue fluorescence in UV light</v>
          </cell>
        </row>
        <row r="1296">
          <cell r="C1296" t="str">
            <v>USTR</v>
          </cell>
          <cell r="D1296" t="str">
            <v>Ultrastructural changes</v>
          </cell>
        </row>
        <row r="1297">
          <cell r="C1297" t="str">
            <v>VCLZ</v>
          </cell>
          <cell r="D1297" t="str">
            <v>Vacuolization</v>
          </cell>
        </row>
        <row r="1298">
          <cell r="C1298" t="str">
            <v>XCPH</v>
          </cell>
          <cell r="D1298" t="str">
            <v>Exencephaly</v>
          </cell>
        </row>
        <row r="1299">
          <cell r="C1299" t="str">
            <v>BDAY</v>
          </cell>
          <cell r="D1299" t="str">
            <v>Bird days</v>
          </cell>
        </row>
        <row r="1300">
          <cell r="C1300" t="str">
            <v>BDCN</v>
          </cell>
          <cell r="D1300" t="str">
            <v>Body concentration</v>
          </cell>
        </row>
        <row r="1301">
          <cell r="C1301" t="str">
            <v>DLMT</v>
          </cell>
          <cell r="D1301" t="str">
            <v>Dominant lethal mutations</v>
          </cell>
        </row>
        <row r="1302">
          <cell r="C1302" t="str">
            <v>DTTM</v>
          </cell>
          <cell r="D1302" t="str">
            <v>Death with tumors</v>
          </cell>
        </row>
        <row r="1303">
          <cell r="C1303" t="str">
            <v>EBCN</v>
          </cell>
          <cell r="D1303" t="str">
            <v>Effective body concentrations</v>
          </cell>
        </row>
        <row r="1304">
          <cell r="C1304" t="str">
            <v>GMOR</v>
          </cell>
          <cell r="D1304" t="str">
            <v>Mortality/survival, general</v>
          </cell>
        </row>
        <row r="1305">
          <cell r="C1305" t="str">
            <v>HTCH</v>
          </cell>
          <cell r="D1305" t="str">
            <v>Hatch</v>
          </cell>
        </row>
        <row r="1306">
          <cell r="C1306" t="str">
            <v>LBCN</v>
          </cell>
          <cell r="D1306" t="str">
            <v>Lethal body concentration</v>
          </cell>
        </row>
        <row r="1307">
          <cell r="C1307" t="str">
            <v>LFSP</v>
          </cell>
          <cell r="D1307" t="str">
            <v>Lifespan</v>
          </cell>
        </row>
        <row r="1308">
          <cell r="C1308" t="str">
            <v>LIFE</v>
          </cell>
          <cell r="D1308" t="str">
            <v>Life expectancy</v>
          </cell>
        </row>
        <row r="1309">
          <cell r="C1309" t="str">
            <v>MDTH</v>
          </cell>
          <cell r="D1309" t="str">
            <v>Mean time of death</v>
          </cell>
        </row>
        <row r="1310">
          <cell r="C1310" t="str">
            <v>MORT</v>
          </cell>
          <cell r="D1310" t="str">
            <v>Mortality</v>
          </cell>
        </row>
        <row r="1311">
          <cell r="C1311" t="str">
            <v>PSUR</v>
          </cell>
          <cell r="D1311" t="str">
            <v>Probability of Survival</v>
          </cell>
        </row>
        <row r="1312">
          <cell r="C1312" t="str">
            <v>SURV</v>
          </cell>
          <cell r="D1312" t="str">
            <v>Survival</v>
          </cell>
        </row>
        <row r="1313">
          <cell r="C1313" t="str">
            <v>SVVS</v>
          </cell>
          <cell r="D1313" t="str">
            <v>Survivorship</v>
          </cell>
        </row>
        <row r="1314">
          <cell r="C1314" t="str">
            <v>TDTH</v>
          </cell>
          <cell r="D1314" t="str">
            <v>Time to death</v>
          </cell>
        </row>
        <row r="1315">
          <cell r="C1315" t="str">
            <v>TKNO</v>
          </cell>
          <cell r="D1315" t="str">
            <v>Knockdown</v>
          </cell>
        </row>
        <row r="1316">
          <cell r="C1316" t="str">
            <v>TLET</v>
          </cell>
          <cell r="D1316" t="str">
            <v>Time to 100% mortality</v>
          </cell>
        </row>
        <row r="1317">
          <cell r="C1317" t="str">
            <v>ABDT</v>
          </cell>
          <cell r="D1317" t="str">
            <v>Antibody titres</v>
          </cell>
        </row>
        <row r="1318">
          <cell r="C1318" t="str">
            <v>ABSC</v>
          </cell>
          <cell r="D1318" t="str">
            <v>Abscission</v>
          </cell>
        </row>
        <row r="1319">
          <cell r="C1319" t="str">
            <v>ABSS</v>
          </cell>
          <cell r="D1319" t="str">
            <v>Abscess</v>
          </cell>
        </row>
        <row r="1320">
          <cell r="C1320" t="str">
            <v>ASHG</v>
          </cell>
          <cell r="D1320" t="str">
            <v>Anti-sheep red blood cell hemaglutinin</v>
          </cell>
        </row>
        <row r="1321">
          <cell r="C1321" t="str">
            <v>CTKY</v>
          </cell>
          <cell r="D1321" t="str">
            <v>Cytokines</v>
          </cell>
        </row>
        <row r="1322">
          <cell r="C1322" t="str">
            <v>DHYP</v>
          </cell>
          <cell r="D1322" t="str">
            <v>Delayed type hypersensitivity</v>
          </cell>
        </row>
        <row r="1323">
          <cell r="C1323" t="str">
            <v>ENCY</v>
          </cell>
          <cell r="D1323" t="str">
            <v>Endocytosis</v>
          </cell>
        </row>
        <row r="1324">
          <cell r="C1324" t="str">
            <v>GIMM</v>
          </cell>
          <cell r="D1324" t="str">
            <v>Immunity, general</v>
          </cell>
        </row>
        <row r="1325">
          <cell r="C1325" t="str">
            <v>HEAL</v>
          </cell>
          <cell r="D1325" t="str">
            <v>Healing</v>
          </cell>
        </row>
        <row r="1326">
          <cell r="C1326" t="str">
            <v>HMRL</v>
          </cell>
          <cell r="D1326" t="str">
            <v>Humoral immunity</v>
          </cell>
        </row>
        <row r="1327">
          <cell r="C1327" t="str">
            <v>HTPL</v>
          </cell>
          <cell r="D1327" t="str">
            <v>Heterophiles</v>
          </cell>
        </row>
        <row r="1328">
          <cell r="C1328" t="str">
            <v>IFCT</v>
          </cell>
          <cell r="D1328" t="str">
            <v>Infected</v>
          </cell>
        </row>
        <row r="1329">
          <cell r="C1329" t="str">
            <v>IGMA</v>
          </cell>
          <cell r="D1329" t="str">
            <v>Immunoglobulin A</v>
          </cell>
        </row>
        <row r="1330">
          <cell r="C1330" t="str">
            <v>IGME</v>
          </cell>
          <cell r="D1330" t="str">
            <v>immunoglobulin E</v>
          </cell>
        </row>
        <row r="1331">
          <cell r="C1331" t="str">
            <v>IGMG</v>
          </cell>
          <cell r="D1331" t="str">
            <v>Immunoglobin G</v>
          </cell>
        </row>
        <row r="1332">
          <cell r="C1332" t="str">
            <v>IGMM</v>
          </cell>
          <cell r="D1332" t="str">
            <v>Immunoglobin M</v>
          </cell>
        </row>
        <row r="1333">
          <cell r="C1333" t="str">
            <v>IGMT</v>
          </cell>
          <cell r="D1333" t="str">
            <v>Immunoglobulin</v>
          </cell>
        </row>
        <row r="1334">
          <cell r="C1334" t="str">
            <v>LKMA</v>
          </cell>
          <cell r="D1334" t="str">
            <v>Leukemia</v>
          </cell>
        </row>
        <row r="1335">
          <cell r="C1335" t="str">
            <v>LYMP</v>
          </cell>
          <cell r="D1335" t="str">
            <v>Lymphocyte activity</v>
          </cell>
        </row>
        <row r="1336">
          <cell r="C1336" t="str">
            <v>MCPG</v>
          </cell>
          <cell r="D1336" t="str">
            <v>Macrophage activity</v>
          </cell>
        </row>
        <row r="1337">
          <cell r="C1337" t="str">
            <v>MPHG</v>
          </cell>
          <cell r="D1337" t="str">
            <v>Microphage function, activity</v>
          </cell>
        </row>
        <row r="1338">
          <cell r="C1338" t="str">
            <v>MYEL</v>
          </cell>
          <cell r="D1338" t="str">
            <v>Myelosis</v>
          </cell>
        </row>
        <row r="1339">
          <cell r="C1339" t="str">
            <v>NKCA</v>
          </cell>
          <cell r="D1339" t="str">
            <v>Natural killer cell activity</v>
          </cell>
        </row>
        <row r="1340">
          <cell r="C1340" t="str">
            <v>PARA</v>
          </cell>
          <cell r="D1340" t="str">
            <v>Amount or percent animals infested with parasites</v>
          </cell>
        </row>
        <row r="1341">
          <cell r="C1341" t="str">
            <v>PFCR</v>
          </cell>
          <cell r="D1341" t="str">
            <v>Plaque forming cell response</v>
          </cell>
        </row>
        <row r="1342">
          <cell r="C1342" t="str">
            <v>PHAG</v>
          </cell>
          <cell r="D1342" t="str">
            <v>Phagocytosis</v>
          </cell>
        </row>
        <row r="1343">
          <cell r="C1343" t="str">
            <v>PNMA</v>
          </cell>
          <cell r="D1343" t="str">
            <v>Pneumonia</v>
          </cell>
        </row>
        <row r="1344">
          <cell r="C1344" t="str">
            <v>PRNF</v>
          </cell>
          <cell r="D1344" t="str">
            <v>Parasitic infection</v>
          </cell>
        </row>
        <row r="1345">
          <cell r="C1345" t="str">
            <v>PRTU</v>
          </cell>
          <cell r="D1345" t="str">
            <v>Proteuria</v>
          </cell>
        </row>
        <row r="1346">
          <cell r="C1346" t="str">
            <v>RBST</v>
          </cell>
          <cell r="D1346" t="str">
            <v>Respiratory Burst activity</v>
          </cell>
        </row>
        <row r="1347">
          <cell r="C1347" t="str">
            <v>RSTT</v>
          </cell>
          <cell r="D1347" t="str">
            <v>Rosette response, rosette forming cell concentration</v>
          </cell>
        </row>
        <row r="1348">
          <cell r="C1348" t="str">
            <v>THIK</v>
          </cell>
          <cell r="D1348" t="str">
            <v>Thickness</v>
          </cell>
        </row>
        <row r="1349">
          <cell r="C1349" t="str">
            <v>THYM</v>
          </cell>
          <cell r="D1349" t="str">
            <v>Thymocyte activity</v>
          </cell>
        </row>
        <row r="1350">
          <cell r="C1350" t="str">
            <v>ABSN</v>
          </cell>
          <cell r="D1350" t="str">
            <v>Abrasion</v>
          </cell>
        </row>
        <row r="1351">
          <cell r="C1351" t="str">
            <v>ADNM</v>
          </cell>
          <cell r="D1351" t="str">
            <v>Adenoma</v>
          </cell>
        </row>
        <row r="1352">
          <cell r="C1352" t="str">
            <v>AMLD</v>
          </cell>
          <cell r="D1352" t="str">
            <v>Amyloidosis</v>
          </cell>
        </row>
        <row r="1353">
          <cell r="C1353" t="str">
            <v>AUTO</v>
          </cell>
          <cell r="D1353" t="str">
            <v>Autotomy</v>
          </cell>
        </row>
        <row r="1354">
          <cell r="C1354" t="str">
            <v>BTMR</v>
          </cell>
          <cell r="D1354" t="str">
            <v>Benign tumor</v>
          </cell>
        </row>
        <row r="1355">
          <cell r="C1355" t="str">
            <v>CLRS</v>
          </cell>
          <cell r="D1355" t="str">
            <v>Chlorosis</v>
          </cell>
        </row>
        <row r="1356">
          <cell r="C1356" t="str">
            <v>CURV</v>
          </cell>
          <cell r="D1356" t="str">
            <v>Curvature</v>
          </cell>
        </row>
        <row r="1357">
          <cell r="C1357" t="str">
            <v>DAMG</v>
          </cell>
          <cell r="D1357" t="str">
            <v>Damage</v>
          </cell>
        </row>
        <row r="1358">
          <cell r="C1358" t="str">
            <v>DESI</v>
          </cell>
          <cell r="D1358" t="str">
            <v>Desiccation</v>
          </cell>
        </row>
        <row r="1359">
          <cell r="C1359" t="str">
            <v>GINJ</v>
          </cell>
          <cell r="D1359" t="str">
            <v>Injury, general</v>
          </cell>
        </row>
        <row r="1360">
          <cell r="C1360" t="str">
            <v>HDCP</v>
          </cell>
          <cell r="D1360" t="str">
            <v>Hydrocephaly</v>
          </cell>
        </row>
        <row r="1361">
          <cell r="C1361" t="str">
            <v>IFLM</v>
          </cell>
          <cell r="D1361" t="str">
            <v>Inflammation</v>
          </cell>
        </row>
        <row r="1362">
          <cell r="C1362" t="str">
            <v>IFRT</v>
          </cell>
          <cell r="D1362" t="str">
            <v>Infarction</v>
          </cell>
        </row>
        <row r="1363">
          <cell r="C1363" t="str">
            <v>LYPA</v>
          </cell>
          <cell r="D1363" t="str">
            <v>Lymphoma</v>
          </cell>
        </row>
        <row r="1364">
          <cell r="C1364" t="str">
            <v>MTMR</v>
          </cell>
          <cell r="D1364" t="str">
            <v>Malignant tumor</v>
          </cell>
        </row>
        <row r="1365">
          <cell r="C1365" t="str">
            <v>MUTI</v>
          </cell>
          <cell r="D1365" t="str">
            <v>Mutigenesis</v>
          </cell>
        </row>
        <row r="1366">
          <cell r="C1366" t="str">
            <v>OCTB</v>
          </cell>
          <cell r="D1366" t="str">
            <v>Occult blood</v>
          </cell>
        </row>
        <row r="1367">
          <cell r="C1367" t="str">
            <v>PLYP</v>
          </cell>
          <cell r="D1367" t="str">
            <v>Polyp</v>
          </cell>
        </row>
        <row r="1368">
          <cell r="C1368" t="str">
            <v>SYMP</v>
          </cell>
          <cell r="D1368" t="str">
            <v>Symptom severity index</v>
          </cell>
        </row>
        <row r="1369">
          <cell r="C1369" t="str">
            <v>THMB</v>
          </cell>
          <cell r="D1369" t="str">
            <v>Thrombosis</v>
          </cell>
        </row>
        <row r="1370">
          <cell r="C1370" t="str">
            <v>TUMR</v>
          </cell>
          <cell r="D1370" t="str">
            <v>Tumor induction</v>
          </cell>
        </row>
        <row r="1371">
          <cell r="C1371" t="str">
            <v>ULCR</v>
          </cell>
          <cell r="D1371" t="str">
            <v>Ulcer</v>
          </cell>
        </row>
        <row r="1372">
          <cell r="C1372" t="str">
            <v>VASC</v>
          </cell>
          <cell r="D1372" t="str">
            <v>Vascular disruption</v>
          </cell>
        </row>
        <row r="1373">
          <cell r="C1373" t="str">
            <v>WART</v>
          </cell>
          <cell r="D1373" t="str">
            <v>Papilloma, wart</v>
          </cell>
        </row>
        <row r="1374">
          <cell r="C1374" t="str">
            <v>ANOR</v>
          </cell>
          <cell r="D1374" t="str">
            <v>Anorexia</v>
          </cell>
        </row>
        <row r="1375">
          <cell r="C1375" t="str">
            <v>ATAX</v>
          </cell>
          <cell r="D1375" t="str">
            <v>Ataxia</v>
          </cell>
        </row>
        <row r="1376">
          <cell r="C1376" t="str">
            <v>CONV</v>
          </cell>
          <cell r="D1376" t="str">
            <v>Convulsions</v>
          </cell>
        </row>
        <row r="1377">
          <cell r="C1377" t="str">
            <v>GITX</v>
          </cell>
          <cell r="D1377" t="str">
            <v>Intoxication, general</v>
          </cell>
        </row>
        <row r="1378">
          <cell r="C1378" t="str">
            <v>IMBL</v>
          </cell>
          <cell r="D1378" t="str">
            <v>Immobile</v>
          </cell>
        </row>
        <row r="1379">
          <cell r="C1379" t="str">
            <v>INCO</v>
          </cell>
          <cell r="D1379" t="str">
            <v>Incoordination</v>
          </cell>
        </row>
        <row r="1380">
          <cell r="C1380" t="str">
            <v>MBLT</v>
          </cell>
          <cell r="D1380" t="str">
            <v>Mobility</v>
          </cell>
        </row>
        <row r="1381">
          <cell r="C1381" t="str">
            <v>PARL</v>
          </cell>
          <cell r="D1381" t="str">
            <v>Paralysis</v>
          </cell>
        </row>
        <row r="1382">
          <cell r="C1382" t="str">
            <v>TINT</v>
          </cell>
          <cell r="D1382" t="str">
            <v>Time to signs of intoxication</v>
          </cell>
        </row>
        <row r="1383">
          <cell r="C1383" t="str">
            <v>2DOG</v>
          </cell>
          <cell r="D1383" t="str">
            <v>2-deoxy-D-glucose</v>
          </cell>
        </row>
        <row r="1384">
          <cell r="C1384" t="str">
            <v>AAUP</v>
          </cell>
          <cell r="D1384" t="str">
            <v>Amino acid uptake</v>
          </cell>
        </row>
        <row r="1385">
          <cell r="C1385" t="str">
            <v>ABSC</v>
          </cell>
          <cell r="D1385" t="str">
            <v>Abscission</v>
          </cell>
        </row>
        <row r="1386">
          <cell r="C1386" t="str">
            <v>ADPE</v>
          </cell>
          <cell r="D1386" t="str">
            <v>Adsorption efficiency</v>
          </cell>
        </row>
        <row r="1387">
          <cell r="C1387" t="str">
            <v>ADPO</v>
          </cell>
          <cell r="D1387" t="str">
            <v>Oxidative phosphorylation</v>
          </cell>
        </row>
        <row r="1388">
          <cell r="C1388" t="str">
            <v>ADTH</v>
          </cell>
          <cell r="D1388" t="str">
            <v>Auditory Threshold</v>
          </cell>
        </row>
        <row r="1389">
          <cell r="C1389" t="str">
            <v>AECG</v>
          </cell>
          <cell r="D1389" t="str">
            <v>Abnormal ECG (electrocardiogram)</v>
          </cell>
        </row>
        <row r="1390">
          <cell r="C1390" t="str">
            <v>AECH</v>
          </cell>
          <cell r="D1390" t="str">
            <v>Adenylate energy charges (AEC)</v>
          </cell>
        </row>
        <row r="1391">
          <cell r="C1391" t="str">
            <v>AEXR</v>
          </cell>
          <cell r="D1391" t="str">
            <v>Ammonia excretion</v>
          </cell>
        </row>
        <row r="1392">
          <cell r="C1392" t="str">
            <v>AGUP</v>
          </cell>
          <cell r="D1392" t="str">
            <v>Silver uptake</v>
          </cell>
        </row>
        <row r="1393">
          <cell r="C1393" t="str">
            <v>AHIN</v>
          </cell>
          <cell r="D1393" t="str">
            <v>A-H intervals</v>
          </cell>
        </row>
        <row r="1394">
          <cell r="C1394" t="str">
            <v>ALAE</v>
          </cell>
          <cell r="D1394" t="str">
            <v>Aminolevulinic acid excretion</v>
          </cell>
        </row>
        <row r="1395">
          <cell r="C1395" t="str">
            <v>ALEX</v>
          </cell>
          <cell r="D1395" t="str">
            <v>Aluminum excretion</v>
          </cell>
        </row>
        <row r="1396">
          <cell r="C1396" t="str">
            <v>AMQU</v>
          </cell>
          <cell r="D1396" t="str">
            <v>Ammonia Quotient (AQ)</v>
          </cell>
        </row>
        <row r="1397">
          <cell r="C1397" t="str">
            <v>ANBC</v>
          </cell>
          <cell r="D1397" t="str">
            <v>Aniline binding capability</v>
          </cell>
        </row>
        <row r="1398">
          <cell r="C1398" t="str">
            <v>ANUP</v>
          </cell>
          <cell r="D1398" t="str">
            <v>Aniline uptake</v>
          </cell>
        </row>
        <row r="1399">
          <cell r="C1399" t="str">
            <v>APCT</v>
          </cell>
          <cell r="D1399" t="str">
            <v>Aerobic protein catabolism</v>
          </cell>
        </row>
        <row r="1400">
          <cell r="C1400" t="str">
            <v>ASML</v>
          </cell>
          <cell r="D1400" t="str">
            <v>Assimilation efficiency</v>
          </cell>
        </row>
        <row r="1401">
          <cell r="C1401" t="str">
            <v>ASUP</v>
          </cell>
          <cell r="D1401" t="str">
            <v>Arsenic uptake</v>
          </cell>
        </row>
        <row r="1402">
          <cell r="C1402" t="str">
            <v>ATFL</v>
          </cell>
          <cell r="D1402" t="str">
            <v>Aortic flow</v>
          </cell>
        </row>
        <row r="1403">
          <cell r="C1403" t="str">
            <v>ATUP</v>
          </cell>
          <cell r="D1403" t="str">
            <v>C-14 Acetate uptake</v>
          </cell>
        </row>
        <row r="1404">
          <cell r="C1404" t="str">
            <v>AVCD</v>
          </cell>
          <cell r="D1404" t="str">
            <v>AtrioVentricular conduction delay</v>
          </cell>
        </row>
        <row r="1405">
          <cell r="C1405" t="str">
            <v>AXSS</v>
          </cell>
          <cell r="D1405" t="str">
            <v>Axis shift</v>
          </cell>
        </row>
        <row r="1406">
          <cell r="C1406" t="str">
            <v>BAAT</v>
          </cell>
          <cell r="D1406" t="str">
            <v>rBAT induced amino acid transfer</v>
          </cell>
        </row>
        <row r="1407">
          <cell r="C1407" t="str">
            <v>BDFW</v>
          </cell>
          <cell r="D1407" t="str">
            <v>Blood flow</v>
          </cell>
        </row>
        <row r="1408">
          <cell r="C1408" t="str">
            <v>BDVL</v>
          </cell>
          <cell r="D1408" t="str">
            <v>Blood volume</v>
          </cell>
        </row>
        <row r="1409">
          <cell r="C1409" t="str">
            <v>BEXC</v>
          </cell>
          <cell r="D1409" t="str">
            <v>Boron Excretion</v>
          </cell>
        </row>
        <row r="1410">
          <cell r="C1410" t="str">
            <v>BLPR</v>
          </cell>
          <cell r="D1410" t="str">
            <v>Blood pressure</v>
          </cell>
        </row>
        <row r="1411">
          <cell r="C1411" t="str">
            <v>BLUM</v>
          </cell>
          <cell r="D1411" t="str">
            <v>Bioluminescence</v>
          </cell>
        </row>
        <row r="1412">
          <cell r="C1412" t="str">
            <v>BNDS</v>
          </cell>
          <cell r="D1412" t="str">
            <v>Bending strength</v>
          </cell>
        </row>
        <row r="1413">
          <cell r="C1413" t="str">
            <v>BTFT</v>
          </cell>
          <cell r="D1413" t="str">
            <v>Butter fat</v>
          </cell>
        </row>
        <row r="1414">
          <cell r="C1414" t="str">
            <v>BTMP</v>
          </cell>
          <cell r="D1414" t="str">
            <v>Body temperature</v>
          </cell>
        </row>
        <row r="1415">
          <cell r="C1415" t="str">
            <v>C14U</v>
          </cell>
          <cell r="D1415" t="str">
            <v>C-14 Uptake</v>
          </cell>
        </row>
        <row r="1416">
          <cell r="C1416" t="str">
            <v>CAAS</v>
          </cell>
          <cell r="D1416" t="str">
            <v>Calcium assimilation</v>
          </cell>
        </row>
        <row r="1417">
          <cell r="C1417" t="str">
            <v>CAEX</v>
          </cell>
          <cell r="D1417" t="str">
            <v>Calcium excretion</v>
          </cell>
        </row>
        <row r="1418">
          <cell r="C1418" t="str">
            <v>CANU</v>
          </cell>
          <cell r="D1418" t="str">
            <v>Calcium not excreted</v>
          </cell>
        </row>
        <row r="1419">
          <cell r="C1419" t="str">
            <v>CARE</v>
          </cell>
          <cell r="D1419" t="str">
            <v>Calcium retained</v>
          </cell>
        </row>
        <row r="1420">
          <cell r="C1420" t="str">
            <v>CARU</v>
          </cell>
          <cell r="D1420" t="str">
            <v>Calcium retention to utilization ratio</v>
          </cell>
        </row>
        <row r="1421">
          <cell r="C1421" t="str">
            <v>CASS</v>
          </cell>
          <cell r="D1421" t="str">
            <v>Carbon assimilation</v>
          </cell>
        </row>
        <row r="1422">
          <cell r="C1422" t="str">
            <v>CATR</v>
          </cell>
          <cell r="D1422" t="str">
            <v>Calcium transfer</v>
          </cell>
        </row>
        <row r="1423">
          <cell r="C1423" t="str">
            <v>CATU</v>
          </cell>
          <cell r="D1423" t="str">
            <v>Calcium transfer to utilization ratio</v>
          </cell>
        </row>
        <row r="1424">
          <cell r="C1424" t="str">
            <v>CAUP</v>
          </cell>
          <cell r="D1424" t="str">
            <v>Calcium uptake</v>
          </cell>
        </row>
        <row r="1425">
          <cell r="C1425" t="str">
            <v>CCCL</v>
          </cell>
          <cell r="D1425" t="str">
            <v>Coccolith formation</v>
          </cell>
        </row>
        <row r="1426">
          <cell r="C1426" t="str">
            <v>CDEX</v>
          </cell>
          <cell r="D1426" t="str">
            <v>Cadmium excretion</v>
          </cell>
        </row>
        <row r="1427">
          <cell r="C1427" t="str">
            <v>CDIN</v>
          </cell>
          <cell r="D1427" t="str">
            <v>Cardiac index</v>
          </cell>
        </row>
        <row r="1428">
          <cell r="C1428" t="str">
            <v>CDOP</v>
          </cell>
          <cell r="D1428" t="str">
            <v>Cardiac output</v>
          </cell>
        </row>
        <row r="1429">
          <cell r="C1429" t="str">
            <v>CDUP</v>
          </cell>
          <cell r="D1429" t="str">
            <v>Cadmium uptake</v>
          </cell>
        </row>
        <row r="1430">
          <cell r="C1430" t="str">
            <v>CEBS</v>
          </cell>
          <cell r="D1430" t="str">
            <v>Cytosolic estrogen binding site</v>
          </cell>
        </row>
        <row r="1431">
          <cell r="C1431" t="str">
            <v>CFIX</v>
          </cell>
          <cell r="D1431" t="str">
            <v>Carbon fixation</v>
          </cell>
        </row>
        <row r="1432">
          <cell r="C1432" t="str">
            <v>CFLW</v>
          </cell>
          <cell r="D1432" t="str">
            <v>Coronary flow</v>
          </cell>
        </row>
        <row r="1433">
          <cell r="C1433" t="str">
            <v>CLCL</v>
          </cell>
          <cell r="D1433" t="str">
            <v>Chloride clearance</v>
          </cell>
        </row>
        <row r="1434">
          <cell r="C1434" t="str">
            <v>CLEX</v>
          </cell>
          <cell r="D1434" t="str">
            <v>Chloride excretion</v>
          </cell>
        </row>
        <row r="1435">
          <cell r="C1435" t="str">
            <v>CLFX</v>
          </cell>
          <cell r="D1435" t="str">
            <v>Chloride flux</v>
          </cell>
        </row>
        <row r="1436">
          <cell r="C1436" t="str">
            <v>CLNC</v>
          </cell>
          <cell r="D1436" t="str">
            <v>Clearance</v>
          </cell>
        </row>
        <row r="1437">
          <cell r="C1437" t="str">
            <v>CLRC</v>
          </cell>
          <cell r="D1437" t="str">
            <v>Caloric content</v>
          </cell>
        </row>
        <row r="1438">
          <cell r="C1438" t="str">
            <v>CLUP</v>
          </cell>
          <cell r="D1438" t="str">
            <v>Chloride uptake</v>
          </cell>
        </row>
        <row r="1439">
          <cell r="C1439" t="str">
            <v>CMPS</v>
          </cell>
          <cell r="D1439" t="str">
            <v>Compression strength</v>
          </cell>
        </row>
        <row r="1440">
          <cell r="C1440" t="str">
            <v>CMRB</v>
          </cell>
          <cell r="D1440" t="str">
            <v>Cholinergic muscarinic receptor binding</v>
          </cell>
        </row>
        <row r="1441">
          <cell r="C1441" t="str">
            <v>CNVY</v>
          </cell>
          <cell r="D1441" t="str">
            <v>Conductivity</v>
          </cell>
        </row>
        <row r="1442">
          <cell r="C1442" t="str">
            <v>CO2A</v>
          </cell>
          <cell r="D1442" t="str">
            <v>Carbon dioxide assimilation</v>
          </cell>
        </row>
        <row r="1443">
          <cell r="C1443" t="str">
            <v>CO2F</v>
          </cell>
          <cell r="D1443" t="str">
            <v>CO2 Fixation</v>
          </cell>
        </row>
        <row r="1444">
          <cell r="C1444" t="str">
            <v>CO2T</v>
          </cell>
          <cell r="D1444" t="str">
            <v>Carbon dioxide tension</v>
          </cell>
        </row>
        <row r="1445">
          <cell r="C1445" t="str">
            <v>COCE</v>
          </cell>
          <cell r="D1445" t="str">
            <v>Coupling coefficient</v>
          </cell>
        </row>
        <row r="1446">
          <cell r="C1446" t="str">
            <v>COEX</v>
          </cell>
          <cell r="D1446" t="str">
            <v>Cobalt excretion</v>
          </cell>
        </row>
        <row r="1447">
          <cell r="C1447" t="str">
            <v>COGH</v>
          </cell>
          <cell r="D1447" t="str">
            <v>Cough</v>
          </cell>
        </row>
        <row r="1448">
          <cell r="C1448" t="str">
            <v>COLD</v>
          </cell>
          <cell r="D1448" t="str">
            <v>Cold hardiness</v>
          </cell>
        </row>
        <row r="1449">
          <cell r="C1449" t="str">
            <v>COUP</v>
          </cell>
          <cell r="D1449" t="str">
            <v>Cobalt uptake</v>
          </cell>
        </row>
        <row r="1450">
          <cell r="C1450" t="str">
            <v>CPCT</v>
          </cell>
          <cell r="D1450" t="str">
            <v>Capacitance</v>
          </cell>
        </row>
        <row r="1451">
          <cell r="C1451" t="str">
            <v>CRAT</v>
          </cell>
          <cell r="D1451" t="str">
            <v>Contraction rate</v>
          </cell>
        </row>
        <row r="1452">
          <cell r="C1452" t="str">
            <v>CREX</v>
          </cell>
          <cell r="D1452" t="str">
            <v>Chromium excretion</v>
          </cell>
        </row>
        <row r="1453">
          <cell r="C1453" t="str">
            <v>CRSP</v>
          </cell>
          <cell r="D1453" t="str">
            <v>Cellular respiration</v>
          </cell>
        </row>
        <row r="1454">
          <cell r="C1454" t="str">
            <v>CRUP</v>
          </cell>
          <cell r="D1454" t="str">
            <v>Chromium uptake</v>
          </cell>
        </row>
        <row r="1455">
          <cell r="C1455" t="str">
            <v>CTIM</v>
          </cell>
          <cell r="D1455" t="str">
            <v>Clotting time</v>
          </cell>
        </row>
        <row r="1456">
          <cell r="C1456" t="str">
            <v>CTSL</v>
          </cell>
          <cell r="D1456" t="str">
            <v>Carbon translocation</v>
          </cell>
        </row>
        <row r="1457">
          <cell r="C1457" t="str">
            <v>CUEX</v>
          </cell>
          <cell r="D1457" t="str">
            <v>Copper excretion</v>
          </cell>
        </row>
        <row r="1458">
          <cell r="C1458" t="str">
            <v>CUUP</v>
          </cell>
          <cell r="D1458" t="str">
            <v>Copper uptake</v>
          </cell>
        </row>
        <row r="1459">
          <cell r="C1459" t="str">
            <v>CYSU</v>
          </cell>
          <cell r="D1459" t="str">
            <v>Cystine uptake</v>
          </cell>
        </row>
        <row r="1460">
          <cell r="C1460" t="str">
            <v>DCRG</v>
          </cell>
          <cell r="D1460" t="str">
            <v>Discharge</v>
          </cell>
        </row>
        <row r="1461">
          <cell r="C1461" t="str">
            <v>DFIX</v>
          </cell>
          <cell r="D1461" t="str">
            <v>Dark fixation</v>
          </cell>
        </row>
        <row r="1462">
          <cell r="C1462" t="str">
            <v>DGST</v>
          </cell>
          <cell r="D1462" t="str">
            <v>Digestion</v>
          </cell>
        </row>
        <row r="1463">
          <cell r="C1463" t="str">
            <v>DORB</v>
          </cell>
          <cell r="D1463" t="str">
            <v>Dormancy break change, plants</v>
          </cell>
        </row>
        <row r="1464">
          <cell r="C1464" t="str">
            <v>DORI</v>
          </cell>
          <cell r="D1464" t="str">
            <v>Dormancy induction, plants</v>
          </cell>
        </row>
        <row r="1465">
          <cell r="C1465" t="str">
            <v>DPAU</v>
          </cell>
          <cell r="D1465" t="str">
            <v>Dopamine uptake</v>
          </cell>
        </row>
        <row r="1466">
          <cell r="C1466" t="str">
            <v>DPUP</v>
          </cell>
          <cell r="D1466" t="str">
            <v>2,4-Dichlorophenol uptake</v>
          </cell>
        </row>
        <row r="1467">
          <cell r="C1467" t="str">
            <v>DRRH</v>
          </cell>
          <cell r="D1467" t="str">
            <v>Diarrhea</v>
          </cell>
        </row>
        <row r="1468">
          <cell r="C1468" t="str">
            <v>DSPS</v>
          </cell>
          <cell r="D1468" t="str">
            <v>Diastolic pressure</v>
          </cell>
        </row>
        <row r="1469">
          <cell r="C1469" t="str">
            <v>ECPT</v>
          </cell>
          <cell r="D1469" t="str">
            <v>Energy charge potential</v>
          </cell>
        </row>
        <row r="1470">
          <cell r="C1470" t="str">
            <v>ECTG</v>
          </cell>
          <cell r="D1470" t="str">
            <v>Electrocorticogram</v>
          </cell>
        </row>
        <row r="1471">
          <cell r="C1471" t="str">
            <v>ECYC</v>
          </cell>
          <cell r="D1471" t="str">
            <v>Estrous cycle</v>
          </cell>
        </row>
        <row r="1472">
          <cell r="C1472" t="str">
            <v>EECG</v>
          </cell>
          <cell r="D1472" t="str">
            <v>Electroencephalogram</v>
          </cell>
        </row>
        <row r="1473">
          <cell r="C1473" t="str">
            <v>EEUR</v>
          </cell>
          <cell r="D1473" t="str">
            <v>Endogenous excreted urea</v>
          </cell>
        </row>
        <row r="1474">
          <cell r="C1474" t="str">
            <v>EFFC</v>
          </cell>
          <cell r="D1474" t="str">
            <v>Efficiency</v>
          </cell>
        </row>
        <row r="1475">
          <cell r="C1475" t="str">
            <v>EMCN</v>
          </cell>
          <cell r="D1475" t="str">
            <v>Emaciation, emaciated</v>
          </cell>
        </row>
        <row r="1476">
          <cell r="C1476" t="str">
            <v>ENST</v>
          </cell>
          <cell r="D1476" t="str">
            <v>Encystment</v>
          </cell>
        </row>
        <row r="1477">
          <cell r="C1477" t="str">
            <v>EOCL</v>
          </cell>
          <cell r="D1477" t="str">
            <v>Electro-oculography</v>
          </cell>
        </row>
        <row r="1478">
          <cell r="C1478" t="str">
            <v>EPYR</v>
          </cell>
          <cell r="D1478" t="str">
            <v>Electrophysiological response</v>
          </cell>
        </row>
        <row r="1479">
          <cell r="C1479" t="str">
            <v>ERLD</v>
          </cell>
          <cell r="D1479" t="str">
            <v>Electroretinography light peak/dark ratio</v>
          </cell>
        </row>
        <row r="1480">
          <cell r="C1480" t="str">
            <v>ERWA</v>
          </cell>
          <cell r="D1480" t="str">
            <v>Electroretinography wave amplitude</v>
          </cell>
        </row>
        <row r="1481">
          <cell r="C1481" t="str">
            <v>ERWI</v>
          </cell>
          <cell r="D1481" t="str">
            <v>Electroretinography wave implicit time</v>
          </cell>
        </row>
        <row r="1482">
          <cell r="C1482" t="str">
            <v>ERWL</v>
          </cell>
          <cell r="D1482" t="str">
            <v>Electroretinography wave latent time</v>
          </cell>
        </row>
        <row r="1483">
          <cell r="C1483" t="str">
            <v>ERWV</v>
          </cell>
          <cell r="D1483" t="str">
            <v>Electroretinography wave</v>
          </cell>
        </row>
        <row r="1484">
          <cell r="C1484" t="str">
            <v>ESGM</v>
          </cell>
          <cell r="D1484" t="str">
            <v>Estrogen metabolism</v>
          </cell>
        </row>
        <row r="1485">
          <cell r="C1485" t="str">
            <v>ESUP</v>
          </cell>
          <cell r="D1485" t="str">
            <v>Eosin uptake</v>
          </cell>
        </row>
        <row r="1486">
          <cell r="C1486" t="str">
            <v>ETSA</v>
          </cell>
          <cell r="D1486" t="str">
            <v>Electron transfer system activity</v>
          </cell>
        </row>
        <row r="1487">
          <cell r="C1487" t="str">
            <v>EXCR</v>
          </cell>
          <cell r="D1487" t="str">
            <v>Excretion rate</v>
          </cell>
        </row>
        <row r="1488">
          <cell r="C1488" t="str">
            <v>EYTH</v>
          </cell>
          <cell r="D1488" t="str">
            <v>Erythema</v>
          </cell>
        </row>
        <row r="1489">
          <cell r="C1489" t="str">
            <v>FATT</v>
          </cell>
          <cell r="D1489" t="str">
            <v>Obese</v>
          </cell>
        </row>
        <row r="1490">
          <cell r="C1490" t="str">
            <v>FDAR</v>
          </cell>
          <cell r="D1490" t="str">
            <v>Food absorption rate</v>
          </cell>
        </row>
        <row r="1491">
          <cell r="C1491" t="str">
            <v>FDCV</v>
          </cell>
          <cell r="D1491" t="str">
            <v>Food conversion efficiency</v>
          </cell>
        </row>
        <row r="1492">
          <cell r="C1492" t="str">
            <v>FECL</v>
          </cell>
          <cell r="D1492" t="str">
            <v>Fecal production</v>
          </cell>
        </row>
        <row r="1493">
          <cell r="C1493" t="str">
            <v>FEEX</v>
          </cell>
          <cell r="D1493" t="str">
            <v>Iron excretion</v>
          </cell>
        </row>
        <row r="1494">
          <cell r="C1494" t="str">
            <v>FEPP</v>
          </cell>
          <cell r="D1494" t="str">
            <v>Fecal production</v>
          </cell>
        </row>
        <row r="1495">
          <cell r="C1495" t="str">
            <v>FEUP</v>
          </cell>
          <cell r="D1495" t="str">
            <v>Iron uptake</v>
          </cell>
        </row>
        <row r="1496">
          <cell r="C1496" t="str">
            <v>FLUX</v>
          </cell>
          <cell r="D1496" t="str">
            <v>Flux, across membranes</v>
          </cell>
        </row>
        <row r="1497">
          <cell r="C1497" t="str">
            <v>FVOL</v>
          </cell>
          <cell r="D1497" t="str">
            <v>Fluid volume</v>
          </cell>
        </row>
        <row r="1498">
          <cell r="C1498" t="str">
            <v>GAEX</v>
          </cell>
          <cell r="D1498" t="str">
            <v>Glycolic acid excretion</v>
          </cell>
        </row>
        <row r="1499">
          <cell r="C1499" t="str">
            <v>GCBN</v>
          </cell>
          <cell r="D1499" t="str">
            <v>Gap charge balance</v>
          </cell>
        </row>
        <row r="1500">
          <cell r="C1500" t="str">
            <v>GFRT</v>
          </cell>
          <cell r="D1500" t="str">
            <v>Glomerular filtration rate</v>
          </cell>
        </row>
        <row r="1501">
          <cell r="C1501" t="str">
            <v>GLFO</v>
          </cell>
          <cell r="D1501" t="str">
            <v>Galactocele formation</v>
          </cell>
        </row>
        <row r="1502">
          <cell r="C1502" t="str">
            <v>GLGN</v>
          </cell>
          <cell r="D1502" t="str">
            <v>Glucogenesis</v>
          </cell>
        </row>
        <row r="1503">
          <cell r="C1503" t="str">
            <v>GLSY</v>
          </cell>
          <cell r="D1503" t="str">
            <v>Glycogen synthesis</v>
          </cell>
        </row>
        <row r="1504">
          <cell r="C1504" t="str">
            <v>GLUP</v>
          </cell>
          <cell r="D1504" t="str">
            <v>Glucose uptake</v>
          </cell>
        </row>
        <row r="1505">
          <cell r="C1505" t="str">
            <v>GLYU</v>
          </cell>
          <cell r="D1505" t="str">
            <v>Glycine uptake</v>
          </cell>
        </row>
        <row r="1506">
          <cell r="C1506" t="str">
            <v>GPHY</v>
          </cell>
          <cell r="D1506" t="str">
            <v>Physiology, general</v>
          </cell>
        </row>
        <row r="1507">
          <cell r="C1507" t="str">
            <v>GRAU</v>
          </cell>
          <cell r="D1507" t="str">
            <v>Granule/grain creation</v>
          </cell>
        </row>
        <row r="1508">
          <cell r="C1508" t="str">
            <v>GSTF</v>
          </cell>
          <cell r="D1508" t="str">
            <v>Gas transfer</v>
          </cell>
        </row>
        <row r="1509">
          <cell r="C1509" t="str">
            <v>GYCU</v>
          </cell>
          <cell r="D1509" t="str">
            <v>Glycerol uptake</v>
          </cell>
        </row>
        <row r="1510">
          <cell r="C1510" t="str">
            <v>GYEX</v>
          </cell>
          <cell r="D1510" t="str">
            <v>Glycolate excretion</v>
          </cell>
        </row>
        <row r="1511">
          <cell r="C1511" t="str">
            <v>H3BD</v>
          </cell>
          <cell r="D1511" t="str">
            <v>Hemicholium-3 binding</v>
          </cell>
        </row>
        <row r="1512">
          <cell r="C1512" t="str">
            <v>H3UP</v>
          </cell>
          <cell r="D1512" t="str">
            <v>H-3 uptake</v>
          </cell>
        </row>
        <row r="1513">
          <cell r="C1513" t="str">
            <v>HCFX</v>
          </cell>
          <cell r="D1513" t="str">
            <v>Hydrogen Carbonate flux</v>
          </cell>
        </row>
        <row r="1514">
          <cell r="C1514" t="str">
            <v>HGUP</v>
          </cell>
          <cell r="D1514" t="str">
            <v>Mercury uptake</v>
          </cell>
        </row>
        <row r="1515">
          <cell r="C1515" t="str">
            <v>HLSS</v>
          </cell>
          <cell r="D1515" t="str">
            <v>Alopecia, Hair loss</v>
          </cell>
        </row>
        <row r="1516">
          <cell r="C1516" t="str">
            <v>HNPH</v>
          </cell>
          <cell r="D1516" t="str">
            <v>Hydronephrosis</v>
          </cell>
        </row>
        <row r="1517">
          <cell r="C1517" t="str">
            <v>HPRR</v>
          </cell>
          <cell r="D1517" t="str">
            <v>Heat production rate</v>
          </cell>
        </row>
        <row r="1518">
          <cell r="C1518" t="str">
            <v>HPSR</v>
          </cell>
          <cell r="D1518" t="str">
            <v>High pressure</v>
          </cell>
        </row>
        <row r="1519">
          <cell r="C1519" t="str">
            <v>HTDP</v>
          </cell>
          <cell r="D1519" t="str">
            <v>Heart double product (heart rate*cardiac output)</v>
          </cell>
        </row>
        <row r="1520">
          <cell r="C1520" t="str">
            <v>HTRT</v>
          </cell>
          <cell r="D1520" t="str">
            <v>Heart rate</v>
          </cell>
        </row>
        <row r="1521">
          <cell r="C1521" t="str">
            <v>HYDR</v>
          </cell>
          <cell r="D1521" t="str">
            <v>Hydration</v>
          </cell>
        </row>
        <row r="1522">
          <cell r="C1522" t="str">
            <v>HYPR</v>
          </cell>
          <cell r="D1522" t="str">
            <v>Hyperactivity</v>
          </cell>
        </row>
        <row r="1523">
          <cell r="C1523" t="str">
            <v>HYTN</v>
          </cell>
          <cell r="D1523" t="str">
            <v>Hypertension</v>
          </cell>
        </row>
        <row r="1524">
          <cell r="C1524" t="str">
            <v>INRE</v>
          </cell>
          <cell r="D1524" t="str">
            <v>Input resistance</v>
          </cell>
        </row>
        <row r="1525">
          <cell r="C1525" t="str">
            <v>IOUP</v>
          </cell>
          <cell r="D1525" t="str">
            <v>Ion uptake</v>
          </cell>
        </row>
        <row r="1526">
          <cell r="C1526" t="str">
            <v>IRAX</v>
          </cell>
          <cell r="D1526" t="str">
            <v>Cell Migration Inhibition (Immune
Response Activity)</v>
          </cell>
        </row>
        <row r="1527">
          <cell r="C1527" t="str">
            <v>IRRI</v>
          </cell>
          <cell r="D1527" t="str">
            <v>Irritation</v>
          </cell>
        </row>
        <row r="1528">
          <cell r="C1528" t="str">
            <v>IUPT</v>
          </cell>
          <cell r="D1528" t="str">
            <v>Iodine uptake</v>
          </cell>
        </row>
        <row r="1529">
          <cell r="C1529" t="str">
            <v>IVCD</v>
          </cell>
          <cell r="D1529" t="str">
            <v>Intraventricular conduction defects</v>
          </cell>
        </row>
        <row r="1530">
          <cell r="C1530" t="str">
            <v>JRAC</v>
          </cell>
          <cell r="D1530" t="str">
            <v>Junctional resistance (AC)</v>
          </cell>
        </row>
        <row r="1531">
          <cell r="C1531" t="str">
            <v>JRDC</v>
          </cell>
          <cell r="D1531" t="str">
            <v>Junctional resistance (DC)</v>
          </cell>
        </row>
        <row r="1532">
          <cell r="C1532" t="str">
            <v>KEXC</v>
          </cell>
          <cell r="D1532" t="str">
            <v>Potassium excretion</v>
          </cell>
        </row>
        <row r="1533">
          <cell r="C1533" t="str">
            <v>KPCL</v>
          </cell>
          <cell r="D1533" t="str">
            <v>Potassium clearance</v>
          </cell>
        </row>
        <row r="1534">
          <cell r="C1534" t="str">
            <v>KUPT</v>
          </cell>
          <cell r="D1534" t="str">
            <v>Potassium uptake</v>
          </cell>
        </row>
        <row r="1535">
          <cell r="C1535" t="str">
            <v>LABS</v>
          </cell>
          <cell r="D1535" t="str">
            <v>Leucine absorption</v>
          </cell>
        </row>
        <row r="1536">
          <cell r="C1536" t="str">
            <v>LDGT</v>
          </cell>
          <cell r="D1536" t="str">
            <v>Lipid digestion</v>
          </cell>
        </row>
        <row r="1537">
          <cell r="C1537" t="str">
            <v>LDMT</v>
          </cell>
          <cell r="D1537" t="str">
            <v>Lipid metabolism</v>
          </cell>
        </row>
        <row r="1538">
          <cell r="C1538" t="str">
            <v>LDPX</v>
          </cell>
          <cell r="D1538" t="str">
            <v>Lipid peroxidation</v>
          </cell>
        </row>
        <row r="1539">
          <cell r="C1539" t="str">
            <v>LEUT</v>
          </cell>
          <cell r="D1539" t="str">
            <v>Leucine Transport</v>
          </cell>
        </row>
        <row r="1540">
          <cell r="C1540" t="str">
            <v>LPBS</v>
          </cell>
          <cell r="D1540" t="str">
            <v>Lipid biosynthesis</v>
          </cell>
        </row>
        <row r="1541">
          <cell r="C1541" t="str">
            <v>LTPT</v>
          </cell>
          <cell r="D1541" t="str">
            <v>Long-term pontentiation</v>
          </cell>
        </row>
        <row r="1542">
          <cell r="C1542" t="str">
            <v>LTSP</v>
          </cell>
          <cell r="D1542" t="str">
            <v>Leucine transport</v>
          </cell>
        </row>
        <row r="1543">
          <cell r="C1543" t="str">
            <v>MBCR</v>
          </cell>
          <cell r="D1543" t="str">
            <v>Metallothionein binding capacity ratio</v>
          </cell>
        </row>
        <row r="1544">
          <cell r="C1544" t="str">
            <v>MBPT</v>
          </cell>
          <cell r="D1544" t="str">
            <v>Membrane Potential</v>
          </cell>
        </row>
        <row r="1545">
          <cell r="C1545" t="str">
            <v>MCCL</v>
          </cell>
          <cell r="D1545" t="str">
            <v>Malocclusion</v>
          </cell>
        </row>
        <row r="1546">
          <cell r="C1546" t="str">
            <v>MCCN</v>
          </cell>
          <cell r="D1546" t="str">
            <v>Microorganism cenosis</v>
          </cell>
        </row>
        <row r="1547">
          <cell r="C1547" t="str">
            <v>MCUS</v>
          </cell>
          <cell r="D1547" t="str">
            <v>Mucus production</v>
          </cell>
        </row>
        <row r="1548">
          <cell r="C1548" t="str">
            <v>MGEX</v>
          </cell>
          <cell r="D1548" t="str">
            <v>Magnesium Excretion</v>
          </cell>
        </row>
        <row r="1549">
          <cell r="C1549" t="str">
            <v>MGUP</v>
          </cell>
          <cell r="D1549" t="str">
            <v>Magnesium uptake</v>
          </cell>
        </row>
        <row r="1550">
          <cell r="C1550" t="str">
            <v>MILK</v>
          </cell>
          <cell r="D1550" t="str">
            <v>Milk</v>
          </cell>
        </row>
        <row r="1551">
          <cell r="C1551" t="str">
            <v>MIOS</v>
          </cell>
          <cell r="D1551" t="str">
            <v>Miosis</v>
          </cell>
        </row>
        <row r="1552">
          <cell r="C1552" t="str">
            <v>MNER</v>
          </cell>
          <cell r="D1552" t="str">
            <v>Minerialization</v>
          </cell>
        </row>
        <row r="1553">
          <cell r="C1553" t="str">
            <v>MNEX</v>
          </cell>
          <cell r="D1553" t="str">
            <v>Manganese excretion</v>
          </cell>
        </row>
        <row r="1554">
          <cell r="C1554" t="str">
            <v>MNTL</v>
          </cell>
          <cell r="D1554" t="str">
            <v>Manganese translocation</v>
          </cell>
        </row>
        <row r="1555">
          <cell r="C1555" t="str">
            <v>MNUP</v>
          </cell>
          <cell r="D1555" t="str">
            <v>Manganese uptake</v>
          </cell>
        </row>
        <row r="1556">
          <cell r="C1556" t="str">
            <v>MOEX</v>
          </cell>
          <cell r="D1556" t="str">
            <v>Molybdenum excretion</v>
          </cell>
        </row>
        <row r="1557">
          <cell r="C1557" t="str">
            <v>MYCO</v>
          </cell>
          <cell r="D1557" t="str">
            <v>Mycorrhizal colonization</v>
          </cell>
        </row>
        <row r="1558">
          <cell r="C1558" t="str">
            <v>NACL</v>
          </cell>
          <cell r="D1558" t="str">
            <v>Sodium clearance</v>
          </cell>
        </row>
        <row r="1559">
          <cell r="C1559" t="str">
            <v>NAEX</v>
          </cell>
          <cell r="D1559" t="str">
            <v>Sodium Excretion</v>
          </cell>
        </row>
        <row r="1560">
          <cell r="C1560" t="str">
            <v>NAFX</v>
          </cell>
          <cell r="D1560" t="str">
            <v>Sodium flux</v>
          </cell>
        </row>
        <row r="1561">
          <cell r="C1561" t="str">
            <v>NASM</v>
          </cell>
          <cell r="D1561" t="str">
            <v>Nitrogen Assimilation</v>
          </cell>
        </row>
        <row r="1562">
          <cell r="C1562" t="str">
            <v>NAST</v>
          </cell>
          <cell r="D1562" t="str">
            <v>Nastic movements</v>
          </cell>
        </row>
        <row r="1563">
          <cell r="C1563" t="str">
            <v>NAUP</v>
          </cell>
          <cell r="D1563" t="str">
            <v>Sodium uptake</v>
          </cell>
        </row>
        <row r="1564">
          <cell r="C1564" t="str">
            <v>NCOS</v>
          </cell>
          <cell r="D1564" t="str">
            <v>Na and Cl osmolality</v>
          </cell>
        </row>
        <row r="1565">
          <cell r="C1565" t="str">
            <v>NEXC</v>
          </cell>
          <cell r="D1565" t="str">
            <v>Nitrogen excretion</v>
          </cell>
        </row>
        <row r="1566">
          <cell r="C1566" t="str">
            <v>NFIX</v>
          </cell>
          <cell r="D1566" t="str">
            <v>Nitrogen fixation</v>
          </cell>
        </row>
        <row r="1567">
          <cell r="C1567" t="str">
            <v>NHUP</v>
          </cell>
          <cell r="D1567" t="str">
            <v>Ammonia uptake</v>
          </cell>
        </row>
        <row r="1568">
          <cell r="C1568" t="str">
            <v>NIEX</v>
          </cell>
          <cell r="D1568" t="str">
            <v>Nickel excretion</v>
          </cell>
        </row>
        <row r="1569">
          <cell r="C1569" t="str">
            <v>NIUP</v>
          </cell>
          <cell r="D1569" t="str">
            <v>Nickel uptake</v>
          </cell>
        </row>
        <row r="1570">
          <cell r="C1570" t="str">
            <v>NMYC</v>
          </cell>
          <cell r="D1570" t="str">
            <v>Non-mycorrhizal colonization</v>
          </cell>
        </row>
        <row r="1571">
          <cell r="C1571" t="str">
            <v>NO2U</v>
          </cell>
          <cell r="D1571" t="str">
            <v>Nitrite Uptake (NO2-)</v>
          </cell>
        </row>
        <row r="1572">
          <cell r="C1572" t="str">
            <v>NO3U</v>
          </cell>
          <cell r="D1572" t="str">
            <v>Nitrate Uptake (NO3-)</v>
          </cell>
        </row>
        <row r="1573">
          <cell r="C1573" t="str">
            <v>NPRA</v>
          </cell>
          <cell r="D1573" t="str">
            <v>Net photosynthetic rate</v>
          </cell>
        </row>
        <row r="1574">
          <cell r="C1574" t="str">
            <v>NRGA</v>
          </cell>
          <cell r="D1574" t="str">
            <v>Energy assimilation</v>
          </cell>
        </row>
        <row r="1575">
          <cell r="C1575" t="str">
            <v>NRGF</v>
          </cell>
          <cell r="D1575" t="str">
            <v>Metabolic efficiency</v>
          </cell>
        </row>
        <row r="1576">
          <cell r="C1576" t="str">
            <v>NRGI</v>
          </cell>
          <cell r="D1576" t="str">
            <v>Energy intake</v>
          </cell>
        </row>
        <row r="1577">
          <cell r="C1577" t="str">
            <v>NRGM</v>
          </cell>
          <cell r="D1577" t="str">
            <v>Metabolized energy</v>
          </cell>
        </row>
        <row r="1578">
          <cell r="C1578" t="str">
            <v>NRGX</v>
          </cell>
          <cell r="D1578" t="str">
            <v>Energy excreted</v>
          </cell>
        </row>
        <row r="1579">
          <cell r="C1579" t="str">
            <v>NRSP</v>
          </cell>
          <cell r="D1579" t="str">
            <v>Neuroresponse</v>
          </cell>
        </row>
        <row r="1580">
          <cell r="C1580" t="str">
            <v>NRUP</v>
          </cell>
          <cell r="D1580" t="str">
            <v>Neutral red uptake</v>
          </cell>
        </row>
        <row r="1581">
          <cell r="C1581" t="str">
            <v>NRXN</v>
          </cell>
          <cell r="D1581" t="str">
            <v>Nerve reaction</v>
          </cell>
        </row>
        <row r="1582">
          <cell r="C1582" t="str">
            <v>NSCT</v>
          </cell>
          <cell r="D1582" t="str">
            <v>neurosecretion</v>
          </cell>
        </row>
        <row r="1583">
          <cell r="C1583" t="str">
            <v>NTSL</v>
          </cell>
          <cell r="D1583" t="str">
            <v>Nitrogen translocation</v>
          </cell>
        </row>
        <row r="1584">
          <cell r="C1584" t="str">
            <v>NUPT</v>
          </cell>
          <cell r="D1584" t="str">
            <v>Nitrogen uptake</v>
          </cell>
        </row>
        <row r="1585">
          <cell r="C1585" t="str">
            <v>NUUP</v>
          </cell>
          <cell r="D1585" t="str">
            <v>Nutrient Uptake</v>
          </cell>
        </row>
        <row r="1586">
          <cell r="C1586" t="str">
            <v>NVAR</v>
          </cell>
          <cell r="D1586" t="str">
            <v>Nerve absolute refractory period</v>
          </cell>
        </row>
        <row r="1587">
          <cell r="C1587" t="str">
            <v>NVCV</v>
          </cell>
          <cell r="D1587" t="str">
            <v>Nerve conduction velocity</v>
          </cell>
        </row>
        <row r="1588">
          <cell r="C1588" t="str">
            <v>NVRR</v>
          </cell>
          <cell r="D1588" t="str">
            <v>Nerve relative refractory period</v>
          </cell>
        </row>
        <row r="1589">
          <cell r="C1589" t="str">
            <v>OCCP</v>
          </cell>
          <cell r="D1589" t="str">
            <v>Oxygen carrying capacity</v>
          </cell>
        </row>
        <row r="1590">
          <cell r="C1590" t="str">
            <v>OSFG</v>
          </cell>
          <cell r="D1590" t="str">
            <v>Osmotic fragility</v>
          </cell>
        </row>
        <row r="1591">
          <cell r="C1591" t="str">
            <v>OSMO</v>
          </cell>
          <cell r="D1591" t="str">
            <v>Osmolality</v>
          </cell>
        </row>
        <row r="1592">
          <cell r="C1592" t="str">
            <v>OUPT</v>
          </cell>
          <cell r="D1592" t="str">
            <v>Oxygen uptake</v>
          </cell>
        </row>
        <row r="1593">
          <cell r="C1593" t="str">
            <v>OXYG</v>
          </cell>
          <cell r="D1593" t="str">
            <v>Oxygen consumption</v>
          </cell>
        </row>
        <row r="1594">
          <cell r="C1594" t="str">
            <v>OXYT</v>
          </cell>
          <cell r="D1594" t="str">
            <v>Oxygen tension</v>
          </cell>
        </row>
        <row r="1595">
          <cell r="C1595" t="str">
            <v>PAEX</v>
          </cell>
          <cell r="D1595" t="str">
            <v>Primary amine excretion</v>
          </cell>
        </row>
        <row r="1596">
          <cell r="C1596" t="str">
            <v>PAMP</v>
          </cell>
          <cell r="D1596" t="str">
            <v>P amplitude</v>
          </cell>
        </row>
        <row r="1597">
          <cell r="C1597" t="str">
            <v>PBAL</v>
          </cell>
          <cell r="D1597" t="str">
            <v>Ponderal balance</v>
          </cell>
        </row>
        <row r="1598">
          <cell r="C1598" t="str">
            <v>PBEX</v>
          </cell>
          <cell r="D1598" t="str">
            <v>Lead excretion</v>
          </cell>
        </row>
        <row r="1599">
          <cell r="C1599" t="str">
            <v>PBUP</v>
          </cell>
          <cell r="D1599" t="str">
            <v>Lead uptake</v>
          </cell>
        </row>
        <row r="1600">
          <cell r="C1600" t="str">
            <v>PDGT</v>
          </cell>
          <cell r="D1600" t="str">
            <v>Protein digestion</v>
          </cell>
        </row>
        <row r="1601">
          <cell r="C1601" t="str">
            <v>PERA</v>
          </cell>
          <cell r="D1601" t="str">
            <v>Protein efficiency ratio</v>
          </cell>
        </row>
        <row r="1602">
          <cell r="C1602" t="str">
            <v>PERM</v>
          </cell>
          <cell r="D1602" t="str">
            <v>Permeability, tissue, membrane</v>
          </cell>
        </row>
        <row r="1603">
          <cell r="C1603" t="str">
            <v>PEXC</v>
          </cell>
          <cell r="D1603" t="str">
            <v>Phosphorus excretion</v>
          </cell>
        </row>
        <row r="1604">
          <cell r="C1604" t="str">
            <v>PGPL</v>
          </cell>
          <cell r="D1604" t="str">
            <v>Pigment plug ejection</v>
          </cell>
        </row>
        <row r="1605">
          <cell r="C1605" t="str">
            <v>PGSY</v>
          </cell>
          <cell r="D1605" t="str">
            <v>Prostaglandin synthesis</v>
          </cell>
        </row>
        <row r="1606">
          <cell r="C1606" t="str">
            <v>PH2O</v>
          </cell>
          <cell r="D1606" t="str">
            <v>Water potential, plant</v>
          </cell>
        </row>
        <row r="1607">
          <cell r="C1607" t="str">
            <v>PIGM</v>
          </cell>
          <cell r="D1607" t="str">
            <v>Pigmentation</v>
          </cell>
        </row>
        <row r="1608">
          <cell r="C1608" t="str">
            <v>PNUT</v>
          </cell>
          <cell r="D1608" t="str">
            <v>Phosphorus not excreted</v>
          </cell>
        </row>
        <row r="1609">
          <cell r="C1609" t="str">
            <v>PPEX</v>
          </cell>
          <cell r="D1609" t="str">
            <v>Phosphate excretion</v>
          </cell>
        </row>
        <row r="1610">
          <cell r="C1610" t="str">
            <v>PPUP</v>
          </cell>
          <cell r="D1610" t="str">
            <v>Phosphate uptake</v>
          </cell>
        </row>
        <row r="1611">
          <cell r="C1611" t="str">
            <v>PRET</v>
          </cell>
          <cell r="D1611" t="str">
            <v>Phosphorus retention</v>
          </cell>
        </row>
        <row r="1612">
          <cell r="C1612" t="str">
            <v>PRIN</v>
          </cell>
          <cell r="D1612" t="str">
            <v>PR intervals</v>
          </cell>
        </row>
        <row r="1613">
          <cell r="C1613" t="str">
            <v>PRSY</v>
          </cell>
          <cell r="D1613" t="str">
            <v>Protein synthesis</v>
          </cell>
        </row>
        <row r="1614">
          <cell r="C1614" t="str">
            <v>PRUT</v>
          </cell>
          <cell r="D1614" t="str">
            <v>Phosphorus retention to utilization ratio</v>
          </cell>
        </row>
        <row r="1615">
          <cell r="C1615" t="str">
            <v>PSII</v>
          </cell>
          <cell r="D1615" t="str">
            <v>Photosystem II (PSII) electron transport activity</v>
          </cell>
        </row>
        <row r="1616">
          <cell r="C1616" t="str">
            <v>PSSR</v>
          </cell>
          <cell r="D1616" t="str">
            <v>Pressure</v>
          </cell>
        </row>
        <row r="1617">
          <cell r="C1617" t="str">
            <v>PSYI</v>
          </cell>
          <cell r="D1617" t="str">
            <v>Photosystem I (PSI) Electron Transport
Activity</v>
          </cell>
        </row>
        <row r="1618">
          <cell r="C1618" t="str">
            <v>PSYN</v>
          </cell>
          <cell r="D1618" t="str">
            <v>Photosynthesis</v>
          </cell>
        </row>
        <row r="1619">
          <cell r="C1619" t="str">
            <v>PTIM</v>
          </cell>
          <cell r="D1619" t="str">
            <v>Prothrombin time</v>
          </cell>
        </row>
        <row r="1620">
          <cell r="C1620" t="str">
            <v>PTRN</v>
          </cell>
          <cell r="D1620" t="str">
            <v>Phosphorus transfer</v>
          </cell>
        </row>
        <row r="1621">
          <cell r="C1621" t="str">
            <v>PTUC</v>
          </cell>
          <cell r="D1621" t="str">
            <v>Protein utilization coefficient</v>
          </cell>
        </row>
        <row r="1622">
          <cell r="C1622" t="str">
            <v>PTUT</v>
          </cell>
          <cell r="D1622" t="str">
            <v>Phosphorus transfer to utilization ratio</v>
          </cell>
        </row>
        <row r="1623">
          <cell r="C1623" t="str">
            <v>PUPT</v>
          </cell>
          <cell r="D1623" t="str">
            <v>Phosphorus uptake</v>
          </cell>
        </row>
        <row r="1624">
          <cell r="C1624" t="str">
            <v>QAMP</v>
          </cell>
          <cell r="D1624" t="str">
            <v>Q amplitude</v>
          </cell>
        </row>
        <row r="1625">
          <cell r="C1625" t="str">
            <v>QRSV</v>
          </cell>
          <cell r="D1625" t="str">
            <v>Decreased QRS voltage</v>
          </cell>
        </row>
        <row r="1626">
          <cell r="C1626" t="str">
            <v>QTIN</v>
          </cell>
          <cell r="D1626" t="str">
            <v>QT interval</v>
          </cell>
        </row>
        <row r="1627">
          <cell r="C1627" t="str">
            <v>RAMP</v>
          </cell>
          <cell r="D1627" t="str">
            <v>R amplitude</v>
          </cell>
        </row>
        <row r="1628">
          <cell r="C1628" t="str">
            <v>RBCD</v>
          </cell>
          <cell r="D1628" t="str">
            <v>Relative bradycardia</v>
          </cell>
        </row>
        <row r="1629">
          <cell r="C1629" t="str">
            <v>RCRA</v>
          </cell>
          <cell r="D1629" t="str">
            <v>Renal clearance ratio</v>
          </cell>
        </row>
        <row r="1630">
          <cell r="C1630" t="str">
            <v>RESP</v>
          </cell>
          <cell r="D1630" t="str">
            <v>Respiration</v>
          </cell>
        </row>
        <row r="1631">
          <cell r="C1631" t="str">
            <v>RESQ</v>
          </cell>
          <cell r="D1631" t="str">
            <v>Respiration quotient</v>
          </cell>
        </row>
        <row r="1632">
          <cell r="C1632" t="str">
            <v>RFLT</v>
          </cell>
          <cell r="D1632" t="str">
            <v>Reflectivity</v>
          </cell>
        </row>
        <row r="1633">
          <cell r="C1633" t="str">
            <v>RPRT</v>
          </cell>
          <cell r="D1633" t="str">
            <v>Respiratory rate</v>
          </cell>
        </row>
        <row r="1634">
          <cell r="C1634" t="str">
            <v>RSNV</v>
          </cell>
          <cell r="D1634" t="str">
            <v>Resin volume</v>
          </cell>
        </row>
        <row r="1635">
          <cell r="C1635" t="str">
            <v>RSQU</v>
          </cell>
          <cell r="D1635" t="str">
            <v>Respiratory Quotient</v>
          </cell>
        </row>
        <row r="1636">
          <cell r="C1636" t="str">
            <v>SAMP</v>
          </cell>
          <cell r="D1636" t="str">
            <v>S amplitude</v>
          </cell>
        </row>
        <row r="1637">
          <cell r="C1637" t="str">
            <v>SBNF</v>
          </cell>
          <cell r="D1637" t="str">
            <v>Swim bladder inflation</v>
          </cell>
        </row>
        <row r="1638">
          <cell r="C1638" t="str">
            <v>SCGR</v>
          </cell>
          <cell r="D1638" t="str">
            <v>Scope for growth</v>
          </cell>
        </row>
        <row r="1639">
          <cell r="C1639" t="str">
            <v>SCTN</v>
          </cell>
          <cell r="D1639" t="str">
            <v>Secretion</v>
          </cell>
        </row>
        <row r="1640">
          <cell r="C1640" t="str">
            <v>SENI</v>
          </cell>
          <cell r="D1640" t="str">
            <v>Senescence induced/accelerated</v>
          </cell>
        </row>
        <row r="1641">
          <cell r="C1641" t="str">
            <v>SENR</v>
          </cell>
          <cell r="D1641" t="str">
            <v>Senescence retarded</v>
          </cell>
        </row>
        <row r="1642">
          <cell r="C1642" t="str">
            <v>SEUP</v>
          </cell>
          <cell r="D1642" t="str">
            <v>Selenium uptake</v>
          </cell>
        </row>
        <row r="1643">
          <cell r="C1643" t="str">
            <v>SIDP</v>
          </cell>
          <cell r="D1643" t="str">
            <v>Siderophore production</v>
          </cell>
        </row>
        <row r="1644">
          <cell r="C1644" t="str">
            <v>SLVN</v>
          </cell>
          <cell r="D1644" t="str">
            <v>Salivation</v>
          </cell>
        </row>
        <row r="1645">
          <cell r="C1645" t="str">
            <v>SMTR</v>
          </cell>
          <cell r="D1645" t="str">
            <v>Standard Metabolic Rate</v>
          </cell>
        </row>
        <row r="1646">
          <cell r="C1646" t="str">
            <v>SOXA</v>
          </cell>
          <cell r="D1646" t="str">
            <v>Sulfide oxidation activity</v>
          </cell>
        </row>
        <row r="1647">
          <cell r="C1647" t="str">
            <v>SOXG</v>
          </cell>
          <cell r="D1647" t="str">
            <v>Superoxide generation</v>
          </cell>
        </row>
        <row r="1648">
          <cell r="C1648" t="str">
            <v>SRLO</v>
          </cell>
          <cell r="D1648" t="str">
            <v>Spectral reflectance change/shift to long</v>
          </cell>
        </row>
        <row r="1649">
          <cell r="C1649" t="str">
            <v>SRSH</v>
          </cell>
          <cell r="D1649" t="str">
            <v>Spectral reflectance change/shift to short</v>
          </cell>
        </row>
        <row r="1650">
          <cell r="C1650" t="str">
            <v>STAS</v>
          </cell>
          <cell r="D1650" t="str">
            <v>Stasis</v>
          </cell>
        </row>
        <row r="1651">
          <cell r="C1651" t="str">
            <v>STCG</v>
          </cell>
          <cell r="D1651" t="str">
            <v>S-T changes</v>
          </cell>
        </row>
        <row r="1652">
          <cell r="C1652" t="str">
            <v>STIN</v>
          </cell>
          <cell r="D1652" t="str">
            <v>ST interval</v>
          </cell>
        </row>
        <row r="1653">
          <cell r="C1653" t="str">
            <v>STOC</v>
          </cell>
          <cell r="D1653" t="str">
            <v>Stomatal conductance</v>
          </cell>
        </row>
        <row r="1654">
          <cell r="C1654" t="str">
            <v>STOM</v>
          </cell>
          <cell r="D1654" t="str">
            <v>Stomatal aperture</v>
          </cell>
        </row>
        <row r="1655">
          <cell r="C1655" t="str">
            <v>STVL</v>
          </cell>
          <cell r="D1655" t="str">
            <v>Stroke volume</v>
          </cell>
        </row>
        <row r="1656">
          <cell r="C1656" t="str">
            <v>STWK</v>
          </cell>
          <cell r="D1656" t="str">
            <v>Stroke work</v>
          </cell>
        </row>
        <row r="1657">
          <cell r="C1657" t="str">
            <v>SUPT</v>
          </cell>
          <cell r="D1657" t="str">
            <v>Sulfur uptake</v>
          </cell>
        </row>
        <row r="1658">
          <cell r="C1658" t="str">
            <v>SUUP</v>
          </cell>
          <cell r="D1658" t="str">
            <v>Sucrose uptake</v>
          </cell>
        </row>
        <row r="1659">
          <cell r="C1659" t="str">
            <v>SWEL</v>
          </cell>
          <cell r="D1659" t="str">
            <v>Swelling</v>
          </cell>
        </row>
        <row r="1660">
          <cell r="C1660" t="str">
            <v>SYPS</v>
          </cell>
          <cell r="D1660" t="str">
            <v>Systolic pressure</v>
          </cell>
        </row>
        <row r="1661">
          <cell r="C1661" t="str">
            <v>SZRE</v>
          </cell>
          <cell r="D1661" t="str">
            <v>Seizure</v>
          </cell>
        </row>
        <row r="1662">
          <cell r="C1662" t="str">
            <v>T34C</v>
          </cell>
          <cell r="D1662" t="str">
            <v>T3/T4 Conversion rate</v>
          </cell>
        </row>
        <row r="1663">
          <cell r="C1663" t="str">
            <v>TAMP</v>
          </cell>
          <cell r="D1663" t="str">
            <v>T amplitude</v>
          </cell>
        </row>
        <row r="1664">
          <cell r="C1664" t="str">
            <v>TCO2</v>
          </cell>
          <cell r="D1664" t="str">
            <v>Transpiration Carbon Dioxide assimilation ratio</v>
          </cell>
        </row>
        <row r="1665">
          <cell r="C1665" t="str">
            <v>TEAR</v>
          </cell>
          <cell r="D1665" t="str">
            <v>Lacrimation, Tearing</v>
          </cell>
        </row>
        <row r="1666">
          <cell r="C1666" t="str">
            <v>TEUR</v>
          </cell>
          <cell r="D1666" t="str">
            <v>Total excreted urea</v>
          </cell>
        </row>
        <row r="1667">
          <cell r="C1667" t="str">
            <v>TEVG</v>
          </cell>
          <cell r="D1667" t="str">
            <v>trans-epithelial voltage gradient</v>
          </cell>
        </row>
        <row r="1668">
          <cell r="C1668" t="str">
            <v>TEXT</v>
          </cell>
          <cell r="D1668" t="str">
            <v>Texture change</v>
          </cell>
        </row>
        <row r="1669">
          <cell r="C1669" t="str">
            <v>THBR</v>
          </cell>
          <cell r="D1669" t="str">
            <v>Thyroid hormone binding ratio</v>
          </cell>
        </row>
        <row r="1670">
          <cell r="C1670" t="str">
            <v>THRG</v>
          </cell>
          <cell r="D1670" t="str">
            <v>Thermoregulation</v>
          </cell>
        </row>
        <row r="1671">
          <cell r="C1671" t="str">
            <v>THTS</v>
          </cell>
          <cell r="D1671" t="str">
            <v>Thermal hysteresis</v>
          </cell>
        </row>
        <row r="1672">
          <cell r="C1672" t="str">
            <v>TIRD</v>
          </cell>
          <cell r="D1672" t="str">
            <v>Languid,tired, weak</v>
          </cell>
        </row>
        <row r="1673">
          <cell r="C1673" t="str">
            <v>TNST</v>
          </cell>
          <cell r="D1673" t="str">
            <v>Tensile Strength</v>
          </cell>
        </row>
        <row r="1674">
          <cell r="C1674" t="str">
            <v>TO2F</v>
          </cell>
          <cell r="D1674" t="str">
            <v>Oxygen transfer factor [TO2]</v>
          </cell>
        </row>
        <row r="1675">
          <cell r="C1675" t="str">
            <v>TRAN</v>
          </cell>
          <cell r="D1675" t="str">
            <v>Transpiration</v>
          </cell>
        </row>
        <row r="1676">
          <cell r="C1676" t="str">
            <v>TRGE</v>
          </cell>
          <cell r="D1676" t="str">
            <v>Triglyceride excretion</v>
          </cell>
        </row>
        <row r="1677">
          <cell r="C1677" t="str">
            <v>TSUP</v>
          </cell>
          <cell r="D1677" t="str">
            <v>L-Tyrosine uptake</v>
          </cell>
        </row>
        <row r="1678">
          <cell r="C1678" t="str">
            <v>TTKG</v>
          </cell>
          <cell r="D1678" t="str">
            <v>Transtubular potassium gradient</v>
          </cell>
        </row>
        <row r="1679">
          <cell r="C1679" t="str">
            <v>URUP</v>
          </cell>
          <cell r="D1679" t="str">
            <v>Uranyl uptake</v>
          </cell>
        </row>
        <row r="1680">
          <cell r="C1680" t="str">
            <v>VCDT</v>
          </cell>
          <cell r="D1680" t="str">
            <v>Vascular conductance</v>
          </cell>
        </row>
        <row r="1681">
          <cell r="C1681" t="str">
            <v>VENT</v>
          </cell>
          <cell r="D1681" t="str">
            <v>Ventilation</v>
          </cell>
        </row>
        <row r="1682">
          <cell r="C1682" t="str">
            <v>VMRS</v>
          </cell>
          <cell r="D1682" t="str">
            <v>Vasomotor response</v>
          </cell>
        </row>
        <row r="1683">
          <cell r="C1683" t="str">
            <v>VOLU</v>
          </cell>
          <cell r="D1683" t="str">
            <v>Volume</v>
          </cell>
        </row>
        <row r="1684">
          <cell r="C1684" t="str">
            <v>VSCR</v>
          </cell>
          <cell r="D1684" t="str">
            <v>Vascular resistance</v>
          </cell>
        </row>
        <row r="1685">
          <cell r="C1685" t="str">
            <v>WATB</v>
          </cell>
          <cell r="D1685" t="str">
            <v>Water balance</v>
          </cell>
        </row>
        <row r="1686">
          <cell r="C1686" t="str">
            <v>WILT</v>
          </cell>
          <cell r="D1686" t="str">
            <v>Wilt</v>
          </cell>
        </row>
        <row r="1687">
          <cell r="C1687" t="str">
            <v>WLSS</v>
          </cell>
          <cell r="D1687" t="str">
            <v>Water loss</v>
          </cell>
        </row>
        <row r="1688">
          <cell r="C1688" t="str">
            <v>WTUP</v>
          </cell>
          <cell r="D1688" t="str">
            <v>Water uptake</v>
          </cell>
        </row>
        <row r="1689">
          <cell r="C1689" t="str">
            <v>XCPG</v>
          </cell>
          <cell r="D1689" t="str">
            <v>Xanthophyll cycle pigments</v>
          </cell>
        </row>
        <row r="1690">
          <cell r="C1690" t="str">
            <v>ZNEX</v>
          </cell>
          <cell r="D1690" t="str">
            <v>Zinc excretion</v>
          </cell>
        </row>
        <row r="1691">
          <cell r="C1691" t="str">
            <v>ZNUP</v>
          </cell>
          <cell r="D1691" t="str">
            <v>Zinc uptake</v>
          </cell>
        </row>
        <row r="1692">
          <cell r="C1692" t="str">
            <v>ABND</v>
          </cell>
          <cell r="D1692" t="str">
            <v>Abundance</v>
          </cell>
        </row>
        <row r="1693">
          <cell r="C1693" t="str">
            <v>AMNN</v>
          </cell>
          <cell r="D1693" t="str">
            <v>Amino nitrogen</v>
          </cell>
        </row>
        <row r="1694">
          <cell r="C1694" t="str">
            <v>APCY</v>
          </cell>
          <cell r="D1694" t="str">
            <v>Allophycocyanin</v>
          </cell>
        </row>
        <row r="1695">
          <cell r="C1695" t="str">
            <v>BMAS</v>
          </cell>
          <cell r="D1695" t="str">
            <v>Biomass</v>
          </cell>
        </row>
        <row r="1696">
          <cell r="C1696" t="str">
            <v>CARC</v>
          </cell>
          <cell r="D1696" t="str">
            <v>Carotenoids</v>
          </cell>
        </row>
        <row r="1697">
          <cell r="C1697" t="str">
            <v>CHAB</v>
          </cell>
          <cell r="D1697" t="str">
            <v>Chlorophyll A:Chlorophyll B</v>
          </cell>
        </row>
        <row r="1698">
          <cell r="C1698" t="str">
            <v>CHLA</v>
          </cell>
          <cell r="D1698" t="str">
            <v>Chlorophyll A concentration</v>
          </cell>
        </row>
        <row r="1699">
          <cell r="C1699" t="str">
            <v>CHLB</v>
          </cell>
          <cell r="D1699" t="str">
            <v>Chlorophyll B concentration</v>
          </cell>
        </row>
        <row r="1700">
          <cell r="C1700" t="str">
            <v>CHLC</v>
          </cell>
          <cell r="D1700" t="str">
            <v>Chlorophyll C concentration</v>
          </cell>
        </row>
        <row r="1701">
          <cell r="C1701" t="str">
            <v>CHLO</v>
          </cell>
          <cell r="D1701" t="str">
            <v>Chlorophyll</v>
          </cell>
        </row>
        <row r="1702">
          <cell r="C1702" t="str">
            <v>CNTL</v>
          </cell>
          <cell r="D1702" t="str">
            <v>Control</v>
          </cell>
        </row>
        <row r="1703">
          <cell r="C1703" t="str">
            <v>COVR</v>
          </cell>
          <cell r="D1703" t="str">
            <v>Cover, canopy</v>
          </cell>
        </row>
        <row r="1704">
          <cell r="C1704" t="str">
            <v>CRCA</v>
          </cell>
          <cell r="D1704" t="str">
            <v>Carotenoids Chlorophyll A ratio</v>
          </cell>
        </row>
        <row r="1705">
          <cell r="C1705" t="str">
            <v>DBLT</v>
          </cell>
          <cell r="D1705" t="str">
            <v>Population doubling time</v>
          </cell>
        </row>
        <row r="1706">
          <cell r="C1706" t="str">
            <v>DBMS</v>
          </cell>
          <cell r="D1706" t="str">
            <v>Dry Biomass</v>
          </cell>
        </row>
        <row r="1707">
          <cell r="C1707" t="str">
            <v>DMTR</v>
          </cell>
          <cell r="D1707" t="str">
            <v>Diameter</v>
          </cell>
        </row>
        <row r="1708">
          <cell r="C1708" t="str">
            <v>DRFT</v>
          </cell>
          <cell r="D1708" t="str">
            <v>Drift</v>
          </cell>
        </row>
        <row r="1709">
          <cell r="C1709" t="str">
            <v>DVRS</v>
          </cell>
          <cell r="D1709" t="str">
            <v>Diversity</v>
          </cell>
        </row>
        <row r="1710">
          <cell r="C1710" t="str">
            <v>EBCN</v>
          </cell>
          <cell r="D1710" t="str">
            <v>Effective body concentrations</v>
          </cell>
        </row>
        <row r="1711">
          <cell r="C1711" t="str">
            <v>GENT</v>
          </cell>
          <cell r="D1711" t="str">
            <v>Generation time</v>
          </cell>
        </row>
        <row r="1712">
          <cell r="C1712" t="str">
            <v>GPOP</v>
          </cell>
          <cell r="D1712" t="str">
            <v>Population changes, general</v>
          </cell>
        </row>
        <row r="1713">
          <cell r="C1713" t="str">
            <v>INDX</v>
          </cell>
          <cell r="D1713" t="str">
            <v>Index to population size; count, number, abundance</v>
          </cell>
        </row>
        <row r="1714">
          <cell r="C1714" t="str">
            <v>IRIN</v>
          </cell>
          <cell r="D1714" t="str">
            <v>Intrinsic rate of increase</v>
          </cell>
        </row>
        <row r="1715">
          <cell r="C1715" t="str">
            <v>LAGT</v>
          </cell>
          <cell r="D1715" t="str">
            <v>Lag time</v>
          </cell>
        </row>
        <row r="1716">
          <cell r="C1716" t="str">
            <v>LCON</v>
          </cell>
          <cell r="D1716" t="str">
            <v>Length/duration of a chemical effectiveness</v>
          </cell>
        </row>
        <row r="1717">
          <cell r="C1717" t="str">
            <v>LCYC</v>
          </cell>
          <cell r="D1717" t="str">
            <v>Lifecycle</v>
          </cell>
        </row>
        <row r="1718">
          <cell r="C1718" t="str">
            <v>NCHG</v>
          </cell>
          <cell r="D1718" t="str">
            <v>Population change (change in
N/change in time)</v>
          </cell>
        </row>
        <row r="1719">
          <cell r="C1719" t="str">
            <v>NGEN</v>
          </cell>
          <cell r="D1719" t="str">
            <v>Number of generations</v>
          </cell>
        </row>
        <row r="1720">
          <cell r="C1720" t="str">
            <v>PBMS</v>
          </cell>
          <cell r="D1720" t="str">
            <v>Biomass or weight for total population</v>
          </cell>
        </row>
        <row r="1721">
          <cell r="C1721" t="str">
            <v>PBRA</v>
          </cell>
          <cell r="D1721" t="str">
            <v>Population biomass turnover ratio</v>
          </cell>
        </row>
        <row r="1722">
          <cell r="C1722" t="str">
            <v>PCBL</v>
          </cell>
          <cell r="D1722" t="str">
            <v>Phycobilin</v>
          </cell>
        </row>
        <row r="1723">
          <cell r="C1723" t="str">
            <v>PCCP</v>
          </cell>
          <cell r="D1723" t="str">
            <v>Population carrying capacity</v>
          </cell>
        </row>
        <row r="1724">
          <cell r="C1724" t="str">
            <v>PGRT</v>
          </cell>
          <cell r="D1724" t="str">
            <v>Population growth rate</v>
          </cell>
        </row>
        <row r="1725">
          <cell r="C1725" t="str">
            <v>PHYC</v>
          </cell>
          <cell r="D1725" t="str">
            <v>Phycocyanin</v>
          </cell>
        </row>
        <row r="1726">
          <cell r="C1726" t="str">
            <v>PPYT</v>
          </cell>
          <cell r="D1726" t="str">
            <v>Phaeophytin</v>
          </cell>
        </row>
        <row r="1727">
          <cell r="C1727" t="str">
            <v>PRPE</v>
          </cell>
          <cell r="D1727" t="str">
            <v>Predator-prey dynamics</v>
          </cell>
        </row>
        <row r="1728">
          <cell r="C1728" t="str">
            <v>PSYN</v>
          </cell>
          <cell r="D1728" t="str">
            <v>Photosynthesis</v>
          </cell>
        </row>
        <row r="1729">
          <cell r="C1729" t="str">
            <v>RCLN</v>
          </cell>
          <cell r="D1729" t="str">
            <v>Colonization rate</v>
          </cell>
        </row>
        <row r="1730">
          <cell r="C1730" t="str">
            <v>RCPR</v>
          </cell>
          <cell r="D1730" t="str">
            <v>Recapture ratio</v>
          </cell>
        </row>
        <row r="1731">
          <cell r="C1731" t="str">
            <v>SEXR</v>
          </cell>
          <cell r="D1731" t="str">
            <v>Sex ratio</v>
          </cell>
        </row>
        <row r="1732">
          <cell r="C1732" t="str">
            <v>SRFA</v>
          </cell>
          <cell r="D1732" t="str">
            <v>Surface area</v>
          </cell>
        </row>
        <row r="1733">
          <cell r="C1733" t="str">
            <v>STTL</v>
          </cell>
          <cell r="D1733" t="str">
            <v>Settling</v>
          </cell>
        </row>
        <row r="1734">
          <cell r="C1734" t="str">
            <v>SURF</v>
          </cell>
          <cell r="D1734" t="str">
            <v>Surfacing</v>
          </cell>
        </row>
        <row r="1735">
          <cell r="C1735" t="str">
            <v>SZDS</v>
          </cell>
          <cell r="D1735" t="str">
            <v>Size distribution</v>
          </cell>
        </row>
        <row r="1736">
          <cell r="C1736" t="str">
            <v>THCH</v>
          </cell>
          <cell r="D1736" t="str">
            <v>Thatch accumulation</v>
          </cell>
        </row>
        <row r="1737">
          <cell r="C1737" t="str">
            <v>TRAP</v>
          </cell>
          <cell r="D1737" t="str">
            <v>Trappability</v>
          </cell>
        </row>
        <row r="1738">
          <cell r="C1738" t="str">
            <v>VIDX</v>
          </cell>
          <cell r="D1738" t="str">
            <v>Viability index</v>
          </cell>
        </row>
        <row r="1739">
          <cell r="C1739" t="str">
            <v>WGHT</v>
          </cell>
          <cell r="D1739" t="str">
            <v>Weight</v>
          </cell>
        </row>
        <row r="1740">
          <cell r="C1740" t="str">
            <v>ALEG</v>
          </cell>
          <cell r="D1740" t="str">
            <v>Albumen:Eggshell Quality
(Haugh Units)</v>
          </cell>
        </row>
        <row r="1741">
          <cell r="C1741" t="str">
            <v>BLSP</v>
          </cell>
          <cell r="D1741" t="str">
            <v>Blood spots</v>
          </cell>
        </row>
        <row r="1742">
          <cell r="C1742" t="str">
            <v>BSCP</v>
          </cell>
          <cell r="D1742" t="str">
            <v>Basal cap</v>
          </cell>
        </row>
        <row r="1743">
          <cell r="C1743" t="str">
            <v>CRAK</v>
          </cell>
          <cell r="D1743" t="str">
            <v>Cracking</v>
          </cell>
        </row>
        <row r="1744">
          <cell r="C1744" t="str">
            <v>ESIN</v>
          </cell>
          <cell r="D1744" t="str">
            <v>Eggshell index</v>
          </cell>
        </row>
        <row r="1745">
          <cell r="C1745" t="str">
            <v>FERT</v>
          </cell>
          <cell r="D1745" t="str">
            <v>Fertility</v>
          </cell>
        </row>
        <row r="1746">
          <cell r="C1746" t="str">
            <v>INFT</v>
          </cell>
          <cell r="D1746" t="str">
            <v>Infertile</v>
          </cell>
        </row>
        <row r="1747">
          <cell r="C1747" t="str">
            <v>LGTH</v>
          </cell>
          <cell r="D1747" t="str">
            <v>Length</v>
          </cell>
        </row>
        <row r="1748">
          <cell r="C1748" t="str">
            <v>LSTE</v>
          </cell>
          <cell r="D1748" t="str">
            <v>Eggs lost</v>
          </cell>
        </row>
        <row r="1749">
          <cell r="C1749" t="str">
            <v>MMMC</v>
          </cell>
          <cell r="D1749" t="str">
            <v>Mammillary core</v>
          </cell>
        </row>
        <row r="1750">
          <cell r="C1750" t="str">
            <v>QUAL</v>
          </cell>
          <cell r="D1750" t="str">
            <v>Quality</v>
          </cell>
        </row>
        <row r="1751">
          <cell r="C1751" t="str">
            <v>SHLL</v>
          </cell>
          <cell r="D1751" t="str">
            <v>Percent shell</v>
          </cell>
        </row>
        <row r="1752">
          <cell r="C1752" t="str">
            <v>SIZE</v>
          </cell>
          <cell r="D1752" t="str">
            <v>Size</v>
          </cell>
        </row>
        <row r="1753">
          <cell r="C1753" t="str">
            <v>SOFT</v>
          </cell>
          <cell r="D1753" t="str">
            <v>Softness</v>
          </cell>
        </row>
        <row r="1754">
          <cell r="C1754" t="str">
            <v>STGH</v>
          </cell>
          <cell r="D1754" t="str">
            <v>Strength</v>
          </cell>
        </row>
        <row r="1755">
          <cell r="C1755" t="str">
            <v>THIK</v>
          </cell>
          <cell r="D1755" t="str">
            <v>Thickness</v>
          </cell>
        </row>
        <row r="1756">
          <cell r="C1756" t="str">
            <v>VIAB</v>
          </cell>
          <cell r="D1756" t="str">
            <v>Viability</v>
          </cell>
        </row>
        <row r="1757">
          <cell r="C1757" t="str">
            <v>VOLU</v>
          </cell>
          <cell r="D1757" t="str">
            <v>Volume</v>
          </cell>
        </row>
        <row r="1758">
          <cell r="C1758" t="str">
            <v>WDTH</v>
          </cell>
          <cell r="D1758" t="str">
            <v>Width</v>
          </cell>
        </row>
        <row r="1759">
          <cell r="C1759" t="str">
            <v>WGHT</v>
          </cell>
          <cell r="D1759" t="str">
            <v>Weight</v>
          </cell>
        </row>
        <row r="1760">
          <cell r="C1760" t="str">
            <v>YOLK</v>
          </cell>
          <cell r="D1760" t="str">
            <v>Yolk, percent</v>
          </cell>
        </row>
        <row r="1761">
          <cell r="C1761" t="str">
            <v>0RSM</v>
          </cell>
          <cell r="D1761" t="str">
            <v>No resorbed embryos</v>
          </cell>
        </row>
        <row r="1762">
          <cell r="C1762" t="str">
            <v>ABNM</v>
          </cell>
          <cell r="D1762" t="str">
            <v>Abnormal</v>
          </cell>
        </row>
        <row r="1763">
          <cell r="C1763" t="str">
            <v>ABRT</v>
          </cell>
          <cell r="D1763" t="str">
            <v>Abort</v>
          </cell>
        </row>
        <row r="1764">
          <cell r="C1764" t="str">
            <v>AFST</v>
          </cell>
          <cell r="D1764" t="str">
            <v>Atretic follicle stage</v>
          </cell>
        </row>
        <row r="1765">
          <cell r="C1765" t="str">
            <v>ARFS</v>
          </cell>
          <cell r="D1765" t="str">
            <v>Accessory reproductive fluid</v>
          </cell>
        </row>
        <row r="1766">
          <cell r="C1766" t="str">
            <v>BDEP</v>
          </cell>
          <cell r="D1766" t="str">
            <v>Bird day egg production</v>
          </cell>
        </row>
        <row r="1767">
          <cell r="C1767" t="str">
            <v>BMAS</v>
          </cell>
          <cell r="D1767" t="str">
            <v>Biomass</v>
          </cell>
        </row>
        <row r="1768">
          <cell r="C1768" t="str">
            <v>BNDG</v>
          </cell>
          <cell r="D1768" t="str">
            <v>Pair bonding nesting behavior</v>
          </cell>
        </row>
        <row r="1769">
          <cell r="C1769" t="str">
            <v>BRED</v>
          </cell>
          <cell r="D1769" t="str">
            <v>Bred</v>
          </cell>
        </row>
        <row r="1770">
          <cell r="C1770" t="str">
            <v>BTCF</v>
          </cell>
          <cell r="D1770" t="str">
            <v>Beat/Cross frequency</v>
          </cell>
        </row>
        <row r="1771">
          <cell r="C1771" t="str">
            <v>CLLT</v>
          </cell>
          <cell r="D1771" t="str">
            <v>Clutch length</v>
          </cell>
        </row>
        <row r="1772">
          <cell r="C1772" t="str">
            <v>CLNE</v>
          </cell>
          <cell r="D1772" t="str">
            <v>Cloning efficiency</v>
          </cell>
        </row>
        <row r="1773">
          <cell r="C1773" t="str">
            <v>CLPD</v>
          </cell>
          <cell r="D1773" t="str">
            <v>Clutch production</v>
          </cell>
        </row>
        <row r="1774">
          <cell r="C1774" t="str">
            <v>CLUB</v>
          </cell>
          <cell r="D1774" t="str">
            <v>Clubbing (hydra reproduction)</v>
          </cell>
        </row>
        <row r="1775">
          <cell r="C1775" t="str">
            <v>COUR</v>
          </cell>
          <cell r="D1775" t="str">
            <v>Courtship behavior</v>
          </cell>
        </row>
        <row r="1776">
          <cell r="C1776" t="str">
            <v>CRCE</v>
          </cell>
          <cell r="D1776" t="str">
            <v>Circular cells</v>
          </cell>
        </row>
        <row r="1777">
          <cell r="C1777" t="str">
            <v>CYNG</v>
          </cell>
          <cell r="D1777" t="str">
            <v>Care of young, nest attentiveness</v>
          </cell>
        </row>
        <row r="1778">
          <cell r="C1778" t="str">
            <v>DSTR</v>
          </cell>
          <cell r="D1778" t="str">
            <v>Diestrus</v>
          </cell>
        </row>
        <row r="1779">
          <cell r="C1779" t="str">
            <v>EBCN</v>
          </cell>
          <cell r="D1779" t="str">
            <v>Effective body concentrations</v>
          </cell>
        </row>
        <row r="1780">
          <cell r="C1780" t="str">
            <v>EGPN</v>
          </cell>
          <cell r="D1780" t="str">
            <v>Eggs per nest</v>
          </cell>
        </row>
        <row r="1781">
          <cell r="C1781" t="str">
            <v>EPTT</v>
          </cell>
          <cell r="D1781" t="str">
            <v>Epididymal transit time</v>
          </cell>
        </row>
        <row r="1782">
          <cell r="C1782" t="str">
            <v>EREM</v>
          </cell>
          <cell r="D1782" t="str">
            <v>Early resorbed embryos</v>
          </cell>
        </row>
        <row r="1783">
          <cell r="C1783" t="str">
            <v>ETRS</v>
          </cell>
          <cell r="D1783" t="str">
            <v>Estrus</v>
          </cell>
        </row>
        <row r="1784">
          <cell r="C1784" t="str">
            <v>FCND</v>
          </cell>
          <cell r="D1784" t="str">
            <v>Fecundity</v>
          </cell>
        </row>
        <row r="1785">
          <cell r="C1785" t="str">
            <v>FERT</v>
          </cell>
          <cell r="D1785" t="str">
            <v>Fertility</v>
          </cell>
        </row>
        <row r="1786">
          <cell r="C1786" t="str">
            <v>FERZ</v>
          </cell>
          <cell r="D1786" t="str">
            <v>Fertilization</v>
          </cell>
        </row>
        <row r="1787">
          <cell r="C1787" t="str">
            <v>FIDX</v>
          </cell>
          <cell r="D1787" t="str">
            <v>Fertility index</v>
          </cell>
        </row>
        <row r="1788">
          <cell r="C1788" t="str">
            <v>FLOR</v>
          </cell>
          <cell r="D1788" t="str">
            <v>Floral induction</v>
          </cell>
        </row>
        <row r="1789">
          <cell r="C1789" t="str">
            <v>FRMS</v>
          </cell>
          <cell r="D1789" t="str">
            <v>Frames, bees</v>
          </cell>
        </row>
        <row r="1790">
          <cell r="C1790" t="str">
            <v>FRUH</v>
          </cell>
          <cell r="D1790" t="str">
            <v>Percent fruit harvested</v>
          </cell>
        </row>
        <row r="1791">
          <cell r="C1791" t="str">
            <v>FRUT</v>
          </cell>
          <cell r="D1791" t="str">
            <v>Fruit, fruiting</v>
          </cell>
        </row>
        <row r="1792">
          <cell r="C1792" t="str">
            <v>FTCC</v>
          </cell>
          <cell r="D1792" t="str">
            <v>Fertile cocoons</v>
          </cell>
        </row>
        <row r="1793">
          <cell r="C1793" t="str">
            <v>GCCT</v>
          </cell>
          <cell r="D1793" t="str">
            <v>Germ cell count</v>
          </cell>
        </row>
        <row r="1794">
          <cell r="C1794" t="str">
            <v>GERM</v>
          </cell>
          <cell r="D1794" t="str">
            <v>Germination</v>
          </cell>
        </row>
        <row r="1795">
          <cell r="C1795" t="str">
            <v>GEST</v>
          </cell>
          <cell r="D1795" t="str">
            <v>Gestation rate</v>
          </cell>
        </row>
        <row r="1796">
          <cell r="C1796" t="str">
            <v>GFST</v>
          </cell>
          <cell r="D1796" t="str">
            <v>Graafian follicle stage</v>
          </cell>
        </row>
        <row r="1797">
          <cell r="C1797" t="str">
            <v>GIDX</v>
          </cell>
          <cell r="D1797" t="str">
            <v>Gestation index</v>
          </cell>
        </row>
        <row r="1798">
          <cell r="C1798" t="str">
            <v>GMEN</v>
          </cell>
          <cell r="D1798" t="str">
            <v>Germination energy</v>
          </cell>
        </row>
        <row r="1799">
          <cell r="C1799" t="str">
            <v>GMET</v>
          </cell>
          <cell r="D1799" t="str">
            <v>Gamete production</v>
          </cell>
        </row>
        <row r="1800">
          <cell r="C1800" t="str">
            <v>GREP</v>
          </cell>
          <cell r="D1800" t="str">
            <v>Reproduction, general</v>
          </cell>
        </row>
        <row r="1801">
          <cell r="C1801" t="str">
            <v>GSTT</v>
          </cell>
          <cell r="D1801" t="str">
            <v>Gestation time</v>
          </cell>
        </row>
        <row r="1802">
          <cell r="C1802" t="str">
            <v>HDEP</v>
          </cell>
          <cell r="D1802" t="str">
            <v>Hen-day egg production</v>
          </cell>
        </row>
        <row r="1803">
          <cell r="C1803" t="str">
            <v>HHEP</v>
          </cell>
          <cell r="D1803" t="str">
            <v>Hen-housed egg production</v>
          </cell>
        </row>
        <row r="1804">
          <cell r="C1804" t="str">
            <v>IFCC</v>
          </cell>
          <cell r="D1804" t="str">
            <v>Infertile cocoons</v>
          </cell>
        </row>
        <row r="1805">
          <cell r="C1805" t="str">
            <v>INFL</v>
          </cell>
          <cell r="D1805" t="str">
            <v>Inflorescences (number of)</v>
          </cell>
        </row>
        <row r="1806">
          <cell r="C1806" t="str">
            <v>INFT</v>
          </cell>
          <cell r="D1806" t="str">
            <v>Infertile</v>
          </cell>
        </row>
        <row r="1807">
          <cell r="C1807" t="str">
            <v>LACG</v>
          </cell>
          <cell r="D1807" t="str">
            <v>Lactating</v>
          </cell>
        </row>
        <row r="1808">
          <cell r="C1808" t="str">
            <v>LBIX</v>
          </cell>
          <cell r="D1808" t="str">
            <v>Live Birth Index</v>
          </cell>
        </row>
        <row r="1809">
          <cell r="C1809" t="str">
            <v>LHMN</v>
          </cell>
          <cell r="D1809" t="str">
            <v>Mean amplitude of lateral head displacement</v>
          </cell>
        </row>
        <row r="1810">
          <cell r="C1810" t="str">
            <v>LHMX</v>
          </cell>
          <cell r="D1810" t="str">
            <v>Maximum amplitude of lateral head displacement</v>
          </cell>
        </row>
        <row r="1811">
          <cell r="C1811" t="str">
            <v>LIDX</v>
          </cell>
          <cell r="D1811" t="str">
            <v>Lactation index</v>
          </cell>
        </row>
        <row r="1812">
          <cell r="C1812" t="str">
            <v>LNRY</v>
          </cell>
          <cell r="D1812" t="str">
            <v>Linearity</v>
          </cell>
        </row>
        <row r="1813">
          <cell r="C1813" t="str">
            <v>LREM</v>
          </cell>
          <cell r="D1813" t="str">
            <v>Late resorbed embryos</v>
          </cell>
        </row>
        <row r="1814">
          <cell r="C1814" t="str">
            <v>MIDX</v>
          </cell>
          <cell r="D1814" t="str">
            <v>Mating index</v>
          </cell>
        </row>
        <row r="1815">
          <cell r="C1815" t="str">
            <v>MONT</v>
          </cell>
          <cell r="D1815" t="str">
            <v>Mounting, copulation, intercourse</v>
          </cell>
        </row>
        <row r="1816">
          <cell r="C1816" t="str">
            <v>MOTL</v>
          </cell>
          <cell r="D1816" t="str">
            <v>Motility</v>
          </cell>
        </row>
        <row r="1817">
          <cell r="C1817" t="str">
            <v>MSPW</v>
          </cell>
          <cell r="D1817" t="str">
            <v>Mean spawns per female</v>
          </cell>
        </row>
        <row r="1818">
          <cell r="C1818" t="str">
            <v>MSTR</v>
          </cell>
          <cell r="D1818" t="str">
            <v>Metestrus</v>
          </cell>
        </row>
        <row r="1819">
          <cell r="C1819" t="str">
            <v>NANT</v>
          </cell>
          <cell r="D1819" t="str">
            <v>Nests abandoned</v>
          </cell>
        </row>
        <row r="1820">
          <cell r="C1820" t="str">
            <v>NCLU</v>
          </cell>
          <cell r="D1820" t="str">
            <v>Corpus lutea, number of</v>
          </cell>
        </row>
        <row r="1821">
          <cell r="C1821" t="str">
            <v>NDAY</v>
          </cell>
          <cell r="D1821" t="str">
            <v>Number of days between eggs laid or litters</v>
          </cell>
        </row>
        <row r="1822">
          <cell r="C1822" t="str">
            <v>NEGI</v>
          </cell>
          <cell r="D1822" t="str">
            <v>Number of eggs incubated</v>
          </cell>
        </row>
        <row r="1823">
          <cell r="C1823" t="str">
            <v>NFOL</v>
          </cell>
          <cell r="D1823" t="str">
            <v>Number of ovarian follicles</v>
          </cell>
        </row>
        <row r="1824">
          <cell r="C1824" t="str">
            <v>NINC</v>
          </cell>
          <cell r="D1824" t="str">
            <v>Number of nests incubated</v>
          </cell>
        </row>
        <row r="1825">
          <cell r="C1825" t="str">
            <v>NMNT</v>
          </cell>
          <cell r="D1825" t="str">
            <v>Non-mount</v>
          </cell>
        </row>
        <row r="1826">
          <cell r="C1826" t="str">
            <v>NOIM</v>
          </cell>
          <cell r="D1826" t="str">
            <v>Number of implantations</v>
          </cell>
        </row>
        <row r="1827">
          <cell r="C1827" t="str">
            <v>NOPN</v>
          </cell>
          <cell r="D1827" t="str">
            <v>Number of organisms per nest</v>
          </cell>
        </row>
        <row r="1828">
          <cell r="C1828" t="str">
            <v>NPOD</v>
          </cell>
          <cell r="D1828" t="str">
            <v>Pods, number of</v>
          </cell>
        </row>
        <row r="1829">
          <cell r="C1829" t="str">
            <v>NPRG</v>
          </cell>
          <cell r="D1829" t="str">
            <v>Not pregnant</v>
          </cell>
        </row>
        <row r="1830">
          <cell r="C1830" t="str">
            <v>NREP</v>
          </cell>
          <cell r="D1830" t="str">
            <v>Non-reproducing organisms</v>
          </cell>
        </row>
        <row r="1831">
          <cell r="C1831" t="str">
            <v>NRPR</v>
          </cell>
          <cell r="D1831" t="str">
            <v>Net Reproductive Rate</v>
          </cell>
        </row>
        <row r="1832">
          <cell r="C1832" t="str">
            <v>NSNT</v>
          </cell>
          <cell r="D1832" t="str">
            <v>Successful nests</v>
          </cell>
        </row>
        <row r="1833">
          <cell r="C1833" t="str">
            <v>NSPN</v>
          </cell>
          <cell r="D1833" t="str">
            <v>Number spawning</v>
          </cell>
        </row>
        <row r="1834">
          <cell r="C1834" t="str">
            <v>NSTI</v>
          </cell>
          <cell r="D1834" t="str">
            <v>Nest initiation</v>
          </cell>
        </row>
        <row r="1835">
          <cell r="C1835" t="str">
            <v>NSTS</v>
          </cell>
          <cell r="D1835" t="str">
            <v>Number of active nests</v>
          </cell>
        </row>
        <row r="1836">
          <cell r="C1836" t="str">
            <v>NTSZ</v>
          </cell>
          <cell r="D1836" t="str">
            <v>Nest size</v>
          </cell>
        </row>
        <row r="1837">
          <cell r="C1837" t="str">
            <v>NUNT</v>
          </cell>
          <cell r="D1837" t="str">
            <v>Unsuccessful nests</v>
          </cell>
        </row>
        <row r="1838">
          <cell r="C1838" t="str">
            <v>NVIB</v>
          </cell>
          <cell r="D1838" t="str">
            <v>Non-viable</v>
          </cell>
        </row>
        <row r="1839">
          <cell r="C1839" t="str">
            <v>OBRD</v>
          </cell>
          <cell r="D1839" t="str">
            <v>Open brood</v>
          </cell>
        </row>
        <row r="1840">
          <cell r="C1840" t="str">
            <v>OEGP</v>
          </cell>
          <cell r="D1840" t="str">
            <v>Onset of egg production</v>
          </cell>
        </row>
        <row r="1841">
          <cell r="C1841" t="str">
            <v>OOCY</v>
          </cell>
          <cell r="D1841" t="str">
            <v>Fully developed oocytes</v>
          </cell>
        </row>
        <row r="1842">
          <cell r="C1842" t="str">
            <v>OVRT</v>
          </cell>
          <cell r="D1842" t="str">
            <v>Ovulation rate</v>
          </cell>
        </row>
        <row r="1843">
          <cell r="C1843" t="str">
            <v>PCNT</v>
          </cell>
          <cell r="D1843" t="str">
            <v>Placentation</v>
          </cell>
        </row>
        <row r="1844">
          <cell r="C1844" t="str">
            <v>PFST</v>
          </cell>
          <cell r="D1844" t="str">
            <v>Primary follicle stage</v>
          </cell>
        </row>
        <row r="1845">
          <cell r="C1845" t="str">
            <v>PILS</v>
          </cell>
          <cell r="D1845" t="str">
            <v>Post-implantation loss</v>
          </cell>
        </row>
        <row r="1846">
          <cell r="C1846" t="str">
            <v>PIPD</v>
          </cell>
          <cell r="D1846" t="str">
            <v>Pipped</v>
          </cell>
        </row>
        <row r="1847">
          <cell r="C1847" t="str">
            <v>PLBR</v>
          </cell>
          <cell r="D1847" t="str">
            <v>Pairs with litter or brood</v>
          </cell>
        </row>
        <row r="1848">
          <cell r="C1848" t="str">
            <v>PREG</v>
          </cell>
          <cell r="D1848" t="str">
            <v>Pregnant, Paris or Gravid</v>
          </cell>
        </row>
        <row r="1849">
          <cell r="C1849" t="str">
            <v>PRFM</v>
          </cell>
          <cell r="D1849" t="str">
            <v>Pregnant females in a population</v>
          </cell>
        </row>
        <row r="1850">
          <cell r="C1850" t="str">
            <v>PROG</v>
          </cell>
          <cell r="D1850" t="str">
            <v>Progeny counts/numbers</v>
          </cell>
        </row>
        <row r="1851">
          <cell r="C1851" t="str">
            <v>PRPL</v>
          </cell>
          <cell r="D1851" t="str">
            <v>Pre-implantation loss</v>
          </cell>
        </row>
        <row r="1852">
          <cell r="C1852" t="str">
            <v>PRTH</v>
          </cell>
          <cell r="D1852" t="str">
            <v>Parthenocarpy</v>
          </cell>
        </row>
        <row r="1853">
          <cell r="C1853" t="str">
            <v>PSPG</v>
          </cell>
          <cell r="D1853" t="str">
            <v>Pseudopregnancy</v>
          </cell>
        </row>
        <row r="1854">
          <cell r="C1854" t="str">
            <v>PSTG</v>
          </cell>
          <cell r="D1854" t="str">
            <v>Stage of pregnancy</v>
          </cell>
        </row>
        <row r="1855">
          <cell r="C1855" t="str">
            <v>PSTR</v>
          </cell>
          <cell r="D1855" t="str">
            <v>Proestrus</v>
          </cell>
        </row>
        <row r="1856">
          <cell r="C1856" t="str">
            <v>RBEH</v>
          </cell>
          <cell r="D1856" t="str">
            <v>Reproductive behavior changes</v>
          </cell>
        </row>
        <row r="1857">
          <cell r="C1857" t="str">
            <v>RBLM</v>
          </cell>
          <cell r="D1857" t="str">
            <v>Repeat bloom</v>
          </cell>
        </row>
        <row r="1858">
          <cell r="C1858" t="str">
            <v>REPO</v>
          </cell>
          <cell r="D1858" t="str">
            <v>Reproducing organisms</v>
          </cell>
        </row>
        <row r="1859">
          <cell r="C1859" t="str">
            <v>RPRD</v>
          </cell>
          <cell r="D1859" t="str">
            <v>Reproductive capacity</v>
          </cell>
        </row>
        <row r="1860">
          <cell r="C1860" t="str">
            <v>RSEM</v>
          </cell>
          <cell r="D1860" t="str">
            <v>Resorbed embryos</v>
          </cell>
        </row>
        <row r="1861">
          <cell r="C1861" t="str">
            <v>RSUC</v>
          </cell>
          <cell r="D1861" t="str">
            <v>Reproductive success (general)</v>
          </cell>
        </row>
        <row r="1862">
          <cell r="C1862" t="str">
            <v>SBRD</v>
          </cell>
          <cell r="D1862" t="str">
            <v>Sealed brood</v>
          </cell>
        </row>
        <row r="1863">
          <cell r="C1863" t="str">
            <v>SDIX</v>
          </cell>
          <cell r="D1863" t="str">
            <v>Seed index</v>
          </cell>
        </row>
        <row r="1864">
          <cell r="C1864" t="str">
            <v>SEED</v>
          </cell>
          <cell r="D1864" t="str">
            <v>Seed number</v>
          </cell>
        </row>
        <row r="1865">
          <cell r="C1865" t="str">
            <v>SEPD</v>
          </cell>
          <cell r="D1865" t="str">
            <v>Seed or spore production</v>
          </cell>
        </row>
        <row r="1866">
          <cell r="C1866" t="str">
            <v>SFST</v>
          </cell>
          <cell r="D1866" t="str">
            <v>Secondary follicle stage</v>
          </cell>
        </row>
        <row r="1867">
          <cell r="C1867" t="str">
            <v>SPCL</v>
          </cell>
          <cell r="D1867" t="str">
            <v>Sperm cell counts</v>
          </cell>
        </row>
        <row r="1868">
          <cell r="C1868" t="str">
            <v>SPMC</v>
          </cell>
          <cell r="D1868" t="str">
            <v>Spermatocytes</v>
          </cell>
        </row>
        <row r="1869">
          <cell r="C1869" t="str">
            <v>SPMG</v>
          </cell>
          <cell r="D1869" t="str">
            <v>Spermatigonia</v>
          </cell>
        </row>
        <row r="1870">
          <cell r="C1870" t="str">
            <v>SPNF</v>
          </cell>
          <cell r="D1870" t="str">
            <v>Spawning frequency</v>
          </cell>
        </row>
        <row r="1871">
          <cell r="C1871" t="str">
            <v>SPRD</v>
          </cell>
          <cell r="D1871" t="str">
            <v>Sporophyte production</v>
          </cell>
        </row>
        <row r="1872">
          <cell r="C1872" t="str">
            <v>SRTL</v>
          </cell>
          <cell r="D1872" t="str">
            <v>Sertoli cells</v>
          </cell>
        </row>
        <row r="1873">
          <cell r="C1873" t="str">
            <v>SSET</v>
          </cell>
          <cell r="D1873" t="str">
            <v>Seed set (no. seeds/no. florets)</v>
          </cell>
        </row>
        <row r="1874">
          <cell r="C1874" t="str">
            <v>STRL</v>
          </cell>
          <cell r="D1874" t="str">
            <v>Sterility</v>
          </cell>
        </row>
        <row r="1875">
          <cell r="C1875" t="str">
            <v>T50P</v>
          </cell>
          <cell r="D1875" t="str">
            <v>Time to 50% production</v>
          </cell>
        </row>
        <row r="1876">
          <cell r="C1876" t="str">
            <v>TFPG</v>
          </cell>
          <cell r="D1876" t="str">
            <v>Time to first progeny</v>
          </cell>
        </row>
        <row r="1877">
          <cell r="C1877" t="str">
            <v>TINF</v>
          </cell>
          <cell r="D1877" t="str">
            <v>Time to flower</v>
          </cell>
        </row>
        <row r="1878">
          <cell r="C1878" t="str">
            <v>TMNT</v>
          </cell>
          <cell r="D1878" t="str">
            <v>Time to mounting</v>
          </cell>
        </row>
        <row r="1879">
          <cell r="C1879" t="str">
            <v>TMSC</v>
          </cell>
          <cell r="D1879" t="str">
            <v>Penile Tumescence</v>
          </cell>
        </row>
        <row r="1880">
          <cell r="C1880" t="str">
            <v>TPRD</v>
          </cell>
          <cell r="D1880" t="str">
            <v>Total production</v>
          </cell>
        </row>
        <row r="1881">
          <cell r="C1881" t="str">
            <v>TPRG</v>
          </cell>
          <cell r="D1881" t="str">
            <v>Time to pregnancy/gravidity</v>
          </cell>
        </row>
        <row r="1882">
          <cell r="C1882" t="str">
            <v>TSPN</v>
          </cell>
          <cell r="D1882" t="str">
            <v>Time to spawn</v>
          </cell>
        </row>
        <row r="1883">
          <cell r="C1883" t="str">
            <v>TTPR</v>
          </cell>
          <cell r="D1883" t="str">
            <v>Time to peak reproduction</v>
          </cell>
        </row>
        <row r="1884">
          <cell r="C1884" t="str">
            <v>TUPR</v>
          </cell>
          <cell r="D1884" t="str">
            <v>Tuber production</v>
          </cell>
        </row>
        <row r="1885">
          <cell r="C1885" t="str">
            <v>USTS</v>
          </cell>
          <cell r="D1885" t="str">
            <v>Unknown estrus stage</v>
          </cell>
        </row>
        <row r="1886">
          <cell r="C1886" t="str">
            <v>VAOP</v>
          </cell>
          <cell r="D1886" t="str">
            <v>Vaginal opening</v>
          </cell>
        </row>
        <row r="1887">
          <cell r="C1887" t="str">
            <v>VCTY</v>
          </cell>
          <cell r="D1887" t="str">
            <v>Velocity</v>
          </cell>
        </row>
        <row r="1888">
          <cell r="C1888" t="str">
            <v>VEGR</v>
          </cell>
          <cell r="D1888" t="str">
            <v>Vegetative reproduction</v>
          </cell>
        </row>
        <row r="1889">
          <cell r="C1889" t="str">
            <v>VIAB</v>
          </cell>
          <cell r="D1889" t="str">
            <v>Viability</v>
          </cell>
        </row>
        <row r="1890">
          <cell r="C1890" t="str">
            <v>VITG</v>
          </cell>
          <cell r="D1890" t="str">
            <v>Vitellogenesis</v>
          </cell>
        </row>
        <row r="1891">
          <cell r="C1891" t="str">
            <v>BGCM</v>
          </cell>
          <cell r="D1891" t="str">
            <v>Biogeochemical</v>
          </cell>
        </row>
        <row r="1892">
          <cell r="C1892" t="str">
            <v>CMIN</v>
          </cell>
          <cell r="D1892" t="str">
            <v>Carbon mineralization</v>
          </cell>
        </row>
        <row r="1893">
          <cell r="C1893" t="str">
            <v>CO2G</v>
          </cell>
          <cell r="D1893" t="str">
            <v>Carbon dioxide generation</v>
          </cell>
        </row>
        <row r="1894">
          <cell r="C1894" t="str">
            <v>CO2P</v>
          </cell>
          <cell r="D1894" t="str">
            <v>CO2 evolution</v>
          </cell>
        </row>
        <row r="1895">
          <cell r="C1895" t="str">
            <v>DCMP</v>
          </cell>
          <cell r="D1895" t="str">
            <v>Decomposition</v>
          </cell>
        </row>
        <row r="1896">
          <cell r="C1896" t="str">
            <v>GPPR</v>
          </cell>
          <cell r="D1896" t="str">
            <v>Gross primary productivity/respiration</v>
          </cell>
        </row>
        <row r="1897">
          <cell r="C1897" t="str">
            <v>GPRS</v>
          </cell>
          <cell r="D1897" t="str">
            <v>Ecosystem processes, general</v>
          </cell>
        </row>
        <row r="1898">
          <cell r="C1898" t="str">
            <v>NITR</v>
          </cell>
          <cell r="D1898" t="str">
            <v>Nitrification</v>
          </cell>
        </row>
        <row r="1899">
          <cell r="C1899" t="str">
            <v>NMIN</v>
          </cell>
          <cell r="D1899" t="str">
            <v>Net mineralization</v>
          </cell>
        </row>
        <row r="1900">
          <cell r="C1900" t="str">
            <v>OUPT</v>
          </cell>
          <cell r="D1900" t="str">
            <v>Oxygen uptake</v>
          </cell>
        </row>
        <row r="1901">
          <cell r="C1901" t="str">
            <v>PPRO</v>
          </cell>
          <cell r="D1901" t="str">
            <v>Primary productivity</v>
          </cell>
        </row>
        <row r="1902">
          <cell r="C1902" t="str">
            <v>SPRO</v>
          </cell>
          <cell r="D1902" t="str">
            <v>Secondary productivity</v>
          </cell>
        </row>
        <row r="1903">
          <cell r="C1903" t="str">
            <v>SRES</v>
          </cell>
          <cell r="D1903" t="str">
            <v>System respiration</v>
          </cell>
        </row>
        <row r="1904">
          <cell r="C1904" t="str">
            <v>TROP</v>
          </cell>
          <cell r="D1904" t="str">
            <v>Trophic transfer between different levels in the food chain</v>
          </cell>
        </row>
        <row r="1905">
          <cell r="C1905" t="str">
            <v>MULT</v>
          </cell>
          <cell r="D1905" t="str">
            <v>Multiple effects reported as one result</v>
          </cell>
        </row>
        <row r="1906">
          <cell r="C1906" t="str">
            <v>NRNR</v>
          </cell>
          <cell r="D1906" t="str">
            <v>Endpoint reported without a specific effect</v>
          </cell>
        </row>
        <row r="1907">
          <cell r="C1907" t="str">
            <v>1ACC</v>
          </cell>
          <cell r="D1907" t="str">
            <v>1-Aminocyclopropane-1-carboxylic acid</v>
          </cell>
        </row>
        <row r="1908">
          <cell r="C1908" t="str">
            <v>1CLA</v>
          </cell>
          <cell r="D1908" t="str">
            <v>9 trans, 11 cis-conjugated linoleic acid</v>
          </cell>
        </row>
        <row r="1909">
          <cell r="C1909" t="str">
            <v>1HPY</v>
          </cell>
          <cell r="D1909" t="str">
            <v>1-Hydroxypyrene</v>
          </cell>
        </row>
        <row r="1910">
          <cell r="C1910" t="str">
            <v>25HC</v>
          </cell>
          <cell r="D1910" t="str">
            <v>25-Hydroxycholecalciferol</v>
          </cell>
        </row>
        <row r="1911">
          <cell r="C1911" t="str">
            <v>2AAF</v>
          </cell>
          <cell r="D1911" t="str">
            <v>2-Acetylaminofluorene</v>
          </cell>
        </row>
        <row r="1912">
          <cell r="C1912" t="str">
            <v>2CLA</v>
          </cell>
          <cell r="D1912" t="str">
            <v>10 trans, 12 cis-conjugated linoleic acid</v>
          </cell>
        </row>
        <row r="1913">
          <cell r="C1913" t="str">
            <v>3CLA</v>
          </cell>
          <cell r="D1913" t="str">
            <v>11 cis, 13 trans-conjugated linoleic acid</v>
          </cell>
        </row>
        <row r="1914">
          <cell r="C1914" t="str">
            <v>3IMG</v>
          </cell>
          <cell r="D1914" t="str">
            <v>3-Indolymethyl glucosinolate</v>
          </cell>
        </row>
        <row r="1915">
          <cell r="C1915" t="str">
            <v>3MDO</v>
          </cell>
          <cell r="D1915" t="str">
            <v>3-Methoxytyramine to Dopamine ratio</v>
          </cell>
        </row>
        <row r="1916">
          <cell r="C1916" t="str">
            <v>3MTA</v>
          </cell>
          <cell r="D1916" t="str">
            <v>3-Methoxytyramine</v>
          </cell>
        </row>
        <row r="1917">
          <cell r="C1917" t="str">
            <v>3NTT</v>
          </cell>
          <cell r="D1917" t="str">
            <v>3-nitrotyrosine to tyrosine ratio</v>
          </cell>
        </row>
        <row r="1918">
          <cell r="C1918" t="str">
            <v>3PPG</v>
          </cell>
          <cell r="D1918" t="str">
            <v>3-Phosphoglycerate</v>
          </cell>
        </row>
        <row r="1919">
          <cell r="C1919" t="str">
            <v>4ORA</v>
          </cell>
          <cell r="D1919" t="str">
            <v>4-Oxo-retinoic acid</v>
          </cell>
        </row>
        <row r="1920">
          <cell r="C1920" t="str">
            <v>5HAA</v>
          </cell>
          <cell r="D1920" t="str">
            <v>5-Hydroxyindole acetic acid</v>
          </cell>
        </row>
        <row r="1921">
          <cell r="C1921" t="str">
            <v>5HSR</v>
          </cell>
          <cell r="D1921" t="str">
            <v>5-Hydroxyindole Acetic Acid to
Serotonin ratio</v>
          </cell>
        </row>
        <row r="1922">
          <cell r="C1922" t="str">
            <v>6BHC</v>
          </cell>
          <cell r="D1922" t="str">
            <v>6-beta-Hydroxycortisol</v>
          </cell>
        </row>
        <row r="1923">
          <cell r="C1923" t="str">
            <v>7BRF</v>
          </cell>
          <cell r="D1923" t="str">
            <v>7-Benzyloxyoxyresorufin</v>
          </cell>
        </row>
        <row r="1924">
          <cell r="C1924" t="str">
            <v>7ERF</v>
          </cell>
          <cell r="D1924" t="str">
            <v>7-Ethoxyresorufin</v>
          </cell>
        </row>
        <row r="1925">
          <cell r="C1925" t="str">
            <v>7MRF</v>
          </cell>
          <cell r="D1925" t="str">
            <v>7-Methoxyresorufin</v>
          </cell>
        </row>
        <row r="1926">
          <cell r="C1926" t="str">
            <v>7PRF</v>
          </cell>
          <cell r="D1926" t="str">
            <v>7-Pentoxyresorufin</v>
          </cell>
        </row>
        <row r="1927">
          <cell r="C1927" t="str">
            <v>8O2D</v>
          </cell>
          <cell r="D1927" t="str">
            <v>8-Oxo-2'-deoxyguanosine</v>
          </cell>
        </row>
        <row r="1928">
          <cell r="C1928" t="str">
            <v>8ODG</v>
          </cell>
          <cell r="D1928" t="str">
            <v>8-hydroxydeoxyguanosine</v>
          </cell>
        </row>
        <row r="1929">
          <cell r="C1929" t="str">
            <v>A2UG</v>
          </cell>
          <cell r="D1929" t="str">
            <v>Alpha 2u-globulin</v>
          </cell>
        </row>
        <row r="1930">
          <cell r="C1930" t="str">
            <v>AABA</v>
          </cell>
          <cell r="D1930" t="str">
            <v>Alpha-aminobutyric acid</v>
          </cell>
        </row>
        <row r="1931">
          <cell r="C1931" t="str">
            <v>AAGO</v>
          </cell>
          <cell r="D1931" t="str">
            <v>Alanine aminotransferase to glutamate oxaloacetate ratio</v>
          </cell>
        </row>
        <row r="1932">
          <cell r="C1932" t="str">
            <v>AAIB</v>
          </cell>
          <cell r="D1932" t="str">
            <v>alpha-Aminoisobutyrate</v>
          </cell>
        </row>
        <row r="1933">
          <cell r="C1933" t="str">
            <v>AAUR</v>
          </cell>
          <cell r="D1933" t="str">
            <v>Aminoaciduria</v>
          </cell>
        </row>
        <row r="1934">
          <cell r="C1934" t="str">
            <v>AB12</v>
          </cell>
          <cell r="D1934" t="str">
            <v>Aflatoxin B1 and B2</v>
          </cell>
        </row>
        <row r="1935">
          <cell r="C1935" t="str">
            <v>ACAH</v>
          </cell>
          <cell r="D1935" t="str">
            <v>Acetaldehyde</v>
          </cell>
        </row>
        <row r="1936">
          <cell r="C1936" t="str">
            <v>ACAR</v>
          </cell>
          <cell r="D1936" t="str">
            <v>alpha-Carotene</v>
          </cell>
        </row>
        <row r="1937">
          <cell r="C1937" t="str">
            <v>ACHL</v>
          </cell>
          <cell r="D1937" t="str">
            <v>Acetylcholine</v>
          </cell>
        </row>
        <row r="1938">
          <cell r="C1938" t="str">
            <v>ACHP</v>
          </cell>
          <cell r="D1938" t="str">
            <v>Acid-soluble hydroxyproline</v>
          </cell>
        </row>
        <row r="1939">
          <cell r="C1939" t="str">
            <v>ACID</v>
          </cell>
          <cell r="D1939" t="str">
            <v>Acid produced</v>
          </cell>
        </row>
        <row r="1940">
          <cell r="C1940" t="str">
            <v>ACRR</v>
          </cell>
          <cell r="D1940" t="str">
            <v>Acetylene reduction rate/plant roots nodule</v>
          </cell>
        </row>
        <row r="1941">
          <cell r="C1941" t="str">
            <v>ACTE</v>
          </cell>
          <cell r="D1941" t="str">
            <v>Acetone</v>
          </cell>
        </row>
        <row r="1942">
          <cell r="C1942" t="str">
            <v>ACTN</v>
          </cell>
          <cell r="D1942" t="str">
            <v>Actin</v>
          </cell>
        </row>
        <row r="1943">
          <cell r="C1943" t="str">
            <v>ACTR</v>
          </cell>
          <cell r="D1943" t="str">
            <v>delta Aminolevulinic acid creatine ratio</v>
          </cell>
        </row>
        <row r="1944">
          <cell r="C1944" t="str">
            <v>ADCD</v>
          </cell>
          <cell r="D1944" t="str">
            <v>Adenylic acid</v>
          </cell>
        </row>
        <row r="1945">
          <cell r="C1945" t="str">
            <v>ADNA</v>
          </cell>
          <cell r="D1945" t="str">
            <v>Adrenic Acid</v>
          </cell>
        </row>
        <row r="1946">
          <cell r="C1946" t="str">
            <v>ADOX</v>
          </cell>
          <cell r="D1946" t="str">
            <v>Adenosine diphosphate to oxygen ratio</v>
          </cell>
        </row>
        <row r="1947">
          <cell r="C1947" t="str">
            <v>ADPT</v>
          </cell>
          <cell r="D1947" t="str">
            <v>Adenosine diphosphate (ADP)</v>
          </cell>
        </row>
        <row r="1948">
          <cell r="C1948" t="str">
            <v>ADRT</v>
          </cell>
          <cell r="D1948" t="str">
            <v>Acid resistant thiol</v>
          </cell>
        </row>
        <row r="1949">
          <cell r="C1949" t="str">
            <v>AFB1</v>
          </cell>
          <cell r="D1949" t="str">
            <v>Aflatoxin B1</v>
          </cell>
        </row>
        <row r="1950">
          <cell r="C1950" t="str">
            <v>AFB2</v>
          </cell>
          <cell r="D1950" t="str">
            <v>Aflatoxin B2</v>
          </cell>
        </row>
        <row r="1951">
          <cell r="C1951" t="str">
            <v>AFG1</v>
          </cell>
          <cell r="D1951" t="str">
            <v>Aflatoxin G1</v>
          </cell>
        </row>
        <row r="1952">
          <cell r="C1952" t="str">
            <v>AFG2</v>
          </cell>
          <cell r="D1952" t="str">
            <v>Aflatoxin G2</v>
          </cell>
        </row>
        <row r="1953">
          <cell r="C1953" t="str">
            <v>AGCO</v>
          </cell>
          <cell r="D1953" t="str">
            <v>Silver concentration</v>
          </cell>
        </row>
        <row r="1954">
          <cell r="C1954" t="str">
            <v>AGLB</v>
          </cell>
          <cell r="D1954" t="str">
            <v>alpha-Globulins</v>
          </cell>
        </row>
        <row r="1955">
          <cell r="C1955" t="str">
            <v>AGPT</v>
          </cell>
          <cell r="D1955" t="str">
            <v>alpha-glycerophosphate</v>
          </cell>
        </row>
        <row r="1956">
          <cell r="C1956" t="str">
            <v>AHDA</v>
          </cell>
          <cell r="D1956" t="str">
            <v>Anteisoheptadecanoic acid</v>
          </cell>
        </row>
        <row r="1957">
          <cell r="C1957" t="str">
            <v>AIHP</v>
          </cell>
          <cell r="D1957" t="str">
            <v>Acid-insoluble hydroxyproline</v>
          </cell>
        </row>
        <row r="1958">
          <cell r="C1958" t="str">
            <v>AION</v>
          </cell>
          <cell r="D1958" t="str">
            <v>Anions</v>
          </cell>
        </row>
        <row r="1959">
          <cell r="C1959" t="str">
            <v>AKLD</v>
          </cell>
          <cell r="D1959" t="str">
            <v>Alkoxylipids</v>
          </cell>
        </row>
        <row r="1960">
          <cell r="C1960" t="str">
            <v>ALAN</v>
          </cell>
          <cell r="D1960" t="str">
            <v>Alanine</v>
          </cell>
        </row>
        <row r="1961">
          <cell r="C1961" t="str">
            <v>ALBE</v>
          </cell>
          <cell r="D1961" t="str">
            <v>Albumin energy</v>
          </cell>
        </row>
        <row r="1962">
          <cell r="C1962" t="str">
            <v>ALBM</v>
          </cell>
          <cell r="D1962" t="str">
            <v>Albumin</v>
          </cell>
        </row>
        <row r="1963">
          <cell r="C1963" t="str">
            <v>ALCO</v>
          </cell>
          <cell r="D1963" t="str">
            <v>Aluminum content</v>
          </cell>
        </row>
        <row r="1964">
          <cell r="C1964" t="str">
            <v>ALGL</v>
          </cell>
          <cell r="D1964" t="str">
            <v>Albumin to globulin ratio</v>
          </cell>
        </row>
        <row r="1965">
          <cell r="C1965" t="str">
            <v>ALLA</v>
          </cell>
          <cell r="D1965" t="str">
            <v>Allantoin</v>
          </cell>
        </row>
        <row r="1966">
          <cell r="C1966" t="str">
            <v>ALLT</v>
          </cell>
          <cell r="D1966" t="str">
            <v>Allantoic acid</v>
          </cell>
        </row>
        <row r="1967">
          <cell r="C1967" t="str">
            <v>ALTL</v>
          </cell>
          <cell r="D1967" t="str">
            <v>Alternariol</v>
          </cell>
        </row>
        <row r="1968">
          <cell r="C1968" t="str">
            <v>ALTN</v>
          </cell>
          <cell r="D1968" t="str">
            <v>Alternariol monomethyl ether</v>
          </cell>
        </row>
        <row r="1969">
          <cell r="C1969" t="str">
            <v>AMAC</v>
          </cell>
          <cell r="D1969" t="str">
            <v>Amino acid(s), general term</v>
          </cell>
        </row>
        <row r="1970">
          <cell r="C1970" t="str">
            <v>AMAH</v>
          </cell>
          <cell r="D1970" t="str">
            <v>S-adenosylmethionine to S- adenosylhomocysteine ratio</v>
          </cell>
        </row>
        <row r="1971">
          <cell r="C1971" t="str">
            <v>AMAN</v>
          </cell>
          <cell r="D1971" t="str">
            <v>Amino acid nitrogen</v>
          </cell>
        </row>
        <row r="1972">
          <cell r="C1972" t="str">
            <v>AMDT</v>
          </cell>
          <cell r="D1972" t="str">
            <v>Adenosine phosphates (AMP+ADP+ATP)</v>
          </cell>
        </row>
        <row r="1973">
          <cell r="C1973" t="str">
            <v>AMMO</v>
          </cell>
          <cell r="D1973" t="str">
            <v>Ammonia</v>
          </cell>
        </row>
        <row r="1974">
          <cell r="C1974" t="str">
            <v>AMNH</v>
          </cell>
          <cell r="D1974" t="str">
            <v>P-amino hippurate</v>
          </cell>
        </row>
        <row r="1975">
          <cell r="C1975" t="str">
            <v>AMNN</v>
          </cell>
          <cell r="D1975" t="str">
            <v>Amino nitrogen</v>
          </cell>
        </row>
        <row r="1976">
          <cell r="C1976" t="str">
            <v>AMPP</v>
          </cell>
          <cell r="D1976" t="str">
            <v>Amyloid precursor protein</v>
          </cell>
        </row>
        <row r="1977">
          <cell r="C1977" t="str">
            <v>AMPT</v>
          </cell>
          <cell r="D1977" t="str">
            <v>Adenosine monophosphate (AMP)</v>
          </cell>
        </row>
        <row r="1978">
          <cell r="C1978" t="str">
            <v>AMYD</v>
          </cell>
          <cell r="D1978" t="str">
            <v>Amyloid</v>
          </cell>
        </row>
        <row r="1979">
          <cell r="C1979" t="str">
            <v>AMYS</v>
          </cell>
          <cell r="D1979" t="str">
            <v>Amylose</v>
          </cell>
        </row>
        <row r="1980">
          <cell r="C1980" t="str">
            <v>ANPY</v>
          </cell>
          <cell r="D1980" t="str">
            <v>Antipyrine</v>
          </cell>
        </row>
        <row r="1981">
          <cell r="C1981" t="str">
            <v>ANTH</v>
          </cell>
          <cell r="D1981" t="str">
            <v>Anthocyanin</v>
          </cell>
        </row>
        <row r="1982">
          <cell r="C1982" t="str">
            <v>ANTO</v>
          </cell>
          <cell r="D1982" t="str">
            <v>Antioxidant activity</v>
          </cell>
        </row>
        <row r="1983">
          <cell r="C1983" t="str">
            <v>AOAR</v>
          </cell>
          <cell r="D1983" t="str">
            <v>Ascorbate to oxidized Ascorbate ratio</v>
          </cell>
        </row>
        <row r="1984">
          <cell r="C1984" t="str">
            <v>APCY</v>
          </cell>
          <cell r="D1984" t="str">
            <v>Allophycocyanin</v>
          </cell>
        </row>
        <row r="1985">
          <cell r="C1985" t="str">
            <v>APDA</v>
          </cell>
          <cell r="D1985" t="str">
            <v>anteisopentadecanoic acid</v>
          </cell>
        </row>
        <row r="1986">
          <cell r="C1986" t="str">
            <v>APHT</v>
          </cell>
          <cell r="D1986" t="str">
            <v>Alkaline phosphate</v>
          </cell>
        </row>
        <row r="1987">
          <cell r="C1987" t="str">
            <v>APRO</v>
          </cell>
          <cell r="D1987" t="str">
            <v>alpha-Proteins</v>
          </cell>
        </row>
        <row r="1988">
          <cell r="C1988" t="str">
            <v>ARCA</v>
          </cell>
          <cell r="D1988" t="str">
            <v>Arachidic acid</v>
          </cell>
        </row>
        <row r="1989">
          <cell r="C1989" t="str">
            <v>ARCH</v>
          </cell>
          <cell r="D1989" t="str">
            <v>Arachidonate</v>
          </cell>
        </row>
        <row r="1990">
          <cell r="C1990" t="str">
            <v>ARGI</v>
          </cell>
          <cell r="D1990" t="str">
            <v>Arginine</v>
          </cell>
        </row>
        <row r="1991">
          <cell r="C1991" t="str">
            <v>ASBT</v>
          </cell>
          <cell r="D1991" t="str">
            <v>Ascorbate</v>
          </cell>
        </row>
        <row r="1992">
          <cell r="C1992" t="str">
            <v>ASCA</v>
          </cell>
          <cell r="D1992" t="str">
            <v>Ascorbic acid</v>
          </cell>
        </row>
        <row r="1993">
          <cell r="C1993" t="str">
            <v>ASCN</v>
          </cell>
          <cell r="D1993" t="str">
            <v>Arsenic to creatinine ratio</v>
          </cell>
        </row>
        <row r="1994">
          <cell r="C1994" t="str">
            <v>ASCO</v>
          </cell>
          <cell r="D1994" t="str">
            <v>Arsenic content</v>
          </cell>
        </row>
        <row r="1995">
          <cell r="C1995" t="str">
            <v>ASHC</v>
          </cell>
          <cell r="D1995" t="str">
            <v>Ash content</v>
          </cell>
        </row>
        <row r="1996">
          <cell r="C1996" t="str">
            <v>ASPA</v>
          </cell>
          <cell r="D1996" t="str">
            <v>Aspartate</v>
          </cell>
        </row>
        <row r="1997">
          <cell r="C1997" t="str">
            <v>ASPC</v>
          </cell>
          <cell r="D1997" t="str">
            <v>Aspartic Acid</v>
          </cell>
        </row>
        <row r="1998">
          <cell r="C1998" t="str">
            <v>ASPR</v>
          </cell>
          <cell r="D1998" t="str">
            <v>Asparagine</v>
          </cell>
        </row>
        <row r="1999">
          <cell r="C1999" t="str">
            <v>ASRA</v>
          </cell>
          <cell r="D1999" t="str">
            <v>AST(reduced):total AST including oxidized glutathione</v>
          </cell>
        </row>
        <row r="2000">
          <cell r="C2000" t="str">
            <v>ASYC</v>
          </cell>
          <cell r="D2000" t="str">
            <v>Alpha-synuclein</v>
          </cell>
        </row>
        <row r="2001">
          <cell r="C2001" t="str">
            <v>ATAD</v>
          </cell>
          <cell r="D2001" t="str">
            <v>Adenosine Triphosphate (ATP) to
Adenosine diphosphate (ADP)</v>
          </cell>
        </row>
        <row r="2002">
          <cell r="C2002" t="str">
            <v>ATAM</v>
          </cell>
          <cell r="D2002" t="str">
            <v>Adenosine Triphosphate (ATP) to
Adenosine monophosphate (AMP)</v>
          </cell>
        </row>
        <row r="2003">
          <cell r="C2003" t="str">
            <v>ATCO</v>
          </cell>
          <cell r="D2003" t="str">
            <v>alpha-Tocopherol concentration</v>
          </cell>
        </row>
        <row r="2004">
          <cell r="C2004" t="str">
            <v>ATPP</v>
          </cell>
          <cell r="D2004" t="str">
            <v>Adenosine triphosphate to
Phosphocreatine ratio</v>
          </cell>
        </row>
        <row r="2005">
          <cell r="C2005" t="str">
            <v>ATPT</v>
          </cell>
          <cell r="D2005" t="str">
            <v>Adenosine triphosphate</v>
          </cell>
        </row>
        <row r="2006">
          <cell r="C2006" t="str">
            <v>ATRA</v>
          </cell>
          <cell r="D2006" t="str">
            <v>all-trans-retinoic acid</v>
          </cell>
        </row>
        <row r="2007">
          <cell r="C2007" t="str">
            <v>ATUB</v>
          </cell>
          <cell r="D2007" t="str">
            <v>alpha-Tubulin</v>
          </cell>
        </row>
        <row r="2008">
          <cell r="C2008" t="str">
            <v>AVDN</v>
          </cell>
          <cell r="D2008" t="str">
            <v>Avidin</v>
          </cell>
        </row>
        <row r="2009">
          <cell r="C2009" t="str">
            <v>AVER</v>
          </cell>
          <cell r="D2009" t="str">
            <v>Averufin</v>
          </cell>
        </row>
        <row r="2010">
          <cell r="C2010" t="str">
            <v>B2MG</v>
          </cell>
          <cell r="D2010" t="str">
            <v>beta2-Microglobulin</v>
          </cell>
        </row>
        <row r="2011">
          <cell r="C2011" t="str">
            <v>BACO</v>
          </cell>
          <cell r="D2011" t="str">
            <v>Barium content</v>
          </cell>
        </row>
        <row r="2012">
          <cell r="C2012" t="str">
            <v>BAGA</v>
          </cell>
          <cell r="D2012" t="str">
            <v>Bisphenol A glucuronic acid</v>
          </cell>
        </row>
        <row r="2013">
          <cell r="C2013" t="str">
            <v>BATP</v>
          </cell>
          <cell r="D2013" t="str">
            <v>beta-ATP (beta-Adenosine triphosphate)</v>
          </cell>
        </row>
        <row r="2014">
          <cell r="C2014" t="str">
            <v>BCAR</v>
          </cell>
          <cell r="D2014" t="str">
            <v>beta-Carotene</v>
          </cell>
        </row>
        <row r="2015">
          <cell r="C2015" t="str">
            <v>BCON</v>
          </cell>
          <cell r="D2015" t="str">
            <v>Boron content</v>
          </cell>
        </row>
        <row r="2016">
          <cell r="C2016" t="str">
            <v>BECO</v>
          </cell>
          <cell r="D2016" t="str">
            <v>Beryllium concentration</v>
          </cell>
        </row>
        <row r="2017">
          <cell r="C2017" t="str">
            <v>BFCO</v>
          </cell>
          <cell r="D2017" t="str">
            <v>Bromoform concentration</v>
          </cell>
        </row>
        <row r="2018">
          <cell r="C2018" t="str">
            <v>BGBN</v>
          </cell>
          <cell r="D2018" t="str">
            <v>beta globin</v>
          </cell>
        </row>
        <row r="2019">
          <cell r="C2019" t="str">
            <v>BGLB</v>
          </cell>
          <cell r="D2019" t="str">
            <v>beta-Globulins</v>
          </cell>
        </row>
        <row r="2020">
          <cell r="C2020" t="str">
            <v>BGPR</v>
          </cell>
          <cell r="D2020" t="str">
            <v>beta- and gamma-Protein</v>
          </cell>
        </row>
        <row r="2021">
          <cell r="C2021" t="str">
            <v>BHNC</v>
          </cell>
          <cell r="D2021" t="str">
            <v>Behenic acid</v>
          </cell>
        </row>
        <row r="2022">
          <cell r="C2022" t="str">
            <v>BICO</v>
          </cell>
          <cell r="D2022" t="str">
            <v>Bismuth concentration</v>
          </cell>
        </row>
        <row r="2023">
          <cell r="C2023" t="str">
            <v>BILE</v>
          </cell>
          <cell r="D2023" t="str">
            <v>Bile</v>
          </cell>
        </row>
        <row r="2024">
          <cell r="C2024" t="str">
            <v>BIOT</v>
          </cell>
          <cell r="D2024" t="str">
            <v>Biotin content</v>
          </cell>
        </row>
        <row r="2025">
          <cell r="C2025" t="str">
            <v>BLAC</v>
          </cell>
          <cell r="D2025" t="str">
            <v>Bile Acids</v>
          </cell>
        </row>
        <row r="2026">
          <cell r="C2026" t="str">
            <v>BLLB</v>
          </cell>
          <cell r="D2026" t="str">
            <v>Bilirubin</v>
          </cell>
        </row>
        <row r="2027">
          <cell r="C2027" t="str">
            <v>BPHY</v>
          </cell>
          <cell r="D2027" t="str">
            <v>b-Phycoerythrin</v>
          </cell>
        </row>
        <row r="2028">
          <cell r="C2028" t="str">
            <v>BRCO</v>
          </cell>
          <cell r="D2028" t="str">
            <v>Bromine Concentration</v>
          </cell>
        </row>
        <row r="2029">
          <cell r="C2029" t="str">
            <v>BRKN</v>
          </cell>
          <cell r="D2029" t="str">
            <v>Bradykinin</v>
          </cell>
        </row>
        <row r="2030">
          <cell r="C2030" t="str">
            <v>BTBL</v>
          </cell>
          <cell r="D2030" t="str">
            <v>beta-Tubulin</v>
          </cell>
        </row>
        <row r="2031">
          <cell r="C2031" t="str">
            <v>BUNT</v>
          </cell>
          <cell r="D2031" t="str">
            <v>Blood urea nitrogen</v>
          </cell>
        </row>
        <row r="2032">
          <cell r="C2032" t="str">
            <v>C11O</v>
          </cell>
          <cell r="D2032" t="str">
            <v>cis-vaccenic acid</v>
          </cell>
        </row>
        <row r="2033">
          <cell r="C2033" t="str">
            <v>C12O</v>
          </cell>
          <cell r="D2033" t="str">
            <v>cis-12-octadecenoic acid</v>
          </cell>
        </row>
        <row r="2034">
          <cell r="C2034" t="str">
            <v>C13O</v>
          </cell>
          <cell r="D2034" t="str">
            <v>cis-13-octadecenoic acid</v>
          </cell>
        </row>
        <row r="2035">
          <cell r="C2035" t="str">
            <v>C1AB</v>
          </cell>
          <cell r="D2035" t="str">
            <v>Cry1Ab protein</v>
          </cell>
        </row>
        <row r="2036">
          <cell r="C2036" t="str">
            <v>C4CD</v>
          </cell>
          <cell r="D2036" t="str">
            <v>C4 acids</v>
          </cell>
        </row>
        <row r="2037">
          <cell r="C2037" t="str">
            <v>C7HD</v>
          </cell>
          <cell r="D2037" t="str">
            <v>cis-7-hexadecenoic acid</v>
          </cell>
        </row>
        <row r="2038">
          <cell r="C2038" t="str">
            <v>C9BT</v>
          </cell>
          <cell r="D2038" t="str">
            <v>Total 9B,19- cyclopropylsterols</v>
          </cell>
        </row>
        <row r="2039">
          <cell r="C2039" t="str">
            <v>C9HD</v>
          </cell>
          <cell r="D2039" t="str">
            <v>cis-9-heptadecenoic acid</v>
          </cell>
        </row>
        <row r="2040">
          <cell r="C2040" t="str">
            <v>CAAL</v>
          </cell>
          <cell r="D2040" t="str">
            <v>Calcium to aluminum ratio</v>
          </cell>
        </row>
        <row r="2041">
          <cell r="C2041" t="str">
            <v>CABN</v>
          </cell>
          <cell r="D2041" t="str">
            <v>Calbindin</v>
          </cell>
        </row>
        <row r="2042">
          <cell r="C2042" t="str">
            <v>CACC</v>
          </cell>
          <cell r="D2042" t="str">
            <v>Chlorophyll A to Chlorophyll C ratio</v>
          </cell>
        </row>
        <row r="2043">
          <cell r="C2043" t="str">
            <v>CACH</v>
          </cell>
          <cell r="D2043" t="str">
            <v>Carotene to Chlorophyll A Ratio</v>
          </cell>
        </row>
        <row r="2044">
          <cell r="C2044" t="str">
            <v>CACO</v>
          </cell>
          <cell r="D2044" t="str">
            <v>Calcium content</v>
          </cell>
        </row>
        <row r="2045">
          <cell r="C2045" t="str">
            <v>CAMP</v>
          </cell>
          <cell r="D2045" t="str">
            <v>Adenosine 3',5'-cyclic monophosphate</v>
          </cell>
        </row>
        <row r="2046">
          <cell r="C2046" t="str">
            <v>CANA</v>
          </cell>
          <cell r="D2046" t="str">
            <v>Calcium to sodium ratio</v>
          </cell>
        </row>
        <row r="2047">
          <cell r="C2047" t="str">
            <v>CANR</v>
          </cell>
          <cell r="D2047" t="str">
            <v>Calcium Nitrogen ratio</v>
          </cell>
        </row>
        <row r="2048">
          <cell r="C2048" t="str">
            <v>CAPA</v>
          </cell>
          <cell r="D2048" t="str">
            <v>Capric acid</v>
          </cell>
        </row>
        <row r="2049">
          <cell r="C2049" t="str">
            <v>CAPH</v>
          </cell>
          <cell r="D2049" t="str">
            <v>Calcium/phosphorus ratio</v>
          </cell>
        </row>
        <row r="2050">
          <cell r="C2050" t="str">
            <v>CAPR</v>
          </cell>
          <cell r="D2050" t="str">
            <v>Calcium to phosphorus ratio</v>
          </cell>
        </row>
        <row r="2051">
          <cell r="C2051" t="str">
            <v>CARB</v>
          </cell>
          <cell r="D2051" t="str">
            <v>Carbohydrate</v>
          </cell>
        </row>
        <row r="2052">
          <cell r="C2052" t="str">
            <v>CARC</v>
          </cell>
          <cell r="D2052" t="str">
            <v>Carotenoids</v>
          </cell>
        </row>
        <row r="2053">
          <cell r="C2053" t="str">
            <v>CARO</v>
          </cell>
          <cell r="D2053" t="str">
            <v>Carotene</v>
          </cell>
        </row>
        <row r="2054">
          <cell r="C2054" t="str">
            <v>CARR</v>
          </cell>
          <cell r="D2054" t="str">
            <v>Carrageenan</v>
          </cell>
        </row>
        <row r="2055">
          <cell r="C2055" t="str">
            <v>CAZN</v>
          </cell>
          <cell r="D2055" t="str">
            <v>Calcium to Zinc ratio</v>
          </cell>
        </row>
        <row r="2056">
          <cell r="C2056" t="str">
            <v>CBCH</v>
          </cell>
          <cell r="D2056" t="str">
            <v>beta-Carotene to Chlorophyll A Ratio</v>
          </cell>
        </row>
        <row r="2057">
          <cell r="C2057" t="str">
            <v>CC23</v>
          </cell>
          <cell r="D2057" t="str">
            <v>Crustacean calcium-binding protein 23</v>
          </cell>
        </row>
        <row r="2058">
          <cell r="C2058" t="str">
            <v>CCON</v>
          </cell>
          <cell r="D2058" t="str">
            <v>Carbon content</v>
          </cell>
        </row>
        <row r="2059">
          <cell r="C2059" t="str">
            <v>CCTR</v>
          </cell>
          <cell r="D2059" t="str">
            <v>Coproprophyrin creatine ratio</v>
          </cell>
        </row>
        <row r="2060">
          <cell r="C2060" t="str">
            <v>CDAI</v>
          </cell>
          <cell r="D2060" t="str">
            <v>Cadmium accumulation index</v>
          </cell>
        </row>
        <row r="2061">
          <cell r="C2061" t="str">
            <v>CDBP</v>
          </cell>
          <cell r="D2061" t="str">
            <v>Cadmium binding proteins</v>
          </cell>
        </row>
        <row r="2062">
          <cell r="C2062" t="str">
            <v>CDCO</v>
          </cell>
          <cell r="D2062" t="str">
            <v>Cadmium content</v>
          </cell>
        </row>
        <row r="2063">
          <cell r="C2063" t="str">
            <v>CDPR</v>
          </cell>
          <cell r="D2063" t="str">
            <v>Cadmium to phosphorus ratio</v>
          </cell>
        </row>
        <row r="2064">
          <cell r="C2064" t="str">
            <v>CDST</v>
          </cell>
          <cell r="D2064" t="str">
            <v>Acid soluble thiol</v>
          </cell>
        </row>
        <row r="2065">
          <cell r="C2065" t="str">
            <v>CDZN</v>
          </cell>
          <cell r="D2065" t="str">
            <v>Cadmium to zinc ratio</v>
          </cell>
        </row>
        <row r="2066">
          <cell r="C2066" t="str">
            <v>CFCA</v>
          </cell>
          <cell r="D2066" t="str">
            <v>Caffeic Acids</v>
          </cell>
        </row>
        <row r="2067">
          <cell r="C2067" t="str">
            <v>CFCX</v>
          </cell>
          <cell r="D2067" t="str">
            <v>Coagulation Factor X</v>
          </cell>
        </row>
        <row r="2068">
          <cell r="C2068" t="str">
            <v>CGMP</v>
          </cell>
          <cell r="D2068" t="str">
            <v>Cyclic guanylic acid</v>
          </cell>
        </row>
        <row r="2069">
          <cell r="C2069" t="str">
            <v>CGRP</v>
          </cell>
          <cell r="D2069" t="str">
            <v>Calcitonin Gene-Related Peptide</v>
          </cell>
        </row>
        <row r="2070">
          <cell r="C2070" t="str">
            <v>CHAB</v>
          </cell>
          <cell r="D2070" t="str">
            <v>Chlorophyll A:Chlorophyll B</v>
          </cell>
        </row>
        <row r="2071">
          <cell r="C2071" t="str">
            <v>CHAP</v>
          </cell>
          <cell r="D2071" t="str">
            <v>Chlorophyll A to Phaeophytin A ratio</v>
          </cell>
        </row>
        <row r="2072">
          <cell r="C2072" t="str">
            <v>CHCT</v>
          </cell>
          <cell r="D2072" t="str">
            <v>Chlorophyll:Carotenoids</v>
          </cell>
        </row>
        <row r="2073">
          <cell r="C2073" t="str">
            <v>CHDS</v>
          </cell>
          <cell r="D2073" t="str">
            <v>Chondroitin Sulfate</v>
          </cell>
        </row>
        <row r="2074">
          <cell r="C2074" t="str">
            <v>CHES</v>
          </cell>
          <cell r="D2074" t="str">
            <v>Cholesteryl ester</v>
          </cell>
        </row>
        <row r="2075">
          <cell r="C2075" t="str">
            <v>CHLA</v>
          </cell>
          <cell r="D2075" t="str">
            <v>Chlorophyll A concentration</v>
          </cell>
        </row>
        <row r="2076">
          <cell r="C2076" t="str">
            <v>CHLB</v>
          </cell>
          <cell r="D2076" t="str">
            <v>Chlorophyll B concentration</v>
          </cell>
        </row>
        <row r="2077">
          <cell r="C2077" t="str">
            <v>CHLC</v>
          </cell>
          <cell r="D2077" t="str">
            <v>Chlorophyll C concentration</v>
          </cell>
        </row>
        <row r="2078">
          <cell r="C2078" t="str">
            <v>CHLN</v>
          </cell>
          <cell r="D2078" t="str">
            <v>Choline</v>
          </cell>
        </row>
        <row r="2079">
          <cell r="C2079" t="str">
            <v>CHLO</v>
          </cell>
          <cell r="D2079" t="str">
            <v>Chlorophyll</v>
          </cell>
        </row>
        <row r="2080">
          <cell r="C2080" t="str">
            <v>CHLR</v>
          </cell>
          <cell r="D2080" t="str">
            <v>Chloride</v>
          </cell>
        </row>
        <row r="2081">
          <cell r="C2081" t="str">
            <v>CHOL</v>
          </cell>
          <cell r="D2081" t="str">
            <v>Cholesterol</v>
          </cell>
        </row>
        <row r="2082">
          <cell r="C2082" t="str">
            <v>CHTN</v>
          </cell>
          <cell r="D2082" t="str">
            <v>Chitin</v>
          </cell>
        </row>
        <row r="2083">
          <cell r="C2083" t="str">
            <v>CHYM</v>
          </cell>
          <cell r="D2083" t="str">
            <v>Chymotrypsinogen</v>
          </cell>
        </row>
        <row r="2084">
          <cell r="C2084" t="str">
            <v>CITA</v>
          </cell>
          <cell r="D2084" t="str">
            <v>Citric acid</v>
          </cell>
        </row>
        <row r="2085">
          <cell r="C2085" t="str">
            <v>CITR</v>
          </cell>
          <cell r="D2085" t="str">
            <v>Citrulline</v>
          </cell>
        </row>
        <row r="2086">
          <cell r="C2086" t="str">
            <v>CITT</v>
          </cell>
          <cell r="D2086" t="str">
            <v>Citrate</v>
          </cell>
        </row>
        <row r="2087">
          <cell r="C2087" t="str">
            <v>CJLA</v>
          </cell>
          <cell r="D2087" t="str">
            <v>Conjugated Linoleic Acids</v>
          </cell>
        </row>
        <row r="2088">
          <cell r="C2088" t="str">
            <v>CLCN</v>
          </cell>
          <cell r="D2088" t="str">
            <v>Calcein</v>
          </cell>
        </row>
        <row r="2089">
          <cell r="C2089" t="str">
            <v>CLCO</v>
          </cell>
          <cell r="D2089" t="str">
            <v>Chlorine concentration</v>
          </cell>
        </row>
        <row r="2090">
          <cell r="C2090" t="str">
            <v>CLGA</v>
          </cell>
          <cell r="D2090" t="str">
            <v>Chlorogenic acid</v>
          </cell>
        </row>
        <row r="2091">
          <cell r="C2091" t="str">
            <v>CLHP</v>
          </cell>
          <cell r="D2091" t="str">
            <v>Collagen to hydroxyproline ratio</v>
          </cell>
        </row>
        <row r="2092">
          <cell r="C2092" t="str">
            <v>CLLG</v>
          </cell>
          <cell r="D2092" t="str">
            <v>Collagen</v>
          </cell>
        </row>
        <row r="2093">
          <cell r="C2093" t="str">
            <v>CLMD</v>
          </cell>
          <cell r="D2093" t="str">
            <v>Calmodulin</v>
          </cell>
        </row>
        <row r="2094">
          <cell r="C2094" t="str">
            <v>CMCA</v>
          </cell>
          <cell r="D2094" t="str">
            <v>Coumaric acids</v>
          </cell>
        </row>
        <row r="2095">
          <cell r="C2095" t="str">
            <v>CMPH</v>
          </cell>
          <cell r="D2095" t="str">
            <v>Camphor Content</v>
          </cell>
        </row>
        <row r="2096">
          <cell r="C2096" t="str">
            <v>CNAC</v>
          </cell>
          <cell r="D2096" t="str">
            <v>N-acetyl-(S-3-chloroprop-2- enyl)cysteine (3CNAC)</v>
          </cell>
        </row>
        <row r="2097">
          <cell r="C2097" t="str">
            <v>CNDN</v>
          </cell>
          <cell r="D2097" t="str">
            <v>Conjugated Dienes</v>
          </cell>
        </row>
        <row r="2098">
          <cell r="C2098" t="str">
            <v>CNRA</v>
          </cell>
          <cell r="D2098" t="str">
            <v>Carbon to nitrogen ratio</v>
          </cell>
        </row>
        <row r="2099">
          <cell r="C2099" t="str">
            <v>CO2C</v>
          </cell>
          <cell r="D2099" t="str">
            <v>CO2 concentration</v>
          </cell>
        </row>
        <row r="2100">
          <cell r="C2100" t="str">
            <v>COAN</v>
          </cell>
          <cell r="D2100" t="str">
            <v>Chlorpyrifos-o-analog</v>
          </cell>
        </row>
        <row r="2101">
          <cell r="C2101" t="str">
            <v>COCO</v>
          </cell>
          <cell r="D2101" t="str">
            <v>Cobalt concentration</v>
          </cell>
        </row>
        <row r="2102">
          <cell r="C2102" t="str">
            <v>CODR</v>
          </cell>
          <cell r="D2102" t="str">
            <v>9-cis-4-oxo-13,14-dihydro-retinoic acid</v>
          </cell>
        </row>
        <row r="2103">
          <cell r="C2103" t="str">
            <v>CP2K</v>
          </cell>
          <cell r="D2103" t="str">
            <v>Cytochrome P2K</v>
          </cell>
        </row>
        <row r="2104">
          <cell r="C2104" t="str">
            <v>CP3K</v>
          </cell>
          <cell r="D2104" t="str">
            <v>Cytochrome P3K</v>
          </cell>
        </row>
        <row r="2105">
          <cell r="C2105" t="str">
            <v>CPNI</v>
          </cell>
          <cell r="D2105" t="str">
            <v>Cysteine proteinase inhibitors</v>
          </cell>
        </row>
        <row r="2106">
          <cell r="C2106" t="str">
            <v>CPRP</v>
          </cell>
          <cell r="D2106" t="str">
            <v>Coproporphyrin</v>
          </cell>
        </row>
        <row r="2107">
          <cell r="C2107" t="str">
            <v>CPRT</v>
          </cell>
          <cell r="D2107" t="str">
            <v>Carbon phosphorus ratio</v>
          </cell>
        </row>
        <row r="2108">
          <cell r="C2108" t="str">
            <v>CRBR</v>
          </cell>
          <cell r="D2108" t="str">
            <v>Cerebroside</v>
          </cell>
        </row>
        <row r="2109">
          <cell r="C2109" t="str">
            <v>CRCA</v>
          </cell>
          <cell r="D2109" t="str">
            <v>Carotenoids Chlorophyll A ratio</v>
          </cell>
        </row>
        <row r="2110">
          <cell r="C2110" t="str">
            <v>CRCO</v>
          </cell>
          <cell r="D2110" t="str">
            <v>Chromium content</v>
          </cell>
        </row>
        <row r="2111">
          <cell r="C2111" t="str">
            <v>CREA</v>
          </cell>
          <cell r="D2111" t="str">
            <v>Creatinine</v>
          </cell>
        </row>
        <row r="2112">
          <cell r="C2112" t="str">
            <v>CREC</v>
          </cell>
          <cell r="D2112" t="str">
            <v>Creatine compounds</v>
          </cell>
        </row>
        <row r="2113">
          <cell r="C2113" t="str">
            <v>CRLF</v>
          </cell>
          <cell r="D2113" t="str">
            <v>Ceroid and Lipofuscin</v>
          </cell>
        </row>
        <row r="2114">
          <cell r="C2114" t="str">
            <v>CRMD</v>
          </cell>
          <cell r="D2114" t="str">
            <v>Ceramide</v>
          </cell>
        </row>
        <row r="2115">
          <cell r="C2115" t="str">
            <v>CRPR</v>
          </cell>
          <cell r="D2115" t="str">
            <v>Chromium : Phosphorus</v>
          </cell>
        </row>
        <row r="2116">
          <cell r="C2116" t="str">
            <v>CRTN</v>
          </cell>
          <cell r="D2116" t="str">
            <v>Creatine</v>
          </cell>
        </row>
        <row r="2117">
          <cell r="C2117" t="str">
            <v>CSEN</v>
          </cell>
          <cell r="D2117" t="str">
            <v>Casein</v>
          </cell>
        </row>
        <row r="2118">
          <cell r="C2118" t="str">
            <v>CSF2</v>
          </cell>
          <cell r="D2118" t="str">
            <v>Colony-Stimulating Factor, Granulocyte- Macrophage (CSF2)</v>
          </cell>
        </row>
        <row r="2119">
          <cell r="C2119" t="str">
            <v>CSF3</v>
          </cell>
          <cell r="D2119" t="str">
            <v>Granulocyte Colony-Stimulating Factor
(CSF3)</v>
          </cell>
        </row>
        <row r="2120">
          <cell r="C2120" t="str">
            <v>CTR1</v>
          </cell>
          <cell r="D2120" t="str">
            <v>Copper Transporter 1</v>
          </cell>
        </row>
        <row r="2121">
          <cell r="C2121" t="str">
            <v>CUAI</v>
          </cell>
          <cell r="D2121" t="str">
            <v>Copper accumulation index</v>
          </cell>
        </row>
        <row r="2122">
          <cell r="C2122" t="str">
            <v>CUCD</v>
          </cell>
          <cell r="D2122" t="str">
            <v>Copper to cadmium ratio</v>
          </cell>
        </row>
        <row r="2123">
          <cell r="C2123" t="str">
            <v>CUCO</v>
          </cell>
          <cell r="D2123" t="str">
            <v>Copper (Cu) content</v>
          </cell>
        </row>
        <row r="2124">
          <cell r="C2124" t="str">
            <v>CUCR</v>
          </cell>
          <cell r="D2124" t="str">
            <v>Copper to Carbon ratio</v>
          </cell>
        </row>
        <row r="2125">
          <cell r="C2125" t="str">
            <v>CUMN</v>
          </cell>
          <cell r="D2125" t="str">
            <v>Copper to manganese ratio</v>
          </cell>
        </row>
        <row r="2126">
          <cell r="C2126" t="str">
            <v>CUMO</v>
          </cell>
          <cell r="D2126" t="str">
            <v>Copper to molybdenum ratio</v>
          </cell>
        </row>
        <row r="2127">
          <cell r="C2127" t="str">
            <v>CUZN</v>
          </cell>
          <cell r="D2127" t="str">
            <v>Copper to zinc ratio</v>
          </cell>
        </row>
        <row r="2128">
          <cell r="C2128" t="str">
            <v>CYCB</v>
          </cell>
          <cell r="D2128" t="str">
            <v>Cytochalasin B</v>
          </cell>
        </row>
        <row r="2129">
          <cell r="C2129" t="str">
            <v>CYSI</v>
          </cell>
          <cell r="D2129" t="str">
            <v>Cystine</v>
          </cell>
        </row>
        <row r="2130">
          <cell r="C2130" t="str">
            <v>CYTC</v>
          </cell>
          <cell r="D2130" t="str">
            <v>Cytochrome c</v>
          </cell>
        </row>
        <row r="2131">
          <cell r="C2131" t="str">
            <v>CYTN</v>
          </cell>
          <cell r="D2131" t="str">
            <v>Cysteine</v>
          </cell>
        </row>
        <row r="2132">
          <cell r="C2132" t="str">
            <v>D11A</v>
          </cell>
          <cell r="D2132" t="str">
            <v>Docosenoic acid (C22:1n-11)</v>
          </cell>
        </row>
        <row r="2133">
          <cell r="C2133" t="str">
            <v>D6FA</v>
          </cell>
          <cell r="D2133" t="str">
            <v>Docosatrienoic acid (C22:3n-6)</v>
          </cell>
        </row>
        <row r="2134">
          <cell r="C2134" t="str">
            <v>DABT</v>
          </cell>
          <cell r="D2134" t="str">
            <v>Dehydroascorbate</v>
          </cell>
        </row>
        <row r="2135">
          <cell r="C2135" t="str">
            <v>DALA</v>
          </cell>
          <cell r="D2135" t="str">
            <v>delta-Aminolevulinic acid</v>
          </cell>
        </row>
        <row r="2136">
          <cell r="C2136" t="str">
            <v>DAPP</v>
          </cell>
          <cell r="D2136" t="str">
            <v>Diaminopropane</v>
          </cell>
        </row>
        <row r="2137">
          <cell r="C2137" t="str">
            <v>DASC</v>
          </cell>
          <cell r="D2137" t="str">
            <v>Dehydroascorbic acid</v>
          </cell>
        </row>
        <row r="2138">
          <cell r="C2138" t="str">
            <v>DATP</v>
          </cell>
          <cell r="D2138" t="str">
            <v>Dopamine Transporter Protein</v>
          </cell>
        </row>
        <row r="2139">
          <cell r="C2139" t="str">
            <v>DCDA</v>
          </cell>
          <cell r="D2139" t="str">
            <v>3,4-Dihydroxyphenylacetic acid to
Dopamine ratio</v>
          </cell>
        </row>
        <row r="2140">
          <cell r="C2140" t="str">
            <v>DCHA</v>
          </cell>
          <cell r="D2140" t="str">
            <v>Docosahexaenoic acid</v>
          </cell>
        </row>
        <row r="2141">
          <cell r="C2141" t="str">
            <v>DCPA</v>
          </cell>
          <cell r="D2141" t="str">
            <v>Docosapentaenoic acid</v>
          </cell>
        </row>
        <row r="2142">
          <cell r="C2142" t="str">
            <v>DDEC</v>
          </cell>
          <cell r="D2142" t="str">
            <v>DDE concentration</v>
          </cell>
        </row>
        <row r="2143">
          <cell r="C2143" t="str">
            <v>DDRP</v>
          </cell>
          <cell r="D2143" t="str">
            <v>Didehydroretinyl palmitate</v>
          </cell>
        </row>
        <row r="2144">
          <cell r="C2144" t="str">
            <v>DDXN</v>
          </cell>
          <cell r="D2144" t="str">
            <v>Diadinoxanthin</v>
          </cell>
        </row>
        <row r="2145">
          <cell r="C2145" t="str">
            <v>DGCR</v>
          </cell>
          <cell r="D2145" t="str">
            <v>Diglyceride</v>
          </cell>
        </row>
        <row r="2146">
          <cell r="C2146" t="str">
            <v>DGDG</v>
          </cell>
          <cell r="D2146" t="str">
            <v>Digalactosyl diglyceride (glycolipid)</v>
          </cell>
        </row>
        <row r="2147">
          <cell r="C2147" t="str">
            <v>DHAP</v>
          </cell>
          <cell r="D2147" t="str">
            <v>Dihydroxyacetone-P</v>
          </cell>
        </row>
        <row r="2148">
          <cell r="C2148" t="str">
            <v>DHCA</v>
          </cell>
          <cell r="D2148" t="str">
            <v>1,25-Dihydrocholecalciferol</v>
          </cell>
        </row>
        <row r="2149">
          <cell r="C2149" t="str">
            <v>DHLA</v>
          </cell>
          <cell r="D2149" t="str">
            <v>Dihomo-gamma-Linolenic Acid</v>
          </cell>
        </row>
        <row r="2150">
          <cell r="C2150" t="str">
            <v>DHPG</v>
          </cell>
          <cell r="D2150" t="str">
            <v>Dihydroxyphenylethylene glycol</v>
          </cell>
        </row>
        <row r="2151">
          <cell r="C2151" t="str">
            <v>DHRT</v>
          </cell>
          <cell r="D2151" t="str">
            <v>Dehydroretinol</v>
          </cell>
        </row>
        <row r="2152">
          <cell r="C2152" t="str">
            <v>DISC</v>
          </cell>
          <cell r="D2152" t="str">
            <v>Diethylsuccinate hydrolysis</v>
          </cell>
        </row>
        <row r="2153">
          <cell r="C2153" t="str">
            <v>DMCA</v>
          </cell>
          <cell r="D2153" t="str">
            <v>Domoic Acid</v>
          </cell>
        </row>
        <row r="2154">
          <cell r="C2154" t="str">
            <v>DOP1</v>
          </cell>
          <cell r="D2154" t="str">
            <v>Dopa</v>
          </cell>
        </row>
        <row r="2155">
          <cell r="C2155" t="str">
            <v>DOPC</v>
          </cell>
          <cell r="D2155" t="str">
            <v>3,4-Dihydroxyphenylacetic acid</v>
          </cell>
        </row>
        <row r="2156">
          <cell r="C2156" t="str">
            <v>DOVL</v>
          </cell>
          <cell r="D2156" t="str">
            <v>Deoxynivalenol</v>
          </cell>
        </row>
        <row r="2157">
          <cell r="C2157" t="str">
            <v>DPHG</v>
          </cell>
          <cell r="D2157" t="str">
            <v>Diphosphatidylglycerol</v>
          </cell>
        </row>
        <row r="2158">
          <cell r="C2158" t="str">
            <v>DPHZ</v>
          </cell>
          <cell r="D2158" t="str">
            <v>1,1-Diphenyl-2-picryl hydrazyl</v>
          </cell>
        </row>
        <row r="2159">
          <cell r="C2159" t="str">
            <v>DPPA</v>
          </cell>
          <cell r="D2159" t="str">
            <v>2,3-Diphosphoglyceric acid</v>
          </cell>
        </row>
        <row r="2160">
          <cell r="C2160" t="str">
            <v>DRYM</v>
          </cell>
          <cell r="D2160" t="str">
            <v>Dry matter</v>
          </cell>
        </row>
        <row r="2161">
          <cell r="C2161" t="str">
            <v>DSMN</v>
          </cell>
          <cell r="D2161" t="str">
            <v>Desmosine</v>
          </cell>
        </row>
        <row r="2162">
          <cell r="C2162" t="str">
            <v>DTBL</v>
          </cell>
          <cell r="D2162" t="str">
            <v>Direct bilirubin (conjugated)</v>
          </cell>
        </row>
        <row r="2163">
          <cell r="C2163" t="str">
            <v>DTXN</v>
          </cell>
          <cell r="D2163" t="str">
            <v>Diatoxanthin</v>
          </cell>
        </row>
        <row r="2164">
          <cell r="C2164" t="str">
            <v>E11A</v>
          </cell>
          <cell r="D2164" t="str">
            <v>Eicosenoic acid (C20:1n-11)</v>
          </cell>
        </row>
        <row r="2165">
          <cell r="C2165" t="str">
            <v>ECCR</v>
          </cell>
          <cell r="D2165" t="str">
            <v>Echinochrome</v>
          </cell>
        </row>
        <row r="2166">
          <cell r="C2166" t="str">
            <v>ECDA</v>
          </cell>
          <cell r="D2166" t="str">
            <v>Eicosadienoic acid</v>
          </cell>
        </row>
        <row r="2167">
          <cell r="C2167" t="str">
            <v>ECFC</v>
          </cell>
          <cell r="D2167" t="str">
            <v>Esterified cholesterol free cholesterol ratio</v>
          </cell>
        </row>
        <row r="2168">
          <cell r="C2168" t="str">
            <v>ECOA</v>
          </cell>
          <cell r="D2168" t="str">
            <v>Eicosenoic acid</v>
          </cell>
        </row>
        <row r="2169">
          <cell r="C2169" t="str">
            <v>ECSA</v>
          </cell>
          <cell r="D2169" t="str">
            <v>Eicosatrienoic acid</v>
          </cell>
        </row>
        <row r="2170">
          <cell r="C2170" t="str">
            <v>ECSP</v>
          </cell>
          <cell r="D2170" t="str">
            <v>Eicosapentaenoate</v>
          </cell>
        </row>
        <row r="2171">
          <cell r="C2171" t="str">
            <v>EICN</v>
          </cell>
          <cell r="D2171" t="str">
            <v>Ethyl isocyanide</v>
          </cell>
        </row>
        <row r="2172">
          <cell r="C2172" t="str">
            <v>ELDA</v>
          </cell>
          <cell r="D2172" t="str">
            <v>Elaidic acid</v>
          </cell>
        </row>
        <row r="2173">
          <cell r="C2173" t="str">
            <v>ELST</v>
          </cell>
          <cell r="D2173" t="str">
            <v>Elastin</v>
          </cell>
        </row>
        <row r="2174">
          <cell r="C2174" t="str">
            <v>ELYT</v>
          </cell>
          <cell r="D2174" t="str">
            <v>Electrolytes</v>
          </cell>
        </row>
        <row r="2175">
          <cell r="C2175" t="str">
            <v>ENDP</v>
          </cell>
          <cell r="D2175" t="str">
            <v>Endorphin</v>
          </cell>
        </row>
        <row r="2176">
          <cell r="C2176" t="str">
            <v>ENKP</v>
          </cell>
          <cell r="D2176" t="str">
            <v>Enkephalin</v>
          </cell>
        </row>
        <row r="2177">
          <cell r="C2177" t="str">
            <v>EPNP</v>
          </cell>
          <cell r="D2177" t="str">
            <v>O-Ethyl-O-p- nitrophenylbenzenethionophosphate</v>
          </cell>
        </row>
        <row r="2178">
          <cell r="C2178" t="str">
            <v>ERGL</v>
          </cell>
          <cell r="D2178" t="str">
            <v>Ergosterol</v>
          </cell>
        </row>
        <row r="2179">
          <cell r="C2179" t="str">
            <v>ERUC</v>
          </cell>
          <cell r="D2179" t="str">
            <v>Erucic acid</v>
          </cell>
        </row>
        <row r="2180">
          <cell r="C2180" t="str">
            <v>ESAA</v>
          </cell>
          <cell r="D2180" t="str">
            <v>Amino acids, essential</v>
          </cell>
        </row>
        <row r="2181">
          <cell r="C2181" t="str">
            <v>ESGM</v>
          </cell>
          <cell r="D2181" t="str">
            <v>Estrogen metabolism</v>
          </cell>
        </row>
        <row r="2182">
          <cell r="C2182" t="str">
            <v>ETCO</v>
          </cell>
          <cell r="D2182" t="str">
            <v>epsillon-Tocopherol concentration</v>
          </cell>
        </row>
        <row r="2183">
          <cell r="C2183" t="str">
            <v>ETHL</v>
          </cell>
          <cell r="D2183" t="str">
            <v>Ethylene</v>
          </cell>
        </row>
        <row r="2184">
          <cell r="C2184" t="str">
            <v>ETSR</v>
          </cell>
          <cell r="D2184" t="str">
            <v>Erythrocyte sedimentation rate</v>
          </cell>
        </row>
        <row r="2185">
          <cell r="C2185" t="str">
            <v>ETST</v>
          </cell>
          <cell r="D2185" t="str">
            <v>Esters of Sterins</v>
          </cell>
        </row>
        <row r="2186">
          <cell r="C2186" t="str">
            <v>ETXN</v>
          </cell>
          <cell r="D2186" t="str">
            <v>Endotoxin</v>
          </cell>
        </row>
        <row r="2187">
          <cell r="C2187" t="str">
            <v>EZIN</v>
          </cell>
          <cell r="D2187" t="str">
            <v>Enzyme inhibitors</v>
          </cell>
        </row>
        <row r="2188">
          <cell r="C2188" t="str">
            <v>F2IP</v>
          </cell>
          <cell r="D2188" t="str">
            <v>F2-Isoprostanes</v>
          </cell>
        </row>
        <row r="2189">
          <cell r="C2189" t="str">
            <v>FAAN</v>
          </cell>
          <cell r="D2189" t="str">
            <v>Free amino acid Nitrogen ratio</v>
          </cell>
        </row>
        <row r="2190">
          <cell r="C2190" t="str">
            <v>FADH</v>
          </cell>
          <cell r="D2190" t="str">
            <v>Formaldehyde</v>
          </cell>
        </row>
        <row r="2191">
          <cell r="C2191" t="str">
            <v>FAME</v>
          </cell>
          <cell r="D2191" t="str">
            <v>Fatty acid methyl ester</v>
          </cell>
        </row>
        <row r="2192">
          <cell r="C2192" t="str">
            <v>FATL</v>
          </cell>
          <cell r="D2192" t="str">
            <v>Fatty acid, total</v>
          </cell>
        </row>
        <row r="2193">
          <cell r="C2193" t="str">
            <v>FATS</v>
          </cell>
          <cell r="D2193" t="str">
            <v>Fatty acids</v>
          </cell>
        </row>
        <row r="2194">
          <cell r="C2194" t="str">
            <v>FBNT</v>
          </cell>
          <cell r="D2194" t="str">
            <v>Fibronectin</v>
          </cell>
        </row>
        <row r="2195">
          <cell r="C2195" t="str">
            <v>FBRG</v>
          </cell>
          <cell r="D2195" t="str">
            <v>Fibrinogen</v>
          </cell>
        </row>
        <row r="2196">
          <cell r="C2196" t="str">
            <v>FCIX</v>
          </cell>
          <cell r="D2196" t="str">
            <v>Coagulation Factor IX</v>
          </cell>
        </row>
        <row r="2197">
          <cell r="C2197" t="str">
            <v>FEAI</v>
          </cell>
          <cell r="D2197" t="str">
            <v>Iron accumulation index</v>
          </cell>
        </row>
        <row r="2198">
          <cell r="C2198" t="str">
            <v>FECO</v>
          </cell>
          <cell r="D2198" t="str">
            <v>Iron content</v>
          </cell>
        </row>
        <row r="2199">
          <cell r="C2199" t="str">
            <v>FEMN</v>
          </cell>
          <cell r="D2199" t="str">
            <v>Iron to manganese ratio</v>
          </cell>
        </row>
        <row r="2200">
          <cell r="C2200" t="str">
            <v>FENR</v>
          </cell>
          <cell r="D2200" t="str">
            <v>Fenretinide (4-Hydroxy-retinoic acid)</v>
          </cell>
        </row>
        <row r="2201">
          <cell r="C2201" t="str">
            <v>FEZN</v>
          </cell>
          <cell r="D2201" t="str">
            <v>Iron to zinc ratio</v>
          </cell>
        </row>
        <row r="2202">
          <cell r="C2202" t="str">
            <v>FFTA</v>
          </cell>
          <cell r="D2202" t="str">
            <v>Fatty acids, free</v>
          </cell>
        </row>
        <row r="2203">
          <cell r="C2203" t="str">
            <v>FIBR</v>
          </cell>
          <cell r="D2203" t="str">
            <v>Fiber</v>
          </cell>
        </row>
        <row r="2204">
          <cell r="C2204" t="str">
            <v>FLCA</v>
          </cell>
          <cell r="D2204" t="str">
            <v>Folic acid</v>
          </cell>
        </row>
        <row r="2205">
          <cell r="C2205" t="str">
            <v>FLCO</v>
          </cell>
          <cell r="D2205" t="str">
            <v>Fluoride concentration</v>
          </cell>
        </row>
        <row r="2206">
          <cell r="C2206" t="str">
            <v>FLRS</v>
          </cell>
          <cell r="D2206" t="str">
            <v>Fluorescence</v>
          </cell>
        </row>
        <row r="2207">
          <cell r="C2207" t="str">
            <v>FLVN</v>
          </cell>
          <cell r="D2207" t="str">
            <v>Flavin</v>
          </cell>
        </row>
        <row r="2208">
          <cell r="C2208" t="str">
            <v>FRCT</v>
          </cell>
          <cell r="D2208" t="str">
            <v>Fructose</v>
          </cell>
        </row>
        <row r="2209">
          <cell r="C2209" t="str">
            <v>FRLA</v>
          </cell>
          <cell r="D2209" t="str">
            <v>Ferulic acid</v>
          </cell>
        </row>
        <row r="2210">
          <cell r="C2210" t="str">
            <v>FRTN</v>
          </cell>
          <cell r="D2210" t="str">
            <v>Ferritin</v>
          </cell>
        </row>
        <row r="2211">
          <cell r="C2211" t="str">
            <v>FSPP</v>
          </cell>
          <cell r="D2211" t="str">
            <v>Female specific proteins</v>
          </cell>
        </row>
        <row r="2212">
          <cell r="C2212" t="str">
            <v>FTIX</v>
          </cell>
          <cell r="D2212" t="str">
            <v>Free thyroxine index</v>
          </cell>
        </row>
        <row r="2213">
          <cell r="C2213" t="str">
            <v>FUB1</v>
          </cell>
          <cell r="D2213" t="str">
            <v>Fumonisin B1</v>
          </cell>
        </row>
        <row r="2214">
          <cell r="C2214" t="str">
            <v>FUB2</v>
          </cell>
          <cell r="D2214" t="str">
            <v>Fumonisin B2</v>
          </cell>
        </row>
        <row r="2215">
          <cell r="C2215" t="str">
            <v>FUMO</v>
          </cell>
          <cell r="D2215" t="str">
            <v>Fumonisins</v>
          </cell>
        </row>
        <row r="2216">
          <cell r="C2216" t="str">
            <v>FVII</v>
          </cell>
          <cell r="D2216" t="str">
            <v>Coagulation Factor VII</v>
          </cell>
        </row>
        <row r="2217">
          <cell r="C2217" t="str">
            <v>FXTN</v>
          </cell>
          <cell r="D2217" t="str">
            <v>Fucoxanthin</v>
          </cell>
        </row>
        <row r="2218">
          <cell r="C2218" t="str">
            <v>G5DP</v>
          </cell>
          <cell r="D2218" t="str">
            <v>guanosine 5'-diphosphate</v>
          </cell>
        </row>
        <row r="2219">
          <cell r="C2219" t="str">
            <v>G5TP</v>
          </cell>
          <cell r="D2219" t="str">
            <v>guanosine 5'-triphosphate</v>
          </cell>
        </row>
        <row r="2220">
          <cell r="C2220" t="str">
            <v>GABA</v>
          </cell>
          <cell r="D2220" t="str">
            <v>gamma-Aminobutyric acid</v>
          </cell>
        </row>
        <row r="2221">
          <cell r="C2221" t="str">
            <v>GAX4</v>
          </cell>
          <cell r="D2221" t="str">
            <v>Gonyautoxin 4</v>
          </cell>
        </row>
        <row r="2222">
          <cell r="C2222" t="str">
            <v>GBCM</v>
          </cell>
          <cell r="D2222" t="str">
            <v>General biochemical effect</v>
          </cell>
        </row>
        <row r="2223">
          <cell r="C2223" t="str">
            <v>GBTN</v>
          </cell>
          <cell r="D2223" t="str">
            <v>Glycine betaine</v>
          </cell>
        </row>
        <row r="2224">
          <cell r="C2224" t="str">
            <v>GBTR</v>
          </cell>
          <cell r="D2224" t="str">
            <v>gamma-Globulin to Transferrin ratio</v>
          </cell>
        </row>
        <row r="2225">
          <cell r="C2225" t="str">
            <v>GCBN</v>
          </cell>
          <cell r="D2225" t="str">
            <v>Gap charge balance</v>
          </cell>
        </row>
        <row r="2226">
          <cell r="C2226" t="str">
            <v>GCLL</v>
          </cell>
          <cell r="D2226" t="str">
            <v>Glyceollin</v>
          </cell>
        </row>
        <row r="2227">
          <cell r="C2227" t="str">
            <v>GD1A</v>
          </cell>
          <cell r="D2227" t="str">
            <v>Ganglioside GD1a</v>
          </cell>
        </row>
        <row r="2228">
          <cell r="C2228" t="str">
            <v>GD1B</v>
          </cell>
          <cell r="D2228" t="str">
            <v>Ganglioside GD1b</v>
          </cell>
        </row>
        <row r="2229">
          <cell r="C2229" t="str">
            <v>GERA</v>
          </cell>
          <cell r="D2229" t="str">
            <v>Geranyl acetate</v>
          </cell>
        </row>
        <row r="2230">
          <cell r="C2230" t="str">
            <v>GERN</v>
          </cell>
          <cell r="D2230" t="str">
            <v>Geraniol</v>
          </cell>
        </row>
        <row r="2231">
          <cell r="C2231" t="str">
            <v>GESM</v>
          </cell>
          <cell r="D2231" t="str">
            <v>Geosmin</v>
          </cell>
        </row>
        <row r="2232">
          <cell r="C2232" t="str">
            <v>GGGH</v>
          </cell>
          <cell r="D2232" t="str">
            <v>Glutathione disulfide to glutathione ratio
(oxidized to reduced)</v>
          </cell>
        </row>
        <row r="2233">
          <cell r="C2233" t="str">
            <v>GGLB</v>
          </cell>
          <cell r="D2233" t="str">
            <v>gamma-Globulins</v>
          </cell>
        </row>
        <row r="2234">
          <cell r="C2234" t="str">
            <v>GGM1</v>
          </cell>
          <cell r="D2234" t="str">
            <v>Ganglioside GM1</v>
          </cell>
        </row>
        <row r="2235">
          <cell r="C2235" t="str">
            <v>GGT1</v>
          </cell>
          <cell r="D2235" t="str">
            <v>Ganglioside GT1</v>
          </cell>
        </row>
        <row r="2236">
          <cell r="C2236" t="str">
            <v>GINS</v>
          </cell>
          <cell r="D2236" t="str">
            <v>Ginsenosides</v>
          </cell>
        </row>
        <row r="2237">
          <cell r="C2237" t="str">
            <v>GLAF</v>
          </cell>
          <cell r="D2237" t="str">
            <v>gamma-Linolenic acid</v>
          </cell>
        </row>
        <row r="2238">
          <cell r="C2238" t="str">
            <v>GLCA</v>
          </cell>
          <cell r="D2238" t="str">
            <v>Gallic acid</v>
          </cell>
        </row>
        <row r="2239">
          <cell r="C2239" t="str">
            <v>GLCN</v>
          </cell>
          <cell r="D2239" t="str">
            <v>Glycine</v>
          </cell>
        </row>
        <row r="2240">
          <cell r="C2240" t="str">
            <v>GLOB</v>
          </cell>
          <cell r="D2240" t="str">
            <v>Globulin</v>
          </cell>
        </row>
        <row r="2241">
          <cell r="C2241" t="str">
            <v>GLPS</v>
          </cell>
          <cell r="D2241" t="str">
            <v>Glucagon-Like Peptides</v>
          </cell>
        </row>
        <row r="2242">
          <cell r="C2242" t="str">
            <v>GLTH</v>
          </cell>
          <cell r="D2242" t="str">
            <v>Glutathione (reduced glutathione)</v>
          </cell>
        </row>
        <row r="2243">
          <cell r="C2243" t="str">
            <v>GLTL</v>
          </cell>
          <cell r="D2243" t="str">
            <v>Galactolipid</v>
          </cell>
        </row>
        <row r="2244">
          <cell r="C2244" t="str">
            <v>GLTT</v>
          </cell>
          <cell r="D2244" t="str">
            <v>Glutamate</v>
          </cell>
        </row>
        <row r="2245">
          <cell r="C2245" t="str">
            <v>GLUC</v>
          </cell>
          <cell r="D2245" t="str">
            <v>Glucose</v>
          </cell>
        </row>
        <row r="2246">
          <cell r="C2246" t="str">
            <v>GLYA</v>
          </cell>
          <cell r="D2246" t="str">
            <v>Glycoalkaloid</v>
          </cell>
        </row>
        <row r="2247">
          <cell r="C2247" t="str">
            <v>GLYC</v>
          </cell>
          <cell r="D2247" t="str">
            <v>Glycogen</v>
          </cell>
        </row>
        <row r="2248">
          <cell r="C2248" t="str">
            <v>GLYP</v>
          </cell>
          <cell r="D2248" t="str">
            <v>Glycoprotein composition</v>
          </cell>
        </row>
        <row r="2249">
          <cell r="C2249" t="str">
            <v>GLYT</v>
          </cell>
          <cell r="D2249" t="str">
            <v>Total glycolipid content</v>
          </cell>
        </row>
        <row r="2250">
          <cell r="C2250" t="str">
            <v>GMIN</v>
          </cell>
          <cell r="D2250" t="str">
            <v>Glutamine</v>
          </cell>
        </row>
        <row r="2251">
          <cell r="C2251" t="str">
            <v>GNGL</v>
          </cell>
          <cell r="D2251" t="str">
            <v>Ganglioside</v>
          </cell>
        </row>
        <row r="2252">
          <cell r="C2252" t="str">
            <v>GPRO</v>
          </cell>
          <cell r="D2252" t="str">
            <v>Glial fibrillary acidic protein</v>
          </cell>
        </row>
        <row r="2253">
          <cell r="C2253" t="str">
            <v>GRHP</v>
          </cell>
          <cell r="D2253" t="str">
            <v>Gonadotropin releasing hormone to protein content ratio</v>
          </cell>
        </row>
        <row r="2254">
          <cell r="C2254" t="str">
            <v>GRMN</v>
          </cell>
          <cell r="D2254" t="str">
            <v>Gramine</v>
          </cell>
        </row>
        <row r="2255">
          <cell r="C2255" t="str">
            <v>GSGS</v>
          </cell>
          <cell r="D2255" t="str">
            <v>Reduced Glutathione to Glutathione disulfide</v>
          </cell>
        </row>
        <row r="2256">
          <cell r="C2256" t="str">
            <v>GSPL</v>
          </cell>
          <cell r="D2256" t="str">
            <v>Gossypol</v>
          </cell>
        </row>
        <row r="2257">
          <cell r="C2257" t="str">
            <v>GSSG</v>
          </cell>
          <cell r="D2257" t="str">
            <v>Glutathione disulfide (oxidized glutathione)</v>
          </cell>
        </row>
        <row r="2258">
          <cell r="C2258" t="str">
            <v>GTAS</v>
          </cell>
          <cell r="D2258" t="str">
            <v>Glutamine and asparagine</v>
          </cell>
        </row>
        <row r="2259">
          <cell r="C2259" t="str">
            <v>GTCO</v>
          </cell>
          <cell r="D2259" t="str">
            <v>gamma-Tocopherol concentration</v>
          </cell>
        </row>
        <row r="2260">
          <cell r="C2260" t="str">
            <v>GTMA</v>
          </cell>
          <cell r="D2260" t="str">
            <v>Glutamic acid</v>
          </cell>
        </row>
        <row r="2261">
          <cell r="C2261" t="str">
            <v>GTP1</v>
          </cell>
          <cell r="D2261" t="str">
            <v>Glucose Transporter Type 1</v>
          </cell>
        </row>
        <row r="2262">
          <cell r="C2262" t="str">
            <v>GYCL</v>
          </cell>
          <cell r="D2262" t="str">
            <v>Glycerol content</v>
          </cell>
        </row>
        <row r="2263">
          <cell r="C2263" t="str">
            <v>H108</v>
          </cell>
          <cell r="D2263" t="str">
            <v>Heat shock protein 108</v>
          </cell>
        </row>
        <row r="2264">
          <cell r="C2264" t="str">
            <v>H2O2</v>
          </cell>
          <cell r="D2264" t="str">
            <v>Hydrogen peroxide</v>
          </cell>
        </row>
        <row r="2265">
          <cell r="C2265" t="str">
            <v>H89A</v>
          </cell>
          <cell r="D2265" t="str">
            <v>Heat Shock Protein 89 alpha</v>
          </cell>
        </row>
        <row r="2266">
          <cell r="C2266" t="str">
            <v>HBZA</v>
          </cell>
          <cell r="D2266" t="str">
            <v>Hydroxybenzoic acids</v>
          </cell>
        </row>
        <row r="2267">
          <cell r="C2267" t="str">
            <v>HCO3</v>
          </cell>
          <cell r="D2267" t="str">
            <v>Bicarbonate (HCO3-) concentration</v>
          </cell>
        </row>
        <row r="2268">
          <cell r="C2268" t="str">
            <v>HCTN</v>
          </cell>
          <cell r="D2268" t="str">
            <v>Homocysteine</v>
          </cell>
        </row>
        <row r="2269">
          <cell r="C2269" t="str">
            <v>HD12</v>
          </cell>
          <cell r="D2269" t="str">
            <v>12-hydroxydodecanoic acid</v>
          </cell>
        </row>
        <row r="2270">
          <cell r="C2270" t="str">
            <v>HDCB</v>
          </cell>
          <cell r="D2270" t="str">
            <v>Hydrocarbons</v>
          </cell>
        </row>
        <row r="2271">
          <cell r="C2271" t="str">
            <v>HDCH</v>
          </cell>
          <cell r="D2271" t="str">
            <v>High density lipoprotein cholesterol:total cholesterol</v>
          </cell>
        </row>
        <row r="2272">
          <cell r="C2272" t="str">
            <v>HDLC</v>
          </cell>
          <cell r="D2272" t="str">
            <v>High density lipoprotein cholesterol</v>
          </cell>
        </row>
        <row r="2273">
          <cell r="C2273" t="str">
            <v>HEME</v>
          </cell>
          <cell r="D2273" t="str">
            <v>Heme content</v>
          </cell>
        </row>
        <row r="2274">
          <cell r="C2274" t="str">
            <v>HEMT</v>
          </cell>
          <cell r="D2274" t="str">
            <v>Hematological parameters (Temporary
AQUIRE code)</v>
          </cell>
        </row>
        <row r="2275">
          <cell r="C2275" t="str">
            <v>HEXS</v>
          </cell>
          <cell r="D2275" t="str">
            <v>Hexose</v>
          </cell>
        </row>
        <row r="2276">
          <cell r="C2276" t="str">
            <v>HGCO</v>
          </cell>
          <cell r="D2276" t="str">
            <v>Mercury concentration</v>
          </cell>
        </row>
        <row r="2277">
          <cell r="C2277" t="str">
            <v>HIFT</v>
          </cell>
          <cell r="D2277" t="str">
            <v>Hypoxia inducible factor-1 alpha-Tubulin ratio</v>
          </cell>
        </row>
        <row r="2278">
          <cell r="C2278" t="str">
            <v>HIHT</v>
          </cell>
          <cell r="D2278" t="str">
            <v>5-HIAA/5-HT Ratio</v>
          </cell>
        </row>
        <row r="2279">
          <cell r="C2279" t="str">
            <v>HIST</v>
          </cell>
          <cell r="D2279" t="str">
            <v>Histidine</v>
          </cell>
        </row>
        <row r="2280">
          <cell r="C2280" t="str">
            <v>HITY</v>
          </cell>
          <cell r="D2280" t="str">
            <v>Histidine to tyrosine ratio</v>
          </cell>
        </row>
        <row r="2281">
          <cell r="C2281" t="str">
            <v>HMCT</v>
          </cell>
          <cell r="D2281" t="str">
            <v>Hematocrit (anemia)</v>
          </cell>
        </row>
        <row r="2282">
          <cell r="C2282" t="str">
            <v>HMCY</v>
          </cell>
          <cell r="D2282" t="str">
            <v>Hemocyanin</v>
          </cell>
        </row>
        <row r="2283">
          <cell r="C2283" t="str">
            <v>HMDP</v>
          </cell>
          <cell r="D2283" t="str">
            <v>Homovanillic acid to Dopamine Ratio</v>
          </cell>
        </row>
        <row r="2284">
          <cell r="C2284" t="str">
            <v>HMGL</v>
          </cell>
          <cell r="D2284" t="str">
            <v>Hemoglobin</v>
          </cell>
        </row>
        <row r="2285">
          <cell r="C2285" t="str">
            <v>HMGT</v>
          </cell>
          <cell r="D2285" t="str">
            <v>Hemagglutinin</v>
          </cell>
        </row>
        <row r="2286">
          <cell r="C2286" t="str">
            <v>HMLS</v>
          </cell>
          <cell r="D2286" t="str">
            <v>Hemolysin</v>
          </cell>
        </row>
        <row r="2287">
          <cell r="C2287" t="str">
            <v>HMPG</v>
          </cell>
          <cell r="D2287" t="str">
            <v>4-Hydroxy-3-methoxyphenylglycol</v>
          </cell>
        </row>
        <row r="2288">
          <cell r="C2288" t="str">
            <v>HMPR</v>
          </cell>
          <cell r="D2288" t="str">
            <v>Hemoglobin to protein ratio</v>
          </cell>
        </row>
        <row r="2289">
          <cell r="C2289" t="str">
            <v>HMSN</v>
          </cell>
          <cell r="D2289" t="str">
            <v>Hemosiderin</v>
          </cell>
        </row>
        <row r="2290">
          <cell r="C2290" t="str">
            <v>HNMS</v>
          </cell>
          <cell r="D2290" t="str">
            <v>N[3H-methyl]scopolamine</v>
          </cell>
        </row>
        <row r="2291">
          <cell r="C2291" t="str">
            <v>HP16</v>
          </cell>
          <cell r="D2291" t="str">
            <v>Heat shock protein 16</v>
          </cell>
        </row>
        <row r="2292">
          <cell r="C2292" t="str">
            <v>HP20</v>
          </cell>
          <cell r="D2292" t="str">
            <v>Heat shock protein 20</v>
          </cell>
        </row>
        <row r="2293">
          <cell r="C2293" t="str">
            <v>HP26</v>
          </cell>
          <cell r="D2293" t="str">
            <v>Heat Shock Protein 26 (HSP26)</v>
          </cell>
        </row>
        <row r="2294">
          <cell r="C2294" t="str">
            <v>HP30</v>
          </cell>
          <cell r="D2294" t="str">
            <v>Heat shock protein 30</v>
          </cell>
        </row>
        <row r="2295">
          <cell r="C2295" t="str">
            <v>HP32</v>
          </cell>
          <cell r="D2295" t="str">
            <v>Heat shock protein 32</v>
          </cell>
        </row>
        <row r="2296">
          <cell r="C2296" t="str">
            <v>HP40</v>
          </cell>
          <cell r="D2296" t="str">
            <v>Heat shock protein 40</v>
          </cell>
        </row>
        <row r="2297">
          <cell r="C2297" t="str">
            <v>HP42</v>
          </cell>
          <cell r="D2297" t="str">
            <v>Heat shock protein 42</v>
          </cell>
        </row>
        <row r="2298">
          <cell r="C2298" t="str">
            <v>HP52</v>
          </cell>
          <cell r="D2298" t="str">
            <v>Heat shock protein 52</v>
          </cell>
        </row>
        <row r="2299">
          <cell r="C2299" t="str">
            <v>HP60</v>
          </cell>
          <cell r="D2299" t="str">
            <v>Heat shock protein 60 (HSP60)</v>
          </cell>
        </row>
        <row r="2300">
          <cell r="C2300" t="str">
            <v>HP70</v>
          </cell>
          <cell r="D2300" t="str">
            <v>Heat shock protein 70 (HSP70)</v>
          </cell>
        </row>
        <row r="2301">
          <cell r="C2301" t="str">
            <v>HP71</v>
          </cell>
          <cell r="D2301" t="str">
            <v>Heat shock protein 71</v>
          </cell>
        </row>
        <row r="2302">
          <cell r="C2302" t="str">
            <v>HP72</v>
          </cell>
          <cell r="D2302" t="str">
            <v>Heat shock protein 72</v>
          </cell>
        </row>
        <row r="2303">
          <cell r="C2303" t="str">
            <v>HP73</v>
          </cell>
          <cell r="D2303" t="str">
            <v>Heat shock protein 73</v>
          </cell>
        </row>
        <row r="2304">
          <cell r="C2304" t="str">
            <v>HP75</v>
          </cell>
          <cell r="D2304" t="str">
            <v>Heat shock protein 75</v>
          </cell>
        </row>
        <row r="2305">
          <cell r="C2305" t="str">
            <v>HP90</v>
          </cell>
          <cell r="D2305" t="str">
            <v>Heat shock protein 90</v>
          </cell>
        </row>
        <row r="2306">
          <cell r="C2306" t="str">
            <v>HP96</v>
          </cell>
          <cell r="D2306" t="str">
            <v>Heat shock protein 96</v>
          </cell>
        </row>
        <row r="2307">
          <cell r="C2307" t="str">
            <v>HPCN</v>
          </cell>
          <cell r="D2307" t="str">
            <v>Hypericin</v>
          </cell>
        </row>
        <row r="2308">
          <cell r="C2308" t="str">
            <v>HPLN</v>
          </cell>
          <cell r="D2308" t="str">
            <v>Hydroxyproline</v>
          </cell>
        </row>
        <row r="2309">
          <cell r="C2309" t="str">
            <v>HPSS</v>
          </cell>
          <cell r="D2309" t="str">
            <v>Heat Shock Proteins, small</v>
          </cell>
        </row>
        <row r="2310">
          <cell r="C2310" t="str">
            <v>HPXN</v>
          </cell>
          <cell r="D2310" t="str">
            <v>Hemopexin</v>
          </cell>
        </row>
        <row r="2311">
          <cell r="C2311" t="str">
            <v>HS78</v>
          </cell>
          <cell r="D2311" t="str">
            <v>Heat shock protein 78</v>
          </cell>
        </row>
        <row r="2312">
          <cell r="C2312" t="str">
            <v>HSPS</v>
          </cell>
          <cell r="D2312" t="str">
            <v>Heat Shock Protein</v>
          </cell>
        </row>
        <row r="2313">
          <cell r="C2313" t="str">
            <v>HSTM</v>
          </cell>
          <cell r="D2313" t="str">
            <v>Histamine</v>
          </cell>
        </row>
        <row r="2314">
          <cell r="C2314" t="str">
            <v>HVLA</v>
          </cell>
          <cell r="D2314" t="str">
            <v>Homovanillic acid</v>
          </cell>
        </row>
        <row r="2315">
          <cell r="C2315" t="str">
            <v>HXBT</v>
          </cell>
          <cell r="D2315" t="str">
            <v>Hexobarbital</v>
          </cell>
        </row>
        <row r="2316">
          <cell r="C2316" t="str">
            <v>HXDC</v>
          </cell>
          <cell r="D2316" t="str">
            <v>Hexadecenoate</v>
          </cell>
        </row>
        <row r="2317">
          <cell r="C2317" t="str">
            <v>HYLA</v>
          </cell>
          <cell r="D2317" t="str">
            <v>Hyaluronic Acid</v>
          </cell>
        </row>
        <row r="2318">
          <cell r="C2318" t="str">
            <v>IBIL</v>
          </cell>
          <cell r="D2318" t="str">
            <v>Indirect bilirubin (free)</v>
          </cell>
        </row>
        <row r="2319">
          <cell r="C2319" t="str">
            <v>ICON</v>
          </cell>
          <cell r="D2319" t="str">
            <v>Iodine concentration</v>
          </cell>
        </row>
        <row r="2320">
          <cell r="C2320" t="str">
            <v>IDAA</v>
          </cell>
          <cell r="D2320" t="str">
            <v>Indole Acetic Acid</v>
          </cell>
        </row>
        <row r="2321">
          <cell r="C2321" t="str">
            <v>IDMN</v>
          </cell>
          <cell r="D2321" t="str">
            <v>Isodesmosine + Desmonine</v>
          </cell>
        </row>
        <row r="2322">
          <cell r="C2322" t="str">
            <v>IHDA</v>
          </cell>
          <cell r="D2322" t="str">
            <v>isoheptadecanoic acid</v>
          </cell>
        </row>
        <row r="2323">
          <cell r="C2323" t="str">
            <v>IL10</v>
          </cell>
          <cell r="D2323" t="str">
            <v>Interleukin-10</v>
          </cell>
        </row>
        <row r="2324">
          <cell r="C2324" t="str">
            <v>IL12</v>
          </cell>
          <cell r="D2324" t="str">
            <v>Interleukin-12</v>
          </cell>
        </row>
        <row r="2325">
          <cell r="C2325" t="str">
            <v>IL17</v>
          </cell>
          <cell r="D2325" t="str">
            <v>Interleukin 17</v>
          </cell>
        </row>
        <row r="2326">
          <cell r="C2326" t="str">
            <v>IL1A</v>
          </cell>
          <cell r="D2326" t="str">
            <v>Interleukin-1alpha</v>
          </cell>
        </row>
        <row r="2327">
          <cell r="C2327" t="str">
            <v>IL1B</v>
          </cell>
          <cell r="D2327" t="str">
            <v>Interleukin-1 beta</v>
          </cell>
        </row>
        <row r="2328">
          <cell r="C2328" t="str">
            <v>ILEU</v>
          </cell>
          <cell r="D2328" t="str">
            <v>Isoleucine</v>
          </cell>
        </row>
        <row r="2329">
          <cell r="C2329" t="str">
            <v>ILK3</v>
          </cell>
          <cell r="D2329" t="str">
            <v>Interleukin-3</v>
          </cell>
        </row>
        <row r="2330">
          <cell r="C2330" t="str">
            <v>ILK4</v>
          </cell>
          <cell r="D2330" t="str">
            <v>Interleukin-4</v>
          </cell>
        </row>
        <row r="2331">
          <cell r="C2331" t="str">
            <v>ILK6</v>
          </cell>
          <cell r="D2331" t="str">
            <v>Interleukin-6</v>
          </cell>
        </row>
        <row r="2332">
          <cell r="C2332" t="str">
            <v>IMNT</v>
          </cell>
          <cell r="D2332" t="str">
            <v>Iso-menthone</v>
          </cell>
        </row>
        <row r="2333">
          <cell r="C2333" t="str">
            <v>IN1P</v>
          </cell>
          <cell r="D2333" t="str">
            <v>Inositol 1-phosphate</v>
          </cell>
        </row>
        <row r="2334">
          <cell r="C2334" t="str">
            <v>IODA</v>
          </cell>
          <cell r="D2334" t="str">
            <v>Iso-octadecanoic acid</v>
          </cell>
        </row>
        <row r="2335">
          <cell r="C2335" t="str">
            <v>IP40</v>
          </cell>
          <cell r="D2335" t="str">
            <v>Interleukin-12 subunit p40</v>
          </cell>
        </row>
        <row r="2336">
          <cell r="C2336" t="str">
            <v>IPDA</v>
          </cell>
          <cell r="D2336" t="str">
            <v>Isopentadecanoic acid</v>
          </cell>
        </row>
        <row r="2337">
          <cell r="C2337" t="str">
            <v>IPLM</v>
          </cell>
          <cell r="D2337" t="str">
            <v>Isopalmitic acid</v>
          </cell>
        </row>
        <row r="2338">
          <cell r="C2338" t="str">
            <v>ISDM</v>
          </cell>
          <cell r="D2338" t="str">
            <v>Isodesmosine</v>
          </cell>
        </row>
        <row r="2339">
          <cell r="C2339" t="str">
            <v>ISPT</v>
          </cell>
          <cell r="D2339" t="str">
            <v>Isoprostane</v>
          </cell>
        </row>
        <row r="2340">
          <cell r="C2340" t="str">
            <v>ITFG</v>
          </cell>
          <cell r="D2340" t="str">
            <v>Interferon-gamma</v>
          </cell>
        </row>
        <row r="2341">
          <cell r="C2341" t="str">
            <v>ITL2</v>
          </cell>
          <cell r="D2341" t="str">
            <v>Interleukin-2</v>
          </cell>
        </row>
        <row r="2342">
          <cell r="C2342" t="str">
            <v>KCDR</v>
          </cell>
          <cell r="D2342" t="str">
            <v>Potassium Cadmium Ratio</v>
          </cell>
        </row>
        <row r="2343">
          <cell r="C2343" t="str">
            <v>KCON</v>
          </cell>
          <cell r="D2343" t="str">
            <v>Potassium content</v>
          </cell>
        </row>
        <row r="2344">
          <cell r="C2344" t="str">
            <v>KCUR</v>
          </cell>
          <cell r="D2344" t="str">
            <v>Potassium Copper Ratio</v>
          </cell>
        </row>
        <row r="2345">
          <cell r="C2345" t="str">
            <v>KGTA</v>
          </cell>
          <cell r="D2345" t="str">
            <v>alpha-ketoglutarate</v>
          </cell>
        </row>
        <row r="2346">
          <cell r="C2346" t="str">
            <v>KNAR</v>
          </cell>
          <cell r="D2346" t="str">
            <v>Potassium Sodium Ratio</v>
          </cell>
        </row>
        <row r="2347">
          <cell r="C2347" t="str">
            <v>KNO3</v>
          </cell>
          <cell r="D2347" t="str">
            <v>Potassium nitrate</v>
          </cell>
        </row>
        <row r="2348">
          <cell r="C2348" t="str">
            <v>KNRT</v>
          </cell>
          <cell r="D2348" t="str">
            <v>Potassium Nitrogen ratio</v>
          </cell>
        </row>
        <row r="2349">
          <cell r="C2349" t="str">
            <v>KTBA</v>
          </cell>
          <cell r="D2349" t="str">
            <v>alpha-ketobutyric acid</v>
          </cell>
        </row>
        <row r="2350">
          <cell r="C2350" t="str">
            <v>KTNE</v>
          </cell>
          <cell r="D2350" t="str">
            <v>Ketone</v>
          </cell>
        </row>
        <row r="2351">
          <cell r="C2351" t="str">
            <v>LA2S</v>
          </cell>
          <cell r="D2351" t="str">
            <v>L-Ascorbyl-2-sulfate</v>
          </cell>
        </row>
        <row r="2352">
          <cell r="C2352" t="str">
            <v>LACT</v>
          </cell>
          <cell r="D2352" t="str">
            <v>Lactate</v>
          </cell>
        </row>
        <row r="2353">
          <cell r="C2353" t="str">
            <v>LALN</v>
          </cell>
          <cell r="D2353" t="str">
            <v>Ratio of linoleic to linolenic fatty acids</v>
          </cell>
        </row>
        <row r="2354">
          <cell r="C2354" t="str">
            <v>LAMT</v>
          </cell>
          <cell r="D2354" t="str">
            <v>Total lauric acid metabolites</v>
          </cell>
        </row>
        <row r="2355">
          <cell r="C2355" t="str">
            <v>LASC</v>
          </cell>
          <cell r="D2355" t="str">
            <v>L-ascorbic acid</v>
          </cell>
        </row>
        <row r="2356">
          <cell r="C2356" t="str">
            <v>LASS</v>
          </cell>
          <cell r="D2356" t="str">
            <v>L-ascorbyl-2-sulfate</v>
          </cell>
        </row>
        <row r="2357">
          <cell r="C2357" t="str">
            <v>LAUA</v>
          </cell>
          <cell r="D2357" t="str">
            <v>Lauric acid</v>
          </cell>
        </row>
        <row r="2358">
          <cell r="C2358" t="str">
            <v>LCAR</v>
          </cell>
          <cell r="D2358" t="str">
            <v>Lipid:Chlorophyll A ratio</v>
          </cell>
        </row>
        <row r="2359">
          <cell r="C2359" t="str">
            <v>LCCT</v>
          </cell>
          <cell r="D2359" t="str">
            <v>Leucocrit</v>
          </cell>
        </row>
        <row r="2360">
          <cell r="C2360" t="str">
            <v>LCPR</v>
          </cell>
          <cell r="D2360" t="str">
            <v>The ratio of lipid to chlorophyll to protein</v>
          </cell>
        </row>
        <row r="2361">
          <cell r="C2361" t="str">
            <v>LCPY</v>
          </cell>
          <cell r="D2361" t="str">
            <v>Lactate Pyruvate Ratio</v>
          </cell>
        </row>
        <row r="2362">
          <cell r="C2362" t="str">
            <v>LCTA</v>
          </cell>
          <cell r="D2362" t="str">
            <v>Lactic acid</v>
          </cell>
        </row>
        <row r="2363">
          <cell r="C2363" t="str">
            <v>LCTS</v>
          </cell>
          <cell r="D2363" t="str">
            <v>Lactose</v>
          </cell>
        </row>
        <row r="2364">
          <cell r="C2364" t="str">
            <v>LDLP</v>
          </cell>
          <cell r="D2364" t="str">
            <v>Low density lipoprotein</v>
          </cell>
        </row>
        <row r="2365">
          <cell r="C2365" t="str">
            <v>LDNT</v>
          </cell>
          <cell r="D2365" t="str">
            <v>Lipids, neutral</v>
          </cell>
        </row>
        <row r="2366">
          <cell r="C2366" t="str">
            <v>LDPL</v>
          </cell>
          <cell r="D2366" t="str">
            <v>Lipids, polar</v>
          </cell>
        </row>
        <row r="2367">
          <cell r="C2367" t="str">
            <v>LDPO</v>
          </cell>
          <cell r="D2367" t="str">
            <v>Lipid peroxides</v>
          </cell>
        </row>
        <row r="2368">
          <cell r="C2368" t="str">
            <v>LELA</v>
          </cell>
          <cell r="D2368" t="str">
            <v>Linoelaidic acid</v>
          </cell>
        </row>
        <row r="2369">
          <cell r="C2369" t="str">
            <v>LEUC</v>
          </cell>
          <cell r="D2369" t="str">
            <v>Leucine</v>
          </cell>
        </row>
        <row r="2370">
          <cell r="C2370" t="str">
            <v>LGHE</v>
          </cell>
          <cell r="D2370" t="str">
            <v>Leghemoglobin</v>
          </cell>
        </row>
        <row r="2371">
          <cell r="C2371" t="str">
            <v>LIAC</v>
          </cell>
          <cell r="D2371" t="str">
            <v>Lignoceric acid</v>
          </cell>
        </row>
        <row r="2372">
          <cell r="C2372" t="str">
            <v>LICO</v>
          </cell>
          <cell r="D2372" t="str">
            <v>Lithium content</v>
          </cell>
        </row>
        <row r="2373">
          <cell r="C2373" t="str">
            <v>LIGN</v>
          </cell>
          <cell r="D2373" t="str">
            <v>Lignin</v>
          </cell>
        </row>
        <row r="2374">
          <cell r="C2374" t="str">
            <v>LIMO</v>
          </cell>
          <cell r="D2374" t="str">
            <v>Limonene</v>
          </cell>
        </row>
        <row r="2375">
          <cell r="C2375" t="str">
            <v>LINA</v>
          </cell>
          <cell r="D2375" t="str">
            <v>Linalool</v>
          </cell>
        </row>
        <row r="2376">
          <cell r="C2376" t="str">
            <v>LINO</v>
          </cell>
          <cell r="D2376" t="str">
            <v>Linoleic acid</v>
          </cell>
        </row>
        <row r="2377">
          <cell r="C2377" t="str">
            <v>LIPD</v>
          </cell>
          <cell r="D2377" t="str">
            <v>Lipid</v>
          </cell>
        </row>
        <row r="2378">
          <cell r="C2378" t="str">
            <v>LIPT</v>
          </cell>
          <cell r="D2378" t="str">
            <v>Total lipids</v>
          </cell>
        </row>
        <row r="2379">
          <cell r="C2379" t="str">
            <v>LNEI</v>
          </cell>
          <cell r="D2379" t="str">
            <v>Linolenic and eicosanoic acid</v>
          </cell>
        </row>
        <row r="2380">
          <cell r="C2380" t="str">
            <v>LNLA</v>
          </cell>
          <cell r="D2380" t="str">
            <v>Linolenic acid, all cis</v>
          </cell>
        </row>
        <row r="2381">
          <cell r="C2381" t="str">
            <v>LNLN</v>
          </cell>
          <cell r="D2381" t="str">
            <v>Linolenic acid</v>
          </cell>
        </row>
        <row r="2382">
          <cell r="C2382" t="str">
            <v>LNLT</v>
          </cell>
          <cell r="D2382" t="str">
            <v>Linoleate</v>
          </cell>
        </row>
        <row r="2383">
          <cell r="C2383" t="str">
            <v>LPFS</v>
          </cell>
          <cell r="D2383" t="str">
            <v>Lipofuscin</v>
          </cell>
        </row>
        <row r="2384">
          <cell r="C2384" t="str">
            <v>LPPC</v>
          </cell>
          <cell r="D2384" t="str">
            <v>Lysophosphatidylcholine</v>
          </cell>
        </row>
        <row r="2385">
          <cell r="C2385" t="str">
            <v>LPPE</v>
          </cell>
          <cell r="D2385" t="str">
            <v>Lysophosphatidylethanolamine</v>
          </cell>
        </row>
        <row r="2386">
          <cell r="C2386" t="str">
            <v>LPPG</v>
          </cell>
          <cell r="D2386" t="str">
            <v>Lysophosphatidylglycerol</v>
          </cell>
        </row>
        <row r="2387">
          <cell r="C2387" t="str">
            <v>LPPX</v>
          </cell>
          <cell r="D2387" t="str">
            <v>Lipoperoxide</v>
          </cell>
        </row>
        <row r="2388">
          <cell r="C2388" t="str">
            <v>LPRR</v>
          </cell>
          <cell r="D2388" t="str">
            <v>The ratio of lipid to protein</v>
          </cell>
        </row>
        <row r="2389">
          <cell r="C2389" t="str">
            <v>LPSA</v>
          </cell>
          <cell r="D2389" t="str">
            <v>Lipid soluble antioxidants</v>
          </cell>
        </row>
        <row r="2390">
          <cell r="C2390" t="str">
            <v>LTB4</v>
          </cell>
          <cell r="D2390" t="str">
            <v>Leukotriene B4</v>
          </cell>
        </row>
        <row r="2391">
          <cell r="C2391" t="str">
            <v>LUTE</v>
          </cell>
          <cell r="D2391" t="str">
            <v>Lutein</v>
          </cell>
        </row>
        <row r="2392">
          <cell r="C2392" t="str">
            <v>LYSI</v>
          </cell>
          <cell r="D2392" t="str">
            <v>Lysine</v>
          </cell>
        </row>
        <row r="2393">
          <cell r="C2393" t="str">
            <v>MARG</v>
          </cell>
          <cell r="D2393" t="str">
            <v>Margaric acid</v>
          </cell>
        </row>
        <row r="2394">
          <cell r="C2394" t="str">
            <v>MCHC</v>
          </cell>
          <cell r="D2394" t="str">
            <v>Mean corpuscular (cell) hemoglobin concentration</v>
          </cell>
        </row>
        <row r="2395">
          <cell r="C2395" t="str">
            <v>MCHG</v>
          </cell>
          <cell r="D2395" t="str">
            <v>Mean corpuscular hemoglobin</v>
          </cell>
        </row>
        <row r="2396">
          <cell r="C2396" t="str">
            <v>MCON</v>
          </cell>
          <cell r="D2396" t="str">
            <v>Mineral content</v>
          </cell>
        </row>
        <row r="2397">
          <cell r="C2397" t="str">
            <v>MCPR</v>
          </cell>
          <cell r="D2397" t="str">
            <v>Microsomal proteins</v>
          </cell>
        </row>
        <row r="2398">
          <cell r="C2398" t="str">
            <v>MCPV</v>
          </cell>
          <cell r="D2398" t="str">
            <v>Mean corpuscular volume</v>
          </cell>
        </row>
        <row r="2399">
          <cell r="C2399" t="str">
            <v>MCUR</v>
          </cell>
          <cell r="D2399" t="str">
            <v>Metallothionein to Copper ratio</v>
          </cell>
        </row>
        <row r="2400">
          <cell r="C2400" t="str">
            <v>MCYS</v>
          </cell>
          <cell r="D2400" t="str">
            <v>Microcystin</v>
          </cell>
        </row>
        <row r="2401">
          <cell r="C2401" t="str">
            <v>MDCH</v>
          </cell>
          <cell r="D2401" t="str">
            <v>Methyl-4,7,10,13,16,19- Docosahexanate</v>
          </cell>
        </row>
        <row r="2402">
          <cell r="C2402" t="str">
            <v>MEAD</v>
          </cell>
          <cell r="D2402" t="str">
            <v>Mead Acid</v>
          </cell>
        </row>
        <row r="2403">
          <cell r="C2403" t="str">
            <v>METH</v>
          </cell>
          <cell r="D2403" t="str">
            <v>Methionine</v>
          </cell>
        </row>
        <row r="2404">
          <cell r="C2404" t="str">
            <v>MGAL</v>
          </cell>
          <cell r="D2404" t="str">
            <v>Magnesium to aluminum ratio</v>
          </cell>
        </row>
        <row r="2405">
          <cell r="C2405" t="str">
            <v>MGCO</v>
          </cell>
          <cell r="D2405" t="str">
            <v>Magnesium (Mg) content</v>
          </cell>
        </row>
        <row r="2406">
          <cell r="C2406" t="str">
            <v>MGCR</v>
          </cell>
          <cell r="D2406" t="str">
            <v>Monoglycerides</v>
          </cell>
        </row>
        <row r="2407">
          <cell r="C2407" t="str">
            <v>MGDG</v>
          </cell>
          <cell r="D2407" t="str">
            <v>Monogalactosyl diglyceride
(glycolipid) content</v>
          </cell>
        </row>
        <row r="2408">
          <cell r="C2408" t="str">
            <v>MGLB</v>
          </cell>
          <cell r="D2408" t="str">
            <v>Methemoglobin</v>
          </cell>
        </row>
        <row r="2409">
          <cell r="C2409" t="str">
            <v>MGNR</v>
          </cell>
          <cell r="D2409" t="str">
            <v>Magnesium to nitrogen ratio</v>
          </cell>
        </row>
        <row r="2410">
          <cell r="C2410" t="str">
            <v>MGPN</v>
          </cell>
          <cell r="D2410" t="str">
            <v>Mg-2,4-divinyl pheophophyrin a5 monomethyl ester</v>
          </cell>
        </row>
        <row r="2411">
          <cell r="C2411" t="str">
            <v>MHPS</v>
          </cell>
          <cell r="D2411" t="str">
            <v>3-methoxy-4- hydroxyphenylethyleneglycol sulfate</v>
          </cell>
        </row>
        <row r="2412">
          <cell r="C2412" t="str">
            <v>MLAT</v>
          </cell>
          <cell r="D2412" t="str">
            <v>Malate</v>
          </cell>
        </row>
        <row r="2413">
          <cell r="C2413" t="str">
            <v>MLDH</v>
          </cell>
          <cell r="D2413" t="str">
            <v>Malondialdehyde</v>
          </cell>
        </row>
        <row r="2414">
          <cell r="C2414" t="str">
            <v>MLNN</v>
          </cell>
          <cell r="D2414" t="str">
            <v>Melanin</v>
          </cell>
        </row>
        <row r="2415">
          <cell r="C2415" t="str">
            <v>MNAC</v>
          </cell>
          <cell r="D2415" t="str">
            <v>Menthyl acetate</v>
          </cell>
        </row>
        <row r="2416">
          <cell r="C2416" t="str">
            <v>MNAI</v>
          </cell>
          <cell r="D2416" t="str">
            <v>Manganese accumulation index</v>
          </cell>
        </row>
        <row r="2417">
          <cell r="C2417" t="str">
            <v>MNCO</v>
          </cell>
          <cell r="D2417" t="str">
            <v>Manganese (Mn) content</v>
          </cell>
        </row>
        <row r="2418">
          <cell r="C2418" t="str">
            <v>MNFE</v>
          </cell>
          <cell r="D2418" t="str">
            <v>Manganese to iron ratio</v>
          </cell>
        </row>
        <row r="2419">
          <cell r="C2419" t="str">
            <v>MNNR</v>
          </cell>
          <cell r="D2419" t="str">
            <v>Manganese Nitrogen ratio</v>
          </cell>
        </row>
        <row r="2420">
          <cell r="C2420" t="str">
            <v>MNTH</v>
          </cell>
          <cell r="D2420" t="str">
            <v>Menthone</v>
          </cell>
        </row>
        <row r="2421">
          <cell r="C2421" t="str">
            <v>MOCO</v>
          </cell>
          <cell r="D2421" t="str">
            <v>Molybdenum content</v>
          </cell>
        </row>
        <row r="2422">
          <cell r="C2422" t="str">
            <v>MOTP</v>
          </cell>
          <cell r="D2422" t="str">
            <v>Monoterpenes</v>
          </cell>
        </row>
        <row r="2423">
          <cell r="C2423" t="str">
            <v>MRNN</v>
          </cell>
          <cell r="D2423" t="str">
            <v>Marennine</v>
          </cell>
        </row>
        <row r="2424">
          <cell r="C2424" t="str">
            <v>MRXC</v>
          </cell>
          <cell r="D2424" t="str">
            <v>Mirex concentration</v>
          </cell>
        </row>
        <row r="2425">
          <cell r="C2425" t="str">
            <v>MTCD</v>
          </cell>
          <cell r="D2425" t="str">
            <v>Metallothionein to Cadmium ratio</v>
          </cell>
        </row>
        <row r="2426">
          <cell r="C2426" t="str">
            <v>MTHL</v>
          </cell>
          <cell r="D2426" t="str">
            <v>Menthol</v>
          </cell>
        </row>
        <row r="2427">
          <cell r="C2427" t="str">
            <v>MTLN</v>
          </cell>
          <cell r="D2427" t="str">
            <v>Metallothionein</v>
          </cell>
        </row>
        <row r="2428">
          <cell r="C2428" t="str">
            <v>MTLT</v>
          </cell>
          <cell r="D2428" t="str">
            <v>Metal Content, Total</v>
          </cell>
        </row>
        <row r="2429">
          <cell r="C2429" t="str">
            <v>MUFA</v>
          </cell>
          <cell r="D2429" t="str">
            <v>Monounsaturated Fatty Acids</v>
          </cell>
        </row>
        <row r="2430">
          <cell r="C2430" t="str">
            <v>MYLN</v>
          </cell>
          <cell r="D2430" t="str">
            <v>Myelin</v>
          </cell>
        </row>
        <row r="2431">
          <cell r="C2431" t="str">
            <v>MYRA</v>
          </cell>
          <cell r="D2431" t="str">
            <v>Myristic acid</v>
          </cell>
        </row>
        <row r="2432">
          <cell r="C2432" t="str">
            <v>MYSL</v>
          </cell>
          <cell r="D2432" t="str">
            <v>Myristoleic acid</v>
          </cell>
        </row>
        <row r="2433">
          <cell r="C2433" t="str">
            <v>NACO</v>
          </cell>
          <cell r="D2433" t="str">
            <v>Sodium content</v>
          </cell>
        </row>
        <row r="2434">
          <cell r="C2434" t="str">
            <v>NADP</v>
          </cell>
          <cell r="D2434" t="str">
            <v>Nicatinamide-adenine dinucleotide phosphate, reduced</v>
          </cell>
        </row>
        <row r="2435">
          <cell r="C2435" t="str">
            <v>NAKR</v>
          </cell>
          <cell r="D2435" t="str">
            <v>Sodium Potassium ratio</v>
          </cell>
        </row>
        <row r="2436">
          <cell r="C2436" t="str">
            <v>NAZN</v>
          </cell>
          <cell r="D2436" t="str">
            <v>Sodium Zinc Ratio</v>
          </cell>
        </row>
        <row r="2437">
          <cell r="C2437" t="str">
            <v>NBUA</v>
          </cell>
          <cell r="D2437" t="str">
            <v>N-butyric acid</v>
          </cell>
        </row>
        <row r="2438">
          <cell r="C2438" t="str">
            <v>NCAR</v>
          </cell>
          <cell r="D2438" t="str">
            <v>Nitrogen calcium ratio</v>
          </cell>
        </row>
        <row r="2439">
          <cell r="C2439" t="str">
            <v>NCLR</v>
          </cell>
          <cell r="D2439" t="str">
            <v>Sodium ion (Na+) to Chloride ion
(Cl-) ratio</v>
          </cell>
        </row>
        <row r="2440">
          <cell r="C2440" t="str">
            <v>NCON</v>
          </cell>
          <cell r="D2440" t="str">
            <v>Nitrogen (N) content</v>
          </cell>
        </row>
        <row r="2441">
          <cell r="C2441" t="str">
            <v>NEAA</v>
          </cell>
          <cell r="D2441" t="str">
            <v>Amino acids, nonessential</v>
          </cell>
        </row>
        <row r="2442">
          <cell r="C2442" t="str">
            <v>NH4I</v>
          </cell>
          <cell r="D2442" t="str">
            <v>Ammonium ion</v>
          </cell>
        </row>
        <row r="2443">
          <cell r="C2443" t="str">
            <v>NHPN</v>
          </cell>
          <cell r="D2443" t="str">
            <v>Ammonium ion Nitrogen ratio</v>
          </cell>
        </row>
        <row r="2444">
          <cell r="C2444" t="str">
            <v>NICO</v>
          </cell>
          <cell r="D2444" t="str">
            <v>Nickel content</v>
          </cell>
        </row>
        <row r="2445">
          <cell r="C2445" t="str">
            <v>NICT</v>
          </cell>
          <cell r="D2445" t="str">
            <v>Nicotine</v>
          </cell>
        </row>
        <row r="2446">
          <cell r="C2446" t="str">
            <v>NIFE</v>
          </cell>
          <cell r="D2446" t="str">
            <v>Nickel to nitrogen ratio</v>
          </cell>
        </row>
        <row r="2447">
          <cell r="C2447" t="str">
            <v>NKPH</v>
          </cell>
          <cell r="D2447" t="str">
            <v>Enkephalin</v>
          </cell>
        </row>
        <row r="2448">
          <cell r="C2448" t="str">
            <v>NKRT</v>
          </cell>
          <cell r="D2448" t="str">
            <v>Nitrogen potassium ratio</v>
          </cell>
        </row>
        <row r="2449">
          <cell r="C2449" t="str">
            <v>NMGR</v>
          </cell>
          <cell r="D2449" t="str">
            <v>Nitrogen Magnesium ratio</v>
          </cell>
        </row>
        <row r="2450">
          <cell r="C2450" t="str">
            <v>NO2C</v>
          </cell>
          <cell r="D2450" t="str">
            <v>Nitrite concentration (NO2-)</v>
          </cell>
        </row>
        <row r="2451">
          <cell r="C2451" t="str">
            <v>NO3C</v>
          </cell>
          <cell r="D2451" t="str">
            <v>Nitrate concentration (NO3-)</v>
          </cell>
        </row>
        <row r="2452">
          <cell r="C2452" t="str">
            <v>NOCO</v>
          </cell>
          <cell r="D2452" t="str">
            <v>Nitric Oxide concentration</v>
          </cell>
        </row>
        <row r="2453">
          <cell r="C2453" t="str">
            <v>NODA</v>
          </cell>
          <cell r="D2453" t="str">
            <v>Nonadecanoic acid</v>
          </cell>
        </row>
        <row r="2454">
          <cell r="C2454" t="str">
            <v>NPRT</v>
          </cell>
          <cell r="D2454" t="str">
            <v>Nitrogen Phosphorus Ratio</v>
          </cell>
        </row>
        <row r="2455">
          <cell r="C2455" t="str">
            <v>NPSH</v>
          </cell>
          <cell r="D2455" t="str">
            <v>Nonprotein sulfhydryl</v>
          </cell>
        </row>
        <row r="2456">
          <cell r="C2456" t="str">
            <v>NPSS</v>
          </cell>
          <cell r="D2456" t="str">
            <v>Ninhydrid-positive substances</v>
          </cell>
        </row>
        <row r="2457">
          <cell r="C2457" t="str">
            <v>NRGC</v>
          </cell>
          <cell r="D2457" t="str">
            <v>Energy compound</v>
          </cell>
        </row>
        <row r="2458">
          <cell r="C2458" t="str">
            <v>NRMA</v>
          </cell>
          <cell r="D2458" t="str">
            <v>Neuraminic acid</v>
          </cell>
        </row>
        <row r="2459">
          <cell r="C2459" t="str">
            <v>NSRA</v>
          </cell>
          <cell r="D2459" t="str">
            <v>Nitrogen to sulfur ratio</v>
          </cell>
        </row>
        <row r="2460">
          <cell r="C2460" t="str">
            <v>NSUG</v>
          </cell>
          <cell r="D2460" t="str">
            <v>Non-reducing sugars</v>
          </cell>
        </row>
        <row r="2461">
          <cell r="C2461" t="str">
            <v>NTPH</v>
          </cell>
          <cell r="D2461" t="str">
            <v>Nucleotide triphophate (Total) to hemoglobin ratio</v>
          </cell>
        </row>
        <row r="2462">
          <cell r="C2462" t="str">
            <v>NUAC</v>
          </cell>
          <cell r="D2462" t="str">
            <v>Nucleic acids</v>
          </cell>
        </row>
        <row r="2463">
          <cell r="C2463" t="str">
            <v>NUTP</v>
          </cell>
          <cell r="D2463" t="str">
            <v>Nucleoside Triphosphate</v>
          </cell>
        </row>
        <row r="2464">
          <cell r="C2464" t="str">
            <v>NUTR</v>
          </cell>
          <cell r="D2464" t="str">
            <v>Nutrient status</v>
          </cell>
        </row>
        <row r="2465">
          <cell r="C2465" t="str">
            <v>NXNT</v>
          </cell>
          <cell r="D2465" t="str">
            <v>Neoxanthin</v>
          </cell>
        </row>
        <row r="2466">
          <cell r="C2466" t="str">
            <v>O1LA</v>
          </cell>
          <cell r="D2466" t="str">
            <v>(omega -1)-Hydroxy lauric acid</v>
          </cell>
        </row>
        <row r="2467">
          <cell r="C2467" t="str">
            <v>O2LA</v>
          </cell>
          <cell r="D2467" t="str">
            <v>(omega-2)-Hydroxy lauric acid</v>
          </cell>
        </row>
        <row r="2468">
          <cell r="C2468" t="str">
            <v>O3FA</v>
          </cell>
          <cell r="D2468" t="str">
            <v>Omega 3 Fatty Acid</v>
          </cell>
        </row>
        <row r="2469">
          <cell r="C2469" t="str">
            <v>O3LA</v>
          </cell>
          <cell r="D2469" t="str">
            <v>(omega-3)-Hydroxy lauric acid</v>
          </cell>
        </row>
        <row r="2470">
          <cell r="C2470" t="str">
            <v>O3O6</v>
          </cell>
          <cell r="D2470" t="str">
            <v>Omega 3 Fatty Acids to Omega 6
Fatty Acids ratio</v>
          </cell>
        </row>
        <row r="2471">
          <cell r="C2471" t="str">
            <v>O6FA</v>
          </cell>
          <cell r="D2471" t="str">
            <v>Omega 6 Fatty Acids</v>
          </cell>
        </row>
        <row r="2472">
          <cell r="C2472" t="str">
            <v>O6LA</v>
          </cell>
          <cell r="D2472" t="str">
            <v>(omega-6)-Hydroxy lauric acid</v>
          </cell>
        </row>
        <row r="2473">
          <cell r="C2473" t="str">
            <v>O6O3</v>
          </cell>
          <cell r="D2473" t="str">
            <v>Omega 6 Fatty Acids to Omega 3
Fatty Acids ratio</v>
          </cell>
        </row>
        <row r="2474">
          <cell r="C2474" t="str">
            <v>OACD</v>
          </cell>
          <cell r="D2474" t="str">
            <v>Organic acids</v>
          </cell>
        </row>
        <row r="2475">
          <cell r="C2475" t="str">
            <v>OCON</v>
          </cell>
          <cell r="D2475" t="str">
            <v>Oxygen content</v>
          </cell>
        </row>
        <row r="2476">
          <cell r="C2476" t="str">
            <v>OCTA</v>
          </cell>
          <cell r="D2476" t="str">
            <v>Octadecenoic acid (C18:1n-7)</v>
          </cell>
        </row>
        <row r="2477">
          <cell r="C2477" t="str">
            <v>OCTS</v>
          </cell>
          <cell r="D2477" t="str">
            <v>Octadecenoic acids</v>
          </cell>
        </row>
        <row r="2478">
          <cell r="C2478" t="str">
            <v>ODCN</v>
          </cell>
          <cell r="D2478" t="str">
            <v>Octadecanoate</v>
          </cell>
        </row>
        <row r="2479">
          <cell r="C2479" t="str">
            <v>OHCP</v>
          </cell>
          <cell r="D2479" t="str">
            <v>Oxyhemocyanin to protein ratio</v>
          </cell>
        </row>
        <row r="2480">
          <cell r="C2480" t="str">
            <v>OHGL</v>
          </cell>
          <cell r="D2480" t="str">
            <v>O2 specific bond to hemoglobin</v>
          </cell>
        </row>
        <row r="2481">
          <cell r="C2481" t="str">
            <v>OLCO</v>
          </cell>
          <cell r="D2481" t="str">
            <v>Oil content</v>
          </cell>
        </row>
        <row r="2482">
          <cell r="C2482" t="str">
            <v>OLEC</v>
          </cell>
          <cell r="D2482" t="str">
            <v>Oleic acid</v>
          </cell>
        </row>
        <row r="2483">
          <cell r="C2483" t="str">
            <v>OLYD</v>
          </cell>
          <cell r="D2483" t="str">
            <v>Oil yield</v>
          </cell>
        </row>
        <row r="2484">
          <cell r="C2484" t="str">
            <v>ONRA</v>
          </cell>
          <cell r="D2484" t="str">
            <v>Oxygen to nitrogen ratio</v>
          </cell>
        </row>
        <row r="2485">
          <cell r="C2485" t="str">
            <v>ORNI</v>
          </cell>
          <cell r="D2485" t="str">
            <v>Ornithine</v>
          </cell>
        </row>
        <row r="2486">
          <cell r="C2486" t="str">
            <v>OSCN</v>
          </cell>
          <cell r="D2486" t="str">
            <v>Osteocalcin</v>
          </cell>
        </row>
        <row r="2487">
          <cell r="C2487" t="str">
            <v>OSDB</v>
          </cell>
          <cell r="D2487" t="str">
            <v>Oestradiol breakdown products</v>
          </cell>
        </row>
        <row r="2488">
          <cell r="C2488" t="str">
            <v>OTHN</v>
          </cell>
          <cell r="D2488" t="str">
            <v>Orthinine</v>
          </cell>
        </row>
        <row r="2489">
          <cell r="C2489" t="str">
            <v>OXHC</v>
          </cell>
          <cell r="D2489" t="str">
            <v>Oxyhemocyanin</v>
          </cell>
        </row>
        <row r="2490">
          <cell r="C2490" t="str">
            <v>PADH</v>
          </cell>
          <cell r="D2490" t="str">
            <v>Propionaldehyde</v>
          </cell>
        </row>
        <row r="2491">
          <cell r="C2491" t="str">
            <v>PALL</v>
          </cell>
          <cell r="D2491" t="str">
            <v>Palmitoleic acid</v>
          </cell>
        </row>
        <row r="2492">
          <cell r="C2492" t="str">
            <v>PALM</v>
          </cell>
          <cell r="D2492" t="str">
            <v>Palmitic acid</v>
          </cell>
        </row>
        <row r="2493">
          <cell r="C2493" t="str">
            <v>PARG</v>
          </cell>
          <cell r="D2493" t="str">
            <v>Phosphoarginine</v>
          </cell>
        </row>
        <row r="2494">
          <cell r="C2494" t="str">
            <v>PBAI</v>
          </cell>
          <cell r="D2494" t="str">
            <v>Lead accumulation index</v>
          </cell>
        </row>
        <row r="2495">
          <cell r="C2495" t="str">
            <v>PBCO</v>
          </cell>
          <cell r="D2495" t="str">
            <v>Lead content</v>
          </cell>
        </row>
        <row r="2496">
          <cell r="C2496" t="str">
            <v>PBHB</v>
          </cell>
          <cell r="D2496" t="str">
            <v>Poly-beta-hydroxybutyrate</v>
          </cell>
        </row>
        <row r="2497">
          <cell r="C2497" t="str">
            <v>PBIC</v>
          </cell>
          <cell r="D2497" t="str">
            <v>Lead 131-Iodine content</v>
          </cell>
        </row>
        <row r="2498">
          <cell r="C2498" t="str">
            <v>PBPR</v>
          </cell>
          <cell r="D2498" t="str">
            <v>Lead Phosphorus ratio</v>
          </cell>
        </row>
        <row r="2499">
          <cell r="C2499" t="str">
            <v>PCAR</v>
          </cell>
          <cell r="D2499" t="str">
            <v>Protein carbonyls</v>
          </cell>
        </row>
        <row r="2500">
          <cell r="C2500" t="str">
            <v>PCBC</v>
          </cell>
          <cell r="D2500" t="str">
            <v>PCB concentration</v>
          </cell>
        </row>
        <row r="2501">
          <cell r="C2501" t="str">
            <v>PCCA</v>
          </cell>
          <cell r="D2501" t="str">
            <v>Protocatechuic acid</v>
          </cell>
        </row>
        <row r="2502">
          <cell r="C2502" t="str">
            <v>PCLV</v>
          </cell>
          <cell r="D2502" t="str">
            <v>Packed cell volume</v>
          </cell>
        </row>
        <row r="2503">
          <cell r="C2503" t="str">
            <v>PCON</v>
          </cell>
          <cell r="D2503" t="str">
            <v>Phosphorus content</v>
          </cell>
        </row>
        <row r="2504">
          <cell r="C2504" t="str">
            <v>PCPA</v>
          </cell>
          <cell r="D2504" t="str">
            <v>procarboxypeptidase A</v>
          </cell>
        </row>
        <row r="2505">
          <cell r="C2505" t="str">
            <v>PCPB</v>
          </cell>
          <cell r="D2505" t="str">
            <v>Procarboxypeptidase B</v>
          </cell>
        </row>
        <row r="2506">
          <cell r="C2506" t="str">
            <v>PCRA</v>
          </cell>
          <cell r="D2506" t="str">
            <v>Phosphocreatine to creatine</v>
          </cell>
        </row>
        <row r="2507">
          <cell r="C2507" t="str">
            <v>PCRE</v>
          </cell>
          <cell r="D2507" t="str">
            <v>Phosphocreatinine</v>
          </cell>
        </row>
        <row r="2508">
          <cell r="C2508" t="str">
            <v>PDCA</v>
          </cell>
          <cell r="D2508" t="str">
            <v>Pentadecanoic acid</v>
          </cell>
        </row>
        <row r="2509">
          <cell r="C2509" t="str">
            <v>PDCN</v>
          </cell>
          <cell r="D2509" t="str">
            <v>Pentadecanoate</v>
          </cell>
        </row>
        <row r="2510">
          <cell r="C2510" t="str">
            <v>PDST</v>
          </cell>
          <cell r="D2510" t="str">
            <v>Phosphodiester</v>
          </cell>
        </row>
        <row r="2511">
          <cell r="C2511" t="str">
            <v>PEGE</v>
          </cell>
          <cell r="D2511" t="str">
            <v>Polyethylene glycol (PEG) efflux</v>
          </cell>
        </row>
        <row r="2512">
          <cell r="C2512" t="str">
            <v>PFER</v>
          </cell>
          <cell r="D2512" t="str">
            <v>Phosphorus to iron ratio</v>
          </cell>
        </row>
        <row r="2513">
          <cell r="C2513" t="str">
            <v>PGE2</v>
          </cell>
          <cell r="D2513" t="str">
            <v>Prostaglandin E2</v>
          </cell>
        </row>
        <row r="2514">
          <cell r="C2514" t="str">
            <v>PGF2</v>
          </cell>
          <cell r="D2514" t="str">
            <v>Dinoprost</v>
          </cell>
        </row>
        <row r="2515">
          <cell r="C2515" t="str">
            <v>PHCB</v>
          </cell>
          <cell r="D2515" t="str">
            <v>Phycobiliproteins</v>
          </cell>
        </row>
        <row r="2516">
          <cell r="C2516" t="str">
            <v>PHCN</v>
          </cell>
          <cell r="D2516" t="str">
            <v>Pseudohypericin</v>
          </cell>
        </row>
        <row r="2517">
          <cell r="C2517" t="str">
            <v>PHCO</v>
          </cell>
          <cell r="D2517" t="str">
            <v>Phycoerythrin</v>
          </cell>
        </row>
        <row r="2518">
          <cell r="C2518" t="str">
            <v>PHCR</v>
          </cell>
          <cell r="D2518" t="str">
            <v>Phosphocreatine</v>
          </cell>
        </row>
        <row r="2519">
          <cell r="C2519" t="str">
            <v>PHEN</v>
          </cell>
          <cell r="D2519" t="str">
            <v>Phenylalanine</v>
          </cell>
        </row>
        <row r="2520">
          <cell r="C2520" t="str">
            <v>PHPA</v>
          </cell>
          <cell r="D2520" t="str">
            <v>Phosphatidic acid</v>
          </cell>
        </row>
        <row r="2521">
          <cell r="C2521" t="str">
            <v>PHPH</v>
          </cell>
          <cell r="D2521" t="str">
            <v>pH</v>
          </cell>
        </row>
        <row r="2522">
          <cell r="C2522" t="str">
            <v>PHSC</v>
          </cell>
          <cell r="D2522" t="str">
            <v>Phosphatidyl choline (phospholipid)
content</v>
          </cell>
        </row>
        <row r="2523">
          <cell r="C2523" t="str">
            <v>PHSE</v>
          </cell>
          <cell r="D2523" t="str">
            <v>Phosphatidyl ethanolamine
(phospholipid) content</v>
          </cell>
        </row>
        <row r="2524">
          <cell r="C2524" t="str">
            <v>PHSG</v>
          </cell>
          <cell r="D2524" t="str">
            <v>Phosphatidyl glycerol (phospholipid)
content</v>
          </cell>
        </row>
        <row r="2525">
          <cell r="C2525" t="str">
            <v>PHSI</v>
          </cell>
          <cell r="D2525" t="str">
            <v>Phosphatidyl inositol (phospholipid)
content</v>
          </cell>
        </row>
        <row r="2526">
          <cell r="C2526" t="str">
            <v>PHSP</v>
          </cell>
          <cell r="D2526" t="str">
            <v>Phosphatide phosphorus</v>
          </cell>
        </row>
        <row r="2527">
          <cell r="C2527" t="str">
            <v>PHSS</v>
          </cell>
          <cell r="D2527" t="str">
            <v>Phosphtidylserine</v>
          </cell>
        </row>
        <row r="2528">
          <cell r="C2528" t="str">
            <v>PHST</v>
          </cell>
          <cell r="D2528" t="str">
            <v>Total phospholipid content</v>
          </cell>
        </row>
        <row r="2529">
          <cell r="C2529" t="str">
            <v>PHTC</v>
          </cell>
          <cell r="D2529" t="str">
            <v>Phytochelatin</v>
          </cell>
        </row>
        <row r="2530">
          <cell r="C2530" t="str">
            <v>PHTN</v>
          </cell>
          <cell r="D2530" t="str">
            <v>Phytoene</v>
          </cell>
        </row>
        <row r="2531">
          <cell r="C2531" t="str">
            <v>PHYC</v>
          </cell>
          <cell r="D2531" t="str">
            <v>Phycocyanin</v>
          </cell>
        </row>
        <row r="2532">
          <cell r="C2532" t="str">
            <v>PIAC</v>
          </cell>
          <cell r="D2532" t="str">
            <v>Pinolenic acid</v>
          </cell>
        </row>
        <row r="2533">
          <cell r="C2533" t="str">
            <v>PINE</v>
          </cell>
          <cell r="D2533" t="str">
            <v>Alpha-pinene</v>
          </cell>
        </row>
        <row r="2534">
          <cell r="C2534" t="str">
            <v>PLAC</v>
          </cell>
          <cell r="D2534" t="str">
            <v>Pulp:acid</v>
          </cell>
        </row>
        <row r="2535">
          <cell r="C2535" t="str">
            <v>PLAM</v>
          </cell>
          <cell r="D2535" t="str">
            <v>Polyamine</v>
          </cell>
        </row>
        <row r="2536">
          <cell r="C2536" t="str">
            <v>PLAT</v>
          </cell>
          <cell r="D2536" t="str">
            <v>Platelets</v>
          </cell>
        </row>
        <row r="2537">
          <cell r="C2537" t="str">
            <v>PLSC</v>
          </cell>
          <cell r="D2537" t="str">
            <v>Polysaccharide</v>
          </cell>
        </row>
        <row r="2538">
          <cell r="C2538" t="str">
            <v>PM29</v>
          </cell>
          <cell r="D2538" t="str">
            <v>Pro-matrix metaloproteinase 2 and
Pro-matrix metaloproteinase 9</v>
          </cell>
        </row>
        <row r="2539">
          <cell r="C2539" t="str">
            <v>PMP2</v>
          </cell>
          <cell r="D2539" t="str">
            <v>proMMP2</v>
          </cell>
        </row>
        <row r="2540">
          <cell r="C2540" t="str">
            <v>PMP9</v>
          </cell>
          <cell r="D2540" t="str">
            <v>proMMP9</v>
          </cell>
        </row>
        <row r="2541">
          <cell r="C2541" t="str">
            <v>PMST</v>
          </cell>
          <cell r="D2541" t="str">
            <v>Phosphomonoester</v>
          </cell>
        </row>
        <row r="2542">
          <cell r="C2542" t="str">
            <v>PNAS</v>
          </cell>
          <cell r="D2542" t="str">
            <v>p-Nitroanisol</v>
          </cell>
        </row>
        <row r="2543">
          <cell r="C2543" t="str">
            <v>PNRT</v>
          </cell>
          <cell r="D2543" t="str">
            <v>Phosphorus Nitrogen ratio</v>
          </cell>
        </row>
        <row r="2544">
          <cell r="C2544" t="str">
            <v>PNYL</v>
          </cell>
          <cell r="D2544" t="str">
            <v>Phenols concentration</v>
          </cell>
        </row>
        <row r="2545">
          <cell r="C2545" t="str">
            <v>POLD</v>
          </cell>
          <cell r="D2545" t="str">
            <v>Peroxidizable lipids</v>
          </cell>
        </row>
        <row r="2546">
          <cell r="C2546" t="str">
            <v>PORP</v>
          </cell>
          <cell r="D2546" t="str">
            <v>Porphyrin</v>
          </cell>
        </row>
        <row r="2547">
          <cell r="C2547" t="str">
            <v>PORT</v>
          </cell>
          <cell r="D2547" t="str">
            <v>Phosphorus oxygen ratio</v>
          </cell>
        </row>
        <row r="2548">
          <cell r="C2548" t="str">
            <v>PPEA</v>
          </cell>
          <cell r="D2548" t="str">
            <v>Phosphoethanolamine</v>
          </cell>
        </row>
        <row r="2549">
          <cell r="C2549" t="str">
            <v>PPHT</v>
          </cell>
          <cell r="D2549" t="str">
            <v>Phosphate</v>
          </cell>
        </row>
        <row r="2550">
          <cell r="C2550" t="str">
            <v>PPPT</v>
          </cell>
          <cell r="D2550" t="str">
            <v>Phosphorylation of proteins</v>
          </cell>
        </row>
        <row r="2551">
          <cell r="C2551" t="str">
            <v>PPYT</v>
          </cell>
          <cell r="D2551" t="str">
            <v>Phaeophytin</v>
          </cell>
        </row>
        <row r="2552">
          <cell r="C2552" t="str">
            <v>PRCO</v>
          </cell>
          <cell r="D2552" t="str">
            <v>Protein content</v>
          </cell>
        </row>
        <row r="2553">
          <cell r="C2553" t="str">
            <v>PRLN</v>
          </cell>
          <cell r="D2553" t="str">
            <v>Proline</v>
          </cell>
        </row>
        <row r="2554">
          <cell r="C2554" t="str">
            <v>PROB</v>
          </cell>
          <cell r="D2554" t="str">
            <v>Protein binding</v>
          </cell>
        </row>
        <row r="2555">
          <cell r="C2555" t="str">
            <v>PROI</v>
          </cell>
          <cell r="D2555" t="str">
            <v>Protein, insoluble</v>
          </cell>
        </row>
        <row r="2556">
          <cell r="C2556" t="str">
            <v>PRSH</v>
          </cell>
          <cell r="D2556" t="str">
            <v>Protein bound sulfhydryl</v>
          </cell>
        </row>
        <row r="2557">
          <cell r="C2557" t="str">
            <v>PRSL</v>
          </cell>
          <cell r="D2557" t="str">
            <v>Soluble proteins</v>
          </cell>
        </row>
        <row r="2558">
          <cell r="C2558" t="str">
            <v>PRST</v>
          </cell>
          <cell r="D2558" t="str">
            <v>Structure proteins</v>
          </cell>
        </row>
        <row r="2559">
          <cell r="C2559" t="str">
            <v>PRTL</v>
          </cell>
          <cell r="D2559" t="str">
            <v>Protein, total</v>
          </cell>
        </row>
        <row r="2560">
          <cell r="C2560" t="str">
            <v>PRTM</v>
          </cell>
          <cell r="D2560" t="str">
            <v>Prothrombin</v>
          </cell>
        </row>
        <row r="2561">
          <cell r="C2561" t="str">
            <v>PRTO</v>
          </cell>
          <cell r="D2561" t="str">
            <v>Protoporphyrin</v>
          </cell>
        </row>
        <row r="2562">
          <cell r="C2562" t="str">
            <v>PRUR</v>
          </cell>
          <cell r="D2562" t="str">
            <v>Protein to urea ratio</v>
          </cell>
        </row>
        <row r="2563">
          <cell r="C2563" t="str">
            <v>PRXT</v>
          </cell>
          <cell r="D2563" t="str">
            <v>Paroxetine</v>
          </cell>
        </row>
        <row r="2564">
          <cell r="C2564" t="str">
            <v>PSCY</v>
          </cell>
          <cell r="D2564" t="str">
            <v>Plastocyanin</v>
          </cell>
        </row>
        <row r="2565">
          <cell r="C2565" t="str">
            <v>PSPH</v>
          </cell>
          <cell r="D2565" t="str">
            <v>Phosphagen</v>
          </cell>
        </row>
        <row r="2566">
          <cell r="C2566" t="str">
            <v>PSPI</v>
          </cell>
          <cell r="D2566" t="str">
            <v>Phosphotidylserine and phosphotidylinosital</v>
          </cell>
        </row>
        <row r="2567">
          <cell r="C2567" t="str">
            <v>PSPY</v>
          </cell>
          <cell r="D2567" t="str">
            <v>Phosphoenol pyruvate</v>
          </cell>
        </row>
        <row r="2568">
          <cell r="C2568" t="str">
            <v>PTLN</v>
          </cell>
          <cell r="D2568" t="str">
            <v>Patulin</v>
          </cell>
        </row>
        <row r="2569">
          <cell r="C2569" t="str">
            <v>PTNA</v>
          </cell>
          <cell r="D2569" t="str">
            <v>Pantothenic acid</v>
          </cell>
        </row>
        <row r="2570">
          <cell r="C2570" t="str">
            <v>PTNN</v>
          </cell>
          <cell r="D2570" t="str">
            <v>Phlorotannin</v>
          </cell>
        </row>
        <row r="2571">
          <cell r="C2571" t="str">
            <v>PTSM</v>
          </cell>
          <cell r="D2571" t="str">
            <v>Proteasome</v>
          </cell>
        </row>
        <row r="2572">
          <cell r="C2572" t="str">
            <v>PUFA</v>
          </cell>
          <cell r="D2572" t="str">
            <v>Polyunsaturated Fatty Acids</v>
          </cell>
        </row>
        <row r="2573">
          <cell r="C2573" t="str">
            <v>PUSF</v>
          </cell>
          <cell r="D2573" t="str">
            <v>Polyunsaturated fatty acid to
Saturated fatty acid ratio</v>
          </cell>
        </row>
        <row r="2574">
          <cell r="C2574" t="str">
            <v>PUTR</v>
          </cell>
          <cell r="D2574" t="str">
            <v>Putrescine</v>
          </cell>
        </row>
        <row r="2575">
          <cell r="C2575" t="str">
            <v>PYAX</v>
          </cell>
          <cell r="D2575" t="str">
            <v>Phytoalexin</v>
          </cell>
        </row>
        <row r="2576">
          <cell r="C2576" t="str">
            <v>PYRT</v>
          </cell>
          <cell r="D2576" t="str">
            <v>Pyrethrum</v>
          </cell>
        </row>
        <row r="2577">
          <cell r="C2577" t="str">
            <v>PYRV</v>
          </cell>
          <cell r="D2577" t="str">
            <v>Pyruvate</v>
          </cell>
        </row>
        <row r="2578">
          <cell r="C2578" t="str">
            <v>PZNR</v>
          </cell>
          <cell r="D2578" t="str">
            <v>Phosphorus to Zinc ratio</v>
          </cell>
        </row>
        <row r="2579">
          <cell r="C2579" t="str">
            <v>QPHP</v>
          </cell>
          <cell r="D2579" t="str">
            <v>Non-photochemical quenching pigments to light harvesting pigments ratio</v>
          </cell>
        </row>
        <row r="2580">
          <cell r="C2580" t="str">
            <v>QUIN</v>
          </cell>
          <cell r="D2580" t="str">
            <v>Quinone</v>
          </cell>
        </row>
        <row r="2581">
          <cell r="C2581" t="str">
            <v>RBCO</v>
          </cell>
          <cell r="D2581" t="str">
            <v>Rubidium Concentration</v>
          </cell>
        </row>
        <row r="2582">
          <cell r="C2582" t="str">
            <v>RBGD</v>
          </cell>
          <cell r="D2582" t="str">
            <v>Retinoyl beta-glucuronide</v>
          </cell>
        </row>
        <row r="2583">
          <cell r="C2583" t="str">
            <v>RBSD</v>
          </cell>
          <cell r="D2583" t="str">
            <v>Riboside</v>
          </cell>
        </row>
        <row r="2584">
          <cell r="C2584" t="str">
            <v>RBVL</v>
          </cell>
          <cell r="D2584" t="str">
            <v>Relative blood volume (volume/100g body weight)</v>
          </cell>
        </row>
        <row r="2585">
          <cell r="C2585" t="str">
            <v>RHDP</v>
          </cell>
          <cell r="D2585" t="str">
            <v>Rhodopsin</v>
          </cell>
        </row>
        <row r="2586">
          <cell r="C2586" t="str">
            <v>RIBO</v>
          </cell>
          <cell r="D2586" t="str">
            <v>Riboflavin content</v>
          </cell>
        </row>
        <row r="2587">
          <cell r="C2587" t="str">
            <v>RIDX</v>
          </cell>
          <cell r="D2587" t="str">
            <v>Refractive index</v>
          </cell>
        </row>
        <row r="2588">
          <cell r="C2588" t="str">
            <v>RNDP</v>
          </cell>
          <cell r="D2588" t="str">
            <v>Ratio NADPH to NADP</v>
          </cell>
        </row>
        <row r="2589">
          <cell r="C2589" t="str">
            <v>ROXS</v>
          </cell>
          <cell r="D2589" t="str">
            <v>Reactive oxygen species</v>
          </cell>
        </row>
        <row r="2590">
          <cell r="C2590" t="str">
            <v>RRRA</v>
          </cell>
          <cell r="D2590" t="str">
            <v>13-cis-Retinoic acid to 9,13-di-cis- Retinoic acid ratio</v>
          </cell>
        </row>
        <row r="2591">
          <cell r="C2591" t="str">
            <v>RSUG</v>
          </cell>
          <cell r="D2591" t="str">
            <v>Reducing sugars</v>
          </cell>
        </row>
        <row r="2592">
          <cell r="C2592" t="str">
            <v>RTES</v>
          </cell>
          <cell r="D2592" t="str">
            <v>Retinyl esters</v>
          </cell>
        </row>
        <row r="2593">
          <cell r="C2593" t="str">
            <v>RTND</v>
          </cell>
          <cell r="D2593" t="str">
            <v>Retinoids</v>
          </cell>
        </row>
        <row r="2594">
          <cell r="C2594" t="str">
            <v>RTRP</v>
          </cell>
          <cell r="D2594" t="str">
            <v>Retinol/Retinyl palmitate ratio</v>
          </cell>
        </row>
        <row r="2595">
          <cell r="C2595" t="str">
            <v>RTST</v>
          </cell>
          <cell r="D2595" t="str">
            <v>Retinyl stearate</v>
          </cell>
        </row>
        <row r="2596">
          <cell r="C2596" t="str">
            <v>SAHC</v>
          </cell>
          <cell r="D2596" t="str">
            <v>S-adenosyl-l-homocysteine</v>
          </cell>
        </row>
        <row r="2597">
          <cell r="C2597" t="str">
            <v>SAME</v>
          </cell>
          <cell r="D2597" t="str">
            <v>S-adenosyl-l-methionine</v>
          </cell>
        </row>
        <row r="2598">
          <cell r="C2598" t="str">
            <v>SATF</v>
          </cell>
          <cell r="D2598" t="str">
            <v>Saturated Fatty Acids</v>
          </cell>
        </row>
        <row r="2599">
          <cell r="C2599" t="str">
            <v>SBCO</v>
          </cell>
          <cell r="D2599" t="str">
            <v>Antimony concentration</v>
          </cell>
        </row>
        <row r="2600">
          <cell r="C2600" t="str">
            <v>SCCN</v>
          </cell>
          <cell r="D2600" t="str">
            <v>Succinate</v>
          </cell>
        </row>
        <row r="2601">
          <cell r="C2601" t="str">
            <v>SCON</v>
          </cell>
          <cell r="D2601" t="str">
            <v>Sulfur content</v>
          </cell>
        </row>
        <row r="2602">
          <cell r="C2602" t="str">
            <v>SCPN</v>
          </cell>
          <cell r="D2602" t="str">
            <v>Scopoletin</v>
          </cell>
        </row>
        <row r="2603">
          <cell r="C2603" t="str">
            <v>SECO</v>
          </cell>
          <cell r="D2603" t="str">
            <v>Selenium content</v>
          </cell>
        </row>
        <row r="2604">
          <cell r="C2604" t="str">
            <v>SERI</v>
          </cell>
          <cell r="D2604" t="str">
            <v>Serine</v>
          </cell>
        </row>
        <row r="2605">
          <cell r="C2605" t="str">
            <v>SERP</v>
          </cell>
          <cell r="D2605" t="str">
            <v>Serpin</v>
          </cell>
        </row>
        <row r="2606">
          <cell r="C2606" t="str">
            <v>SESR</v>
          </cell>
          <cell r="D2606" t="str">
            <v>Selenium to sulfur ratio</v>
          </cell>
        </row>
        <row r="2607">
          <cell r="C2607" t="str">
            <v>SEWE</v>
          </cell>
          <cell r="D2607" t="str">
            <v>Steryl esters and wax esters</v>
          </cell>
        </row>
        <row r="2608">
          <cell r="C2608" t="str">
            <v>SFTD</v>
          </cell>
          <cell r="D2608" t="str">
            <v>Sulfatides</v>
          </cell>
        </row>
        <row r="2609">
          <cell r="C2609" t="str">
            <v>SGMP</v>
          </cell>
          <cell r="D2609" t="str">
            <v>Sugar monophosphates</v>
          </cell>
        </row>
        <row r="2610">
          <cell r="C2610" t="str">
            <v>SGRV</v>
          </cell>
          <cell r="D2610" t="str">
            <v>Specific gravity</v>
          </cell>
        </row>
        <row r="2611">
          <cell r="C2611" t="str">
            <v>SICO</v>
          </cell>
          <cell r="D2611" t="str">
            <v>Silicon content</v>
          </cell>
        </row>
        <row r="2612">
          <cell r="C2612" t="str">
            <v>SILA</v>
          </cell>
          <cell r="D2612" t="str">
            <v>Sialic acid</v>
          </cell>
        </row>
        <row r="2613">
          <cell r="C2613" t="str">
            <v>SLAC</v>
          </cell>
          <cell r="D2613" t="str">
            <v>Silicic acid</v>
          </cell>
        </row>
        <row r="2614">
          <cell r="C2614" t="str">
            <v>SLFH</v>
          </cell>
          <cell r="D2614" t="str">
            <v>Sulfhydryl</v>
          </cell>
        </row>
        <row r="2615">
          <cell r="C2615" t="str">
            <v>SLFT</v>
          </cell>
          <cell r="D2615" t="str">
            <v>Sulfate concentration</v>
          </cell>
        </row>
        <row r="2616">
          <cell r="C2616" t="str">
            <v>SMET</v>
          </cell>
          <cell r="D2616" t="str">
            <v>Secondary metabolism</v>
          </cell>
        </row>
        <row r="2617">
          <cell r="C2617" t="str">
            <v>SNCO</v>
          </cell>
          <cell r="D2617" t="str">
            <v>Tin concentration</v>
          </cell>
        </row>
        <row r="2618">
          <cell r="C2618" t="str">
            <v>SOSO</v>
          </cell>
          <cell r="D2618" t="str">
            <v>Soluble solids</v>
          </cell>
        </row>
        <row r="2619">
          <cell r="C2619" t="str">
            <v>SPER</v>
          </cell>
          <cell r="D2619" t="str">
            <v>Spermine</v>
          </cell>
        </row>
        <row r="2620">
          <cell r="C2620" t="str">
            <v>SPHG</v>
          </cell>
          <cell r="D2620" t="str">
            <v>Sphingomyelin</v>
          </cell>
        </row>
        <row r="2621">
          <cell r="C2621" t="str">
            <v>SPHS</v>
          </cell>
          <cell r="D2621" t="str">
            <v>Sugar phosphates</v>
          </cell>
        </row>
        <row r="2622">
          <cell r="C2622" t="str">
            <v>SPIG</v>
          </cell>
          <cell r="D2622" t="str">
            <v>Spiggin</v>
          </cell>
        </row>
        <row r="2623">
          <cell r="C2623" t="str">
            <v>SPMD</v>
          </cell>
          <cell r="D2623" t="str">
            <v>Spermidine</v>
          </cell>
        </row>
        <row r="2624">
          <cell r="C2624" t="str">
            <v>SPTP</v>
          </cell>
          <cell r="D2624" t="str">
            <v>Synaptophysin</v>
          </cell>
        </row>
        <row r="2625">
          <cell r="C2625" t="str">
            <v>SPXN</v>
          </cell>
          <cell r="D2625" t="str">
            <v>Siphonaxanthin</v>
          </cell>
        </row>
        <row r="2626">
          <cell r="C2626" t="str">
            <v>SQVD</v>
          </cell>
          <cell r="D2626" t="str">
            <v>Sulfoquinovosyl diglyceride</v>
          </cell>
        </row>
        <row r="2627">
          <cell r="C2627" t="str">
            <v>SRCO</v>
          </cell>
          <cell r="D2627" t="str">
            <v>Strontium content</v>
          </cell>
        </row>
        <row r="2628">
          <cell r="C2628" t="str">
            <v>SRGA</v>
          </cell>
          <cell r="D2628" t="str">
            <v>Siringic acid</v>
          </cell>
        </row>
        <row r="2629">
          <cell r="C2629" t="str">
            <v>SSER</v>
          </cell>
          <cell r="D2629" t="str">
            <v>Sulfur to selenium ratio</v>
          </cell>
        </row>
        <row r="2630">
          <cell r="C2630" t="str">
            <v>SSUG</v>
          </cell>
          <cell r="D2630" t="str">
            <v>Soluble sugar content</v>
          </cell>
        </row>
        <row r="2631">
          <cell r="C2631" t="str">
            <v>STER</v>
          </cell>
          <cell r="D2631" t="str">
            <v>Stearic acid</v>
          </cell>
        </row>
        <row r="2632">
          <cell r="C2632" t="str">
            <v>STES</v>
          </cell>
          <cell r="D2632" t="str">
            <v>Sterol esters</v>
          </cell>
        </row>
        <row r="2633">
          <cell r="C2633" t="str">
            <v>STLD</v>
          </cell>
          <cell r="D2633" t="str">
            <v>Saturated lipid or fat</v>
          </cell>
        </row>
        <row r="2634">
          <cell r="C2634" t="str">
            <v>STOL</v>
          </cell>
          <cell r="D2634" t="str">
            <v>Sterols</v>
          </cell>
        </row>
        <row r="2635">
          <cell r="C2635" t="str">
            <v>STRH</v>
          </cell>
          <cell r="D2635" t="str">
            <v>Starch content</v>
          </cell>
        </row>
        <row r="2636">
          <cell r="C2636" t="str">
            <v>SUCR</v>
          </cell>
          <cell r="D2636" t="str">
            <v>Sucrose</v>
          </cell>
        </row>
        <row r="2637">
          <cell r="C2637" t="str">
            <v>SUFA</v>
          </cell>
          <cell r="D2637" t="str">
            <v>Ratio of saturated to unsaturated fatty acids</v>
          </cell>
        </row>
        <row r="2638">
          <cell r="C2638" t="str">
            <v>SUGA</v>
          </cell>
          <cell r="D2638" t="str">
            <v>Sugar content</v>
          </cell>
        </row>
        <row r="2639">
          <cell r="C2639" t="str">
            <v>SVOL</v>
          </cell>
          <cell r="D2639" t="str">
            <v>Steviol</v>
          </cell>
        </row>
        <row r="2640">
          <cell r="C2640" t="str">
            <v>T10O</v>
          </cell>
          <cell r="D2640" t="str">
            <v>trans-10-octadecenoic acid</v>
          </cell>
        </row>
        <row r="2641">
          <cell r="C2641" t="str">
            <v>T12O</v>
          </cell>
          <cell r="D2641" t="str">
            <v>trans-12-octadecenoic acid</v>
          </cell>
        </row>
        <row r="2642">
          <cell r="C2642" t="str">
            <v>T9HC</v>
          </cell>
          <cell r="D2642" t="str">
            <v>trans-9 Hexadecanoate</v>
          </cell>
        </row>
        <row r="2643">
          <cell r="C2643" t="str">
            <v>TANN</v>
          </cell>
          <cell r="D2643" t="str">
            <v>Tannins</v>
          </cell>
        </row>
        <row r="2644">
          <cell r="C2644" t="str">
            <v>TAUR</v>
          </cell>
          <cell r="D2644" t="str">
            <v>Taurine</v>
          </cell>
        </row>
        <row r="2645">
          <cell r="C2645" t="str">
            <v>TBAR</v>
          </cell>
          <cell r="D2645" t="str">
            <v>Thiobarbituric acid reactive substances</v>
          </cell>
        </row>
        <row r="2646">
          <cell r="C2646" t="str">
            <v>TCNT</v>
          </cell>
          <cell r="D2646" t="str">
            <v>Thiocyanate</v>
          </cell>
        </row>
        <row r="2647">
          <cell r="C2647" t="str">
            <v>TCTP</v>
          </cell>
          <cell r="D2647" t="str">
            <v>translationally controlled tumor protein</v>
          </cell>
        </row>
        <row r="2648">
          <cell r="C2648" t="str">
            <v>TDCN</v>
          </cell>
          <cell r="D2648" t="str">
            <v>Tetradecanoate</v>
          </cell>
        </row>
        <row r="2649">
          <cell r="C2649" t="str">
            <v>TEAM</v>
          </cell>
          <cell r="D2649" t="str">
            <v>Tetraethyl ammonium</v>
          </cell>
        </row>
        <row r="2650">
          <cell r="C2650" t="str">
            <v>TERP</v>
          </cell>
          <cell r="D2650" t="str">
            <v>T-terpinene</v>
          </cell>
        </row>
        <row r="2651">
          <cell r="C2651" t="str">
            <v>TFAA</v>
          </cell>
          <cell r="D2651" t="str">
            <v>Amino acids, total free</v>
          </cell>
        </row>
        <row r="2652">
          <cell r="C2652" t="str">
            <v>TGB1</v>
          </cell>
          <cell r="D2652" t="str">
            <v>Transforming growth factor beta 1</v>
          </cell>
        </row>
        <row r="2653">
          <cell r="C2653" t="str">
            <v>TGRT</v>
          </cell>
          <cell r="D2653" t="str">
            <v>Taurine to Glycine ratio</v>
          </cell>
        </row>
        <row r="2654">
          <cell r="C2654" t="str">
            <v>THBA</v>
          </cell>
          <cell r="D2654" t="str">
            <v>Thiobarbituric acid</v>
          </cell>
        </row>
        <row r="2655">
          <cell r="C2655" t="str">
            <v>THCO</v>
          </cell>
          <cell r="D2655" t="str">
            <v>Thorium concentration</v>
          </cell>
        </row>
        <row r="2656">
          <cell r="C2656" t="str">
            <v>THIA</v>
          </cell>
          <cell r="D2656" t="str">
            <v>Thiamin</v>
          </cell>
        </row>
        <row r="2657">
          <cell r="C2657" t="str">
            <v>THLS</v>
          </cell>
          <cell r="D2657" t="str">
            <v>trehalose</v>
          </cell>
        </row>
        <row r="2658">
          <cell r="C2658" t="str">
            <v>THRE</v>
          </cell>
          <cell r="D2658" t="str">
            <v>Threonine</v>
          </cell>
        </row>
        <row r="2659">
          <cell r="C2659" t="str">
            <v>THSF</v>
          </cell>
          <cell r="D2659" t="str">
            <v>Thioether</v>
          </cell>
        </row>
        <row r="2660">
          <cell r="C2660" t="str">
            <v>TICO</v>
          </cell>
          <cell r="D2660" t="str">
            <v>Titanium content</v>
          </cell>
        </row>
        <row r="2661">
          <cell r="C2661" t="str">
            <v>TLBL</v>
          </cell>
          <cell r="D2661" t="str">
            <v>Bilirubin, total</v>
          </cell>
        </row>
        <row r="2662">
          <cell r="C2662" t="str">
            <v>TLCO</v>
          </cell>
          <cell r="D2662" t="str">
            <v>Thallium content</v>
          </cell>
        </row>
        <row r="2663">
          <cell r="C2663" t="str">
            <v>TMAO</v>
          </cell>
          <cell r="D2663" t="str">
            <v>Trimethylamine oxide</v>
          </cell>
        </row>
        <row r="2664">
          <cell r="C2664" t="str">
            <v>TMFA</v>
          </cell>
          <cell r="D2664" t="str">
            <v>Tumour necrosis factor-alpha</v>
          </cell>
        </row>
        <row r="2665">
          <cell r="C2665" t="str">
            <v>TNSC</v>
          </cell>
          <cell r="D2665" t="str">
            <v>Total non-structural carbohydrates</v>
          </cell>
        </row>
        <row r="2666">
          <cell r="C2666" t="str">
            <v>TNZA</v>
          </cell>
          <cell r="D2666" t="str">
            <v>Tenuazonic acid</v>
          </cell>
        </row>
        <row r="2667">
          <cell r="C2667" t="str">
            <v>TPNN</v>
          </cell>
          <cell r="D2667" t="str">
            <v>Troponin</v>
          </cell>
        </row>
        <row r="2668">
          <cell r="C2668" t="str">
            <v>TPPH</v>
          </cell>
          <cell r="D2668" t="str">
            <v>Thiamin pyrophosphate</v>
          </cell>
        </row>
        <row r="2669">
          <cell r="C2669" t="str">
            <v>TRIB</v>
          </cell>
          <cell r="D2669" t="str">
            <v>Tributyrin</v>
          </cell>
        </row>
        <row r="2670">
          <cell r="C2670" t="str">
            <v>TRIG</v>
          </cell>
          <cell r="D2670" t="str">
            <v>Triglycerides</v>
          </cell>
        </row>
        <row r="2671">
          <cell r="C2671" t="str">
            <v>TRTY</v>
          </cell>
          <cell r="D2671" t="str">
            <v>Trytophan to tyrosine ratio</v>
          </cell>
        </row>
        <row r="2672">
          <cell r="C2672" t="str">
            <v>TRYP</v>
          </cell>
          <cell r="D2672" t="str">
            <v>Tryptophan</v>
          </cell>
        </row>
        <row r="2673">
          <cell r="C2673" t="str">
            <v>TRYS</v>
          </cell>
          <cell r="D2673" t="str">
            <v>Trypsinogen</v>
          </cell>
        </row>
        <row r="2674">
          <cell r="C2674" t="str">
            <v>TSFN</v>
          </cell>
          <cell r="D2674" t="str">
            <v>Transferrin</v>
          </cell>
        </row>
        <row r="2675">
          <cell r="C2675" t="str">
            <v>TTAA</v>
          </cell>
          <cell r="D2675" t="str">
            <v>Amino acids, total</v>
          </cell>
        </row>
        <row r="2676">
          <cell r="C2676" t="str">
            <v>TTRN</v>
          </cell>
          <cell r="D2676" t="str">
            <v>Transthyretin</v>
          </cell>
        </row>
        <row r="2677">
          <cell r="C2677" t="str">
            <v>TTSL</v>
          </cell>
          <cell r="D2677" t="str">
            <v>Total Solids (in milk)</v>
          </cell>
        </row>
        <row r="2678">
          <cell r="C2678" t="str">
            <v>TTTV</v>
          </cell>
          <cell r="D2678" t="str">
            <v>Thymol turbidity test</v>
          </cell>
        </row>
        <row r="2679">
          <cell r="C2679" t="str">
            <v>TXB2</v>
          </cell>
          <cell r="D2679" t="str">
            <v>Thromboxane B2</v>
          </cell>
        </row>
        <row r="2680">
          <cell r="C2680" t="str">
            <v>TYMD</v>
          </cell>
          <cell r="D2680" t="str">
            <v>Thymidine</v>
          </cell>
        </row>
        <row r="2681">
          <cell r="C2681" t="str">
            <v>TYRO</v>
          </cell>
          <cell r="D2681" t="str">
            <v>Tyrosine</v>
          </cell>
        </row>
        <row r="2682">
          <cell r="C2682" t="str">
            <v>UCON</v>
          </cell>
          <cell r="D2682" t="str">
            <v>Uranium concentration</v>
          </cell>
        </row>
        <row r="2683">
          <cell r="C2683" t="str">
            <v>UCTR</v>
          </cell>
          <cell r="D2683" t="str">
            <v>Uroprophrin creatine ratio</v>
          </cell>
        </row>
        <row r="2684">
          <cell r="C2684" t="str">
            <v>UDPA</v>
          </cell>
          <cell r="D2684" t="str">
            <v>Uridine diphosphate acetylglucosamine, UDP acetylglucosamine</v>
          </cell>
        </row>
        <row r="2685">
          <cell r="C2685" t="str">
            <v>UFAS</v>
          </cell>
          <cell r="D2685" t="str">
            <v>Unsaturated fatty acids</v>
          </cell>
        </row>
        <row r="2686">
          <cell r="C2686" t="str">
            <v>UNCR</v>
          </cell>
          <cell r="D2686" t="str">
            <v>Urea nitrogen to Creatinine ratio</v>
          </cell>
        </row>
        <row r="2687">
          <cell r="C2687" t="str">
            <v>UPRP</v>
          </cell>
          <cell r="D2687" t="str">
            <v>Uroporphyrin</v>
          </cell>
        </row>
        <row r="2688">
          <cell r="C2688" t="str">
            <v>UREA</v>
          </cell>
          <cell r="D2688" t="str">
            <v>Urea</v>
          </cell>
        </row>
        <row r="2689">
          <cell r="C2689" t="str">
            <v>UREN</v>
          </cell>
          <cell r="D2689" t="str">
            <v>Urea nitrogen</v>
          </cell>
        </row>
        <row r="2690">
          <cell r="C2690" t="str">
            <v>URIC</v>
          </cell>
          <cell r="D2690" t="str">
            <v>Uric acid</v>
          </cell>
        </row>
        <row r="2691">
          <cell r="C2691" t="str">
            <v>USAR</v>
          </cell>
          <cell r="D2691" t="str">
            <v>Unsaturated fatty acid to saturated fatty acids ratio</v>
          </cell>
        </row>
        <row r="2692">
          <cell r="C2692" t="str">
            <v>USFA</v>
          </cell>
          <cell r="D2692" t="str">
            <v>Total saturated to total unsaturated fatty acids ratio</v>
          </cell>
        </row>
        <row r="2693">
          <cell r="C2693" t="str">
            <v>UTMR</v>
          </cell>
          <cell r="D2693" t="str">
            <v>Urea to Trimethylamine oxide ratio</v>
          </cell>
        </row>
        <row r="2694">
          <cell r="C2694" t="str">
            <v>VACC</v>
          </cell>
          <cell r="D2694" t="str">
            <v>Vaccenic acid</v>
          </cell>
        </row>
        <row r="2695">
          <cell r="C2695" t="str">
            <v>VALI</v>
          </cell>
          <cell r="D2695" t="str">
            <v>Valine</v>
          </cell>
        </row>
        <row r="2696">
          <cell r="C2696" t="str">
            <v>VB12</v>
          </cell>
          <cell r="D2696" t="str">
            <v>Vitamin B12</v>
          </cell>
        </row>
        <row r="2697">
          <cell r="C2697" t="str">
            <v>VCON</v>
          </cell>
          <cell r="D2697" t="str">
            <v>Vanadium content</v>
          </cell>
        </row>
        <row r="2698">
          <cell r="C2698" t="str">
            <v>VCXN</v>
          </cell>
          <cell r="D2698" t="str">
            <v>Vaucheriaxanthin</v>
          </cell>
        </row>
        <row r="2699">
          <cell r="C2699" t="str">
            <v>VEPO</v>
          </cell>
          <cell r="D2699" t="str">
            <v>Vitellogenin:protein ratio</v>
          </cell>
        </row>
        <row r="2700">
          <cell r="C2700" t="str">
            <v>VERA</v>
          </cell>
          <cell r="D2700" t="str">
            <v>Versicolorin A</v>
          </cell>
        </row>
        <row r="2701">
          <cell r="C2701" t="str">
            <v>VHAC</v>
          </cell>
          <cell r="D2701" t="str">
            <v>Versiconal Hemiacetal Acetate</v>
          </cell>
        </row>
        <row r="2702">
          <cell r="C2702" t="str">
            <v>VIDD</v>
          </cell>
          <cell r="D2702" t="str">
            <v>Retinyl palmitate:Dhydroretinyl palmitate</v>
          </cell>
        </row>
        <row r="2703">
          <cell r="C2703" t="str">
            <v>VITA</v>
          </cell>
          <cell r="D2703" t="str">
            <v>Vitamin A</v>
          </cell>
        </row>
        <row r="2704">
          <cell r="C2704" t="str">
            <v>VITE</v>
          </cell>
          <cell r="D2704" t="str">
            <v>Vitellogenin</v>
          </cell>
        </row>
        <row r="2705">
          <cell r="C2705" t="str">
            <v>VITN</v>
          </cell>
          <cell r="D2705" t="str">
            <v>Vitellin</v>
          </cell>
        </row>
        <row r="2706">
          <cell r="C2706" t="str">
            <v>VIVT</v>
          </cell>
          <cell r="D2706" t="str">
            <v>Vitellogenin:Vitellin ratio</v>
          </cell>
        </row>
        <row r="2707">
          <cell r="C2707" t="str">
            <v>VLDL</v>
          </cell>
          <cell r="D2707" t="str">
            <v>Very low density lipoprotein</v>
          </cell>
        </row>
        <row r="2708">
          <cell r="C2708" t="str">
            <v>VLXN</v>
          </cell>
          <cell r="D2708" t="str">
            <v>Violaxanthine</v>
          </cell>
        </row>
        <row r="2709">
          <cell r="C2709" t="str">
            <v>VMAC</v>
          </cell>
          <cell r="D2709" t="str">
            <v>Vanillylmandelic acid</v>
          </cell>
        </row>
        <row r="2710">
          <cell r="C2710" t="str">
            <v>VNLA</v>
          </cell>
          <cell r="D2710" t="str">
            <v>Vanillic acid</v>
          </cell>
        </row>
        <row r="2711">
          <cell r="C2711" t="str">
            <v>VPRO</v>
          </cell>
          <cell r="D2711" t="str">
            <v>Vimetin heat shock protein</v>
          </cell>
        </row>
        <row r="2712">
          <cell r="C2712" t="str">
            <v>VTAE</v>
          </cell>
          <cell r="D2712" t="str">
            <v>Vitamin A ester (Retinyl ester)</v>
          </cell>
        </row>
        <row r="2713">
          <cell r="C2713" t="str">
            <v>VTD3</v>
          </cell>
          <cell r="D2713" t="str">
            <v>Vitamin D3</v>
          </cell>
        </row>
        <row r="2714">
          <cell r="C2714" t="str">
            <v>VTMD</v>
          </cell>
          <cell r="D2714" t="str">
            <v>Vitamin D</v>
          </cell>
        </row>
        <row r="2715">
          <cell r="C2715" t="str">
            <v>VTME</v>
          </cell>
          <cell r="D2715" t="str">
            <v>Vitamin E</v>
          </cell>
        </row>
        <row r="2716">
          <cell r="C2716" t="str">
            <v>VXCA</v>
          </cell>
          <cell r="D2716" t="str">
            <v>Violaxanthin to Chlorophyll A ratio</v>
          </cell>
        </row>
        <row r="2717">
          <cell r="C2717" t="str">
            <v>WAXX</v>
          </cell>
          <cell r="D2717" t="str">
            <v>Wax</v>
          </cell>
        </row>
        <row r="2718">
          <cell r="C2718" t="str">
            <v>WTCO</v>
          </cell>
          <cell r="D2718" t="str">
            <v>Water content</v>
          </cell>
        </row>
        <row r="2719">
          <cell r="C2719" t="str">
            <v>XTRA</v>
          </cell>
          <cell r="D2719" t="str">
            <v>Xanthurenic acid</v>
          </cell>
        </row>
        <row r="2720">
          <cell r="C2720" t="str">
            <v>ZEAR</v>
          </cell>
          <cell r="D2720" t="str">
            <v>Zearalenone</v>
          </cell>
        </row>
        <row r="2721">
          <cell r="C2721" t="str">
            <v>ZNAI</v>
          </cell>
          <cell r="D2721" t="str">
            <v>Zinc accumulation index</v>
          </cell>
        </row>
        <row r="2722">
          <cell r="C2722" t="str">
            <v>ZNCD</v>
          </cell>
          <cell r="D2722" t="str">
            <v>Zinc to cadmium ratio</v>
          </cell>
        </row>
        <row r="2723">
          <cell r="C2723" t="str">
            <v>ZNCO</v>
          </cell>
          <cell r="D2723" t="str">
            <v>Zinc content</v>
          </cell>
        </row>
        <row r="2724">
          <cell r="C2724" t="str">
            <v>ZNCU</v>
          </cell>
          <cell r="D2724" t="str">
            <v>Zinc to Copper ratio</v>
          </cell>
        </row>
        <row r="2725">
          <cell r="C2725" t="str">
            <v>ZNFE</v>
          </cell>
          <cell r="D2725" t="str">
            <v>Zinc to iron ratio</v>
          </cell>
        </row>
        <row r="2726">
          <cell r="C2726" t="str">
            <v>ZNNA</v>
          </cell>
          <cell r="D2726" t="str">
            <v>Zinc to sodium ratio</v>
          </cell>
        </row>
        <row r="2727">
          <cell r="C2727" t="str">
            <v>ZNPP</v>
          </cell>
          <cell r="D2727" t="str">
            <v>Zinc protoporphyrin</v>
          </cell>
        </row>
        <row r="2728">
          <cell r="C2728" t="str">
            <v>ZPP2</v>
          </cell>
          <cell r="D2728" t="str">
            <v>Zona pellucide protein 2</v>
          </cell>
        </row>
        <row r="2729">
          <cell r="C2729" t="str">
            <v>ZPRO</v>
          </cell>
          <cell r="D2729" t="str">
            <v>Zona radiata protein</v>
          </cell>
        </row>
        <row r="2730">
          <cell r="C2730" t="str">
            <v>ZXCH</v>
          </cell>
          <cell r="D2730" t="str">
            <v>Zeaxanthin to Chlorophyll A ratio</v>
          </cell>
        </row>
        <row r="2731">
          <cell r="C2731" t="str">
            <v>ZXTN</v>
          </cell>
          <cell r="D2731" t="str">
            <v>Zeaxanthin</v>
          </cell>
        </row>
        <row r="2732">
          <cell r="C2732" t="str">
            <v>ZXVX</v>
          </cell>
          <cell r="D2732" t="str">
            <v>Zeaxanthin to Violaxanthin ratio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/>
      <sheetData sheetId="9" refreshError="1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workbookViewId="0">
      <selection activeCell="L22" sqref="L22"/>
    </sheetView>
  </sheetViews>
  <sheetFormatPr defaultRowHeight="14.4" x14ac:dyDescent="0.3"/>
  <sheetData>
    <row r="1" spans="1:1" ht="15.6" x14ac:dyDescent="0.3">
      <c r="A1" s="111" t="s">
        <v>1324</v>
      </c>
    </row>
    <row r="3" spans="1:1" x14ac:dyDescent="0.3">
      <c r="A3" t="s">
        <v>1325</v>
      </c>
    </row>
    <row r="5" spans="1:1" x14ac:dyDescent="0.3">
      <c r="A5" t="s">
        <v>1321</v>
      </c>
    </row>
    <row r="7" spans="1:1" x14ac:dyDescent="0.3">
      <c r="A7" t="s">
        <v>1322</v>
      </c>
    </row>
    <row r="9" spans="1:1" x14ac:dyDescent="0.3">
      <c r="A9" s="112" t="s">
        <v>1323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060"/>
  <sheetViews>
    <sheetView zoomScale="70" zoomScaleNormal="70" workbookViewId="0">
      <pane ySplit="1" topLeftCell="A2" activePane="bottomLeft" state="frozen"/>
      <selection activeCell="AE1" sqref="AE1"/>
      <selection pane="bottomLeft" activeCell="E49" sqref="E49"/>
    </sheetView>
  </sheetViews>
  <sheetFormatPr defaultColWidth="9.109375" defaultRowHeight="14.4" x14ac:dyDescent="0.3"/>
  <cols>
    <col min="1" max="1" width="15.109375" style="120" customWidth="1"/>
    <col min="2" max="2" width="15.44140625" style="120" customWidth="1"/>
    <col min="3" max="3" width="16.44140625" style="120" bestFit="1" customWidth="1"/>
    <col min="4" max="4" width="11.6640625" style="120" customWidth="1"/>
    <col min="5" max="5" width="23" style="120" customWidth="1"/>
    <col min="6" max="6" width="21.6640625" style="120" customWidth="1"/>
    <col min="7" max="7" width="10" style="120" customWidth="1"/>
    <col min="8" max="8" width="19.6640625" style="120" customWidth="1"/>
    <col min="9" max="9" width="26.109375" style="121" customWidth="1"/>
    <col min="10" max="10" width="8.5546875" style="120" customWidth="1"/>
    <col min="11" max="11" width="7.6640625" style="120" customWidth="1"/>
    <col min="12" max="12" width="18.5546875" style="121" customWidth="1"/>
    <col min="13" max="13" width="18.88671875" style="121" customWidth="1"/>
    <col min="14" max="14" width="15" style="120" bestFit="1" customWidth="1"/>
    <col min="15" max="15" width="8.33203125" style="120" bestFit="1" customWidth="1"/>
    <col min="16" max="16" width="12.6640625" style="120" customWidth="1"/>
    <col min="17" max="17" width="9.44140625" style="120" customWidth="1"/>
    <col min="18" max="18" width="17.33203125" style="120" customWidth="1"/>
    <col min="19" max="19" width="14.44140625" style="120" customWidth="1"/>
    <col min="20" max="20" width="8" style="120" customWidth="1"/>
    <col min="21" max="21" width="6.6640625" style="120" customWidth="1"/>
    <col min="22" max="22" width="27.109375" style="120" customWidth="1"/>
    <col min="23" max="23" width="6.5546875" style="120" customWidth="1"/>
    <col min="24" max="24" width="8.44140625" style="120" bestFit="1" customWidth="1"/>
    <col min="25" max="25" width="18.6640625" style="123" customWidth="1"/>
    <col min="26" max="26" width="32.5546875" style="120" customWidth="1"/>
    <col min="27" max="27" width="77.33203125" style="120" customWidth="1"/>
    <col min="28" max="28" width="216.44140625" style="120" customWidth="1"/>
    <col min="29" max="29" width="206.88671875" style="120" customWidth="1"/>
    <col min="30" max="30" width="9.88671875" style="121" customWidth="1"/>
    <col min="31" max="31" width="11.109375" style="120" customWidth="1"/>
    <col min="32" max="32" width="16.88671875" style="120" customWidth="1"/>
    <col min="33" max="33" width="18.33203125" style="120" customWidth="1"/>
    <col min="34" max="34" width="20.6640625" style="120" customWidth="1"/>
    <col min="35" max="35" width="15.5546875" style="120" customWidth="1"/>
    <col min="36" max="36" width="7.6640625" style="120" customWidth="1"/>
    <col min="37" max="37" width="15.44140625" style="120" customWidth="1"/>
    <col min="38" max="38" width="9" style="120" customWidth="1"/>
    <col min="39" max="39" width="14.44140625" style="120" customWidth="1"/>
    <col min="40" max="40" width="19.109375" style="120" customWidth="1"/>
    <col min="41" max="41" width="9.88671875" style="120" customWidth="1"/>
    <col min="42" max="42" width="12.6640625" style="120" customWidth="1"/>
    <col min="43" max="43" width="6.5546875" style="120" customWidth="1"/>
    <col min="44" max="44" width="12.109375" style="120" customWidth="1"/>
    <col min="45" max="45" width="16.88671875" style="120" customWidth="1"/>
    <col min="46" max="46" width="13.88671875" style="120" customWidth="1"/>
    <col min="47" max="47" width="15.33203125" style="120" customWidth="1"/>
    <col min="48" max="48" width="12.109375" style="120" customWidth="1"/>
    <col min="49" max="49" width="15.5546875" style="120" customWidth="1"/>
    <col min="50" max="51" width="12.44140625" style="120" customWidth="1"/>
    <col min="52" max="52" width="22" style="120" customWidth="1"/>
    <col min="53" max="53" width="20.33203125" style="120" customWidth="1"/>
    <col min="54" max="54" width="17.33203125" style="120" customWidth="1"/>
    <col min="55" max="55" width="20.5546875" style="120" customWidth="1"/>
    <col min="56" max="56" width="17.5546875" style="120" customWidth="1"/>
    <col min="57" max="57" width="10" style="120" customWidth="1"/>
    <col min="58" max="58" width="32.109375" style="120" customWidth="1"/>
    <col min="59" max="59" width="29" style="120" customWidth="1"/>
    <col min="60" max="60" width="30.5546875" style="120" customWidth="1"/>
    <col min="61" max="61" width="27.44140625" style="120" customWidth="1"/>
    <col min="62" max="62" width="30.88671875" style="120" customWidth="1"/>
    <col min="63" max="63" width="27.6640625" style="120" customWidth="1"/>
    <col min="64" max="64" width="26.109375" style="120" customWidth="1"/>
    <col min="65" max="65" width="31" style="120" customWidth="1"/>
    <col min="66" max="66" width="27.88671875" style="120" customWidth="1"/>
    <col min="67" max="67" width="29.33203125" style="120" customWidth="1"/>
    <col min="68" max="68" width="26.33203125" style="120" customWidth="1"/>
    <col min="69" max="69" width="29.6640625" style="120" customWidth="1"/>
    <col min="70" max="70" width="26.5546875" style="120" customWidth="1"/>
    <col min="71" max="74" width="36.5546875" style="120" customWidth="1"/>
    <col min="75" max="75" width="32.109375" style="120" customWidth="1"/>
    <col min="76" max="76" width="29" style="120" customWidth="1"/>
    <col min="77" max="77" width="30.5546875" style="120" customWidth="1"/>
    <col min="78" max="78" width="27.44140625" style="120" customWidth="1"/>
    <col min="79" max="79" width="30.88671875" style="120" customWidth="1"/>
    <col min="80" max="80" width="27.6640625" style="120" customWidth="1"/>
    <col min="81" max="81" width="31" style="120" customWidth="1"/>
    <col min="82" max="82" width="27.88671875" style="120" customWidth="1"/>
    <col min="83" max="83" width="29.33203125" style="120" customWidth="1"/>
    <col min="84" max="84" width="26.33203125" style="120" customWidth="1"/>
    <col min="85" max="85" width="29.6640625" style="120" customWidth="1"/>
    <col min="86" max="86" width="26.5546875" style="120" customWidth="1"/>
    <col min="87" max="90" width="36.5546875" style="120" customWidth="1"/>
    <col min="91" max="91" width="15.44140625" style="120" customWidth="1"/>
    <col min="92" max="92" width="24.6640625" style="120" customWidth="1"/>
    <col min="93" max="94" width="16.44140625" style="120" customWidth="1"/>
    <col min="95" max="95" width="13.44140625" style="120" customWidth="1"/>
    <col min="96" max="96" width="20" style="120" customWidth="1"/>
    <col min="97" max="97" width="18.5546875" style="120" customWidth="1"/>
    <col min="98" max="98" width="19.109375" style="120" customWidth="1"/>
    <col min="99" max="99" width="8" style="120" customWidth="1"/>
    <col min="100" max="100" width="10.44140625" style="120" customWidth="1"/>
    <col min="101" max="101" width="77.44140625" style="120" customWidth="1"/>
    <col min="102" max="16384" width="9.109375" style="120"/>
  </cols>
  <sheetData>
    <row r="1" spans="1:101" s="119" customFormat="1" x14ac:dyDescent="0.3">
      <c r="A1" s="113" t="s">
        <v>9</v>
      </c>
      <c r="B1" s="114" t="s">
        <v>11</v>
      </c>
      <c r="C1" s="114" t="s">
        <v>12</v>
      </c>
      <c r="D1" s="114" t="s">
        <v>13</v>
      </c>
      <c r="E1" s="114" t="s">
        <v>1326</v>
      </c>
      <c r="F1" s="114" t="s">
        <v>14</v>
      </c>
      <c r="G1" s="114" t="s">
        <v>18</v>
      </c>
      <c r="H1" s="114" t="s">
        <v>51</v>
      </c>
      <c r="I1" s="115" t="s">
        <v>1327</v>
      </c>
      <c r="J1" s="114" t="s">
        <v>19</v>
      </c>
      <c r="K1" s="114" t="s">
        <v>69</v>
      </c>
      <c r="L1" s="115" t="s">
        <v>1328</v>
      </c>
      <c r="M1" s="115" t="s">
        <v>1329</v>
      </c>
      <c r="N1" s="114" t="s">
        <v>1</v>
      </c>
      <c r="O1" s="114" t="s">
        <v>84</v>
      </c>
      <c r="P1" s="114" t="s">
        <v>15</v>
      </c>
      <c r="Q1" s="114" t="s">
        <v>16</v>
      </c>
      <c r="R1" s="114" t="s">
        <v>1330</v>
      </c>
      <c r="S1" s="114" t="s">
        <v>17</v>
      </c>
      <c r="T1" s="114" t="s">
        <v>31</v>
      </c>
      <c r="U1" s="114" t="s">
        <v>36</v>
      </c>
      <c r="V1" s="114" t="s">
        <v>1331</v>
      </c>
      <c r="W1" s="114" t="s">
        <v>22</v>
      </c>
      <c r="X1" s="114" t="s">
        <v>88</v>
      </c>
      <c r="Y1" s="116" t="s">
        <v>87</v>
      </c>
      <c r="Z1" s="114" t="s">
        <v>92</v>
      </c>
      <c r="AA1" s="114" t="s">
        <v>89</v>
      </c>
      <c r="AB1" s="114" t="s">
        <v>90</v>
      </c>
      <c r="AC1" s="114" t="s">
        <v>91</v>
      </c>
      <c r="AD1" s="117" t="s">
        <v>52</v>
      </c>
      <c r="AE1" s="113" t="s">
        <v>70</v>
      </c>
      <c r="AF1" s="113" t="s">
        <v>75</v>
      </c>
      <c r="AG1" s="113" t="s">
        <v>2</v>
      </c>
      <c r="AH1" s="118" t="s">
        <v>3</v>
      </c>
      <c r="AI1" s="113" t="s">
        <v>4</v>
      </c>
      <c r="AJ1" s="113" t="s">
        <v>5</v>
      </c>
      <c r="AK1" s="113" t="s">
        <v>6</v>
      </c>
      <c r="AL1" s="113" t="s">
        <v>7</v>
      </c>
      <c r="AM1" s="113" t="s">
        <v>8</v>
      </c>
      <c r="AN1" s="113" t="s">
        <v>10</v>
      </c>
      <c r="AO1" s="113" t="s">
        <v>20</v>
      </c>
      <c r="AP1" s="113" t="s">
        <v>21</v>
      </c>
      <c r="AQ1" s="113" t="s">
        <v>22</v>
      </c>
      <c r="AR1" s="113" t="s">
        <v>0</v>
      </c>
      <c r="AS1" s="113" t="s">
        <v>23</v>
      </c>
      <c r="AT1" s="113" t="s">
        <v>24</v>
      </c>
      <c r="AU1" s="113" t="s">
        <v>25</v>
      </c>
      <c r="AV1" s="113" t="s">
        <v>26</v>
      </c>
      <c r="AW1" s="113" t="s">
        <v>27</v>
      </c>
      <c r="AX1" s="113" t="s">
        <v>28</v>
      </c>
      <c r="AY1" s="113" t="s">
        <v>29</v>
      </c>
      <c r="AZ1" s="113" t="s">
        <v>30</v>
      </c>
      <c r="BA1" s="113" t="s">
        <v>32</v>
      </c>
      <c r="BB1" s="113" t="s">
        <v>33</v>
      </c>
      <c r="BC1" s="113" t="s">
        <v>34</v>
      </c>
      <c r="BD1" s="113" t="s">
        <v>35</v>
      </c>
      <c r="BE1" s="113" t="s">
        <v>37</v>
      </c>
      <c r="BF1" s="113" t="s">
        <v>38</v>
      </c>
      <c r="BG1" s="113" t="s">
        <v>39</v>
      </c>
      <c r="BH1" s="113" t="s">
        <v>40</v>
      </c>
      <c r="BI1" s="113" t="s">
        <v>41</v>
      </c>
      <c r="BJ1" s="113" t="s">
        <v>42</v>
      </c>
      <c r="BK1" s="113" t="s">
        <v>43</v>
      </c>
      <c r="BL1" s="113" t="s">
        <v>44</v>
      </c>
      <c r="BM1" s="113" t="s">
        <v>45</v>
      </c>
      <c r="BN1" s="113" t="s">
        <v>46</v>
      </c>
      <c r="BO1" s="113" t="s">
        <v>47</v>
      </c>
      <c r="BP1" s="113" t="s">
        <v>48</v>
      </c>
      <c r="BQ1" s="113" t="s">
        <v>49</v>
      </c>
      <c r="BR1" s="113" t="s">
        <v>50</v>
      </c>
      <c r="BS1" s="113" t="s">
        <v>53</v>
      </c>
      <c r="BT1" s="113" t="s">
        <v>54</v>
      </c>
      <c r="BU1" s="113" t="s">
        <v>55</v>
      </c>
      <c r="BV1" s="113" t="s">
        <v>56</v>
      </c>
      <c r="BW1" s="113" t="s">
        <v>57</v>
      </c>
      <c r="BX1" s="113" t="s">
        <v>58</v>
      </c>
      <c r="BY1" s="113" t="s">
        <v>59</v>
      </c>
      <c r="BZ1" s="113" t="s">
        <v>60</v>
      </c>
      <c r="CA1" s="113" t="s">
        <v>61</v>
      </c>
      <c r="CB1" s="113" t="s">
        <v>62</v>
      </c>
      <c r="CC1" s="113" t="s">
        <v>63</v>
      </c>
      <c r="CD1" s="113" t="s">
        <v>64</v>
      </c>
      <c r="CE1" s="113" t="s">
        <v>65</v>
      </c>
      <c r="CF1" s="113" t="s">
        <v>66</v>
      </c>
      <c r="CG1" s="113" t="s">
        <v>67</v>
      </c>
      <c r="CH1" s="113" t="s">
        <v>68</v>
      </c>
      <c r="CI1" s="113" t="s">
        <v>71</v>
      </c>
      <c r="CJ1" s="113" t="s">
        <v>72</v>
      </c>
      <c r="CK1" s="113" t="s">
        <v>73</v>
      </c>
      <c r="CL1" s="113" t="s">
        <v>74</v>
      </c>
      <c r="CM1" s="113" t="s">
        <v>76</v>
      </c>
      <c r="CN1" s="113" t="s">
        <v>77</v>
      </c>
      <c r="CO1" s="113" t="s">
        <v>78</v>
      </c>
      <c r="CP1" s="113" t="s">
        <v>79</v>
      </c>
      <c r="CQ1" s="113" t="s">
        <v>80</v>
      </c>
      <c r="CR1" s="113" t="s">
        <v>81</v>
      </c>
      <c r="CS1" s="113" t="s">
        <v>82</v>
      </c>
      <c r="CT1" s="113" t="s">
        <v>83</v>
      </c>
      <c r="CU1" s="113" t="s">
        <v>85</v>
      </c>
      <c r="CV1" s="113" t="s">
        <v>86</v>
      </c>
      <c r="CW1" s="119" t="s">
        <v>93</v>
      </c>
    </row>
    <row r="2" spans="1:101" x14ac:dyDescent="0.3">
      <c r="A2" s="120" t="s">
        <v>1332</v>
      </c>
      <c r="B2" s="120" t="s">
        <v>1333</v>
      </c>
      <c r="C2" s="120" t="s">
        <v>1334</v>
      </c>
      <c r="D2" s="120" t="s">
        <v>1335</v>
      </c>
      <c r="E2" s="120" t="s">
        <v>1336</v>
      </c>
      <c r="F2" s="120" t="s">
        <v>1337</v>
      </c>
      <c r="G2" s="120" t="s">
        <v>143</v>
      </c>
      <c r="I2" s="121">
        <v>3.5999999999999998E-6</v>
      </c>
      <c r="L2" s="120"/>
      <c r="M2" s="120" t="s">
        <v>528</v>
      </c>
      <c r="N2" s="120" t="s">
        <v>109</v>
      </c>
      <c r="O2" s="122">
        <v>63</v>
      </c>
      <c r="P2" s="120" t="s">
        <v>172</v>
      </c>
      <c r="Q2" s="120" t="s">
        <v>173</v>
      </c>
      <c r="R2" t="str">
        <f>IFERROR(VLOOKUP(S2,'[1]Effects Code'!$C:$D,2,FALSE), S2)</f>
        <v>Acetylcholinesterase</v>
      </c>
      <c r="S2" s="120" t="s">
        <v>174</v>
      </c>
      <c r="T2" s="120">
        <v>5</v>
      </c>
      <c r="U2" s="120" t="s">
        <v>122</v>
      </c>
      <c r="V2" s="120" t="str">
        <f>CONCATENATE(B2,", ",T2)</f>
        <v>Cyprinidae, 5</v>
      </c>
      <c r="W2" s="120" t="s">
        <v>526</v>
      </c>
      <c r="X2" s="120">
        <v>88371</v>
      </c>
      <c r="Y2" s="123">
        <v>1256636</v>
      </c>
      <c r="Z2" s="120">
        <v>2007</v>
      </c>
      <c r="AA2" s="120" t="s">
        <v>1338</v>
      </c>
      <c r="AB2" s="120" t="s">
        <v>1339</v>
      </c>
      <c r="AC2" s="120" t="s">
        <v>1340</v>
      </c>
      <c r="AD2" s="124">
        <v>3.5999999999999998E-6</v>
      </c>
      <c r="AF2" s="120" t="s">
        <v>528</v>
      </c>
      <c r="AH2" s="120" t="s">
        <v>1341</v>
      </c>
      <c r="AI2" s="120">
        <v>21</v>
      </c>
      <c r="AM2" s="120" t="s">
        <v>110</v>
      </c>
      <c r="AN2" s="120" t="s">
        <v>1342</v>
      </c>
      <c r="AO2" s="120" t="s">
        <v>525</v>
      </c>
      <c r="AP2" s="120" t="s">
        <v>119</v>
      </c>
      <c r="AQ2" s="120" t="s">
        <v>526</v>
      </c>
      <c r="AR2" s="120">
        <v>333415</v>
      </c>
      <c r="AT2" s="120">
        <v>5</v>
      </c>
      <c r="AY2" s="120" t="s">
        <v>122</v>
      </c>
      <c r="BE2" s="120" t="s">
        <v>123</v>
      </c>
      <c r="BG2" s="120">
        <v>3.5999999999999999E-3</v>
      </c>
      <c r="BL2" s="120" t="s">
        <v>527</v>
      </c>
      <c r="BN2" s="120">
        <v>3.5999999999999999E-3</v>
      </c>
      <c r="CM2" s="120">
        <v>3</v>
      </c>
      <c r="CN2" s="120" t="s">
        <v>125</v>
      </c>
      <c r="CO2" s="120" t="s">
        <v>1343</v>
      </c>
      <c r="CU2" s="120" t="s">
        <v>126</v>
      </c>
      <c r="CV2" s="120" t="s">
        <v>1344</v>
      </c>
      <c r="CW2" s="120" t="s">
        <v>1345</v>
      </c>
    </row>
    <row r="3" spans="1:101" x14ac:dyDescent="0.3">
      <c r="A3" s="120" t="s">
        <v>1332</v>
      </c>
      <c r="B3" s="120" t="s">
        <v>1333</v>
      </c>
      <c r="C3" s="120" t="s">
        <v>1334</v>
      </c>
      <c r="D3" s="120" t="s">
        <v>1335</v>
      </c>
      <c r="E3" s="120" t="s">
        <v>1336</v>
      </c>
      <c r="F3" s="120" t="s">
        <v>1337</v>
      </c>
      <c r="G3" s="120" t="s">
        <v>143</v>
      </c>
      <c r="I3" s="121">
        <v>3.5999999999999998E-6</v>
      </c>
      <c r="L3" s="120"/>
      <c r="M3" s="120" t="s">
        <v>528</v>
      </c>
      <c r="N3" s="120" t="s">
        <v>109</v>
      </c>
      <c r="O3" s="122">
        <v>63</v>
      </c>
      <c r="P3" s="120" t="s">
        <v>172</v>
      </c>
      <c r="Q3" s="120" t="s">
        <v>172</v>
      </c>
      <c r="R3" t="str">
        <f>IFERROR(VLOOKUP(S3,'[1]Effects Code'!$C:$D,2,FALSE), S3)</f>
        <v>Malondialdehyde</v>
      </c>
      <c r="S3" s="120" t="s">
        <v>1346</v>
      </c>
      <c r="T3" s="120">
        <v>5</v>
      </c>
      <c r="U3" s="120" t="s">
        <v>122</v>
      </c>
      <c r="V3" s="120" t="str">
        <f t="shared" ref="V3:V66" si="0">CONCATENATE(B3,", ",T3)</f>
        <v>Cyprinidae, 5</v>
      </c>
      <c r="W3" s="120" t="s">
        <v>526</v>
      </c>
      <c r="X3" s="120">
        <v>88371</v>
      </c>
      <c r="Y3" s="123">
        <v>1256195</v>
      </c>
      <c r="Z3" s="120">
        <v>2007</v>
      </c>
      <c r="AA3" s="120" t="s">
        <v>1338</v>
      </c>
      <c r="AB3" s="120" t="s">
        <v>1339</v>
      </c>
      <c r="AC3" s="120" t="s">
        <v>1340</v>
      </c>
      <c r="AD3" s="124">
        <v>3.5999999999999998E-6</v>
      </c>
      <c r="AF3" s="120" t="s">
        <v>528</v>
      </c>
      <c r="AH3" s="120" t="s">
        <v>1341</v>
      </c>
      <c r="AI3" s="120">
        <v>21</v>
      </c>
      <c r="AM3" s="120" t="s">
        <v>110</v>
      </c>
      <c r="AN3" s="120" t="s">
        <v>1342</v>
      </c>
      <c r="AO3" s="120" t="s">
        <v>525</v>
      </c>
      <c r="AP3" s="120" t="s">
        <v>119</v>
      </c>
      <c r="AQ3" s="120" t="s">
        <v>526</v>
      </c>
      <c r="AR3" s="120">
        <v>333415</v>
      </c>
      <c r="AT3" s="120">
        <v>5</v>
      </c>
      <c r="AY3" s="120" t="s">
        <v>122</v>
      </c>
      <c r="BE3" s="120" t="s">
        <v>123</v>
      </c>
      <c r="BG3" s="120">
        <v>3.5999999999999999E-3</v>
      </c>
      <c r="BL3" s="120" t="s">
        <v>527</v>
      </c>
      <c r="BN3" s="120">
        <v>3.5999999999999999E-3</v>
      </c>
      <c r="CM3" s="120">
        <v>3</v>
      </c>
      <c r="CN3" s="120" t="s">
        <v>125</v>
      </c>
      <c r="CO3" s="120" t="s">
        <v>1343</v>
      </c>
      <c r="CU3" s="120" t="s">
        <v>126</v>
      </c>
      <c r="CV3" s="120" t="s">
        <v>1344</v>
      </c>
      <c r="CW3" s="120" t="s">
        <v>1347</v>
      </c>
    </row>
    <row r="4" spans="1:101" x14ac:dyDescent="0.3">
      <c r="A4" s="120" t="s">
        <v>1332</v>
      </c>
      <c r="B4" s="120" t="s">
        <v>1333</v>
      </c>
      <c r="C4" s="120" t="s">
        <v>1334</v>
      </c>
      <c r="D4" s="120" t="s">
        <v>1335</v>
      </c>
      <c r="E4" s="120" t="s">
        <v>1336</v>
      </c>
      <c r="F4" s="120" t="s">
        <v>1337</v>
      </c>
      <c r="G4" s="120" t="s">
        <v>143</v>
      </c>
      <c r="I4" s="121">
        <v>3.5999999999999998E-6</v>
      </c>
      <c r="L4" s="120"/>
      <c r="M4" s="120" t="s">
        <v>528</v>
      </c>
      <c r="N4" s="120" t="s">
        <v>109</v>
      </c>
      <c r="O4" s="122">
        <v>63</v>
      </c>
      <c r="P4" s="120" t="s">
        <v>172</v>
      </c>
      <c r="Q4" s="120" t="s">
        <v>173</v>
      </c>
      <c r="R4" t="str">
        <f>IFERROR(VLOOKUP(S4,'[1]Effects Code'!$C:$D,2,FALSE), S4)</f>
        <v>Acetylcholinesterase</v>
      </c>
      <c r="S4" s="120" t="s">
        <v>174</v>
      </c>
      <c r="T4" s="120">
        <v>5</v>
      </c>
      <c r="U4" s="120" t="s">
        <v>122</v>
      </c>
      <c r="V4" s="120" t="str">
        <f t="shared" si="0"/>
        <v>Cyprinidae, 5</v>
      </c>
      <c r="W4" s="120" t="s">
        <v>526</v>
      </c>
      <c r="X4" s="120">
        <v>88453</v>
      </c>
      <c r="Y4" s="123">
        <v>1256232</v>
      </c>
      <c r="Z4" s="120">
        <v>2006</v>
      </c>
      <c r="AA4" s="120" t="s">
        <v>1348</v>
      </c>
      <c r="AB4" s="120" t="s">
        <v>1349</v>
      </c>
      <c r="AC4" s="120" t="s">
        <v>1350</v>
      </c>
      <c r="AD4" s="124">
        <v>3.5999999999999998E-6</v>
      </c>
      <c r="AF4" s="120" t="s">
        <v>528</v>
      </c>
      <c r="AH4" s="120" t="s">
        <v>1351</v>
      </c>
      <c r="AI4" s="120">
        <v>21</v>
      </c>
      <c r="AM4" s="120" t="s">
        <v>110</v>
      </c>
      <c r="AN4" s="120" t="s">
        <v>1342</v>
      </c>
      <c r="AO4" s="120" t="s">
        <v>525</v>
      </c>
      <c r="AP4" s="120" t="s">
        <v>119</v>
      </c>
      <c r="AQ4" s="120" t="s">
        <v>526</v>
      </c>
      <c r="AR4" s="120">
        <v>333415</v>
      </c>
      <c r="AT4" s="120">
        <v>5</v>
      </c>
      <c r="AY4" s="120" t="s">
        <v>122</v>
      </c>
      <c r="BE4" s="120" t="s">
        <v>123</v>
      </c>
      <c r="BG4" s="120">
        <v>3.5999999999999999E-3</v>
      </c>
      <c r="BL4" s="120" t="s">
        <v>544</v>
      </c>
      <c r="BN4" s="120">
        <v>3.5999999999999999E-3</v>
      </c>
      <c r="CM4" s="120">
        <v>3</v>
      </c>
      <c r="CN4" s="120" t="s">
        <v>125</v>
      </c>
      <c r="CO4" s="120">
        <v>8.1999999999999993</v>
      </c>
      <c r="CP4" s="120">
        <v>269</v>
      </c>
      <c r="CQ4" s="120" t="s">
        <v>568</v>
      </c>
      <c r="CU4" s="120" t="s">
        <v>126</v>
      </c>
      <c r="CV4" s="120" t="s">
        <v>1344</v>
      </c>
      <c r="CW4" s="120" t="s">
        <v>1352</v>
      </c>
    </row>
    <row r="5" spans="1:101" x14ac:dyDescent="0.3">
      <c r="A5" s="120" t="s">
        <v>1332</v>
      </c>
      <c r="B5" s="120" t="s">
        <v>1333</v>
      </c>
      <c r="C5" s="120" t="s">
        <v>1334</v>
      </c>
      <c r="D5" s="120" t="s">
        <v>1335</v>
      </c>
      <c r="E5" s="120" t="s">
        <v>1336</v>
      </c>
      <c r="F5" s="120" t="s">
        <v>1337</v>
      </c>
      <c r="G5" s="120" t="s">
        <v>157</v>
      </c>
      <c r="I5" s="121">
        <v>3.5999999999999998E-6</v>
      </c>
      <c r="J5" s="120" t="s">
        <v>143</v>
      </c>
      <c r="L5" s="125">
        <v>1.8E-5</v>
      </c>
      <c r="M5" s="120" t="s">
        <v>528</v>
      </c>
      <c r="N5" s="120" t="s">
        <v>109</v>
      </c>
      <c r="O5" s="122">
        <v>63</v>
      </c>
      <c r="P5" s="120" t="s">
        <v>172</v>
      </c>
      <c r="Q5" s="120" t="s">
        <v>172</v>
      </c>
      <c r="R5" t="str">
        <f>IFERROR(VLOOKUP(S5,'[1]Effects Code'!$C:$D,2,FALSE), S5)</f>
        <v>Malondialdehyde</v>
      </c>
      <c r="S5" s="120" t="s">
        <v>1346</v>
      </c>
      <c r="T5" s="120">
        <v>15</v>
      </c>
      <c r="U5" s="120" t="s">
        <v>122</v>
      </c>
      <c r="V5" s="120" t="str">
        <f t="shared" si="0"/>
        <v>Cyprinidae, 15</v>
      </c>
      <c r="W5" s="120" t="s">
        <v>526</v>
      </c>
      <c r="X5" s="120">
        <v>88453</v>
      </c>
      <c r="Y5" s="123">
        <v>1256427</v>
      </c>
      <c r="Z5" s="120">
        <v>2006</v>
      </c>
      <c r="AA5" s="120" t="s">
        <v>1348</v>
      </c>
      <c r="AB5" s="120" t="s">
        <v>1349</v>
      </c>
      <c r="AC5" s="120" t="s">
        <v>1350</v>
      </c>
      <c r="AD5" s="124">
        <v>3.5999999999999998E-6</v>
      </c>
      <c r="AE5" s="124">
        <v>1.8E-5</v>
      </c>
      <c r="AF5" s="120" t="s">
        <v>528</v>
      </c>
      <c r="AH5" s="120" t="s">
        <v>1351</v>
      </c>
      <c r="AI5" s="120">
        <v>21</v>
      </c>
      <c r="AM5" s="120" t="s">
        <v>110</v>
      </c>
      <c r="AN5" s="120" t="s">
        <v>1342</v>
      </c>
      <c r="AO5" s="120" t="s">
        <v>525</v>
      </c>
      <c r="AP5" s="120" t="s">
        <v>119</v>
      </c>
      <c r="AQ5" s="120" t="s">
        <v>526</v>
      </c>
      <c r="AR5" s="120">
        <v>333415</v>
      </c>
      <c r="AT5" s="120">
        <v>15</v>
      </c>
      <c r="AY5" s="120" t="s">
        <v>122</v>
      </c>
      <c r="BE5" s="120" t="s">
        <v>123</v>
      </c>
      <c r="BG5" s="120">
        <v>3.5999999999999999E-3</v>
      </c>
      <c r="BL5" s="120" t="s">
        <v>544</v>
      </c>
      <c r="BN5" s="120">
        <v>3.5999999999999999E-3</v>
      </c>
      <c r="BX5" s="120">
        <v>1.7999999999999999E-2</v>
      </c>
      <c r="CD5" s="120">
        <v>1.7999999999999999E-2</v>
      </c>
      <c r="CM5" s="120">
        <v>3</v>
      </c>
      <c r="CN5" s="120" t="s">
        <v>125</v>
      </c>
      <c r="CO5" s="120">
        <v>8.1999999999999993</v>
      </c>
      <c r="CP5" s="120">
        <v>269</v>
      </c>
      <c r="CQ5" s="120" t="s">
        <v>568</v>
      </c>
      <c r="CU5" s="120" t="s">
        <v>126</v>
      </c>
      <c r="CV5" s="120" t="s">
        <v>1344</v>
      </c>
      <c r="CW5" s="120" t="s">
        <v>1353</v>
      </c>
    </row>
    <row r="6" spans="1:101" x14ac:dyDescent="0.3">
      <c r="A6" s="120" t="s">
        <v>1332</v>
      </c>
      <c r="B6" s="120" t="s">
        <v>1333</v>
      </c>
      <c r="C6" s="120" t="s">
        <v>1334</v>
      </c>
      <c r="D6" s="120" t="s">
        <v>1335</v>
      </c>
      <c r="E6" s="120" t="s">
        <v>1336</v>
      </c>
      <c r="F6" s="120" t="s">
        <v>1337</v>
      </c>
      <c r="G6" s="120" t="s">
        <v>143</v>
      </c>
      <c r="I6" s="121">
        <v>3.5999999999999998E-6</v>
      </c>
      <c r="L6" s="120"/>
      <c r="M6" s="120" t="s">
        <v>528</v>
      </c>
      <c r="N6" s="120" t="s">
        <v>109</v>
      </c>
      <c r="O6" s="122">
        <v>63</v>
      </c>
      <c r="P6" s="120" t="s">
        <v>172</v>
      </c>
      <c r="Q6" s="120" t="s">
        <v>173</v>
      </c>
      <c r="R6" t="str">
        <f>IFERROR(VLOOKUP(S6,'[1]Effects Code'!$C:$D,2,FALSE), S6)</f>
        <v>Glutathione peroxidase</v>
      </c>
      <c r="S6" s="120" t="s">
        <v>1354</v>
      </c>
      <c r="T6" s="120">
        <v>15</v>
      </c>
      <c r="U6" s="120" t="s">
        <v>122</v>
      </c>
      <c r="V6" s="120" t="str">
        <f t="shared" si="0"/>
        <v>Cyprinidae, 15</v>
      </c>
      <c r="W6" s="120" t="s">
        <v>526</v>
      </c>
      <c r="X6" s="120">
        <v>160447</v>
      </c>
      <c r="Y6" s="123">
        <v>2076161</v>
      </c>
      <c r="Z6" s="120">
        <v>2011</v>
      </c>
      <c r="AA6" s="120" t="s">
        <v>1355</v>
      </c>
      <c r="AB6" s="120" t="s">
        <v>1356</v>
      </c>
      <c r="AC6" s="120" t="s">
        <v>1357</v>
      </c>
      <c r="AD6" s="121">
        <v>3.5999999999999998E-6</v>
      </c>
      <c r="AF6" s="120" t="s">
        <v>528</v>
      </c>
      <c r="AH6" s="120" t="s">
        <v>147</v>
      </c>
      <c r="AI6" s="120">
        <v>21</v>
      </c>
      <c r="AJ6" s="120">
        <v>9</v>
      </c>
      <c r="AK6" s="120" t="s">
        <v>231</v>
      </c>
      <c r="AM6" s="120" t="s">
        <v>110</v>
      </c>
      <c r="AN6" s="120" t="s">
        <v>1342</v>
      </c>
      <c r="AO6" s="120" t="s">
        <v>525</v>
      </c>
      <c r="AP6" s="120" t="s">
        <v>119</v>
      </c>
      <c r="AQ6" s="120" t="s">
        <v>526</v>
      </c>
      <c r="AR6" s="120">
        <v>333415</v>
      </c>
      <c r="AT6" s="120">
        <v>15</v>
      </c>
      <c r="AY6" s="120" t="s">
        <v>122</v>
      </c>
      <c r="BE6" s="120" t="s">
        <v>123</v>
      </c>
      <c r="BG6" s="120">
        <v>3.5999999999999999E-3</v>
      </c>
      <c r="BL6" s="120" t="s">
        <v>527</v>
      </c>
      <c r="BN6" s="120">
        <v>3.5999999999999999E-3</v>
      </c>
      <c r="CM6" s="120">
        <v>1</v>
      </c>
      <c r="CN6" s="120" t="s">
        <v>125</v>
      </c>
      <c r="CO6" s="120" t="s">
        <v>1343</v>
      </c>
      <c r="CU6" s="120" t="s">
        <v>126</v>
      </c>
      <c r="CV6" s="120" t="s">
        <v>1344</v>
      </c>
      <c r="CW6" s="120" t="s">
        <v>1358</v>
      </c>
    </row>
    <row r="7" spans="1:101" x14ac:dyDescent="0.3">
      <c r="A7" s="120" t="s">
        <v>1332</v>
      </c>
      <c r="B7" s="120" t="s">
        <v>1333</v>
      </c>
      <c r="C7" s="120" t="s">
        <v>1334</v>
      </c>
      <c r="D7" s="120" t="s">
        <v>1335</v>
      </c>
      <c r="E7" s="120" t="s">
        <v>1336</v>
      </c>
      <c r="F7" s="120" t="s">
        <v>1337</v>
      </c>
      <c r="G7" s="120" t="s">
        <v>143</v>
      </c>
      <c r="I7" s="121">
        <v>3.5999999999999998E-6</v>
      </c>
      <c r="L7" s="120"/>
      <c r="M7" s="120" t="s">
        <v>528</v>
      </c>
      <c r="N7" s="120" t="s">
        <v>109</v>
      </c>
      <c r="O7" s="122">
        <v>63</v>
      </c>
      <c r="P7" s="120" t="s">
        <v>172</v>
      </c>
      <c r="Q7" s="120" t="s">
        <v>172</v>
      </c>
      <c r="R7" t="str">
        <f>IFERROR(VLOOKUP(S7,'[1]Effects Code'!$C:$D,2,FALSE), S7)</f>
        <v>Protein content</v>
      </c>
      <c r="S7" s="120" t="s">
        <v>1359</v>
      </c>
      <c r="T7" s="120">
        <v>15</v>
      </c>
      <c r="U7" s="120" t="s">
        <v>122</v>
      </c>
      <c r="V7" s="120" t="str">
        <f t="shared" si="0"/>
        <v>Cyprinidae, 15</v>
      </c>
      <c r="W7" s="120" t="s">
        <v>526</v>
      </c>
      <c r="X7" s="120">
        <v>160447</v>
      </c>
      <c r="Y7" s="123">
        <v>2076161</v>
      </c>
      <c r="Z7" s="120">
        <v>2011</v>
      </c>
      <c r="AA7" s="120" t="s">
        <v>1355</v>
      </c>
      <c r="AB7" s="120" t="s">
        <v>1356</v>
      </c>
      <c r="AC7" s="120" t="s">
        <v>1357</v>
      </c>
      <c r="AD7" s="121">
        <v>3.5999999999999998E-6</v>
      </c>
      <c r="AF7" s="120" t="s">
        <v>528</v>
      </c>
      <c r="AH7" s="120" t="s">
        <v>147</v>
      </c>
      <c r="AI7" s="120">
        <v>21</v>
      </c>
      <c r="AJ7" s="120">
        <v>9</v>
      </c>
      <c r="AK7" s="120" t="s">
        <v>231</v>
      </c>
      <c r="AM7" s="120" t="s">
        <v>110</v>
      </c>
      <c r="AN7" s="120" t="s">
        <v>1342</v>
      </c>
      <c r="AO7" s="120" t="s">
        <v>525</v>
      </c>
      <c r="AP7" s="120" t="s">
        <v>119</v>
      </c>
      <c r="AQ7" s="120" t="s">
        <v>526</v>
      </c>
      <c r="AR7" s="120">
        <v>333415</v>
      </c>
      <c r="AT7" s="120">
        <v>15</v>
      </c>
      <c r="AY7" s="120" t="s">
        <v>122</v>
      </c>
      <c r="BE7" s="120" t="s">
        <v>123</v>
      </c>
      <c r="BG7" s="120">
        <v>3.5999999999999999E-3</v>
      </c>
      <c r="BL7" s="120" t="s">
        <v>527</v>
      </c>
      <c r="BN7" s="120">
        <v>3.5999999999999999E-3</v>
      </c>
      <c r="CM7" s="120">
        <v>1</v>
      </c>
      <c r="CN7" s="120" t="s">
        <v>125</v>
      </c>
      <c r="CO7" s="120" t="s">
        <v>1343</v>
      </c>
      <c r="CU7" s="120" t="s">
        <v>126</v>
      </c>
      <c r="CV7" s="120" t="s">
        <v>1344</v>
      </c>
      <c r="CW7" s="120" t="s">
        <v>1358</v>
      </c>
    </row>
    <row r="8" spans="1:101" x14ac:dyDescent="0.3">
      <c r="A8" s="120" t="s">
        <v>1332</v>
      </c>
      <c r="B8" s="120" t="s">
        <v>1333</v>
      </c>
      <c r="C8" s="120" t="s">
        <v>1334</v>
      </c>
      <c r="D8" s="120" t="s">
        <v>1335</v>
      </c>
      <c r="E8" s="120" t="s">
        <v>1336</v>
      </c>
      <c r="F8" s="120" t="s">
        <v>1337</v>
      </c>
      <c r="G8" s="120" t="s">
        <v>143</v>
      </c>
      <c r="I8" s="121">
        <v>3.5999999999999998E-6</v>
      </c>
      <c r="L8" s="120"/>
      <c r="M8" s="120" t="s">
        <v>528</v>
      </c>
      <c r="N8" s="120" t="s">
        <v>109</v>
      </c>
      <c r="O8" s="122">
        <v>63</v>
      </c>
      <c r="P8" s="120" t="s">
        <v>172</v>
      </c>
      <c r="Q8" s="120" t="s">
        <v>172</v>
      </c>
      <c r="R8" t="str">
        <f>IFERROR(VLOOKUP(S8,'[1]Effects Code'!$C:$D,2,FALSE), S8)</f>
        <v>Malondialdehyde</v>
      </c>
      <c r="S8" s="120" t="s">
        <v>1346</v>
      </c>
      <c r="T8" s="120">
        <v>15</v>
      </c>
      <c r="U8" s="120" t="s">
        <v>122</v>
      </c>
      <c r="V8" s="120" t="str">
        <f t="shared" si="0"/>
        <v>Cyprinidae, 15</v>
      </c>
      <c r="W8" s="120" t="s">
        <v>526</v>
      </c>
      <c r="X8" s="120">
        <v>160447</v>
      </c>
      <c r="Y8" s="123">
        <v>2076161</v>
      </c>
      <c r="Z8" s="120">
        <v>2011</v>
      </c>
      <c r="AA8" s="120" t="s">
        <v>1355</v>
      </c>
      <c r="AB8" s="120" t="s">
        <v>1356</v>
      </c>
      <c r="AC8" s="120" t="s">
        <v>1357</v>
      </c>
      <c r="AD8" s="121">
        <v>3.5999999999999998E-6</v>
      </c>
      <c r="AF8" s="120" t="s">
        <v>528</v>
      </c>
      <c r="AH8" s="120" t="s">
        <v>147</v>
      </c>
      <c r="AI8" s="120">
        <v>21</v>
      </c>
      <c r="AJ8" s="120">
        <v>9</v>
      </c>
      <c r="AK8" s="120" t="s">
        <v>231</v>
      </c>
      <c r="AM8" s="120" t="s">
        <v>110</v>
      </c>
      <c r="AN8" s="120" t="s">
        <v>1342</v>
      </c>
      <c r="AO8" s="120" t="s">
        <v>525</v>
      </c>
      <c r="AP8" s="120" t="s">
        <v>119</v>
      </c>
      <c r="AQ8" s="120" t="s">
        <v>526</v>
      </c>
      <c r="AR8" s="120">
        <v>333415</v>
      </c>
      <c r="AT8" s="120">
        <v>15</v>
      </c>
      <c r="AY8" s="120" t="s">
        <v>122</v>
      </c>
      <c r="BE8" s="120" t="s">
        <v>123</v>
      </c>
      <c r="BG8" s="120">
        <v>3.5999999999999999E-3</v>
      </c>
      <c r="BL8" s="120" t="s">
        <v>527</v>
      </c>
      <c r="BN8" s="120">
        <v>3.5999999999999999E-3</v>
      </c>
      <c r="CM8" s="120">
        <v>1</v>
      </c>
      <c r="CN8" s="120" t="s">
        <v>125</v>
      </c>
      <c r="CO8" s="120" t="s">
        <v>1343</v>
      </c>
      <c r="CU8" s="120" t="s">
        <v>126</v>
      </c>
      <c r="CV8" s="120" t="s">
        <v>1344</v>
      </c>
      <c r="CW8" s="120" t="s">
        <v>1358</v>
      </c>
    </row>
    <row r="9" spans="1:101" x14ac:dyDescent="0.3">
      <c r="A9" s="120" t="s">
        <v>1332</v>
      </c>
      <c r="B9" s="120" t="s">
        <v>1333</v>
      </c>
      <c r="C9" s="120" t="s">
        <v>1334</v>
      </c>
      <c r="D9" s="120" t="s">
        <v>1335</v>
      </c>
      <c r="E9" s="120" t="s">
        <v>1336</v>
      </c>
      <c r="F9" s="120" t="s">
        <v>1337</v>
      </c>
      <c r="G9" s="120" t="s">
        <v>143</v>
      </c>
      <c r="I9" s="121">
        <v>3.5999999999999998E-6</v>
      </c>
      <c r="L9" s="120"/>
      <c r="M9" s="120" t="s">
        <v>528</v>
      </c>
      <c r="N9" s="120" t="s">
        <v>109</v>
      </c>
      <c r="O9" s="122">
        <v>63</v>
      </c>
      <c r="P9" s="120" t="s">
        <v>172</v>
      </c>
      <c r="Q9" s="120" t="s">
        <v>173</v>
      </c>
      <c r="R9" t="str">
        <f>IFERROR(VLOOKUP(S9,'[1]Effects Code'!$C:$D,2,FALSE), S9)</f>
        <v>Superoxide dismutase (SOD) enzyme activity</v>
      </c>
      <c r="S9" s="120" t="s">
        <v>1360</v>
      </c>
      <c r="T9" s="120">
        <v>5</v>
      </c>
      <c r="U9" s="120" t="s">
        <v>122</v>
      </c>
      <c r="V9" s="120" t="str">
        <f t="shared" si="0"/>
        <v>Cyprinidae, 5</v>
      </c>
      <c r="W9" s="120" t="s">
        <v>526</v>
      </c>
      <c r="X9" s="120">
        <v>160447</v>
      </c>
      <c r="Y9" s="123">
        <v>2076161</v>
      </c>
      <c r="Z9" s="120">
        <v>2011</v>
      </c>
      <c r="AA9" s="120" t="s">
        <v>1355</v>
      </c>
      <c r="AB9" s="120" t="s">
        <v>1356</v>
      </c>
      <c r="AC9" s="120" t="s">
        <v>1357</v>
      </c>
      <c r="AD9" s="121">
        <v>3.5999999999999998E-6</v>
      </c>
      <c r="AF9" s="120" t="s">
        <v>528</v>
      </c>
      <c r="AH9" s="120" t="s">
        <v>147</v>
      </c>
      <c r="AI9" s="120">
        <v>21</v>
      </c>
      <c r="AJ9" s="120">
        <v>9</v>
      </c>
      <c r="AK9" s="120" t="s">
        <v>231</v>
      </c>
      <c r="AM9" s="120" t="s">
        <v>110</v>
      </c>
      <c r="AN9" s="120" t="s">
        <v>1342</v>
      </c>
      <c r="AO9" s="120" t="s">
        <v>525</v>
      </c>
      <c r="AP9" s="120" t="s">
        <v>119</v>
      </c>
      <c r="AQ9" s="120" t="s">
        <v>526</v>
      </c>
      <c r="AR9" s="120">
        <v>333415</v>
      </c>
      <c r="AT9" s="120">
        <v>5</v>
      </c>
      <c r="AY9" s="120" t="s">
        <v>122</v>
      </c>
      <c r="BE9" s="120" t="s">
        <v>123</v>
      </c>
      <c r="BG9" s="120">
        <v>3.5999999999999999E-3</v>
      </c>
      <c r="BL9" s="120" t="s">
        <v>527</v>
      </c>
      <c r="BN9" s="120">
        <v>3.5999999999999999E-3</v>
      </c>
      <c r="CM9" s="120">
        <v>1</v>
      </c>
      <c r="CN9" s="120" t="s">
        <v>125</v>
      </c>
      <c r="CO9" s="120" t="s">
        <v>1343</v>
      </c>
      <c r="CU9" s="120" t="s">
        <v>126</v>
      </c>
      <c r="CV9" s="120" t="s">
        <v>1344</v>
      </c>
      <c r="CW9" s="120" t="s">
        <v>1358</v>
      </c>
    </row>
    <row r="10" spans="1:101" x14ac:dyDescent="0.3">
      <c r="A10" s="120" t="s">
        <v>1332</v>
      </c>
      <c r="B10" s="120" t="s">
        <v>1333</v>
      </c>
      <c r="C10" s="120" t="s">
        <v>1334</v>
      </c>
      <c r="D10" s="120" t="s">
        <v>1335</v>
      </c>
      <c r="E10" s="120" t="s">
        <v>1336</v>
      </c>
      <c r="F10" s="120" t="s">
        <v>1337</v>
      </c>
      <c r="G10" s="120" t="s">
        <v>143</v>
      </c>
      <c r="I10" s="121">
        <v>3.5999999999999998E-6</v>
      </c>
      <c r="L10" s="120"/>
      <c r="M10" s="120" t="s">
        <v>528</v>
      </c>
      <c r="N10" s="120" t="s">
        <v>109</v>
      </c>
      <c r="O10" s="122">
        <v>63</v>
      </c>
      <c r="P10" s="120" t="s">
        <v>172</v>
      </c>
      <c r="Q10" s="120" t="s">
        <v>173</v>
      </c>
      <c r="R10" t="str">
        <f>IFERROR(VLOOKUP(S10,'[1]Effects Code'!$C:$D,2,FALSE), S10)</f>
        <v>Glutathione S-transferase</v>
      </c>
      <c r="S10" s="120" t="s">
        <v>1361</v>
      </c>
      <c r="T10" s="120">
        <v>15</v>
      </c>
      <c r="U10" s="120" t="s">
        <v>122</v>
      </c>
      <c r="V10" s="120" t="str">
        <f t="shared" si="0"/>
        <v>Cyprinidae, 15</v>
      </c>
      <c r="W10" s="120" t="s">
        <v>526</v>
      </c>
      <c r="X10" s="120">
        <v>160447</v>
      </c>
      <c r="Y10" s="123">
        <v>2076161</v>
      </c>
      <c r="Z10" s="120">
        <v>2011</v>
      </c>
      <c r="AA10" s="120" t="s">
        <v>1355</v>
      </c>
      <c r="AB10" s="120" t="s">
        <v>1356</v>
      </c>
      <c r="AC10" s="120" t="s">
        <v>1357</v>
      </c>
      <c r="AD10" s="121">
        <v>3.5999999999999998E-6</v>
      </c>
      <c r="AF10" s="120" t="s">
        <v>528</v>
      </c>
      <c r="AH10" s="120" t="s">
        <v>147</v>
      </c>
      <c r="AI10" s="120">
        <v>21</v>
      </c>
      <c r="AJ10" s="120">
        <v>9</v>
      </c>
      <c r="AK10" s="120" t="s">
        <v>231</v>
      </c>
      <c r="AM10" s="120" t="s">
        <v>110</v>
      </c>
      <c r="AN10" s="120" t="s">
        <v>1342</v>
      </c>
      <c r="AO10" s="120" t="s">
        <v>525</v>
      </c>
      <c r="AP10" s="120" t="s">
        <v>119</v>
      </c>
      <c r="AQ10" s="120" t="s">
        <v>526</v>
      </c>
      <c r="AR10" s="120">
        <v>333415</v>
      </c>
      <c r="AT10" s="120">
        <v>15</v>
      </c>
      <c r="AY10" s="120" t="s">
        <v>122</v>
      </c>
      <c r="BE10" s="120" t="s">
        <v>123</v>
      </c>
      <c r="BG10" s="120">
        <v>3.5999999999999999E-3</v>
      </c>
      <c r="BL10" s="120" t="s">
        <v>527</v>
      </c>
      <c r="BN10" s="120">
        <v>3.5999999999999999E-3</v>
      </c>
      <c r="CM10" s="120">
        <v>1</v>
      </c>
      <c r="CN10" s="120" t="s">
        <v>125</v>
      </c>
      <c r="CO10" s="120" t="s">
        <v>1343</v>
      </c>
      <c r="CU10" s="120" t="s">
        <v>126</v>
      </c>
      <c r="CV10" s="120" t="s">
        <v>1344</v>
      </c>
      <c r="CW10" s="120" t="s">
        <v>1362</v>
      </c>
    </row>
    <row r="11" spans="1:101" x14ac:dyDescent="0.3">
      <c r="A11" s="120" t="s">
        <v>1332</v>
      </c>
      <c r="B11" s="120" t="s">
        <v>1333</v>
      </c>
      <c r="C11" s="120" t="s">
        <v>1334</v>
      </c>
      <c r="D11" s="120" t="s">
        <v>1335</v>
      </c>
      <c r="E11" s="120" t="s">
        <v>1336</v>
      </c>
      <c r="F11" s="120" t="s">
        <v>1337</v>
      </c>
      <c r="G11" s="120" t="s">
        <v>157</v>
      </c>
      <c r="I11" s="121">
        <v>3.5999999999999998E-6</v>
      </c>
      <c r="L11" s="120"/>
      <c r="M11" s="120" t="s">
        <v>528</v>
      </c>
      <c r="N11" s="120" t="s">
        <v>109</v>
      </c>
      <c r="O11" s="122">
        <v>63</v>
      </c>
      <c r="P11" s="120" t="s">
        <v>172</v>
      </c>
      <c r="Q11" s="120" t="s">
        <v>173</v>
      </c>
      <c r="R11" t="str">
        <f>IFERROR(VLOOKUP(S11,'[1]Effects Code'!$C:$D,2,FALSE), S11)</f>
        <v>Glutathione S-transferase</v>
      </c>
      <c r="S11" s="120" t="s">
        <v>1361</v>
      </c>
      <c r="T11" s="120">
        <v>5</v>
      </c>
      <c r="U11" s="120" t="s">
        <v>122</v>
      </c>
      <c r="V11" s="120" t="str">
        <f t="shared" si="0"/>
        <v>Cyprinidae, 5</v>
      </c>
      <c r="W11" s="120" t="s">
        <v>526</v>
      </c>
      <c r="X11" s="120">
        <v>160447</v>
      </c>
      <c r="Y11" s="123">
        <v>2076161</v>
      </c>
      <c r="Z11" s="120">
        <v>2011</v>
      </c>
      <c r="AA11" s="120" t="s">
        <v>1355</v>
      </c>
      <c r="AB11" s="120" t="s">
        <v>1356</v>
      </c>
      <c r="AC11" s="120" t="s">
        <v>1357</v>
      </c>
      <c r="AD11" s="121">
        <v>3.5999999999999998E-6</v>
      </c>
      <c r="AF11" s="120" t="s">
        <v>528</v>
      </c>
      <c r="AH11" s="120" t="s">
        <v>147</v>
      </c>
      <c r="AI11" s="120">
        <v>21</v>
      </c>
      <c r="AJ11" s="120">
        <v>9</v>
      </c>
      <c r="AK11" s="120" t="s">
        <v>231</v>
      </c>
      <c r="AM11" s="120" t="s">
        <v>110</v>
      </c>
      <c r="AN11" s="120" t="s">
        <v>1342</v>
      </c>
      <c r="AO11" s="120" t="s">
        <v>525</v>
      </c>
      <c r="AP11" s="120" t="s">
        <v>119</v>
      </c>
      <c r="AQ11" s="120" t="s">
        <v>526</v>
      </c>
      <c r="AR11" s="120">
        <v>333415</v>
      </c>
      <c r="AT11" s="120">
        <v>5</v>
      </c>
      <c r="AY11" s="120" t="s">
        <v>122</v>
      </c>
      <c r="BE11" s="120" t="s">
        <v>123</v>
      </c>
      <c r="BG11" s="120">
        <v>3.5999999999999999E-3</v>
      </c>
      <c r="BL11" s="120" t="s">
        <v>527</v>
      </c>
      <c r="BN11" s="120">
        <v>3.5999999999999999E-3</v>
      </c>
      <c r="CM11" s="120">
        <v>1</v>
      </c>
      <c r="CN11" s="120" t="s">
        <v>125</v>
      </c>
      <c r="CO11" s="120" t="s">
        <v>1343</v>
      </c>
      <c r="CU11" s="120" t="s">
        <v>126</v>
      </c>
      <c r="CV11" s="120" t="s">
        <v>1344</v>
      </c>
      <c r="CW11" s="120" t="s">
        <v>1363</v>
      </c>
    </row>
    <row r="12" spans="1:101" x14ac:dyDescent="0.3">
      <c r="A12" s="120" t="s">
        <v>1332</v>
      </c>
      <c r="B12" s="120" t="s">
        <v>1333</v>
      </c>
      <c r="C12" s="120" t="s">
        <v>1334</v>
      </c>
      <c r="D12" s="120" t="s">
        <v>1335</v>
      </c>
      <c r="E12" s="120" t="s">
        <v>1336</v>
      </c>
      <c r="F12" s="120" t="s">
        <v>1337</v>
      </c>
      <c r="G12" s="120" t="s">
        <v>157</v>
      </c>
      <c r="I12" s="121">
        <v>3.5999999999999998E-6</v>
      </c>
      <c r="L12" s="120"/>
      <c r="M12" s="120" t="s">
        <v>528</v>
      </c>
      <c r="N12" s="120" t="s">
        <v>109</v>
      </c>
      <c r="O12" s="122">
        <v>63</v>
      </c>
      <c r="P12" s="120" t="s">
        <v>172</v>
      </c>
      <c r="Q12" s="120" t="s">
        <v>173</v>
      </c>
      <c r="R12" t="str">
        <f>IFERROR(VLOOKUP(S12,'[1]Effects Code'!$C:$D,2,FALSE), S12)</f>
        <v>Glutathione S-transferase</v>
      </c>
      <c r="S12" s="120" t="s">
        <v>1361</v>
      </c>
      <c r="T12" s="120">
        <v>15</v>
      </c>
      <c r="U12" s="120" t="s">
        <v>122</v>
      </c>
      <c r="V12" s="120" t="str">
        <f t="shared" si="0"/>
        <v>Cyprinidae, 15</v>
      </c>
      <c r="W12" s="120" t="s">
        <v>526</v>
      </c>
      <c r="X12" s="120">
        <v>160447</v>
      </c>
      <c r="Y12" s="123">
        <v>2076161</v>
      </c>
      <c r="Z12" s="120">
        <v>2011</v>
      </c>
      <c r="AA12" s="120" t="s">
        <v>1355</v>
      </c>
      <c r="AB12" s="120" t="s">
        <v>1356</v>
      </c>
      <c r="AC12" s="120" t="s">
        <v>1357</v>
      </c>
      <c r="AD12" s="121">
        <v>3.5999999999999998E-6</v>
      </c>
      <c r="AF12" s="120" t="s">
        <v>528</v>
      </c>
      <c r="AH12" s="120" t="s">
        <v>147</v>
      </c>
      <c r="AI12" s="120">
        <v>21</v>
      </c>
      <c r="AJ12" s="120">
        <v>9</v>
      </c>
      <c r="AK12" s="120" t="s">
        <v>231</v>
      </c>
      <c r="AM12" s="120" t="s">
        <v>110</v>
      </c>
      <c r="AN12" s="120" t="s">
        <v>1342</v>
      </c>
      <c r="AO12" s="120" t="s">
        <v>525</v>
      </c>
      <c r="AP12" s="120" t="s">
        <v>119</v>
      </c>
      <c r="AQ12" s="120" t="s">
        <v>526</v>
      </c>
      <c r="AR12" s="120">
        <v>333415</v>
      </c>
      <c r="AT12" s="120">
        <v>15</v>
      </c>
      <c r="AY12" s="120" t="s">
        <v>122</v>
      </c>
      <c r="BE12" s="120" t="s">
        <v>123</v>
      </c>
      <c r="BG12" s="120">
        <v>3.5999999999999999E-3</v>
      </c>
      <c r="BL12" s="120" t="s">
        <v>527</v>
      </c>
      <c r="BN12" s="120">
        <v>3.5999999999999999E-3</v>
      </c>
      <c r="CM12" s="120">
        <v>1</v>
      </c>
      <c r="CN12" s="120" t="s">
        <v>125</v>
      </c>
      <c r="CO12" s="120" t="s">
        <v>1343</v>
      </c>
      <c r="CU12" s="120" t="s">
        <v>126</v>
      </c>
      <c r="CV12" s="120" t="s">
        <v>1344</v>
      </c>
      <c r="CW12" s="120" t="s">
        <v>1363</v>
      </c>
    </row>
    <row r="13" spans="1:101" x14ac:dyDescent="0.3">
      <c r="A13" s="120" t="s">
        <v>1332</v>
      </c>
      <c r="B13" s="120" t="s">
        <v>1333</v>
      </c>
      <c r="C13" s="120" t="s">
        <v>1334</v>
      </c>
      <c r="D13" s="120" t="s">
        <v>1335</v>
      </c>
      <c r="E13" s="120" t="s">
        <v>1336</v>
      </c>
      <c r="F13" s="120" t="s">
        <v>1337</v>
      </c>
      <c r="G13" s="120" t="s">
        <v>143</v>
      </c>
      <c r="I13" s="121">
        <v>3.5999999999999998E-6</v>
      </c>
      <c r="L13" s="120"/>
      <c r="M13" s="120" t="s">
        <v>528</v>
      </c>
      <c r="N13" s="120" t="s">
        <v>109</v>
      </c>
      <c r="O13" s="122">
        <v>63</v>
      </c>
      <c r="P13" s="120" t="s">
        <v>172</v>
      </c>
      <c r="Q13" s="120" t="s">
        <v>173</v>
      </c>
      <c r="R13" t="str">
        <f>IFERROR(VLOOKUP(S13,'[1]Effects Code'!$C:$D,2,FALSE), S13)</f>
        <v>Glutathione S-transferase</v>
      </c>
      <c r="S13" s="120" t="s">
        <v>1361</v>
      </c>
      <c r="T13" s="120">
        <v>30</v>
      </c>
      <c r="U13" s="120" t="s">
        <v>122</v>
      </c>
      <c r="V13" s="120" t="str">
        <f t="shared" si="0"/>
        <v>Cyprinidae, 30</v>
      </c>
      <c r="W13" s="120" t="s">
        <v>526</v>
      </c>
      <c r="X13" s="120">
        <v>160447</v>
      </c>
      <c r="Y13" s="123">
        <v>2076161</v>
      </c>
      <c r="Z13" s="120">
        <v>2011</v>
      </c>
      <c r="AA13" s="120" t="s">
        <v>1355</v>
      </c>
      <c r="AB13" s="120" t="s">
        <v>1356</v>
      </c>
      <c r="AC13" s="120" t="s">
        <v>1357</v>
      </c>
      <c r="AD13" s="121">
        <v>3.5999999999999998E-6</v>
      </c>
      <c r="AF13" s="120" t="s">
        <v>528</v>
      </c>
      <c r="AH13" s="120" t="s">
        <v>147</v>
      </c>
      <c r="AI13" s="120">
        <v>21</v>
      </c>
      <c r="AJ13" s="120">
        <v>9</v>
      </c>
      <c r="AK13" s="120" t="s">
        <v>231</v>
      </c>
      <c r="AM13" s="120" t="s">
        <v>110</v>
      </c>
      <c r="AN13" s="120" t="s">
        <v>1342</v>
      </c>
      <c r="AO13" s="120" t="s">
        <v>525</v>
      </c>
      <c r="AP13" s="120" t="s">
        <v>119</v>
      </c>
      <c r="AQ13" s="120" t="s">
        <v>526</v>
      </c>
      <c r="AR13" s="120">
        <v>333415</v>
      </c>
      <c r="AT13" s="120">
        <v>30</v>
      </c>
      <c r="AY13" s="120" t="s">
        <v>122</v>
      </c>
      <c r="BE13" s="120" t="s">
        <v>123</v>
      </c>
      <c r="BG13" s="120">
        <v>3.5999999999999999E-3</v>
      </c>
      <c r="BL13" s="120" t="s">
        <v>527</v>
      </c>
      <c r="BN13" s="120">
        <v>3.5999999999999999E-3</v>
      </c>
      <c r="CM13" s="120">
        <v>1</v>
      </c>
      <c r="CN13" s="120" t="s">
        <v>125</v>
      </c>
      <c r="CO13" s="120" t="s">
        <v>1343</v>
      </c>
      <c r="CU13" s="120" t="s">
        <v>126</v>
      </c>
      <c r="CV13" s="120" t="s">
        <v>1344</v>
      </c>
      <c r="CW13" s="120" t="s">
        <v>1363</v>
      </c>
    </row>
    <row r="14" spans="1:101" x14ac:dyDescent="0.3">
      <c r="A14" s="120" t="s">
        <v>1332</v>
      </c>
      <c r="B14" s="120" t="s">
        <v>1333</v>
      </c>
      <c r="C14" s="120" t="s">
        <v>1334</v>
      </c>
      <c r="D14" s="120" t="s">
        <v>1335</v>
      </c>
      <c r="E14" s="120" t="s">
        <v>1336</v>
      </c>
      <c r="F14" s="120" t="s">
        <v>1337</v>
      </c>
      <c r="G14" s="120" t="s">
        <v>143</v>
      </c>
      <c r="I14" s="121">
        <v>3.5999999999999998E-6</v>
      </c>
      <c r="L14" s="120"/>
      <c r="M14" s="120" t="s">
        <v>528</v>
      </c>
      <c r="N14" s="120" t="s">
        <v>109</v>
      </c>
      <c r="O14" s="122">
        <v>63</v>
      </c>
      <c r="P14" s="120" t="s">
        <v>172</v>
      </c>
      <c r="Q14" s="120" t="s">
        <v>173</v>
      </c>
      <c r="R14" t="str">
        <f>IFERROR(VLOOKUP(S14,'[1]Effects Code'!$C:$D,2,FALSE), S14)</f>
        <v>Glutathione S-transferase</v>
      </c>
      <c r="S14" s="120" t="s">
        <v>1361</v>
      </c>
      <c r="T14" s="120">
        <v>5</v>
      </c>
      <c r="U14" s="120" t="s">
        <v>122</v>
      </c>
      <c r="V14" s="120" t="str">
        <f t="shared" si="0"/>
        <v>Cyprinidae, 5</v>
      </c>
      <c r="W14" s="120" t="s">
        <v>526</v>
      </c>
      <c r="X14" s="120">
        <v>160447</v>
      </c>
      <c r="Y14" s="123">
        <v>2076161</v>
      </c>
      <c r="Z14" s="120">
        <v>2011</v>
      </c>
      <c r="AA14" s="120" t="s">
        <v>1355</v>
      </c>
      <c r="AB14" s="120" t="s">
        <v>1356</v>
      </c>
      <c r="AC14" s="120" t="s">
        <v>1357</v>
      </c>
      <c r="AD14" s="121">
        <v>3.5999999999999998E-6</v>
      </c>
      <c r="AF14" s="120" t="s">
        <v>528</v>
      </c>
      <c r="AH14" s="120" t="s">
        <v>147</v>
      </c>
      <c r="AI14" s="120">
        <v>21</v>
      </c>
      <c r="AJ14" s="120">
        <v>9</v>
      </c>
      <c r="AK14" s="120" t="s">
        <v>231</v>
      </c>
      <c r="AM14" s="120" t="s">
        <v>110</v>
      </c>
      <c r="AN14" s="120" t="s">
        <v>1342</v>
      </c>
      <c r="AO14" s="120" t="s">
        <v>525</v>
      </c>
      <c r="AP14" s="120" t="s">
        <v>119</v>
      </c>
      <c r="AQ14" s="120" t="s">
        <v>526</v>
      </c>
      <c r="AR14" s="120">
        <v>333415</v>
      </c>
      <c r="AT14" s="120">
        <v>5</v>
      </c>
      <c r="AY14" s="120" t="s">
        <v>122</v>
      </c>
      <c r="BE14" s="120" t="s">
        <v>123</v>
      </c>
      <c r="BG14" s="120">
        <v>3.5999999999999999E-3</v>
      </c>
      <c r="BL14" s="120" t="s">
        <v>527</v>
      </c>
      <c r="BN14" s="120">
        <v>3.5999999999999999E-3</v>
      </c>
      <c r="CM14" s="120">
        <v>1</v>
      </c>
      <c r="CN14" s="120" t="s">
        <v>125</v>
      </c>
      <c r="CO14" s="120" t="s">
        <v>1343</v>
      </c>
      <c r="CU14" s="120" t="s">
        <v>126</v>
      </c>
      <c r="CV14" s="120" t="s">
        <v>1344</v>
      </c>
      <c r="CW14" s="120" t="s">
        <v>1364</v>
      </c>
    </row>
    <row r="15" spans="1:101" x14ac:dyDescent="0.3">
      <c r="A15" s="120" t="s">
        <v>1332</v>
      </c>
      <c r="B15" s="120" t="s">
        <v>1333</v>
      </c>
      <c r="C15" s="120" t="s">
        <v>1334</v>
      </c>
      <c r="D15" s="120" t="s">
        <v>1335</v>
      </c>
      <c r="E15" s="120" t="s">
        <v>1336</v>
      </c>
      <c r="F15" s="120" t="s">
        <v>1337</v>
      </c>
      <c r="G15" s="120" t="s">
        <v>143</v>
      </c>
      <c r="I15" s="121">
        <v>3.5999999999999998E-6</v>
      </c>
      <c r="L15" s="120"/>
      <c r="M15" s="120" t="s">
        <v>528</v>
      </c>
      <c r="N15" s="120" t="s">
        <v>109</v>
      </c>
      <c r="O15" s="122">
        <v>63</v>
      </c>
      <c r="P15" s="120" t="s">
        <v>172</v>
      </c>
      <c r="Q15" s="120" t="s">
        <v>173</v>
      </c>
      <c r="R15" t="str">
        <f>IFERROR(VLOOKUP(S15,'[1]Effects Code'!$C:$D,2,FALSE), S15)</f>
        <v>Acetylcholinesterase</v>
      </c>
      <c r="S15" s="120" t="s">
        <v>174</v>
      </c>
      <c r="T15" s="120">
        <v>30</v>
      </c>
      <c r="U15" s="120" t="s">
        <v>122</v>
      </c>
      <c r="V15" s="120" t="str">
        <f t="shared" si="0"/>
        <v>Cyprinidae, 30</v>
      </c>
      <c r="W15" s="120" t="s">
        <v>526</v>
      </c>
      <c r="X15" s="120">
        <v>160447</v>
      </c>
      <c r="Y15" s="123">
        <v>2076161</v>
      </c>
      <c r="Z15" s="120">
        <v>2011</v>
      </c>
      <c r="AA15" s="120" t="s">
        <v>1355</v>
      </c>
      <c r="AB15" s="120" t="s">
        <v>1356</v>
      </c>
      <c r="AC15" s="120" t="s">
        <v>1357</v>
      </c>
      <c r="AD15" s="121">
        <v>3.5999999999999998E-6</v>
      </c>
      <c r="AF15" s="120" t="s">
        <v>528</v>
      </c>
      <c r="AH15" s="120" t="s">
        <v>147</v>
      </c>
      <c r="AI15" s="120">
        <v>21</v>
      </c>
      <c r="AJ15" s="120">
        <v>9</v>
      </c>
      <c r="AK15" s="120" t="s">
        <v>231</v>
      </c>
      <c r="AM15" s="120" t="s">
        <v>110</v>
      </c>
      <c r="AN15" s="120" t="s">
        <v>1342</v>
      </c>
      <c r="AO15" s="120" t="s">
        <v>525</v>
      </c>
      <c r="AP15" s="120" t="s">
        <v>119</v>
      </c>
      <c r="AQ15" s="120" t="s">
        <v>526</v>
      </c>
      <c r="AR15" s="120">
        <v>333415</v>
      </c>
      <c r="AT15" s="120">
        <v>30</v>
      </c>
      <c r="AY15" s="120" t="s">
        <v>122</v>
      </c>
      <c r="BE15" s="120" t="s">
        <v>123</v>
      </c>
      <c r="BG15" s="120">
        <v>3.5999999999999999E-3</v>
      </c>
      <c r="BL15" s="120" t="s">
        <v>527</v>
      </c>
      <c r="BN15" s="120">
        <v>3.5999999999999999E-3</v>
      </c>
      <c r="CM15" s="120">
        <v>1</v>
      </c>
      <c r="CN15" s="120" t="s">
        <v>125</v>
      </c>
      <c r="CO15" s="120" t="s">
        <v>1343</v>
      </c>
      <c r="CU15" s="120" t="s">
        <v>126</v>
      </c>
      <c r="CV15" s="120" t="s">
        <v>1344</v>
      </c>
      <c r="CW15" s="120" t="s">
        <v>1358</v>
      </c>
    </row>
    <row r="16" spans="1:101" x14ac:dyDescent="0.3">
      <c r="A16" s="120" t="s">
        <v>1332</v>
      </c>
      <c r="B16" s="120" t="s">
        <v>1333</v>
      </c>
      <c r="C16" s="120" t="s">
        <v>1334</v>
      </c>
      <c r="D16" s="120" t="s">
        <v>1335</v>
      </c>
      <c r="E16" s="120" t="s">
        <v>1336</v>
      </c>
      <c r="F16" s="120" t="s">
        <v>1337</v>
      </c>
      <c r="G16" s="120" t="s">
        <v>143</v>
      </c>
      <c r="I16" s="121">
        <v>3.5999999999999998E-6</v>
      </c>
      <c r="L16" s="120"/>
      <c r="M16" s="120" t="s">
        <v>528</v>
      </c>
      <c r="N16" s="120" t="s">
        <v>109</v>
      </c>
      <c r="O16" s="122">
        <v>63</v>
      </c>
      <c r="P16" s="120" t="s">
        <v>172</v>
      </c>
      <c r="Q16" s="120" t="s">
        <v>173</v>
      </c>
      <c r="R16" t="str">
        <f>IFERROR(VLOOKUP(S16,'[1]Effects Code'!$C:$D,2,FALSE), S16)</f>
        <v>Acetylcholinesterase</v>
      </c>
      <c r="S16" s="120" t="s">
        <v>174</v>
      </c>
      <c r="T16" s="120">
        <v>15</v>
      </c>
      <c r="U16" s="120" t="s">
        <v>122</v>
      </c>
      <c r="V16" s="120" t="str">
        <f t="shared" si="0"/>
        <v>Cyprinidae, 15</v>
      </c>
      <c r="W16" s="120" t="s">
        <v>526</v>
      </c>
      <c r="X16" s="120">
        <v>160447</v>
      </c>
      <c r="Y16" s="123">
        <v>2076161</v>
      </c>
      <c r="Z16" s="120">
        <v>2011</v>
      </c>
      <c r="AA16" s="120" t="s">
        <v>1355</v>
      </c>
      <c r="AB16" s="120" t="s">
        <v>1356</v>
      </c>
      <c r="AC16" s="120" t="s">
        <v>1357</v>
      </c>
      <c r="AD16" s="121">
        <v>3.5999999999999998E-6</v>
      </c>
      <c r="AF16" s="120" t="s">
        <v>528</v>
      </c>
      <c r="AH16" s="120" t="s">
        <v>147</v>
      </c>
      <c r="AI16" s="120">
        <v>21</v>
      </c>
      <c r="AJ16" s="120">
        <v>9</v>
      </c>
      <c r="AK16" s="120" t="s">
        <v>231</v>
      </c>
      <c r="AM16" s="120" t="s">
        <v>110</v>
      </c>
      <c r="AN16" s="120" t="s">
        <v>1342</v>
      </c>
      <c r="AO16" s="120" t="s">
        <v>525</v>
      </c>
      <c r="AP16" s="120" t="s">
        <v>119</v>
      </c>
      <c r="AQ16" s="120" t="s">
        <v>526</v>
      </c>
      <c r="AR16" s="120">
        <v>333415</v>
      </c>
      <c r="AT16" s="120">
        <v>15</v>
      </c>
      <c r="AY16" s="120" t="s">
        <v>122</v>
      </c>
      <c r="BE16" s="120" t="s">
        <v>123</v>
      </c>
      <c r="BG16" s="120">
        <v>3.5999999999999999E-3</v>
      </c>
      <c r="BL16" s="120" t="s">
        <v>527</v>
      </c>
      <c r="BN16" s="120">
        <v>3.5999999999999999E-3</v>
      </c>
      <c r="CM16" s="120">
        <v>1</v>
      </c>
      <c r="CN16" s="120" t="s">
        <v>125</v>
      </c>
      <c r="CO16" s="120" t="s">
        <v>1343</v>
      </c>
      <c r="CU16" s="120" t="s">
        <v>126</v>
      </c>
      <c r="CV16" s="120" t="s">
        <v>1344</v>
      </c>
      <c r="CW16" s="120" t="s">
        <v>1358</v>
      </c>
    </row>
    <row r="17" spans="1:101" x14ac:dyDescent="0.3">
      <c r="A17" s="120" t="s">
        <v>1332</v>
      </c>
      <c r="B17" s="120" t="s">
        <v>1333</v>
      </c>
      <c r="C17" s="120" t="s">
        <v>1334</v>
      </c>
      <c r="D17" s="120" t="s">
        <v>1335</v>
      </c>
      <c r="E17" s="120" t="s">
        <v>1336</v>
      </c>
      <c r="F17" s="120" t="s">
        <v>1337</v>
      </c>
      <c r="G17" s="120" t="s">
        <v>143</v>
      </c>
      <c r="I17" s="121">
        <v>3.5999999999999998E-6</v>
      </c>
      <c r="L17" s="120"/>
      <c r="M17" s="120" t="s">
        <v>528</v>
      </c>
      <c r="N17" s="120" t="s">
        <v>109</v>
      </c>
      <c r="O17" s="122">
        <v>63</v>
      </c>
      <c r="P17" s="120" t="s">
        <v>172</v>
      </c>
      <c r="Q17" s="120" t="s">
        <v>173</v>
      </c>
      <c r="R17" t="str">
        <f>IFERROR(VLOOKUP(S17,'[1]Effects Code'!$C:$D,2,FALSE), S17)</f>
        <v>Acetylcholinesterase</v>
      </c>
      <c r="S17" s="120" t="s">
        <v>174</v>
      </c>
      <c r="T17" s="120">
        <v>5</v>
      </c>
      <c r="U17" s="120" t="s">
        <v>122</v>
      </c>
      <c r="V17" s="120" t="str">
        <f t="shared" si="0"/>
        <v>Cyprinidae, 5</v>
      </c>
      <c r="W17" s="120" t="s">
        <v>526</v>
      </c>
      <c r="X17" s="120">
        <v>160447</v>
      </c>
      <c r="Y17" s="123">
        <v>2076161</v>
      </c>
      <c r="Z17" s="120">
        <v>2011</v>
      </c>
      <c r="AA17" s="120" t="s">
        <v>1355</v>
      </c>
      <c r="AB17" s="120" t="s">
        <v>1356</v>
      </c>
      <c r="AC17" s="120" t="s">
        <v>1357</v>
      </c>
      <c r="AD17" s="121">
        <v>3.5999999999999998E-6</v>
      </c>
      <c r="AF17" s="120" t="s">
        <v>528</v>
      </c>
      <c r="AH17" s="120" t="s">
        <v>147</v>
      </c>
      <c r="AI17" s="120">
        <v>21</v>
      </c>
      <c r="AJ17" s="120">
        <v>9</v>
      </c>
      <c r="AK17" s="120" t="s">
        <v>231</v>
      </c>
      <c r="AM17" s="120" t="s">
        <v>110</v>
      </c>
      <c r="AN17" s="120" t="s">
        <v>1342</v>
      </c>
      <c r="AO17" s="120" t="s">
        <v>525</v>
      </c>
      <c r="AP17" s="120" t="s">
        <v>119</v>
      </c>
      <c r="AQ17" s="120" t="s">
        <v>526</v>
      </c>
      <c r="AR17" s="120">
        <v>333415</v>
      </c>
      <c r="AT17" s="120">
        <v>5</v>
      </c>
      <c r="AY17" s="120" t="s">
        <v>122</v>
      </c>
      <c r="BE17" s="120" t="s">
        <v>123</v>
      </c>
      <c r="BG17" s="120">
        <v>3.5999999999999999E-3</v>
      </c>
      <c r="BL17" s="120" t="s">
        <v>527</v>
      </c>
      <c r="BN17" s="120">
        <v>3.5999999999999999E-3</v>
      </c>
      <c r="CM17" s="120">
        <v>1</v>
      </c>
      <c r="CN17" s="120" t="s">
        <v>125</v>
      </c>
      <c r="CO17" s="120" t="s">
        <v>1343</v>
      </c>
      <c r="CU17" s="120" t="s">
        <v>126</v>
      </c>
      <c r="CV17" s="120" t="s">
        <v>1344</v>
      </c>
      <c r="CW17" s="120" t="s">
        <v>1358</v>
      </c>
    </row>
    <row r="18" spans="1:101" x14ac:dyDescent="0.3">
      <c r="A18" s="120" t="s">
        <v>1332</v>
      </c>
      <c r="B18" s="120" t="s">
        <v>1333</v>
      </c>
      <c r="C18" s="120" t="s">
        <v>1334</v>
      </c>
      <c r="D18" s="120" t="s">
        <v>1335</v>
      </c>
      <c r="E18" s="120" t="s">
        <v>1336</v>
      </c>
      <c r="F18" s="120" t="s">
        <v>1337</v>
      </c>
      <c r="G18" s="120" t="s">
        <v>143</v>
      </c>
      <c r="I18" s="121">
        <v>1.8E-5</v>
      </c>
      <c r="L18" s="120"/>
      <c r="M18" s="120" t="s">
        <v>528</v>
      </c>
      <c r="N18" s="120" t="s">
        <v>109</v>
      </c>
      <c r="O18" s="122">
        <v>63</v>
      </c>
      <c r="P18" s="120" t="s">
        <v>172</v>
      </c>
      <c r="Q18" s="120" t="s">
        <v>173</v>
      </c>
      <c r="R18" t="str">
        <f>IFERROR(VLOOKUP(S18,'[1]Effects Code'!$C:$D,2,FALSE), S18)</f>
        <v>Glutathione S-transferase</v>
      </c>
      <c r="S18" s="120" t="s">
        <v>1361</v>
      </c>
      <c r="T18" s="120">
        <v>5</v>
      </c>
      <c r="U18" s="120" t="s">
        <v>122</v>
      </c>
      <c r="V18" s="120" t="str">
        <f t="shared" si="0"/>
        <v>Cyprinidae, 5</v>
      </c>
      <c r="W18" s="120" t="s">
        <v>526</v>
      </c>
      <c r="X18" s="120">
        <v>160447</v>
      </c>
      <c r="Y18" s="123">
        <v>2076161</v>
      </c>
      <c r="Z18" s="120">
        <v>2011</v>
      </c>
      <c r="AA18" s="120" t="s">
        <v>1355</v>
      </c>
      <c r="AB18" s="120" t="s">
        <v>1356</v>
      </c>
      <c r="AC18" s="120" t="s">
        <v>1357</v>
      </c>
      <c r="AD18" s="121">
        <v>1.8E-5</v>
      </c>
      <c r="AF18" s="120" t="s">
        <v>528</v>
      </c>
      <c r="AH18" s="120" t="s">
        <v>147</v>
      </c>
      <c r="AI18" s="120">
        <v>21</v>
      </c>
      <c r="AJ18" s="120">
        <v>9</v>
      </c>
      <c r="AK18" s="120" t="s">
        <v>231</v>
      </c>
      <c r="AM18" s="120" t="s">
        <v>110</v>
      </c>
      <c r="AN18" s="120" t="s">
        <v>1342</v>
      </c>
      <c r="AO18" s="120" t="s">
        <v>525</v>
      </c>
      <c r="AP18" s="120" t="s">
        <v>119</v>
      </c>
      <c r="AQ18" s="120" t="s">
        <v>526</v>
      </c>
      <c r="AR18" s="120">
        <v>333415</v>
      </c>
      <c r="AT18" s="120">
        <v>5</v>
      </c>
      <c r="AY18" s="120" t="s">
        <v>122</v>
      </c>
      <c r="BE18" s="120" t="s">
        <v>123</v>
      </c>
      <c r="BG18" s="120">
        <v>1.7999999999999999E-2</v>
      </c>
      <c r="BL18" s="120" t="s">
        <v>527</v>
      </c>
      <c r="BN18" s="120">
        <v>1.7999999999999999E-2</v>
      </c>
      <c r="CM18" s="120">
        <v>1</v>
      </c>
      <c r="CN18" s="120" t="s">
        <v>125</v>
      </c>
      <c r="CO18" s="120" t="s">
        <v>1343</v>
      </c>
      <c r="CU18" s="120" t="s">
        <v>126</v>
      </c>
      <c r="CV18" s="120" t="s">
        <v>1344</v>
      </c>
      <c r="CW18" s="120" t="s">
        <v>1363</v>
      </c>
    </row>
    <row r="19" spans="1:101" x14ac:dyDescent="0.3">
      <c r="A19" s="120" t="s">
        <v>1332</v>
      </c>
      <c r="B19" s="120" t="s">
        <v>1333</v>
      </c>
      <c r="C19" s="120" t="s">
        <v>1334</v>
      </c>
      <c r="D19" s="120" t="s">
        <v>1335</v>
      </c>
      <c r="E19" s="120" t="s">
        <v>1336</v>
      </c>
      <c r="F19" s="120" t="s">
        <v>1337</v>
      </c>
      <c r="G19" s="120" t="s">
        <v>143</v>
      </c>
      <c r="I19" s="121">
        <v>1.8E-5</v>
      </c>
      <c r="L19" s="120"/>
      <c r="M19" s="120" t="s">
        <v>528</v>
      </c>
      <c r="N19" s="120" t="s">
        <v>109</v>
      </c>
      <c r="O19" s="122">
        <v>63</v>
      </c>
      <c r="P19" s="120" t="s">
        <v>172</v>
      </c>
      <c r="Q19" s="120" t="s">
        <v>173</v>
      </c>
      <c r="R19" t="str">
        <f>IFERROR(VLOOKUP(S19,'[1]Effects Code'!$C:$D,2,FALSE), S19)</f>
        <v>Glutathione S-transferase</v>
      </c>
      <c r="S19" s="120" t="s">
        <v>1361</v>
      </c>
      <c r="T19" s="120">
        <v>15</v>
      </c>
      <c r="U19" s="120" t="s">
        <v>122</v>
      </c>
      <c r="V19" s="120" t="str">
        <f t="shared" si="0"/>
        <v>Cyprinidae, 15</v>
      </c>
      <c r="W19" s="120" t="s">
        <v>526</v>
      </c>
      <c r="X19" s="120">
        <v>160447</v>
      </c>
      <c r="Y19" s="123">
        <v>2076161</v>
      </c>
      <c r="Z19" s="120">
        <v>2011</v>
      </c>
      <c r="AA19" s="120" t="s">
        <v>1355</v>
      </c>
      <c r="AB19" s="120" t="s">
        <v>1356</v>
      </c>
      <c r="AC19" s="120" t="s">
        <v>1357</v>
      </c>
      <c r="AD19" s="121">
        <v>1.8E-5</v>
      </c>
      <c r="AF19" s="120" t="s">
        <v>528</v>
      </c>
      <c r="AH19" s="120" t="s">
        <v>147</v>
      </c>
      <c r="AI19" s="120">
        <v>21</v>
      </c>
      <c r="AJ19" s="120">
        <v>9</v>
      </c>
      <c r="AK19" s="120" t="s">
        <v>231</v>
      </c>
      <c r="AM19" s="120" t="s">
        <v>110</v>
      </c>
      <c r="AN19" s="120" t="s">
        <v>1342</v>
      </c>
      <c r="AO19" s="120" t="s">
        <v>525</v>
      </c>
      <c r="AP19" s="120" t="s">
        <v>119</v>
      </c>
      <c r="AQ19" s="120" t="s">
        <v>526</v>
      </c>
      <c r="AR19" s="120">
        <v>333415</v>
      </c>
      <c r="AT19" s="120">
        <v>15</v>
      </c>
      <c r="AY19" s="120" t="s">
        <v>122</v>
      </c>
      <c r="BE19" s="120" t="s">
        <v>123</v>
      </c>
      <c r="BG19" s="120">
        <v>1.7999999999999999E-2</v>
      </c>
      <c r="BL19" s="120" t="s">
        <v>527</v>
      </c>
      <c r="BN19" s="120">
        <v>1.7999999999999999E-2</v>
      </c>
      <c r="CM19" s="120">
        <v>1</v>
      </c>
      <c r="CN19" s="120" t="s">
        <v>125</v>
      </c>
      <c r="CO19" s="120" t="s">
        <v>1343</v>
      </c>
      <c r="CU19" s="120" t="s">
        <v>126</v>
      </c>
      <c r="CV19" s="120" t="s">
        <v>1344</v>
      </c>
      <c r="CW19" s="120" t="s">
        <v>1363</v>
      </c>
    </row>
    <row r="20" spans="1:101" x14ac:dyDescent="0.3">
      <c r="A20" s="120" t="s">
        <v>1332</v>
      </c>
      <c r="B20" s="120" t="s">
        <v>1333</v>
      </c>
      <c r="C20" s="120" t="s">
        <v>1334</v>
      </c>
      <c r="D20" s="120" t="s">
        <v>1335</v>
      </c>
      <c r="E20" s="120" t="s">
        <v>1336</v>
      </c>
      <c r="F20" s="120" t="s">
        <v>1337</v>
      </c>
      <c r="G20" s="120" t="s">
        <v>157</v>
      </c>
      <c r="I20" s="121">
        <v>1.8E-5</v>
      </c>
      <c r="L20" s="120"/>
      <c r="M20" s="120" t="s">
        <v>528</v>
      </c>
      <c r="N20" s="120" t="s">
        <v>109</v>
      </c>
      <c r="O20" s="122">
        <v>63</v>
      </c>
      <c r="P20" s="120" t="s">
        <v>172</v>
      </c>
      <c r="Q20" s="120" t="s">
        <v>173</v>
      </c>
      <c r="R20" t="str">
        <f>IFERROR(VLOOKUP(S20,'[1]Effects Code'!$C:$D,2,FALSE), S20)</f>
        <v>Glutathione S-transferase</v>
      </c>
      <c r="S20" s="120" t="s">
        <v>1361</v>
      </c>
      <c r="T20" s="120">
        <v>30</v>
      </c>
      <c r="U20" s="120" t="s">
        <v>122</v>
      </c>
      <c r="V20" s="120" t="str">
        <f t="shared" si="0"/>
        <v>Cyprinidae, 30</v>
      </c>
      <c r="W20" s="120" t="s">
        <v>526</v>
      </c>
      <c r="X20" s="120">
        <v>160447</v>
      </c>
      <c r="Y20" s="123">
        <v>2076161</v>
      </c>
      <c r="Z20" s="120">
        <v>2011</v>
      </c>
      <c r="AA20" s="120" t="s">
        <v>1355</v>
      </c>
      <c r="AB20" s="120" t="s">
        <v>1356</v>
      </c>
      <c r="AC20" s="120" t="s">
        <v>1357</v>
      </c>
      <c r="AD20" s="121">
        <v>1.8E-5</v>
      </c>
      <c r="AF20" s="120" t="s">
        <v>528</v>
      </c>
      <c r="AH20" s="120" t="s">
        <v>147</v>
      </c>
      <c r="AI20" s="120">
        <v>21</v>
      </c>
      <c r="AJ20" s="120">
        <v>9</v>
      </c>
      <c r="AK20" s="120" t="s">
        <v>231</v>
      </c>
      <c r="AM20" s="120" t="s">
        <v>110</v>
      </c>
      <c r="AN20" s="120" t="s">
        <v>1342</v>
      </c>
      <c r="AO20" s="120" t="s">
        <v>525</v>
      </c>
      <c r="AP20" s="120" t="s">
        <v>119</v>
      </c>
      <c r="AQ20" s="120" t="s">
        <v>526</v>
      </c>
      <c r="AR20" s="120">
        <v>333415</v>
      </c>
      <c r="AT20" s="120">
        <v>30</v>
      </c>
      <c r="AY20" s="120" t="s">
        <v>122</v>
      </c>
      <c r="BE20" s="120" t="s">
        <v>123</v>
      </c>
      <c r="BG20" s="120">
        <v>1.7999999999999999E-2</v>
      </c>
      <c r="BL20" s="120" t="s">
        <v>527</v>
      </c>
      <c r="BN20" s="120">
        <v>1.7999999999999999E-2</v>
      </c>
      <c r="CM20" s="120">
        <v>1</v>
      </c>
      <c r="CN20" s="120" t="s">
        <v>125</v>
      </c>
      <c r="CO20" s="120" t="s">
        <v>1343</v>
      </c>
      <c r="CU20" s="120" t="s">
        <v>126</v>
      </c>
      <c r="CV20" s="120" t="s">
        <v>1344</v>
      </c>
      <c r="CW20" s="120" t="s">
        <v>1365</v>
      </c>
    </row>
    <row r="21" spans="1:101" x14ac:dyDescent="0.3">
      <c r="A21" s="120" t="s">
        <v>1332</v>
      </c>
      <c r="B21" s="120" t="s">
        <v>1333</v>
      </c>
      <c r="C21" s="120" t="s">
        <v>1334</v>
      </c>
      <c r="D21" s="120" t="s">
        <v>1335</v>
      </c>
      <c r="E21" s="120" t="s">
        <v>1336</v>
      </c>
      <c r="F21" s="120" t="s">
        <v>1337</v>
      </c>
      <c r="G21" s="120" t="s">
        <v>157</v>
      </c>
      <c r="I21" s="121">
        <v>3.6000000000000001E-5</v>
      </c>
      <c r="L21" s="120"/>
      <c r="M21" s="120" t="s">
        <v>528</v>
      </c>
      <c r="N21" s="120" t="s">
        <v>109</v>
      </c>
      <c r="O21" s="122">
        <v>63</v>
      </c>
      <c r="P21" s="120" t="s">
        <v>172</v>
      </c>
      <c r="Q21" s="120" t="s">
        <v>173</v>
      </c>
      <c r="R21" t="str">
        <f>IFERROR(VLOOKUP(S21,'[1]Effects Code'!$C:$D,2,FALSE), S21)</f>
        <v>Catalase</v>
      </c>
      <c r="S21" s="120" t="s">
        <v>1366</v>
      </c>
      <c r="T21" s="120">
        <v>5</v>
      </c>
      <c r="U21" s="120" t="s">
        <v>122</v>
      </c>
      <c r="V21" s="120" t="str">
        <f t="shared" si="0"/>
        <v>Cyprinidae, 5</v>
      </c>
      <c r="W21" s="120" t="s">
        <v>526</v>
      </c>
      <c r="X21" s="120">
        <v>160447</v>
      </c>
      <c r="Y21" s="123">
        <v>2076161</v>
      </c>
      <c r="Z21" s="120">
        <v>2011</v>
      </c>
      <c r="AA21" s="120" t="s">
        <v>1355</v>
      </c>
      <c r="AB21" s="120" t="s">
        <v>1356</v>
      </c>
      <c r="AC21" s="120" t="s">
        <v>1357</v>
      </c>
      <c r="AD21" s="121">
        <v>3.6000000000000001E-5</v>
      </c>
      <c r="AF21" s="120" t="s">
        <v>528</v>
      </c>
      <c r="AH21" s="120" t="s">
        <v>147</v>
      </c>
      <c r="AI21" s="120">
        <v>21</v>
      </c>
      <c r="AJ21" s="120">
        <v>9</v>
      </c>
      <c r="AK21" s="120" t="s">
        <v>231</v>
      </c>
      <c r="AM21" s="120" t="s">
        <v>110</v>
      </c>
      <c r="AN21" s="120" t="s">
        <v>1342</v>
      </c>
      <c r="AO21" s="120" t="s">
        <v>525</v>
      </c>
      <c r="AP21" s="120" t="s">
        <v>119</v>
      </c>
      <c r="AQ21" s="120" t="s">
        <v>526</v>
      </c>
      <c r="AR21" s="120">
        <v>333415</v>
      </c>
      <c r="AT21" s="120">
        <v>5</v>
      </c>
      <c r="AY21" s="120" t="s">
        <v>122</v>
      </c>
      <c r="BE21" s="120" t="s">
        <v>123</v>
      </c>
      <c r="BG21" s="120">
        <v>3.5999999999999997E-2</v>
      </c>
      <c r="BL21" s="120" t="s">
        <v>527</v>
      </c>
      <c r="BN21" s="120">
        <v>3.5999999999999997E-2</v>
      </c>
      <c r="CM21" s="120">
        <v>1</v>
      </c>
      <c r="CN21" s="120" t="s">
        <v>125</v>
      </c>
      <c r="CO21" s="120" t="s">
        <v>1343</v>
      </c>
      <c r="CU21" s="120" t="s">
        <v>126</v>
      </c>
      <c r="CV21" s="120" t="s">
        <v>1344</v>
      </c>
      <c r="CW21" s="120" t="s">
        <v>1358</v>
      </c>
    </row>
    <row r="22" spans="1:101" x14ac:dyDescent="0.3">
      <c r="A22" s="120" t="s">
        <v>1332</v>
      </c>
      <c r="B22" s="120" t="s">
        <v>1333</v>
      </c>
      <c r="C22" s="120" t="s">
        <v>1334</v>
      </c>
      <c r="D22" s="120" t="s">
        <v>1335</v>
      </c>
      <c r="E22" s="120" t="s">
        <v>1336</v>
      </c>
      <c r="F22" s="120" t="s">
        <v>1337</v>
      </c>
      <c r="G22" s="120" t="s">
        <v>157</v>
      </c>
      <c r="I22" s="121">
        <v>3.6000000000000001E-5</v>
      </c>
      <c r="L22" s="120"/>
      <c r="M22" s="120" t="s">
        <v>528</v>
      </c>
      <c r="N22" s="120" t="s">
        <v>109</v>
      </c>
      <c r="O22" s="122">
        <v>63</v>
      </c>
      <c r="P22" s="120" t="s">
        <v>172</v>
      </c>
      <c r="Q22" s="120" t="s">
        <v>172</v>
      </c>
      <c r="R22" t="str">
        <f>IFERROR(VLOOKUP(S22,'[1]Effects Code'!$C:$D,2,FALSE), S22)</f>
        <v>Protein content</v>
      </c>
      <c r="S22" s="120" t="s">
        <v>1359</v>
      </c>
      <c r="T22" s="120">
        <v>30</v>
      </c>
      <c r="U22" s="120" t="s">
        <v>122</v>
      </c>
      <c r="V22" s="120" t="str">
        <f t="shared" si="0"/>
        <v>Cyprinidae, 30</v>
      </c>
      <c r="W22" s="120" t="s">
        <v>526</v>
      </c>
      <c r="X22" s="120">
        <v>160447</v>
      </c>
      <c r="Y22" s="123">
        <v>2076161</v>
      </c>
      <c r="Z22" s="120">
        <v>2011</v>
      </c>
      <c r="AA22" s="120" t="s">
        <v>1355</v>
      </c>
      <c r="AB22" s="120" t="s">
        <v>1356</v>
      </c>
      <c r="AC22" s="120" t="s">
        <v>1357</v>
      </c>
      <c r="AD22" s="121">
        <v>3.6000000000000001E-5</v>
      </c>
      <c r="AF22" s="120" t="s">
        <v>528</v>
      </c>
      <c r="AH22" s="120" t="s">
        <v>147</v>
      </c>
      <c r="AI22" s="120">
        <v>21</v>
      </c>
      <c r="AJ22" s="120">
        <v>9</v>
      </c>
      <c r="AK22" s="120" t="s">
        <v>231</v>
      </c>
      <c r="AM22" s="120" t="s">
        <v>110</v>
      </c>
      <c r="AN22" s="120" t="s">
        <v>1342</v>
      </c>
      <c r="AO22" s="120" t="s">
        <v>525</v>
      </c>
      <c r="AP22" s="120" t="s">
        <v>119</v>
      </c>
      <c r="AQ22" s="120" t="s">
        <v>526</v>
      </c>
      <c r="AR22" s="120">
        <v>333415</v>
      </c>
      <c r="AT22" s="120">
        <v>30</v>
      </c>
      <c r="AY22" s="120" t="s">
        <v>122</v>
      </c>
      <c r="BE22" s="120" t="s">
        <v>123</v>
      </c>
      <c r="BG22" s="120">
        <v>3.5999999999999997E-2</v>
      </c>
      <c r="BL22" s="120" t="s">
        <v>527</v>
      </c>
      <c r="BN22" s="120">
        <v>3.5999999999999997E-2</v>
      </c>
      <c r="CM22" s="120">
        <v>1</v>
      </c>
      <c r="CN22" s="120" t="s">
        <v>125</v>
      </c>
      <c r="CO22" s="120" t="s">
        <v>1343</v>
      </c>
      <c r="CU22" s="120" t="s">
        <v>126</v>
      </c>
      <c r="CV22" s="120" t="s">
        <v>1344</v>
      </c>
      <c r="CW22" s="120" t="s">
        <v>1358</v>
      </c>
    </row>
    <row r="23" spans="1:101" x14ac:dyDescent="0.3">
      <c r="A23" s="120" t="s">
        <v>1332</v>
      </c>
      <c r="B23" s="120" t="s">
        <v>1333</v>
      </c>
      <c r="C23" s="120" t="s">
        <v>1334</v>
      </c>
      <c r="D23" s="120" t="s">
        <v>1335</v>
      </c>
      <c r="E23" s="120" t="s">
        <v>1336</v>
      </c>
      <c r="F23" s="120" t="s">
        <v>1337</v>
      </c>
      <c r="G23" s="120" t="s">
        <v>157</v>
      </c>
      <c r="I23" s="121">
        <v>3.6000000000000001E-5</v>
      </c>
      <c r="L23" s="120"/>
      <c r="M23" s="120" t="s">
        <v>528</v>
      </c>
      <c r="N23" s="120" t="s">
        <v>109</v>
      </c>
      <c r="O23" s="122">
        <v>63</v>
      </c>
      <c r="P23" s="120" t="s">
        <v>172</v>
      </c>
      <c r="Q23" s="120" t="s">
        <v>172</v>
      </c>
      <c r="R23" t="str">
        <f>IFERROR(VLOOKUP(S23,'[1]Effects Code'!$C:$D,2,FALSE), S23)</f>
        <v>Protein content</v>
      </c>
      <c r="S23" s="120" t="s">
        <v>1359</v>
      </c>
      <c r="T23" s="120">
        <v>5</v>
      </c>
      <c r="U23" s="120" t="s">
        <v>122</v>
      </c>
      <c r="V23" s="120" t="str">
        <f t="shared" si="0"/>
        <v>Cyprinidae, 5</v>
      </c>
      <c r="W23" s="120" t="s">
        <v>526</v>
      </c>
      <c r="X23" s="120">
        <v>160447</v>
      </c>
      <c r="Y23" s="123">
        <v>2076161</v>
      </c>
      <c r="Z23" s="120">
        <v>2011</v>
      </c>
      <c r="AA23" s="120" t="s">
        <v>1355</v>
      </c>
      <c r="AB23" s="120" t="s">
        <v>1356</v>
      </c>
      <c r="AC23" s="120" t="s">
        <v>1357</v>
      </c>
      <c r="AD23" s="121">
        <v>3.6000000000000001E-5</v>
      </c>
      <c r="AF23" s="120" t="s">
        <v>528</v>
      </c>
      <c r="AH23" s="120" t="s">
        <v>147</v>
      </c>
      <c r="AI23" s="120">
        <v>21</v>
      </c>
      <c r="AJ23" s="120">
        <v>9</v>
      </c>
      <c r="AK23" s="120" t="s">
        <v>231</v>
      </c>
      <c r="AM23" s="120" t="s">
        <v>110</v>
      </c>
      <c r="AN23" s="120" t="s">
        <v>1342</v>
      </c>
      <c r="AO23" s="120" t="s">
        <v>525</v>
      </c>
      <c r="AP23" s="120" t="s">
        <v>119</v>
      </c>
      <c r="AQ23" s="120" t="s">
        <v>526</v>
      </c>
      <c r="AR23" s="120">
        <v>333415</v>
      </c>
      <c r="AT23" s="120">
        <v>5</v>
      </c>
      <c r="AY23" s="120" t="s">
        <v>122</v>
      </c>
      <c r="BE23" s="120" t="s">
        <v>123</v>
      </c>
      <c r="BG23" s="120">
        <v>3.5999999999999997E-2</v>
      </c>
      <c r="BL23" s="120" t="s">
        <v>527</v>
      </c>
      <c r="BN23" s="120">
        <v>3.5999999999999997E-2</v>
      </c>
      <c r="CM23" s="120">
        <v>1</v>
      </c>
      <c r="CN23" s="120" t="s">
        <v>125</v>
      </c>
      <c r="CO23" s="120" t="s">
        <v>1343</v>
      </c>
      <c r="CU23" s="120" t="s">
        <v>126</v>
      </c>
      <c r="CV23" s="120" t="s">
        <v>1344</v>
      </c>
      <c r="CW23" s="120" t="s">
        <v>1358</v>
      </c>
    </row>
    <row r="24" spans="1:101" x14ac:dyDescent="0.3">
      <c r="A24" s="120" t="s">
        <v>1332</v>
      </c>
      <c r="B24" s="120" t="s">
        <v>1333</v>
      </c>
      <c r="C24" s="120" t="s">
        <v>1334</v>
      </c>
      <c r="D24" s="120" t="s">
        <v>1335</v>
      </c>
      <c r="E24" s="120" t="s">
        <v>1336</v>
      </c>
      <c r="F24" s="120" t="s">
        <v>1337</v>
      </c>
      <c r="G24" s="120" t="s">
        <v>157</v>
      </c>
      <c r="I24" s="121">
        <v>3.6000000000000001E-5</v>
      </c>
      <c r="L24" s="120"/>
      <c r="M24" s="120" t="s">
        <v>528</v>
      </c>
      <c r="N24" s="120" t="s">
        <v>109</v>
      </c>
      <c r="O24" s="122">
        <v>63</v>
      </c>
      <c r="P24" s="120" t="s">
        <v>172</v>
      </c>
      <c r="Q24" s="120" t="s">
        <v>172</v>
      </c>
      <c r="R24" t="str">
        <f>IFERROR(VLOOKUP(S24,'[1]Effects Code'!$C:$D,2,FALSE), S24)</f>
        <v>Malondialdehyde</v>
      </c>
      <c r="S24" s="120" t="s">
        <v>1346</v>
      </c>
      <c r="T24" s="120">
        <v>5</v>
      </c>
      <c r="U24" s="120" t="s">
        <v>122</v>
      </c>
      <c r="V24" s="120" t="str">
        <f t="shared" si="0"/>
        <v>Cyprinidae, 5</v>
      </c>
      <c r="W24" s="120" t="s">
        <v>526</v>
      </c>
      <c r="X24" s="120">
        <v>160447</v>
      </c>
      <c r="Y24" s="123">
        <v>2076161</v>
      </c>
      <c r="Z24" s="120">
        <v>2011</v>
      </c>
      <c r="AA24" s="120" t="s">
        <v>1355</v>
      </c>
      <c r="AB24" s="120" t="s">
        <v>1356</v>
      </c>
      <c r="AC24" s="120" t="s">
        <v>1357</v>
      </c>
      <c r="AD24" s="121">
        <v>3.6000000000000001E-5</v>
      </c>
      <c r="AF24" s="120" t="s">
        <v>528</v>
      </c>
      <c r="AH24" s="120" t="s">
        <v>147</v>
      </c>
      <c r="AI24" s="120">
        <v>21</v>
      </c>
      <c r="AJ24" s="120">
        <v>9</v>
      </c>
      <c r="AK24" s="120" t="s">
        <v>231</v>
      </c>
      <c r="AM24" s="120" t="s">
        <v>110</v>
      </c>
      <c r="AN24" s="120" t="s">
        <v>1342</v>
      </c>
      <c r="AO24" s="120" t="s">
        <v>525</v>
      </c>
      <c r="AP24" s="120" t="s">
        <v>119</v>
      </c>
      <c r="AQ24" s="120" t="s">
        <v>526</v>
      </c>
      <c r="AR24" s="120">
        <v>333415</v>
      </c>
      <c r="AT24" s="120">
        <v>5</v>
      </c>
      <c r="AY24" s="120" t="s">
        <v>122</v>
      </c>
      <c r="BE24" s="120" t="s">
        <v>123</v>
      </c>
      <c r="BG24" s="120">
        <v>3.5999999999999997E-2</v>
      </c>
      <c r="BL24" s="120" t="s">
        <v>527</v>
      </c>
      <c r="BN24" s="120">
        <v>3.5999999999999997E-2</v>
      </c>
      <c r="CM24" s="120">
        <v>1</v>
      </c>
      <c r="CN24" s="120" t="s">
        <v>125</v>
      </c>
      <c r="CO24" s="120" t="s">
        <v>1343</v>
      </c>
      <c r="CU24" s="120" t="s">
        <v>126</v>
      </c>
      <c r="CV24" s="120" t="s">
        <v>1344</v>
      </c>
      <c r="CW24" s="120" t="s">
        <v>1358</v>
      </c>
    </row>
    <row r="25" spans="1:101" x14ac:dyDescent="0.3">
      <c r="A25" s="120" t="s">
        <v>1332</v>
      </c>
      <c r="B25" s="120" t="s">
        <v>1333</v>
      </c>
      <c r="C25" s="120" t="s">
        <v>1334</v>
      </c>
      <c r="D25" s="120" t="s">
        <v>1335</v>
      </c>
      <c r="E25" s="120" t="s">
        <v>1336</v>
      </c>
      <c r="F25" s="120" t="s">
        <v>1337</v>
      </c>
      <c r="G25" s="120" t="s">
        <v>157</v>
      </c>
      <c r="I25" s="121">
        <v>3.6000000000000001E-5</v>
      </c>
      <c r="L25" s="120"/>
      <c r="M25" s="120" t="s">
        <v>528</v>
      </c>
      <c r="N25" s="120" t="s">
        <v>109</v>
      </c>
      <c r="O25" s="122">
        <v>63</v>
      </c>
      <c r="P25" s="120" t="s">
        <v>172</v>
      </c>
      <c r="Q25" s="120" t="s">
        <v>172</v>
      </c>
      <c r="R25" t="str">
        <f>IFERROR(VLOOKUP(S25,'[1]Effects Code'!$C:$D,2,FALSE), S25)</f>
        <v>Malondialdehyde</v>
      </c>
      <c r="S25" s="120" t="s">
        <v>1346</v>
      </c>
      <c r="T25" s="120">
        <v>30</v>
      </c>
      <c r="U25" s="120" t="s">
        <v>122</v>
      </c>
      <c r="V25" s="120" t="str">
        <f t="shared" si="0"/>
        <v>Cyprinidae, 30</v>
      </c>
      <c r="W25" s="120" t="s">
        <v>526</v>
      </c>
      <c r="X25" s="120">
        <v>160447</v>
      </c>
      <c r="Y25" s="123">
        <v>2076161</v>
      </c>
      <c r="Z25" s="120">
        <v>2011</v>
      </c>
      <c r="AA25" s="120" t="s">
        <v>1355</v>
      </c>
      <c r="AB25" s="120" t="s">
        <v>1356</v>
      </c>
      <c r="AC25" s="120" t="s">
        <v>1357</v>
      </c>
      <c r="AD25" s="121">
        <v>3.6000000000000001E-5</v>
      </c>
      <c r="AF25" s="120" t="s">
        <v>528</v>
      </c>
      <c r="AH25" s="120" t="s">
        <v>147</v>
      </c>
      <c r="AI25" s="120">
        <v>21</v>
      </c>
      <c r="AJ25" s="120">
        <v>9</v>
      </c>
      <c r="AK25" s="120" t="s">
        <v>231</v>
      </c>
      <c r="AM25" s="120" t="s">
        <v>110</v>
      </c>
      <c r="AN25" s="120" t="s">
        <v>1342</v>
      </c>
      <c r="AO25" s="120" t="s">
        <v>525</v>
      </c>
      <c r="AP25" s="120" t="s">
        <v>119</v>
      </c>
      <c r="AQ25" s="120" t="s">
        <v>526</v>
      </c>
      <c r="AR25" s="120">
        <v>333415</v>
      </c>
      <c r="AT25" s="120">
        <v>30</v>
      </c>
      <c r="AY25" s="120" t="s">
        <v>122</v>
      </c>
      <c r="BE25" s="120" t="s">
        <v>123</v>
      </c>
      <c r="BG25" s="120">
        <v>3.5999999999999997E-2</v>
      </c>
      <c r="BL25" s="120" t="s">
        <v>527</v>
      </c>
      <c r="BN25" s="120">
        <v>3.5999999999999997E-2</v>
      </c>
      <c r="CM25" s="120">
        <v>1</v>
      </c>
      <c r="CN25" s="120" t="s">
        <v>125</v>
      </c>
      <c r="CO25" s="120" t="s">
        <v>1343</v>
      </c>
      <c r="CU25" s="120" t="s">
        <v>126</v>
      </c>
      <c r="CV25" s="120" t="s">
        <v>1344</v>
      </c>
      <c r="CW25" s="120" t="s">
        <v>1358</v>
      </c>
    </row>
    <row r="26" spans="1:101" x14ac:dyDescent="0.3">
      <c r="A26" s="120" t="s">
        <v>1332</v>
      </c>
      <c r="B26" s="120" t="s">
        <v>1333</v>
      </c>
      <c r="C26" s="120" t="s">
        <v>1334</v>
      </c>
      <c r="D26" s="120" t="s">
        <v>1335</v>
      </c>
      <c r="E26" s="120" t="s">
        <v>1336</v>
      </c>
      <c r="F26" s="120" t="s">
        <v>1337</v>
      </c>
      <c r="G26" s="120" t="s">
        <v>157</v>
      </c>
      <c r="I26" s="121">
        <v>3.6000000000000001E-5</v>
      </c>
      <c r="L26" s="120"/>
      <c r="M26" s="120" t="s">
        <v>528</v>
      </c>
      <c r="N26" s="120" t="s">
        <v>109</v>
      </c>
      <c r="O26" s="122">
        <v>63</v>
      </c>
      <c r="P26" s="120" t="s">
        <v>172</v>
      </c>
      <c r="Q26" s="120" t="s">
        <v>173</v>
      </c>
      <c r="R26" t="str">
        <f>IFERROR(VLOOKUP(S26,'[1]Effects Code'!$C:$D,2,FALSE), S26)</f>
        <v>Catalase</v>
      </c>
      <c r="S26" s="120" t="s">
        <v>1366</v>
      </c>
      <c r="T26" s="120">
        <v>30</v>
      </c>
      <c r="U26" s="120" t="s">
        <v>122</v>
      </c>
      <c r="V26" s="120" t="str">
        <f t="shared" si="0"/>
        <v>Cyprinidae, 30</v>
      </c>
      <c r="W26" s="120" t="s">
        <v>526</v>
      </c>
      <c r="X26" s="120">
        <v>160447</v>
      </c>
      <c r="Y26" s="123">
        <v>2076161</v>
      </c>
      <c r="Z26" s="120">
        <v>2011</v>
      </c>
      <c r="AA26" s="120" t="s">
        <v>1355</v>
      </c>
      <c r="AB26" s="120" t="s">
        <v>1356</v>
      </c>
      <c r="AC26" s="120" t="s">
        <v>1357</v>
      </c>
      <c r="AD26" s="121">
        <v>3.6000000000000001E-5</v>
      </c>
      <c r="AF26" s="120" t="s">
        <v>528</v>
      </c>
      <c r="AH26" s="120" t="s">
        <v>147</v>
      </c>
      <c r="AI26" s="120">
        <v>21</v>
      </c>
      <c r="AJ26" s="120">
        <v>9</v>
      </c>
      <c r="AK26" s="120" t="s">
        <v>231</v>
      </c>
      <c r="AM26" s="120" t="s">
        <v>110</v>
      </c>
      <c r="AN26" s="120" t="s">
        <v>1342</v>
      </c>
      <c r="AO26" s="120" t="s">
        <v>525</v>
      </c>
      <c r="AP26" s="120" t="s">
        <v>119</v>
      </c>
      <c r="AQ26" s="120" t="s">
        <v>526</v>
      </c>
      <c r="AR26" s="120">
        <v>333415</v>
      </c>
      <c r="AT26" s="120">
        <v>30</v>
      </c>
      <c r="AY26" s="120" t="s">
        <v>122</v>
      </c>
      <c r="BE26" s="120" t="s">
        <v>123</v>
      </c>
      <c r="BG26" s="120">
        <v>3.5999999999999997E-2</v>
      </c>
      <c r="BL26" s="120" t="s">
        <v>527</v>
      </c>
      <c r="BN26" s="120">
        <v>3.5999999999999997E-2</v>
      </c>
      <c r="CM26" s="120">
        <v>1</v>
      </c>
      <c r="CN26" s="120" t="s">
        <v>125</v>
      </c>
      <c r="CO26" s="120" t="s">
        <v>1343</v>
      </c>
      <c r="CU26" s="120" t="s">
        <v>126</v>
      </c>
      <c r="CV26" s="120" t="s">
        <v>1344</v>
      </c>
      <c r="CW26" s="120" t="s">
        <v>1358</v>
      </c>
    </row>
    <row r="27" spans="1:101" x14ac:dyDescent="0.3">
      <c r="A27" s="120" t="s">
        <v>1332</v>
      </c>
      <c r="B27" s="120" t="s">
        <v>1333</v>
      </c>
      <c r="C27" s="120" t="s">
        <v>1334</v>
      </c>
      <c r="D27" s="120" t="s">
        <v>1335</v>
      </c>
      <c r="E27" s="120" t="s">
        <v>1336</v>
      </c>
      <c r="F27" s="120" t="s">
        <v>1337</v>
      </c>
      <c r="G27" s="120" t="s">
        <v>157</v>
      </c>
      <c r="I27" s="121">
        <v>3.6000000000000001E-5</v>
      </c>
      <c r="L27" s="120"/>
      <c r="M27" s="120" t="s">
        <v>528</v>
      </c>
      <c r="N27" s="120" t="s">
        <v>109</v>
      </c>
      <c r="O27" s="122">
        <v>63</v>
      </c>
      <c r="P27" s="120" t="s">
        <v>172</v>
      </c>
      <c r="Q27" s="120" t="s">
        <v>173</v>
      </c>
      <c r="R27" t="str">
        <f>IFERROR(VLOOKUP(S27,'[1]Effects Code'!$C:$D,2,FALSE), S27)</f>
        <v>Glutathione peroxidase</v>
      </c>
      <c r="S27" s="120" t="s">
        <v>1354</v>
      </c>
      <c r="T27" s="120">
        <v>30</v>
      </c>
      <c r="U27" s="120" t="s">
        <v>122</v>
      </c>
      <c r="V27" s="120" t="str">
        <f t="shared" si="0"/>
        <v>Cyprinidae, 30</v>
      </c>
      <c r="W27" s="120" t="s">
        <v>526</v>
      </c>
      <c r="X27" s="120">
        <v>160447</v>
      </c>
      <c r="Y27" s="123">
        <v>2076161</v>
      </c>
      <c r="Z27" s="120">
        <v>2011</v>
      </c>
      <c r="AA27" s="120" t="s">
        <v>1355</v>
      </c>
      <c r="AB27" s="120" t="s">
        <v>1356</v>
      </c>
      <c r="AC27" s="120" t="s">
        <v>1357</v>
      </c>
      <c r="AD27" s="121">
        <v>3.6000000000000001E-5</v>
      </c>
      <c r="AF27" s="120" t="s">
        <v>528</v>
      </c>
      <c r="AH27" s="120" t="s">
        <v>147</v>
      </c>
      <c r="AI27" s="120">
        <v>21</v>
      </c>
      <c r="AJ27" s="120">
        <v>9</v>
      </c>
      <c r="AK27" s="120" t="s">
        <v>231</v>
      </c>
      <c r="AM27" s="120" t="s">
        <v>110</v>
      </c>
      <c r="AN27" s="120" t="s">
        <v>1342</v>
      </c>
      <c r="AO27" s="120" t="s">
        <v>525</v>
      </c>
      <c r="AP27" s="120" t="s">
        <v>119</v>
      </c>
      <c r="AQ27" s="120" t="s">
        <v>526</v>
      </c>
      <c r="AR27" s="120">
        <v>333415</v>
      </c>
      <c r="AT27" s="120">
        <v>30</v>
      </c>
      <c r="AY27" s="120" t="s">
        <v>122</v>
      </c>
      <c r="BE27" s="120" t="s">
        <v>123</v>
      </c>
      <c r="BG27" s="120">
        <v>3.5999999999999997E-2</v>
      </c>
      <c r="BL27" s="120" t="s">
        <v>527</v>
      </c>
      <c r="BN27" s="120">
        <v>3.5999999999999997E-2</v>
      </c>
      <c r="CM27" s="120">
        <v>1</v>
      </c>
      <c r="CN27" s="120" t="s">
        <v>125</v>
      </c>
      <c r="CO27" s="120" t="s">
        <v>1343</v>
      </c>
      <c r="CU27" s="120" t="s">
        <v>126</v>
      </c>
      <c r="CV27" s="120" t="s">
        <v>1344</v>
      </c>
      <c r="CW27" s="120" t="s">
        <v>1358</v>
      </c>
    </row>
    <row r="28" spans="1:101" x14ac:dyDescent="0.3">
      <c r="A28" s="120" t="s">
        <v>1332</v>
      </c>
      <c r="B28" s="120" t="s">
        <v>1333</v>
      </c>
      <c r="C28" s="120" t="s">
        <v>1334</v>
      </c>
      <c r="D28" s="120" t="s">
        <v>1335</v>
      </c>
      <c r="E28" s="120" t="s">
        <v>1336</v>
      </c>
      <c r="F28" s="120" t="s">
        <v>1337</v>
      </c>
      <c r="G28" s="120" t="s">
        <v>157</v>
      </c>
      <c r="I28" s="121">
        <v>3.6000000000000001E-5</v>
      </c>
      <c r="L28" s="120"/>
      <c r="M28" s="120" t="s">
        <v>528</v>
      </c>
      <c r="N28" s="120" t="s">
        <v>109</v>
      </c>
      <c r="O28" s="122">
        <v>63</v>
      </c>
      <c r="P28" s="120" t="s">
        <v>172</v>
      </c>
      <c r="Q28" s="120" t="s">
        <v>173</v>
      </c>
      <c r="R28" t="str">
        <f>IFERROR(VLOOKUP(S28,'[1]Effects Code'!$C:$D,2,FALSE), S28)</f>
        <v>Superoxide dismutase (SOD) enzyme activity</v>
      </c>
      <c r="S28" s="120" t="s">
        <v>1360</v>
      </c>
      <c r="T28" s="120">
        <v>30</v>
      </c>
      <c r="U28" s="120" t="s">
        <v>122</v>
      </c>
      <c r="V28" s="120" t="str">
        <f t="shared" si="0"/>
        <v>Cyprinidae, 30</v>
      </c>
      <c r="W28" s="120" t="s">
        <v>526</v>
      </c>
      <c r="X28" s="120">
        <v>160447</v>
      </c>
      <c r="Y28" s="123">
        <v>2076161</v>
      </c>
      <c r="Z28" s="120">
        <v>2011</v>
      </c>
      <c r="AA28" s="120" t="s">
        <v>1355</v>
      </c>
      <c r="AB28" s="120" t="s">
        <v>1356</v>
      </c>
      <c r="AC28" s="120" t="s">
        <v>1357</v>
      </c>
      <c r="AD28" s="121">
        <v>3.6000000000000001E-5</v>
      </c>
      <c r="AF28" s="120" t="s">
        <v>528</v>
      </c>
      <c r="AH28" s="120" t="s">
        <v>147</v>
      </c>
      <c r="AI28" s="120">
        <v>21</v>
      </c>
      <c r="AJ28" s="120">
        <v>9</v>
      </c>
      <c r="AK28" s="120" t="s">
        <v>231</v>
      </c>
      <c r="AM28" s="120" t="s">
        <v>110</v>
      </c>
      <c r="AN28" s="120" t="s">
        <v>1342</v>
      </c>
      <c r="AO28" s="120" t="s">
        <v>525</v>
      </c>
      <c r="AP28" s="120" t="s">
        <v>119</v>
      </c>
      <c r="AQ28" s="120" t="s">
        <v>526</v>
      </c>
      <c r="AR28" s="120">
        <v>333415</v>
      </c>
      <c r="AT28" s="120">
        <v>30</v>
      </c>
      <c r="AY28" s="120" t="s">
        <v>122</v>
      </c>
      <c r="BE28" s="120" t="s">
        <v>123</v>
      </c>
      <c r="BG28" s="120">
        <v>3.5999999999999997E-2</v>
      </c>
      <c r="BL28" s="120" t="s">
        <v>527</v>
      </c>
      <c r="BN28" s="120">
        <v>3.5999999999999997E-2</v>
      </c>
      <c r="CM28" s="120">
        <v>1</v>
      </c>
      <c r="CN28" s="120" t="s">
        <v>125</v>
      </c>
      <c r="CO28" s="120" t="s">
        <v>1343</v>
      </c>
      <c r="CU28" s="120" t="s">
        <v>126</v>
      </c>
      <c r="CV28" s="120" t="s">
        <v>1344</v>
      </c>
      <c r="CW28" s="120" t="s">
        <v>1358</v>
      </c>
    </row>
    <row r="29" spans="1:101" x14ac:dyDescent="0.3">
      <c r="A29" s="120" t="s">
        <v>1332</v>
      </c>
      <c r="B29" s="120" t="s">
        <v>1333</v>
      </c>
      <c r="C29" s="120" t="s">
        <v>1334</v>
      </c>
      <c r="D29" s="120" t="s">
        <v>1335</v>
      </c>
      <c r="E29" s="120" t="s">
        <v>1336</v>
      </c>
      <c r="F29" s="120" t="s">
        <v>1337</v>
      </c>
      <c r="G29" s="120" t="s">
        <v>157</v>
      </c>
      <c r="I29" s="121">
        <v>3.6000000000000001E-5</v>
      </c>
      <c r="L29" s="120"/>
      <c r="M29" s="120" t="s">
        <v>528</v>
      </c>
      <c r="N29" s="120" t="s">
        <v>109</v>
      </c>
      <c r="O29" s="122">
        <v>63</v>
      </c>
      <c r="P29" s="120" t="s">
        <v>172</v>
      </c>
      <c r="Q29" s="120" t="s">
        <v>173</v>
      </c>
      <c r="R29" t="str">
        <f>IFERROR(VLOOKUP(S29,'[1]Effects Code'!$C:$D,2,FALSE), S29)</f>
        <v>Superoxide dismutase (SOD) enzyme activity</v>
      </c>
      <c r="S29" s="120" t="s">
        <v>1360</v>
      </c>
      <c r="T29" s="120">
        <v>15</v>
      </c>
      <c r="U29" s="120" t="s">
        <v>122</v>
      </c>
      <c r="V29" s="120" t="str">
        <f t="shared" si="0"/>
        <v>Cyprinidae, 15</v>
      </c>
      <c r="W29" s="120" t="s">
        <v>526</v>
      </c>
      <c r="X29" s="120">
        <v>160447</v>
      </c>
      <c r="Y29" s="123">
        <v>2076161</v>
      </c>
      <c r="Z29" s="120">
        <v>2011</v>
      </c>
      <c r="AA29" s="120" t="s">
        <v>1355</v>
      </c>
      <c r="AB29" s="120" t="s">
        <v>1356</v>
      </c>
      <c r="AC29" s="120" t="s">
        <v>1357</v>
      </c>
      <c r="AD29" s="121">
        <v>3.6000000000000001E-5</v>
      </c>
      <c r="AF29" s="120" t="s">
        <v>528</v>
      </c>
      <c r="AH29" s="120" t="s">
        <v>147</v>
      </c>
      <c r="AI29" s="120">
        <v>21</v>
      </c>
      <c r="AJ29" s="120">
        <v>9</v>
      </c>
      <c r="AK29" s="120" t="s">
        <v>231</v>
      </c>
      <c r="AM29" s="120" t="s">
        <v>110</v>
      </c>
      <c r="AN29" s="120" t="s">
        <v>1342</v>
      </c>
      <c r="AO29" s="120" t="s">
        <v>525</v>
      </c>
      <c r="AP29" s="120" t="s">
        <v>119</v>
      </c>
      <c r="AQ29" s="120" t="s">
        <v>526</v>
      </c>
      <c r="AR29" s="120">
        <v>333415</v>
      </c>
      <c r="AT29" s="120">
        <v>15</v>
      </c>
      <c r="AY29" s="120" t="s">
        <v>122</v>
      </c>
      <c r="BE29" s="120" t="s">
        <v>123</v>
      </c>
      <c r="BG29" s="120">
        <v>3.5999999999999997E-2</v>
      </c>
      <c r="BL29" s="120" t="s">
        <v>527</v>
      </c>
      <c r="BN29" s="120">
        <v>3.5999999999999997E-2</v>
      </c>
      <c r="CM29" s="120">
        <v>1</v>
      </c>
      <c r="CN29" s="120" t="s">
        <v>125</v>
      </c>
      <c r="CO29" s="120" t="s">
        <v>1343</v>
      </c>
      <c r="CU29" s="120" t="s">
        <v>126</v>
      </c>
      <c r="CV29" s="120" t="s">
        <v>1344</v>
      </c>
      <c r="CW29" s="120" t="s">
        <v>1358</v>
      </c>
    </row>
    <row r="30" spans="1:101" x14ac:dyDescent="0.3">
      <c r="A30" s="120" t="s">
        <v>1332</v>
      </c>
      <c r="B30" s="120" t="s">
        <v>1333</v>
      </c>
      <c r="C30" s="120" t="s">
        <v>1334</v>
      </c>
      <c r="D30" s="120" t="s">
        <v>1335</v>
      </c>
      <c r="E30" s="120" t="s">
        <v>1336</v>
      </c>
      <c r="F30" s="120" t="s">
        <v>1337</v>
      </c>
      <c r="G30" s="120" t="s">
        <v>157</v>
      </c>
      <c r="I30" s="121">
        <v>3.6000000000000001E-5</v>
      </c>
      <c r="L30" s="120"/>
      <c r="M30" s="120" t="s">
        <v>528</v>
      </c>
      <c r="N30" s="120" t="s">
        <v>109</v>
      </c>
      <c r="O30" s="122">
        <v>63</v>
      </c>
      <c r="P30" s="120" t="s">
        <v>172</v>
      </c>
      <c r="Q30" s="120" t="s">
        <v>173</v>
      </c>
      <c r="R30" t="str">
        <f>IFERROR(VLOOKUP(S30,'[1]Effects Code'!$C:$D,2,FALSE), S30)</f>
        <v>Glutathione S-transferase</v>
      </c>
      <c r="S30" s="120" t="s">
        <v>1361</v>
      </c>
      <c r="T30" s="120">
        <v>30</v>
      </c>
      <c r="U30" s="120" t="s">
        <v>122</v>
      </c>
      <c r="V30" s="120" t="str">
        <f t="shared" si="0"/>
        <v>Cyprinidae, 30</v>
      </c>
      <c r="W30" s="120" t="s">
        <v>526</v>
      </c>
      <c r="X30" s="120">
        <v>160447</v>
      </c>
      <c r="Y30" s="123">
        <v>2076161</v>
      </c>
      <c r="Z30" s="120">
        <v>2011</v>
      </c>
      <c r="AA30" s="120" t="s">
        <v>1355</v>
      </c>
      <c r="AB30" s="120" t="s">
        <v>1356</v>
      </c>
      <c r="AC30" s="120" t="s">
        <v>1357</v>
      </c>
      <c r="AD30" s="121">
        <v>3.6000000000000001E-5</v>
      </c>
      <c r="AF30" s="120" t="s">
        <v>528</v>
      </c>
      <c r="AH30" s="120" t="s">
        <v>147</v>
      </c>
      <c r="AI30" s="120">
        <v>21</v>
      </c>
      <c r="AJ30" s="120">
        <v>9</v>
      </c>
      <c r="AK30" s="120" t="s">
        <v>231</v>
      </c>
      <c r="AM30" s="120" t="s">
        <v>110</v>
      </c>
      <c r="AN30" s="120" t="s">
        <v>1342</v>
      </c>
      <c r="AO30" s="120" t="s">
        <v>525</v>
      </c>
      <c r="AP30" s="120" t="s">
        <v>119</v>
      </c>
      <c r="AQ30" s="120" t="s">
        <v>526</v>
      </c>
      <c r="AR30" s="120">
        <v>333415</v>
      </c>
      <c r="AT30" s="120">
        <v>30</v>
      </c>
      <c r="AY30" s="120" t="s">
        <v>122</v>
      </c>
      <c r="BE30" s="120" t="s">
        <v>123</v>
      </c>
      <c r="BG30" s="120">
        <v>3.5999999999999997E-2</v>
      </c>
      <c r="BL30" s="120" t="s">
        <v>527</v>
      </c>
      <c r="BN30" s="120">
        <v>3.5999999999999997E-2</v>
      </c>
      <c r="CM30" s="120">
        <v>1</v>
      </c>
      <c r="CN30" s="120" t="s">
        <v>125</v>
      </c>
      <c r="CO30" s="120" t="s">
        <v>1343</v>
      </c>
      <c r="CU30" s="120" t="s">
        <v>126</v>
      </c>
      <c r="CV30" s="120" t="s">
        <v>1344</v>
      </c>
      <c r="CW30" s="120" t="s">
        <v>1362</v>
      </c>
    </row>
    <row r="31" spans="1:101" x14ac:dyDescent="0.3">
      <c r="A31" s="120" t="s">
        <v>1332</v>
      </c>
      <c r="B31" s="120" t="s">
        <v>1333</v>
      </c>
      <c r="C31" s="120" t="s">
        <v>1334</v>
      </c>
      <c r="D31" s="120" t="s">
        <v>1335</v>
      </c>
      <c r="E31" s="120" t="s">
        <v>1336</v>
      </c>
      <c r="F31" s="120" t="s">
        <v>1337</v>
      </c>
      <c r="G31" s="120" t="s">
        <v>157</v>
      </c>
      <c r="I31" s="121">
        <v>3.6000000000000001E-5</v>
      </c>
      <c r="L31" s="120"/>
      <c r="M31" s="120" t="s">
        <v>528</v>
      </c>
      <c r="N31" s="120" t="s">
        <v>109</v>
      </c>
      <c r="O31" s="122">
        <v>63</v>
      </c>
      <c r="P31" s="120" t="s">
        <v>172</v>
      </c>
      <c r="Q31" s="120" t="s">
        <v>173</v>
      </c>
      <c r="R31" t="str">
        <f>IFERROR(VLOOKUP(S31,'[1]Effects Code'!$C:$D,2,FALSE), S31)</f>
        <v>Glutathione S-transferase</v>
      </c>
      <c r="S31" s="120" t="s">
        <v>1361</v>
      </c>
      <c r="T31" s="120">
        <v>5</v>
      </c>
      <c r="U31" s="120" t="s">
        <v>122</v>
      </c>
      <c r="V31" s="120" t="str">
        <f t="shared" si="0"/>
        <v>Cyprinidae, 5</v>
      </c>
      <c r="W31" s="120" t="s">
        <v>526</v>
      </c>
      <c r="X31" s="120">
        <v>160447</v>
      </c>
      <c r="Y31" s="123">
        <v>2076161</v>
      </c>
      <c r="Z31" s="120">
        <v>2011</v>
      </c>
      <c r="AA31" s="120" t="s">
        <v>1355</v>
      </c>
      <c r="AB31" s="120" t="s">
        <v>1356</v>
      </c>
      <c r="AC31" s="120" t="s">
        <v>1357</v>
      </c>
      <c r="AD31" s="121">
        <v>3.6000000000000001E-5</v>
      </c>
      <c r="AF31" s="120" t="s">
        <v>528</v>
      </c>
      <c r="AH31" s="120" t="s">
        <v>147</v>
      </c>
      <c r="AI31" s="120">
        <v>21</v>
      </c>
      <c r="AJ31" s="120">
        <v>9</v>
      </c>
      <c r="AK31" s="120" t="s">
        <v>231</v>
      </c>
      <c r="AM31" s="120" t="s">
        <v>110</v>
      </c>
      <c r="AN31" s="120" t="s">
        <v>1342</v>
      </c>
      <c r="AO31" s="120" t="s">
        <v>525</v>
      </c>
      <c r="AP31" s="120" t="s">
        <v>119</v>
      </c>
      <c r="AQ31" s="120" t="s">
        <v>526</v>
      </c>
      <c r="AR31" s="120">
        <v>333415</v>
      </c>
      <c r="AT31" s="120">
        <v>5</v>
      </c>
      <c r="AY31" s="120" t="s">
        <v>122</v>
      </c>
      <c r="BE31" s="120" t="s">
        <v>123</v>
      </c>
      <c r="BG31" s="120">
        <v>3.5999999999999997E-2</v>
      </c>
      <c r="BL31" s="120" t="s">
        <v>527</v>
      </c>
      <c r="BN31" s="120">
        <v>3.5999999999999997E-2</v>
      </c>
      <c r="CM31" s="120">
        <v>1</v>
      </c>
      <c r="CN31" s="120" t="s">
        <v>125</v>
      </c>
      <c r="CO31" s="120" t="s">
        <v>1343</v>
      </c>
      <c r="CU31" s="120" t="s">
        <v>126</v>
      </c>
      <c r="CV31" s="120" t="s">
        <v>1344</v>
      </c>
      <c r="CW31" s="120" t="s">
        <v>1362</v>
      </c>
    </row>
    <row r="32" spans="1:101" x14ac:dyDescent="0.3">
      <c r="A32" s="120" t="s">
        <v>1332</v>
      </c>
      <c r="B32" s="120" t="s">
        <v>1333</v>
      </c>
      <c r="C32" s="120" t="s">
        <v>1334</v>
      </c>
      <c r="D32" s="120" t="s">
        <v>1335</v>
      </c>
      <c r="E32" s="120" t="s">
        <v>1336</v>
      </c>
      <c r="F32" s="120" t="s">
        <v>1337</v>
      </c>
      <c r="G32" s="120" t="s">
        <v>143</v>
      </c>
      <c r="I32" s="121">
        <v>3.6000000000000001E-5</v>
      </c>
      <c r="L32" s="120"/>
      <c r="M32" s="120" t="s">
        <v>528</v>
      </c>
      <c r="N32" s="120" t="s">
        <v>109</v>
      </c>
      <c r="O32" s="122">
        <v>63</v>
      </c>
      <c r="P32" s="120" t="s">
        <v>172</v>
      </c>
      <c r="Q32" s="120" t="s">
        <v>173</v>
      </c>
      <c r="R32" t="str">
        <f>IFERROR(VLOOKUP(S32,'[1]Effects Code'!$C:$D,2,FALSE), S32)</f>
        <v>Glutathione S-transferase</v>
      </c>
      <c r="S32" s="120" t="s">
        <v>1361</v>
      </c>
      <c r="T32" s="120">
        <v>30</v>
      </c>
      <c r="U32" s="120" t="s">
        <v>122</v>
      </c>
      <c r="V32" s="120" t="str">
        <f t="shared" si="0"/>
        <v>Cyprinidae, 30</v>
      </c>
      <c r="W32" s="120" t="s">
        <v>526</v>
      </c>
      <c r="X32" s="120">
        <v>160447</v>
      </c>
      <c r="Y32" s="123">
        <v>2076161</v>
      </c>
      <c r="Z32" s="120">
        <v>2011</v>
      </c>
      <c r="AA32" s="120" t="s">
        <v>1355</v>
      </c>
      <c r="AB32" s="120" t="s">
        <v>1356</v>
      </c>
      <c r="AC32" s="120" t="s">
        <v>1357</v>
      </c>
      <c r="AD32" s="121">
        <v>3.6000000000000001E-5</v>
      </c>
      <c r="AF32" s="120" t="s">
        <v>528</v>
      </c>
      <c r="AH32" s="120" t="s">
        <v>147</v>
      </c>
      <c r="AI32" s="120">
        <v>21</v>
      </c>
      <c r="AJ32" s="120">
        <v>9</v>
      </c>
      <c r="AK32" s="120" t="s">
        <v>231</v>
      </c>
      <c r="AM32" s="120" t="s">
        <v>110</v>
      </c>
      <c r="AN32" s="120" t="s">
        <v>1342</v>
      </c>
      <c r="AO32" s="120" t="s">
        <v>525</v>
      </c>
      <c r="AP32" s="120" t="s">
        <v>119</v>
      </c>
      <c r="AQ32" s="120" t="s">
        <v>526</v>
      </c>
      <c r="AR32" s="120">
        <v>333415</v>
      </c>
      <c r="AT32" s="120">
        <v>30</v>
      </c>
      <c r="AY32" s="120" t="s">
        <v>122</v>
      </c>
      <c r="BE32" s="120" t="s">
        <v>123</v>
      </c>
      <c r="BG32" s="120">
        <v>3.5999999999999997E-2</v>
      </c>
      <c r="BL32" s="120" t="s">
        <v>527</v>
      </c>
      <c r="BN32" s="120">
        <v>3.5999999999999997E-2</v>
      </c>
      <c r="CM32" s="120">
        <v>1</v>
      </c>
      <c r="CN32" s="120" t="s">
        <v>125</v>
      </c>
      <c r="CO32" s="120" t="s">
        <v>1343</v>
      </c>
      <c r="CU32" s="120" t="s">
        <v>126</v>
      </c>
      <c r="CV32" s="120" t="s">
        <v>1344</v>
      </c>
      <c r="CW32" s="120" t="s">
        <v>1365</v>
      </c>
    </row>
    <row r="33" spans="1:101" x14ac:dyDescent="0.3">
      <c r="A33" s="120" t="s">
        <v>1332</v>
      </c>
      <c r="B33" s="120" t="s">
        <v>1333</v>
      </c>
      <c r="C33" s="120" t="s">
        <v>1334</v>
      </c>
      <c r="D33" s="120" t="s">
        <v>1335</v>
      </c>
      <c r="E33" s="120" t="s">
        <v>1336</v>
      </c>
      <c r="F33" s="120" t="s">
        <v>1337</v>
      </c>
      <c r="G33" s="120" t="s">
        <v>157</v>
      </c>
      <c r="I33" s="121">
        <v>3.6000000000000001E-5</v>
      </c>
      <c r="L33" s="120"/>
      <c r="M33" s="120" t="s">
        <v>528</v>
      </c>
      <c r="N33" s="120" t="s">
        <v>109</v>
      </c>
      <c r="O33" s="122">
        <v>63</v>
      </c>
      <c r="P33" s="120" t="s">
        <v>172</v>
      </c>
      <c r="Q33" s="120" t="s">
        <v>173</v>
      </c>
      <c r="R33" t="str">
        <f>IFERROR(VLOOKUP(S33,'[1]Effects Code'!$C:$D,2,FALSE), S33)</f>
        <v>Glutathione S-transferase</v>
      </c>
      <c r="S33" s="120" t="s">
        <v>1361</v>
      </c>
      <c r="T33" s="120">
        <v>30</v>
      </c>
      <c r="U33" s="120" t="s">
        <v>122</v>
      </c>
      <c r="V33" s="120" t="str">
        <f t="shared" si="0"/>
        <v>Cyprinidae, 30</v>
      </c>
      <c r="W33" s="120" t="s">
        <v>526</v>
      </c>
      <c r="X33" s="120">
        <v>160447</v>
      </c>
      <c r="Y33" s="123">
        <v>2076161</v>
      </c>
      <c r="Z33" s="120">
        <v>2011</v>
      </c>
      <c r="AA33" s="120" t="s">
        <v>1355</v>
      </c>
      <c r="AB33" s="120" t="s">
        <v>1356</v>
      </c>
      <c r="AC33" s="120" t="s">
        <v>1357</v>
      </c>
      <c r="AD33" s="121">
        <v>3.6000000000000001E-5</v>
      </c>
      <c r="AF33" s="120" t="s">
        <v>528</v>
      </c>
      <c r="AH33" s="120" t="s">
        <v>147</v>
      </c>
      <c r="AI33" s="120">
        <v>21</v>
      </c>
      <c r="AJ33" s="120">
        <v>9</v>
      </c>
      <c r="AK33" s="120" t="s">
        <v>231</v>
      </c>
      <c r="AM33" s="120" t="s">
        <v>110</v>
      </c>
      <c r="AN33" s="120" t="s">
        <v>1342</v>
      </c>
      <c r="AO33" s="120" t="s">
        <v>525</v>
      </c>
      <c r="AP33" s="120" t="s">
        <v>119</v>
      </c>
      <c r="AQ33" s="120" t="s">
        <v>526</v>
      </c>
      <c r="AR33" s="120">
        <v>333415</v>
      </c>
      <c r="AT33" s="120">
        <v>30</v>
      </c>
      <c r="AY33" s="120" t="s">
        <v>122</v>
      </c>
      <c r="BE33" s="120" t="s">
        <v>123</v>
      </c>
      <c r="BG33" s="120">
        <v>3.5999999999999997E-2</v>
      </c>
      <c r="BL33" s="120" t="s">
        <v>527</v>
      </c>
      <c r="BN33" s="120">
        <v>3.5999999999999997E-2</v>
      </c>
      <c r="CM33" s="120">
        <v>1</v>
      </c>
      <c r="CN33" s="120" t="s">
        <v>125</v>
      </c>
      <c r="CO33" s="120" t="s">
        <v>1343</v>
      </c>
      <c r="CU33" s="120" t="s">
        <v>126</v>
      </c>
      <c r="CV33" s="120" t="s">
        <v>1344</v>
      </c>
      <c r="CW33" s="120" t="s">
        <v>1364</v>
      </c>
    </row>
    <row r="34" spans="1:101" x14ac:dyDescent="0.3">
      <c r="A34" s="120" t="s">
        <v>1332</v>
      </c>
      <c r="B34" s="120" t="s">
        <v>1367</v>
      </c>
      <c r="C34" s="120" t="s">
        <v>1368</v>
      </c>
      <c r="D34" s="120" t="s">
        <v>1369</v>
      </c>
      <c r="E34" s="120" t="s">
        <v>1370</v>
      </c>
      <c r="F34" s="120" t="s">
        <v>1371</v>
      </c>
      <c r="G34" s="120" t="s">
        <v>166</v>
      </c>
      <c r="I34" s="121">
        <v>1E-4</v>
      </c>
      <c r="J34" s="120" t="s">
        <v>117</v>
      </c>
      <c r="L34" s="121">
        <v>1E-3</v>
      </c>
      <c r="M34" s="120" t="s">
        <v>528</v>
      </c>
      <c r="N34" s="120" t="s">
        <v>109</v>
      </c>
      <c r="O34" s="120">
        <v>100</v>
      </c>
      <c r="P34" s="120" t="s">
        <v>245</v>
      </c>
      <c r="Q34" s="120" t="s">
        <v>458</v>
      </c>
      <c r="R34" t="str">
        <f>IFERROR(VLOOKUP(S34,'[1]Effects Code'!$C:$D,2,FALSE), S34)</f>
        <v>Feeding behavior</v>
      </c>
      <c r="S34" s="120" t="s">
        <v>1372</v>
      </c>
      <c r="T34" s="120">
        <v>8.3299999999999999E-2</v>
      </c>
      <c r="U34" s="120" t="s">
        <v>122</v>
      </c>
      <c r="V34" s="120" t="str">
        <f t="shared" si="0"/>
        <v>Salmonidae, 0.0833</v>
      </c>
      <c r="W34" s="120" t="s">
        <v>526</v>
      </c>
      <c r="X34" s="120">
        <v>62247</v>
      </c>
      <c r="Y34" s="123">
        <v>1255110</v>
      </c>
      <c r="Z34" s="120">
        <v>2000</v>
      </c>
      <c r="AA34" s="120" t="s">
        <v>1373</v>
      </c>
      <c r="AB34" s="120" t="s">
        <v>1374</v>
      </c>
      <c r="AC34" s="120" t="s">
        <v>1375</v>
      </c>
      <c r="AD34" s="121">
        <v>1E-4</v>
      </c>
      <c r="AE34" s="121">
        <v>1E-3</v>
      </c>
      <c r="AF34" s="120" t="s">
        <v>528</v>
      </c>
      <c r="AI34" s="120">
        <v>22</v>
      </c>
      <c r="AL34" s="120" t="s">
        <v>1376</v>
      </c>
      <c r="AM34" s="120" t="s">
        <v>110</v>
      </c>
      <c r="AN34" s="120" t="s">
        <v>1377</v>
      </c>
      <c r="AO34" s="120" t="s">
        <v>525</v>
      </c>
      <c r="AP34" s="120" t="s">
        <v>119</v>
      </c>
      <c r="AQ34" s="120" t="s">
        <v>526</v>
      </c>
      <c r="AR34" s="120">
        <v>333415</v>
      </c>
      <c r="AT34" s="120">
        <v>2</v>
      </c>
      <c r="AY34" s="120" t="s">
        <v>276</v>
      </c>
      <c r="BE34" s="120" t="s">
        <v>158</v>
      </c>
      <c r="BG34" s="120">
        <v>0.1</v>
      </c>
      <c r="BL34" s="120" t="s">
        <v>544</v>
      </c>
      <c r="BN34" s="120">
        <v>0.1</v>
      </c>
      <c r="BT34" s="121"/>
      <c r="BV34" s="121"/>
      <c r="BX34" s="120">
        <v>1</v>
      </c>
      <c r="CD34" s="121">
        <v>1</v>
      </c>
      <c r="CM34" s="120">
        <v>3</v>
      </c>
      <c r="CN34" s="120" t="s">
        <v>125</v>
      </c>
      <c r="CO34" s="120">
        <v>8</v>
      </c>
      <c r="CP34" s="120">
        <v>65</v>
      </c>
      <c r="CQ34" s="120" t="s">
        <v>568</v>
      </c>
      <c r="CU34" s="120" t="s">
        <v>126</v>
      </c>
      <c r="CV34" s="120" t="s">
        <v>545</v>
      </c>
      <c r="CW34" s="120" t="s">
        <v>1378</v>
      </c>
    </row>
    <row r="35" spans="1:101" x14ac:dyDescent="0.3">
      <c r="A35" s="120" t="s">
        <v>1332</v>
      </c>
      <c r="B35" s="120" t="s">
        <v>1367</v>
      </c>
      <c r="C35" s="120" t="s">
        <v>1379</v>
      </c>
      <c r="D35" s="120" t="s">
        <v>1380</v>
      </c>
      <c r="E35" s="120" t="s">
        <v>1381</v>
      </c>
      <c r="F35" s="120" t="s">
        <v>1382</v>
      </c>
      <c r="G35" s="120" t="s">
        <v>166</v>
      </c>
      <c r="I35" s="121">
        <v>1E-4</v>
      </c>
      <c r="M35" s="120" t="s">
        <v>528</v>
      </c>
      <c r="N35" s="120" t="s">
        <v>109</v>
      </c>
      <c r="O35" s="120">
        <v>100</v>
      </c>
      <c r="P35" s="120" t="s">
        <v>102</v>
      </c>
      <c r="Q35" s="120" t="s">
        <v>102</v>
      </c>
      <c r="R35" t="str">
        <f>IFERROR(VLOOKUP(S35,'[1]Effects Code'!$C:$D,2,FALSE), S35)</f>
        <v>Hatch</v>
      </c>
      <c r="S35" s="120" t="s">
        <v>116</v>
      </c>
      <c r="U35" s="120" t="s">
        <v>1383</v>
      </c>
      <c r="V35" s="120" t="str">
        <f t="shared" si="0"/>
        <v xml:space="preserve">Salmonidae, </v>
      </c>
      <c r="W35" s="120" t="s">
        <v>526</v>
      </c>
      <c r="X35" s="120">
        <v>84407</v>
      </c>
      <c r="Y35" s="123">
        <v>1255365</v>
      </c>
      <c r="Z35" s="120">
        <v>2003</v>
      </c>
      <c r="AA35" s="120" t="s">
        <v>1384</v>
      </c>
      <c r="AB35" s="120" t="s">
        <v>1385</v>
      </c>
      <c r="AC35" s="120" t="s">
        <v>1386</v>
      </c>
      <c r="AD35" s="121">
        <v>1E-4</v>
      </c>
      <c r="AE35" s="121"/>
      <c r="AF35" s="120" t="s">
        <v>528</v>
      </c>
      <c r="AI35" s="120">
        <v>68</v>
      </c>
      <c r="AL35" s="120" t="s">
        <v>230</v>
      </c>
      <c r="AM35" s="120" t="s">
        <v>110</v>
      </c>
      <c r="AN35" s="120" t="s">
        <v>1377</v>
      </c>
      <c r="AO35" s="120" t="s">
        <v>525</v>
      </c>
      <c r="AP35" s="120" t="s">
        <v>119</v>
      </c>
      <c r="AQ35" s="120" t="s">
        <v>526</v>
      </c>
      <c r="AR35" s="120">
        <v>333415</v>
      </c>
      <c r="AY35" s="120" t="s">
        <v>1383</v>
      </c>
      <c r="BE35" s="120" t="s">
        <v>123</v>
      </c>
      <c r="BG35" s="120">
        <v>0.1</v>
      </c>
      <c r="BL35" s="120" t="s">
        <v>544</v>
      </c>
      <c r="BN35" s="120">
        <v>0.1</v>
      </c>
      <c r="BT35" s="121"/>
      <c r="BV35" s="121"/>
      <c r="CD35" s="121"/>
      <c r="CM35" s="120">
        <v>2</v>
      </c>
      <c r="CN35" s="120" t="s">
        <v>125</v>
      </c>
      <c r="CU35" s="120" t="s">
        <v>126</v>
      </c>
      <c r="CV35" s="120" t="s">
        <v>545</v>
      </c>
      <c r="CW35" s="120" t="s">
        <v>1387</v>
      </c>
    </row>
    <row r="36" spans="1:101" x14ac:dyDescent="0.3">
      <c r="A36" s="120" t="s">
        <v>1332</v>
      </c>
      <c r="B36" s="120" t="s">
        <v>1333</v>
      </c>
      <c r="C36" s="120" t="s">
        <v>1388</v>
      </c>
      <c r="D36" s="120" t="s">
        <v>1389</v>
      </c>
      <c r="E36" s="120" t="s">
        <v>1390</v>
      </c>
      <c r="F36" s="120" t="s">
        <v>1391</v>
      </c>
      <c r="G36" s="120" t="s">
        <v>157</v>
      </c>
      <c r="H36" s="122" t="s">
        <v>207</v>
      </c>
      <c r="I36" s="126">
        <v>4.6999999999999999E-4</v>
      </c>
      <c r="J36" s="120" t="s">
        <v>143</v>
      </c>
      <c r="L36" s="126">
        <v>4.6999999999999999E-4</v>
      </c>
      <c r="M36" s="120" t="s">
        <v>528</v>
      </c>
      <c r="N36" s="120" t="s">
        <v>109</v>
      </c>
      <c r="O36" s="120">
        <v>92.6</v>
      </c>
      <c r="P36" s="120" t="s">
        <v>137</v>
      </c>
      <c r="Q36" s="120" t="s">
        <v>137</v>
      </c>
      <c r="R36" t="str">
        <f>IFERROR(VLOOKUP(S36,'[1]Effects Code'!$C:$D,2,FALSE), S36)</f>
        <v>Fecundity</v>
      </c>
      <c r="S36" s="120" t="s">
        <v>1392</v>
      </c>
      <c r="T36" s="120">
        <v>108</v>
      </c>
      <c r="U36" s="120" t="s">
        <v>122</v>
      </c>
      <c r="V36" s="120" t="str">
        <f t="shared" si="0"/>
        <v>Cyprinidae, 108</v>
      </c>
      <c r="W36" s="120" t="s">
        <v>615</v>
      </c>
      <c r="X36" s="120">
        <v>5604</v>
      </c>
      <c r="Z36" s="120">
        <v>1979</v>
      </c>
      <c r="AA36" s="120" t="s">
        <v>1393</v>
      </c>
      <c r="AB36" s="120" t="s">
        <v>1394</v>
      </c>
      <c r="AE36" s="121"/>
      <c r="AM36" s="120" t="s">
        <v>110</v>
      </c>
      <c r="BT36" s="121"/>
      <c r="BV36" s="121"/>
      <c r="CD36" s="121"/>
    </row>
    <row r="37" spans="1:101" x14ac:dyDescent="0.3">
      <c r="A37" s="120" t="s">
        <v>1332</v>
      </c>
      <c r="B37" s="120" t="s">
        <v>1367</v>
      </c>
      <c r="C37" s="120" t="s">
        <v>1395</v>
      </c>
      <c r="D37" s="120" t="s">
        <v>1396</v>
      </c>
      <c r="E37" s="120" t="s">
        <v>1397</v>
      </c>
      <c r="F37" s="120" t="s">
        <v>1398</v>
      </c>
      <c r="G37" s="120" t="s">
        <v>157</v>
      </c>
      <c r="H37" s="120" t="s">
        <v>207</v>
      </c>
      <c r="I37" s="121">
        <v>5.5000000000000003E-4</v>
      </c>
      <c r="J37" s="120" t="s">
        <v>143</v>
      </c>
      <c r="L37" s="121">
        <v>5.5000000000000003E-4</v>
      </c>
      <c r="M37" s="121" t="s">
        <v>528</v>
      </c>
      <c r="N37" s="120" t="s">
        <v>109</v>
      </c>
      <c r="O37" s="120">
        <v>92.5</v>
      </c>
      <c r="P37" s="120" t="s">
        <v>154</v>
      </c>
      <c r="Q37" s="120" t="s">
        <v>154</v>
      </c>
      <c r="R37" t="str">
        <f>IFERROR(VLOOKUP(S37,'[1]Effects Code'!$C:$D,2,FALSE), S37)</f>
        <v>Length</v>
      </c>
      <c r="S37" s="120" t="s">
        <v>156</v>
      </c>
      <c r="V37" s="120" t="str">
        <f t="shared" si="0"/>
        <v xml:space="preserve">Salmonidae, </v>
      </c>
      <c r="W37" s="120" t="s">
        <v>526</v>
      </c>
      <c r="X37" s="120">
        <v>664</v>
      </c>
      <c r="Y37" s="123">
        <v>1018806</v>
      </c>
      <c r="Z37" s="120">
        <v>1977</v>
      </c>
      <c r="AA37" s="120" t="s">
        <v>1399</v>
      </c>
      <c r="AB37" s="120" t="s">
        <v>1400</v>
      </c>
      <c r="AM37" s="120" t="s">
        <v>110</v>
      </c>
    </row>
    <row r="38" spans="1:101" x14ac:dyDescent="0.3">
      <c r="A38" s="120" t="s">
        <v>1332</v>
      </c>
      <c r="B38" s="120" t="s">
        <v>1367</v>
      </c>
      <c r="C38" s="120" t="s">
        <v>1395</v>
      </c>
      <c r="D38" s="120" t="s">
        <v>1396</v>
      </c>
      <c r="E38" s="120" t="s">
        <v>1397</v>
      </c>
      <c r="F38" s="120" t="s">
        <v>1398</v>
      </c>
      <c r="G38" s="120" t="s">
        <v>157</v>
      </c>
      <c r="H38" s="120" t="s">
        <v>207</v>
      </c>
      <c r="I38" s="121">
        <v>5.5000000000000003E-4</v>
      </c>
      <c r="J38" s="120" t="s">
        <v>143</v>
      </c>
      <c r="L38" s="121">
        <v>5.5000000000000003E-4</v>
      </c>
      <c r="M38" s="121" t="s">
        <v>528</v>
      </c>
      <c r="N38" s="120" t="s">
        <v>109</v>
      </c>
      <c r="O38" s="120">
        <v>92.5</v>
      </c>
      <c r="P38" s="120" t="s">
        <v>154</v>
      </c>
      <c r="Q38" s="120" t="s">
        <v>154</v>
      </c>
      <c r="R38" t="str">
        <f>IFERROR(VLOOKUP(S38,'[1]Effects Code'!$C:$D,2,FALSE), S38)</f>
        <v>Weight</v>
      </c>
      <c r="S38" s="120" t="s">
        <v>167</v>
      </c>
      <c r="V38" s="120" t="str">
        <f t="shared" si="0"/>
        <v xml:space="preserve">Salmonidae, </v>
      </c>
      <c r="W38" s="120" t="s">
        <v>526</v>
      </c>
      <c r="X38" s="120">
        <v>664</v>
      </c>
      <c r="Y38" s="123">
        <v>1018806</v>
      </c>
      <c r="Z38" s="120">
        <v>1977</v>
      </c>
      <c r="AA38" s="120" t="s">
        <v>1399</v>
      </c>
      <c r="AB38" s="120" t="s">
        <v>1400</v>
      </c>
      <c r="AM38" s="120" t="s">
        <v>110</v>
      </c>
    </row>
    <row r="39" spans="1:101" x14ac:dyDescent="0.3">
      <c r="A39" s="120" t="s">
        <v>1332</v>
      </c>
      <c r="B39" s="120" t="s">
        <v>1333</v>
      </c>
      <c r="C39" s="120" t="s">
        <v>1401</v>
      </c>
      <c r="D39" s="120" t="s">
        <v>1402</v>
      </c>
      <c r="E39" s="120" t="s">
        <v>1403</v>
      </c>
      <c r="F39" s="120" t="s">
        <v>1404</v>
      </c>
      <c r="G39" s="120" t="s">
        <v>143</v>
      </c>
      <c r="I39" s="121">
        <v>8.0999999999999996E-4</v>
      </c>
      <c r="L39" s="120"/>
      <c r="M39" s="120" t="s">
        <v>528</v>
      </c>
      <c r="N39" s="120" t="s">
        <v>109</v>
      </c>
      <c r="O39" s="120">
        <v>100</v>
      </c>
      <c r="P39" s="120" t="s">
        <v>172</v>
      </c>
      <c r="Q39" s="120" t="s">
        <v>1405</v>
      </c>
      <c r="R39" t="str">
        <f>IFERROR(VLOOKUP(S39,'[1]Effects Code'!$C:$D,2,FALSE), S39)</f>
        <v>17,20beta-Dihydroxy-4- pregnen-3-one</v>
      </c>
      <c r="S39" s="120" t="s">
        <v>1406</v>
      </c>
      <c r="T39" s="120">
        <v>12</v>
      </c>
      <c r="U39" s="120" t="s">
        <v>122</v>
      </c>
      <c r="V39" s="120" t="str">
        <f t="shared" si="0"/>
        <v>Cyprinidae, 12</v>
      </c>
      <c r="W39" s="120" t="s">
        <v>526</v>
      </c>
      <c r="X39" s="120">
        <v>160615</v>
      </c>
      <c r="Y39" s="123">
        <v>2076420</v>
      </c>
      <c r="Z39" s="120">
        <v>1999</v>
      </c>
      <c r="AA39" s="120" t="s">
        <v>1407</v>
      </c>
      <c r="AB39" s="120" t="s">
        <v>1408</v>
      </c>
      <c r="AC39" s="120" t="s">
        <v>1409</v>
      </c>
      <c r="AD39" s="121">
        <v>8.0999999999999996E-4</v>
      </c>
      <c r="AF39" s="120" t="s">
        <v>528</v>
      </c>
      <c r="AI39" s="120">
        <v>9968</v>
      </c>
      <c r="AL39" s="120" t="s">
        <v>220</v>
      </c>
      <c r="AM39" s="120" t="s">
        <v>110</v>
      </c>
      <c r="AN39" s="120" t="s">
        <v>1342</v>
      </c>
      <c r="AO39" s="120" t="s">
        <v>525</v>
      </c>
      <c r="AP39" s="120" t="s">
        <v>119</v>
      </c>
      <c r="AQ39" s="120" t="s">
        <v>526</v>
      </c>
      <c r="AR39" s="120">
        <v>333415</v>
      </c>
      <c r="AS39" s="120" t="s">
        <v>226</v>
      </c>
      <c r="AT39" s="120">
        <v>12</v>
      </c>
      <c r="AY39" s="120" t="s">
        <v>122</v>
      </c>
      <c r="AZ39" s="120" t="s">
        <v>226</v>
      </c>
      <c r="BE39" s="120" t="s">
        <v>158</v>
      </c>
      <c r="BG39" s="120">
        <v>0.81</v>
      </c>
      <c r="BL39" s="120" t="s">
        <v>544</v>
      </c>
      <c r="BN39" s="120">
        <v>0.81</v>
      </c>
      <c r="CM39" s="120">
        <v>3</v>
      </c>
      <c r="CN39" s="120" t="s">
        <v>176</v>
      </c>
      <c r="CO39" s="120" t="s">
        <v>1410</v>
      </c>
      <c r="CP39" s="120" t="s">
        <v>1411</v>
      </c>
      <c r="CQ39" s="120" t="s">
        <v>528</v>
      </c>
      <c r="CU39" s="120" t="s">
        <v>126</v>
      </c>
      <c r="CV39" s="120" t="s">
        <v>1344</v>
      </c>
      <c r="CW39" s="120" t="s">
        <v>1412</v>
      </c>
    </row>
    <row r="40" spans="1:101" x14ac:dyDescent="0.3">
      <c r="A40" s="120" t="s">
        <v>1332</v>
      </c>
      <c r="B40" s="120" t="s">
        <v>1367</v>
      </c>
      <c r="C40" s="120" t="s">
        <v>1368</v>
      </c>
      <c r="D40" s="120" t="s">
        <v>1369</v>
      </c>
      <c r="E40" s="120" t="s">
        <v>1370</v>
      </c>
      <c r="F40" s="120" t="s">
        <v>1371</v>
      </c>
      <c r="G40" s="120" t="s">
        <v>166</v>
      </c>
      <c r="I40" s="121">
        <v>1E-3</v>
      </c>
      <c r="J40" s="120" t="s">
        <v>117</v>
      </c>
      <c r="L40" s="121">
        <v>0.01</v>
      </c>
      <c r="M40" s="120" t="s">
        <v>528</v>
      </c>
      <c r="N40" s="120" t="s">
        <v>109</v>
      </c>
      <c r="O40" s="120">
        <v>100</v>
      </c>
      <c r="P40" s="120" t="s">
        <v>245</v>
      </c>
      <c r="Q40" s="120" t="s">
        <v>245</v>
      </c>
      <c r="R40" t="str">
        <f>IFERROR(VLOOKUP(S40,'[1]Effects Code'!$C:$D,2,FALSE), S40)</f>
        <v>Migration</v>
      </c>
      <c r="S40" s="120" t="s">
        <v>259</v>
      </c>
      <c r="T40" s="120">
        <v>1</v>
      </c>
      <c r="U40" s="120" t="s">
        <v>122</v>
      </c>
      <c r="V40" s="120" t="str">
        <f t="shared" si="0"/>
        <v>Salmonidae, 1</v>
      </c>
      <c r="W40" s="120" t="s">
        <v>526</v>
      </c>
      <c r="X40" s="120">
        <v>62247</v>
      </c>
      <c r="Y40" s="123">
        <v>1255112</v>
      </c>
      <c r="Z40" s="120">
        <v>2000</v>
      </c>
      <c r="AA40" s="120" t="s">
        <v>1373</v>
      </c>
      <c r="AB40" s="120" t="s">
        <v>1374</v>
      </c>
      <c r="AC40" s="120" t="s">
        <v>1375</v>
      </c>
      <c r="AD40" s="121">
        <v>1E-3</v>
      </c>
      <c r="AE40" s="121">
        <v>0.01</v>
      </c>
      <c r="AF40" s="120" t="s">
        <v>528</v>
      </c>
      <c r="AI40" s="120">
        <v>22</v>
      </c>
      <c r="AJ40" s="120">
        <v>1</v>
      </c>
      <c r="AK40" s="120" t="s">
        <v>512</v>
      </c>
      <c r="AM40" s="120" t="s">
        <v>110</v>
      </c>
      <c r="AN40" s="120" t="s">
        <v>1377</v>
      </c>
      <c r="AO40" s="120" t="s">
        <v>525</v>
      </c>
      <c r="AP40" s="120" t="s">
        <v>119</v>
      </c>
      <c r="AQ40" s="120" t="s">
        <v>526</v>
      </c>
      <c r="AR40" s="120">
        <v>333415</v>
      </c>
      <c r="AT40" s="120">
        <v>24</v>
      </c>
      <c r="AY40" s="120" t="s">
        <v>276</v>
      </c>
      <c r="BE40" s="120" t="s">
        <v>158</v>
      </c>
      <c r="BG40" s="120">
        <v>1</v>
      </c>
      <c r="BL40" s="120" t="s">
        <v>544</v>
      </c>
      <c r="BN40" s="120">
        <v>1</v>
      </c>
      <c r="BT40" s="121"/>
      <c r="BV40" s="121"/>
      <c r="BX40" s="120">
        <v>10</v>
      </c>
      <c r="CD40" s="121">
        <v>10</v>
      </c>
      <c r="CM40" s="120">
        <v>3</v>
      </c>
      <c r="CN40" s="120" t="s">
        <v>125</v>
      </c>
      <c r="CO40" s="120">
        <v>8</v>
      </c>
      <c r="CP40" s="120">
        <v>65</v>
      </c>
      <c r="CQ40" s="120" t="s">
        <v>568</v>
      </c>
      <c r="CU40" s="120" t="s">
        <v>126</v>
      </c>
      <c r="CV40" s="120" t="s">
        <v>545</v>
      </c>
      <c r="CW40" s="120" t="s">
        <v>1413</v>
      </c>
    </row>
    <row r="41" spans="1:101" x14ac:dyDescent="0.3">
      <c r="A41" s="120" t="s">
        <v>1414</v>
      </c>
      <c r="B41" s="120" t="s">
        <v>1415</v>
      </c>
      <c r="C41" s="120" t="s">
        <v>1416</v>
      </c>
      <c r="D41" s="120" t="s">
        <v>1417</v>
      </c>
      <c r="E41" s="120" t="s">
        <v>1418</v>
      </c>
      <c r="F41" s="120" t="s">
        <v>1419</v>
      </c>
      <c r="G41" s="120" t="s">
        <v>1420</v>
      </c>
      <c r="I41" s="121">
        <v>1.2289E-3</v>
      </c>
      <c r="M41" s="120" t="s">
        <v>528</v>
      </c>
      <c r="N41" s="120" t="s">
        <v>109</v>
      </c>
      <c r="O41" s="120">
        <v>50</v>
      </c>
      <c r="P41" s="120" t="s">
        <v>102</v>
      </c>
      <c r="Q41" s="120" t="s">
        <v>102</v>
      </c>
      <c r="R41" t="str">
        <f>IFERROR(VLOOKUP(S41,'[1]Effects Code'!$C:$D,2,FALSE), S41)</f>
        <v>Mortality</v>
      </c>
      <c r="S41" s="120" t="s">
        <v>184</v>
      </c>
      <c r="T41" s="120">
        <v>8</v>
      </c>
      <c r="U41" s="120" t="s">
        <v>122</v>
      </c>
      <c r="V41" s="120" t="str">
        <f t="shared" si="0"/>
        <v>Scaphiopodidae, 8</v>
      </c>
      <c r="W41" s="120" t="s">
        <v>526</v>
      </c>
      <c r="X41" s="120">
        <v>153563</v>
      </c>
      <c r="Y41" s="123">
        <v>1338488</v>
      </c>
      <c r="Z41" s="120">
        <v>2010</v>
      </c>
      <c r="AA41" s="120" t="s">
        <v>1421</v>
      </c>
      <c r="AB41" s="120" t="s">
        <v>1422</v>
      </c>
      <c r="AC41" s="120" t="s">
        <v>1423</v>
      </c>
      <c r="AD41" s="121">
        <v>1.2289E-3</v>
      </c>
      <c r="AE41" s="121"/>
      <c r="AF41" s="120" t="s">
        <v>528</v>
      </c>
      <c r="AH41" s="120" t="s">
        <v>147</v>
      </c>
      <c r="AI41" s="120">
        <v>27698</v>
      </c>
      <c r="AJ41" s="120">
        <v>10</v>
      </c>
      <c r="AK41" s="120" t="s">
        <v>1424</v>
      </c>
      <c r="AL41" s="120" t="s">
        <v>148</v>
      </c>
      <c r="AM41" s="120" t="s">
        <v>110</v>
      </c>
      <c r="AN41" s="120" t="s">
        <v>1425</v>
      </c>
      <c r="AO41" s="120" t="s">
        <v>525</v>
      </c>
      <c r="AP41" s="120" t="s">
        <v>119</v>
      </c>
      <c r="AQ41" s="120" t="s">
        <v>526</v>
      </c>
      <c r="AR41" s="120">
        <v>333415</v>
      </c>
      <c r="AT41" s="120">
        <v>8</v>
      </c>
      <c r="AY41" s="120" t="s">
        <v>122</v>
      </c>
      <c r="BE41" s="120" t="s">
        <v>158</v>
      </c>
      <c r="BG41" s="120">
        <v>1228.9000000000001</v>
      </c>
      <c r="BL41" s="120" t="s">
        <v>1426</v>
      </c>
      <c r="BN41" s="121">
        <v>1228.9000000000001</v>
      </c>
      <c r="CD41" s="121"/>
      <c r="CM41" s="120">
        <v>5</v>
      </c>
      <c r="CN41" s="120" t="s">
        <v>1427</v>
      </c>
      <c r="CO41" s="120" t="s">
        <v>1428</v>
      </c>
      <c r="CU41" s="120" t="s">
        <v>126</v>
      </c>
      <c r="CV41" s="120" t="s">
        <v>545</v>
      </c>
      <c r="CW41" s="120" t="s">
        <v>1429</v>
      </c>
    </row>
    <row r="42" spans="1:101" x14ac:dyDescent="0.3">
      <c r="A42" s="120" t="s">
        <v>1332</v>
      </c>
      <c r="B42" s="120" t="s">
        <v>1430</v>
      </c>
      <c r="C42" s="120" t="s">
        <v>1431</v>
      </c>
      <c r="D42" s="120" t="s">
        <v>1432</v>
      </c>
      <c r="E42" s="120" t="s">
        <v>1433</v>
      </c>
      <c r="F42" s="120" t="s">
        <v>1434</v>
      </c>
      <c r="G42" s="120" t="s">
        <v>185</v>
      </c>
      <c r="I42" s="121">
        <v>1.8500000000000001E-3</v>
      </c>
      <c r="L42" s="120"/>
      <c r="M42" s="120" t="s">
        <v>528</v>
      </c>
      <c r="N42" s="120" t="s">
        <v>109</v>
      </c>
      <c r="O42" s="120">
        <v>100</v>
      </c>
      <c r="P42" s="120" t="s">
        <v>102</v>
      </c>
      <c r="Q42" s="120" t="s">
        <v>102</v>
      </c>
      <c r="R42" t="str">
        <f>IFERROR(VLOOKUP(S42,'[1]Effects Code'!$C:$D,2,FALSE), S42)</f>
        <v>Mortality</v>
      </c>
      <c r="S42" s="120" t="s">
        <v>184</v>
      </c>
      <c r="T42" s="120">
        <v>2</v>
      </c>
      <c r="U42" s="120" t="s">
        <v>122</v>
      </c>
      <c r="V42" s="120" t="str">
        <f t="shared" si="0"/>
        <v>Scophthalmidae, 2</v>
      </c>
      <c r="W42" s="120" t="s">
        <v>615</v>
      </c>
      <c r="X42" s="120">
        <v>159160</v>
      </c>
      <c r="Y42" s="123">
        <v>2075992</v>
      </c>
      <c r="Z42" s="120">
        <v>2012</v>
      </c>
      <c r="AA42" s="120" t="s">
        <v>1435</v>
      </c>
      <c r="AB42" s="120" t="s">
        <v>1436</v>
      </c>
      <c r="AC42" s="120" t="s">
        <v>1437</v>
      </c>
      <c r="AD42" s="121">
        <v>1.8500000000000001E-3</v>
      </c>
      <c r="AF42" s="120" t="s">
        <v>528</v>
      </c>
      <c r="AI42" s="120">
        <v>1977</v>
      </c>
      <c r="AJ42" s="120">
        <v>72</v>
      </c>
      <c r="AK42" s="120" t="s">
        <v>1438</v>
      </c>
      <c r="AL42" s="120" t="s">
        <v>148</v>
      </c>
      <c r="AM42" s="120" t="s">
        <v>110</v>
      </c>
      <c r="AN42" s="120" t="s">
        <v>1439</v>
      </c>
      <c r="AO42" s="120" t="s">
        <v>525</v>
      </c>
      <c r="AP42" s="120" t="s">
        <v>119</v>
      </c>
      <c r="AQ42" s="120" t="s">
        <v>615</v>
      </c>
      <c r="AR42" s="120">
        <v>333415</v>
      </c>
      <c r="AT42" s="120">
        <v>48</v>
      </c>
      <c r="AY42" s="120" t="s">
        <v>276</v>
      </c>
      <c r="BE42" s="120" t="s">
        <v>123</v>
      </c>
      <c r="BG42" s="120">
        <v>1.85</v>
      </c>
      <c r="BL42" s="120" t="s">
        <v>544</v>
      </c>
      <c r="BN42" s="120">
        <v>1.85</v>
      </c>
      <c r="CM42" s="120">
        <v>1</v>
      </c>
      <c r="CN42" s="120" t="s">
        <v>125</v>
      </c>
      <c r="CU42" s="120" t="s">
        <v>126</v>
      </c>
      <c r="CV42" s="120" t="s">
        <v>1344</v>
      </c>
      <c r="CW42" s="120" t="s">
        <v>1440</v>
      </c>
    </row>
    <row r="43" spans="1:101" x14ac:dyDescent="0.3">
      <c r="A43" s="120" t="s">
        <v>1414</v>
      </c>
      <c r="B43" s="120" t="s">
        <v>1441</v>
      </c>
      <c r="C43" s="120" t="s">
        <v>1442</v>
      </c>
      <c r="D43" s="120" t="s">
        <v>1443</v>
      </c>
      <c r="E43" s="120" t="s">
        <v>1444</v>
      </c>
      <c r="F43" s="120" t="s">
        <v>1445</v>
      </c>
      <c r="G43" s="120" t="s">
        <v>157</v>
      </c>
      <c r="I43" s="121">
        <v>2.0999999999999999E-3</v>
      </c>
      <c r="M43" s="120" t="s">
        <v>528</v>
      </c>
      <c r="N43" s="120" t="s">
        <v>109</v>
      </c>
      <c r="O43" s="120">
        <v>99.5</v>
      </c>
      <c r="P43" s="120" t="s">
        <v>102</v>
      </c>
      <c r="Q43" s="120" t="s">
        <v>102</v>
      </c>
      <c r="R43" t="str">
        <f>IFERROR(VLOOKUP(S43,'[1]Effects Code'!$C:$D,2,FALSE), S43)</f>
        <v>Survival</v>
      </c>
      <c r="S43" s="120" t="s">
        <v>233</v>
      </c>
      <c r="U43" s="120" t="s">
        <v>122</v>
      </c>
      <c r="V43" s="120" t="str">
        <f t="shared" si="0"/>
        <v xml:space="preserve">Hylidae, </v>
      </c>
      <c r="W43" s="120" t="s">
        <v>526</v>
      </c>
      <c r="X43" s="120">
        <v>114296</v>
      </c>
      <c r="Y43" s="123">
        <v>1317644</v>
      </c>
      <c r="Z43" s="120">
        <v>2009</v>
      </c>
      <c r="AA43" s="120" t="s">
        <v>530</v>
      </c>
      <c r="AB43" s="120" t="s">
        <v>531</v>
      </c>
      <c r="AC43" s="120" t="s">
        <v>532</v>
      </c>
      <c r="AD43" s="121">
        <v>2.0999999999999999E-3</v>
      </c>
      <c r="AE43" s="121"/>
      <c r="AF43" s="120" t="s">
        <v>528</v>
      </c>
      <c r="AG43" s="120" t="s">
        <v>314</v>
      </c>
      <c r="AH43" s="120" t="s">
        <v>397</v>
      </c>
      <c r="AI43" s="120">
        <v>478</v>
      </c>
      <c r="AL43" s="120" t="s">
        <v>1446</v>
      </c>
      <c r="AM43" s="120" t="s">
        <v>110</v>
      </c>
      <c r="AN43" s="120" t="s">
        <v>1425</v>
      </c>
      <c r="AO43" s="120" t="s">
        <v>525</v>
      </c>
      <c r="AP43" s="120" t="s">
        <v>119</v>
      </c>
      <c r="AQ43" s="120" t="s">
        <v>526</v>
      </c>
      <c r="AR43" s="120">
        <v>333415</v>
      </c>
      <c r="AU43" s="120" t="s">
        <v>260</v>
      </c>
      <c r="AV43" s="120">
        <v>24</v>
      </c>
      <c r="AW43" s="120" t="s">
        <v>207</v>
      </c>
      <c r="AX43" s="120">
        <v>26</v>
      </c>
      <c r="AY43" s="120" t="s">
        <v>122</v>
      </c>
      <c r="BA43" s="120" t="s">
        <v>260</v>
      </c>
      <c r="BB43" s="120">
        <v>24</v>
      </c>
      <c r="BC43" s="120" t="s">
        <v>207</v>
      </c>
      <c r="BD43" s="120">
        <v>26</v>
      </c>
      <c r="BE43" s="120" t="s">
        <v>158</v>
      </c>
      <c r="BG43" s="120">
        <v>2.1</v>
      </c>
      <c r="BL43" s="120" t="s">
        <v>527</v>
      </c>
      <c r="BN43" s="121">
        <v>2.1</v>
      </c>
      <c r="CD43" s="121"/>
      <c r="CM43" s="120">
        <v>1</v>
      </c>
      <c r="CN43" s="120" t="s">
        <v>176</v>
      </c>
      <c r="CO43" s="120" t="s">
        <v>529</v>
      </c>
      <c r="CU43" s="120" t="s">
        <v>177</v>
      </c>
      <c r="CV43" s="120" t="s">
        <v>315</v>
      </c>
      <c r="CW43" s="120" t="s">
        <v>1447</v>
      </c>
    </row>
    <row r="44" spans="1:101" x14ac:dyDescent="0.3">
      <c r="A44" s="120" t="s">
        <v>1414</v>
      </c>
      <c r="B44" s="120" t="s">
        <v>1448</v>
      </c>
      <c r="C44" s="120" t="s">
        <v>1449</v>
      </c>
      <c r="D44" s="120" t="s">
        <v>1450</v>
      </c>
      <c r="E44" s="120" t="s">
        <v>1451</v>
      </c>
      <c r="F44" s="120" t="s">
        <v>1452</v>
      </c>
      <c r="G44" s="120" t="s">
        <v>157</v>
      </c>
      <c r="I44" s="121">
        <v>2.0999999999999999E-3</v>
      </c>
      <c r="M44" s="120" t="s">
        <v>528</v>
      </c>
      <c r="N44" s="120" t="s">
        <v>109</v>
      </c>
      <c r="O44" s="120">
        <v>99.5</v>
      </c>
      <c r="P44" s="120" t="s">
        <v>154</v>
      </c>
      <c r="Q44" s="120" t="s">
        <v>300</v>
      </c>
      <c r="R44" t="str">
        <f>IFERROR(VLOOKUP(S44,'[1]Effects Code'!$C:$D,2,FALSE), S44)</f>
        <v>Metamorphosis</v>
      </c>
      <c r="S44" s="120" t="s">
        <v>1453</v>
      </c>
      <c r="U44" s="120" t="s">
        <v>122</v>
      </c>
      <c r="V44" s="120" t="str">
        <f t="shared" si="0"/>
        <v xml:space="preserve">Ranidae, </v>
      </c>
      <c r="W44" s="120" t="s">
        <v>526</v>
      </c>
      <c r="X44" s="120">
        <v>114296</v>
      </c>
      <c r="Y44" s="123">
        <v>1317647</v>
      </c>
      <c r="Z44" s="120">
        <v>2009</v>
      </c>
      <c r="AA44" s="120" t="s">
        <v>530</v>
      </c>
      <c r="AB44" s="120" t="s">
        <v>531</v>
      </c>
      <c r="AC44" s="120" t="s">
        <v>532</v>
      </c>
      <c r="AD44" s="121">
        <v>2.0999999999999999E-3</v>
      </c>
      <c r="AE44" s="121"/>
      <c r="AF44" s="120" t="s">
        <v>528</v>
      </c>
      <c r="AG44" s="120" t="s">
        <v>314</v>
      </c>
      <c r="AH44" s="120" t="s">
        <v>397</v>
      </c>
      <c r="AI44" s="120">
        <v>358</v>
      </c>
      <c r="AL44" s="120" t="s">
        <v>1446</v>
      </c>
      <c r="AM44" s="120" t="s">
        <v>110</v>
      </c>
      <c r="AN44" s="120" t="s">
        <v>1425</v>
      </c>
      <c r="AO44" s="120" t="s">
        <v>525</v>
      </c>
      <c r="AP44" s="120" t="s">
        <v>119</v>
      </c>
      <c r="AQ44" s="120" t="s">
        <v>526</v>
      </c>
      <c r="AR44" s="120">
        <v>333415</v>
      </c>
      <c r="AU44" s="120" t="s">
        <v>260</v>
      </c>
      <c r="AV44" s="120">
        <v>40</v>
      </c>
      <c r="AW44" s="120" t="s">
        <v>207</v>
      </c>
      <c r="AX44" s="120">
        <v>45</v>
      </c>
      <c r="AY44" s="120" t="s">
        <v>122</v>
      </c>
      <c r="BA44" s="120" t="s">
        <v>260</v>
      </c>
      <c r="BB44" s="120">
        <v>40</v>
      </c>
      <c r="BC44" s="120" t="s">
        <v>207</v>
      </c>
      <c r="BD44" s="120">
        <v>45</v>
      </c>
      <c r="BE44" s="120" t="s">
        <v>158</v>
      </c>
      <c r="BG44" s="120">
        <v>2.1</v>
      </c>
      <c r="BL44" s="120" t="s">
        <v>527</v>
      </c>
      <c r="BN44" s="121">
        <v>2.1</v>
      </c>
      <c r="CD44" s="121"/>
      <c r="CM44" s="120">
        <v>1</v>
      </c>
      <c r="CN44" s="120" t="s">
        <v>176</v>
      </c>
      <c r="CO44" s="120" t="s">
        <v>529</v>
      </c>
      <c r="CU44" s="120" t="s">
        <v>177</v>
      </c>
      <c r="CV44" s="120" t="s">
        <v>315</v>
      </c>
      <c r="CW44" s="120" t="s">
        <v>1454</v>
      </c>
    </row>
    <row r="45" spans="1:101" x14ac:dyDescent="0.3">
      <c r="A45" s="120" t="s">
        <v>1414</v>
      </c>
      <c r="B45" s="120" t="s">
        <v>1441</v>
      </c>
      <c r="C45" s="120" t="s">
        <v>1442</v>
      </c>
      <c r="D45" s="120" t="s">
        <v>1443</v>
      </c>
      <c r="E45" s="120" t="s">
        <v>1444</v>
      </c>
      <c r="F45" s="120" t="s">
        <v>1445</v>
      </c>
      <c r="G45" s="120" t="s">
        <v>157</v>
      </c>
      <c r="I45" s="121">
        <v>2.0999999999999999E-3</v>
      </c>
      <c r="M45" s="120" t="s">
        <v>528</v>
      </c>
      <c r="N45" s="120" t="s">
        <v>109</v>
      </c>
      <c r="O45" s="120">
        <v>99.5</v>
      </c>
      <c r="P45" s="120" t="s">
        <v>154</v>
      </c>
      <c r="Q45" s="120" t="s">
        <v>300</v>
      </c>
      <c r="R45" t="str">
        <f>IFERROR(VLOOKUP(S45,'[1]Effects Code'!$C:$D,2,FALSE), S45)</f>
        <v>Metamorphosis</v>
      </c>
      <c r="S45" s="120" t="s">
        <v>1453</v>
      </c>
      <c r="U45" s="120" t="s">
        <v>122</v>
      </c>
      <c r="V45" s="120" t="str">
        <f t="shared" si="0"/>
        <v xml:space="preserve">Hylidae, </v>
      </c>
      <c r="W45" s="120" t="s">
        <v>526</v>
      </c>
      <c r="X45" s="120">
        <v>114296</v>
      </c>
      <c r="Y45" s="123">
        <v>1317642</v>
      </c>
      <c r="Z45" s="120">
        <v>2009</v>
      </c>
      <c r="AA45" s="120" t="s">
        <v>530</v>
      </c>
      <c r="AB45" s="120" t="s">
        <v>531</v>
      </c>
      <c r="AC45" s="120" t="s">
        <v>532</v>
      </c>
      <c r="AD45" s="121">
        <v>2.0999999999999999E-3</v>
      </c>
      <c r="AE45" s="121"/>
      <c r="AF45" s="120" t="s">
        <v>528</v>
      </c>
      <c r="AG45" s="120" t="s">
        <v>314</v>
      </c>
      <c r="AH45" s="120" t="s">
        <v>397</v>
      </c>
      <c r="AI45" s="120">
        <v>478</v>
      </c>
      <c r="AL45" s="120" t="s">
        <v>1446</v>
      </c>
      <c r="AM45" s="120" t="s">
        <v>110</v>
      </c>
      <c r="AN45" s="120" t="s">
        <v>1425</v>
      </c>
      <c r="AO45" s="120" t="s">
        <v>525</v>
      </c>
      <c r="AP45" s="120" t="s">
        <v>119</v>
      </c>
      <c r="AQ45" s="120" t="s">
        <v>526</v>
      </c>
      <c r="AR45" s="120">
        <v>333415</v>
      </c>
      <c r="AU45" s="120" t="s">
        <v>260</v>
      </c>
      <c r="AV45" s="120">
        <v>24</v>
      </c>
      <c r="AW45" s="120" t="s">
        <v>207</v>
      </c>
      <c r="AX45" s="120">
        <v>26</v>
      </c>
      <c r="AY45" s="120" t="s">
        <v>122</v>
      </c>
      <c r="BA45" s="120" t="s">
        <v>260</v>
      </c>
      <c r="BB45" s="120">
        <v>24</v>
      </c>
      <c r="BC45" s="120" t="s">
        <v>207</v>
      </c>
      <c r="BD45" s="120">
        <v>26</v>
      </c>
      <c r="BE45" s="120" t="s">
        <v>158</v>
      </c>
      <c r="BG45" s="120">
        <v>2.1</v>
      </c>
      <c r="BL45" s="120" t="s">
        <v>527</v>
      </c>
      <c r="BN45" s="121">
        <v>2.1</v>
      </c>
      <c r="CD45" s="121"/>
      <c r="CM45" s="120">
        <v>1</v>
      </c>
      <c r="CN45" s="120" t="s">
        <v>176</v>
      </c>
      <c r="CO45" s="120" t="s">
        <v>529</v>
      </c>
      <c r="CU45" s="120" t="s">
        <v>177</v>
      </c>
      <c r="CV45" s="120" t="s">
        <v>315</v>
      </c>
      <c r="CW45" s="120" t="s">
        <v>1454</v>
      </c>
    </row>
    <row r="46" spans="1:101" x14ac:dyDescent="0.3">
      <c r="A46" s="120" t="s">
        <v>1414</v>
      </c>
      <c r="B46" s="120" t="s">
        <v>1441</v>
      </c>
      <c r="C46" s="120" t="s">
        <v>1442</v>
      </c>
      <c r="D46" s="120" t="s">
        <v>1443</v>
      </c>
      <c r="E46" s="120" t="s">
        <v>1444</v>
      </c>
      <c r="F46" s="120" t="s">
        <v>1445</v>
      </c>
      <c r="G46" s="120" t="s">
        <v>157</v>
      </c>
      <c r="I46" s="121">
        <v>2.0999999999999999E-3</v>
      </c>
      <c r="M46" s="120" t="s">
        <v>528</v>
      </c>
      <c r="N46" s="120" t="s">
        <v>109</v>
      </c>
      <c r="O46" s="120">
        <v>99.5</v>
      </c>
      <c r="P46" s="120" t="s">
        <v>154</v>
      </c>
      <c r="Q46" s="120" t="s">
        <v>300</v>
      </c>
      <c r="R46" t="str">
        <f>IFERROR(VLOOKUP(S46,'[1]Effects Code'!$C:$D,2,FALSE), S46)</f>
        <v>Weight</v>
      </c>
      <c r="S46" s="120" t="s">
        <v>167</v>
      </c>
      <c r="U46" s="120" t="s">
        <v>122</v>
      </c>
      <c r="V46" s="120" t="str">
        <f t="shared" si="0"/>
        <v xml:space="preserve">Hylidae, </v>
      </c>
      <c r="W46" s="120" t="s">
        <v>526</v>
      </c>
      <c r="X46" s="120">
        <v>114296</v>
      </c>
      <c r="Y46" s="123">
        <v>1317643</v>
      </c>
      <c r="Z46" s="120">
        <v>2009</v>
      </c>
      <c r="AA46" s="120" t="s">
        <v>530</v>
      </c>
      <c r="AB46" s="120" t="s">
        <v>531</v>
      </c>
      <c r="AC46" s="120" t="s">
        <v>532</v>
      </c>
      <c r="AD46" s="121">
        <v>2.0999999999999999E-3</v>
      </c>
      <c r="AE46" s="121"/>
      <c r="AF46" s="120" t="s">
        <v>528</v>
      </c>
      <c r="AG46" s="120" t="s">
        <v>314</v>
      </c>
      <c r="AH46" s="120" t="s">
        <v>397</v>
      </c>
      <c r="AI46" s="120">
        <v>478</v>
      </c>
      <c r="AL46" s="120" t="s">
        <v>1446</v>
      </c>
      <c r="AM46" s="120" t="s">
        <v>110</v>
      </c>
      <c r="AN46" s="120" t="s">
        <v>1425</v>
      </c>
      <c r="AO46" s="120" t="s">
        <v>525</v>
      </c>
      <c r="AP46" s="120" t="s">
        <v>119</v>
      </c>
      <c r="AQ46" s="120" t="s">
        <v>526</v>
      </c>
      <c r="AR46" s="120">
        <v>333415</v>
      </c>
      <c r="AU46" s="120" t="s">
        <v>260</v>
      </c>
      <c r="AV46" s="120">
        <v>24</v>
      </c>
      <c r="AW46" s="120" t="s">
        <v>207</v>
      </c>
      <c r="AX46" s="120">
        <v>26</v>
      </c>
      <c r="AY46" s="120" t="s">
        <v>122</v>
      </c>
      <c r="BA46" s="120" t="s">
        <v>260</v>
      </c>
      <c r="BB46" s="120">
        <v>24</v>
      </c>
      <c r="BC46" s="120" t="s">
        <v>207</v>
      </c>
      <c r="BD46" s="120">
        <v>26</v>
      </c>
      <c r="BE46" s="120" t="s">
        <v>158</v>
      </c>
      <c r="BG46" s="120">
        <v>2.1</v>
      </c>
      <c r="BL46" s="120" t="s">
        <v>527</v>
      </c>
      <c r="BN46" s="121">
        <v>2.1</v>
      </c>
      <c r="CD46" s="121"/>
      <c r="CM46" s="120">
        <v>1</v>
      </c>
      <c r="CN46" s="120" t="s">
        <v>176</v>
      </c>
      <c r="CO46" s="120" t="s">
        <v>529</v>
      </c>
      <c r="CU46" s="120" t="s">
        <v>177</v>
      </c>
      <c r="CV46" s="120" t="s">
        <v>315</v>
      </c>
      <c r="CW46" s="120" t="s">
        <v>1455</v>
      </c>
    </row>
    <row r="47" spans="1:101" x14ac:dyDescent="0.3">
      <c r="A47" s="120" t="s">
        <v>1414</v>
      </c>
      <c r="B47" s="120" t="s">
        <v>1448</v>
      </c>
      <c r="C47" s="120" t="s">
        <v>1449</v>
      </c>
      <c r="D47" s="120" t="s">
        <v>1450</v>
      </c>
      <c r="E47" s="120" t="s">
        <v>1451</v>
      </c>
      <c r="F47" s="120" t="s">
        <v>1452</v>
      </c>
      <c r="G47" s="120" t="s">
        <v>143</v>
      </c>
      <c r="I47" s="121">
        <v>2.0999999999999999E-3</v>
      </c>
      <c r="M47" s="120" t="s">
        <v>528</v>
      </c>
      <c r="N47" s="120" t="s">
        <v>109</v>
      </c>
      <c r="O47" s="120">
        <v>99.5</v>
      </c>
      <c r="P47" s="120" t="s">
        <v>102</v>
      </c>
      <c r="Q47" s="120" t="s">
        <v>102</v>
      </c>
      <c r="R47" t="str">
        <f>IFERROR(VLOOKUP(S47,'[1]Effects Code'!$C:$D,2,FALSE), S47)</f>
        <v>Survival</v>
      </c>
      <c r="S47" s="120" t="s">
        <v>233</v>
      </c>
      <c r="U47" s="120" t="s">
        <v>122</v>
      </c>
      <c r="V47" s="120" t="str">
        <f t="shared" si="0"/>
        <v xml:space="preserve">Ranidae, </v>
      </c>
      <c r="W47" s="120" t="s">
        <v>526</v>
      </c>
      <c r="X47" s="120">
        <v>114296</v>
      </c>
      <c r="Y47" s="123">
        <v>1317645</v>
      </c>
      <c r="Z47" s="120">
        <v>2009</v>
      </c>
      <c r="AA47" s="120" t="s">
        <v>530</v>
      </c>
      <c r="AB47" s="120" t="s">
        <v>531</v>
      </c>
      <c r="AC47" s="120" t="s">
        <v>532</v>
      </c>
      <c r="AD47" s="121">
        <v>2.0999999999999999E-3</v>
      </c>
      <c r="AE47" s="121"/>
      <c r="AF47" s="120" t="s">
        <v>528</v>
      </c>
      <c r="AG47" s="120" t="s">
        <v>314</v>
      </c>
      <c r="AH47" s="120" t="s">
        <v>397</v>
      </c>
      <c r="AI47" s="120">
        <v>358</v>
      </c>
      <c r="AL47" s="120" t="s">
        <v>1446</v>
      </c>
      <c r="AM47" s="120" t="s">
        <v>110</v>
      </c>
      <c r="AN47" s="120" t="s">
        <v>1425</v>
      </c>
      <c r="AO47" s="120" t="s">
        <v>525</v>
      </c>
      <c r="AP47" s="120" t="s">
        <v>119</v>
      </c>
      <c r="AQ47" s="120" t="s">
        <v>526</v>
      </c>
      <c r="AR47" s="120">
        <v>333415</v>
      </c>
      <c r="AU47" s="120" t="s">
        <v>260</v>
      </c>
      <c r="AV47" s="120">
        <v>40</v>
      </c>
      <c r="AW47" s="120" t="s">
        <v>207</v>
      </c>
      <c r="AX47" s="120">
        <v>45</v>
      </c>
      <c r="AY47" s="120" t="s">
        <v>122</v>
      </c>
      <c r="BA47" s="120" t="s">
        <v>260</v>
      </c>
      <c r="BB47" s="120">
        <v>40</v>
      </c>
      <c r="BC47" s="120" t="s">
        <v>207</v>
      </c>
      <c r="BD47" s="120">
        <v>45</v>
      </c>
      <c r="BE47" s="120" t="s">
        <v>158</v>
      </c>
      <c r="BG47" s="120">
        <v>2.1</v>
      </c>
      <c r="BL47" s="120" t="s">
        <v>527</v>
      </c>
      <c r="BN47" s="121">
        <v>2.1</v>
      </c>
      <c r="CD47" s="121"/>
      <c r="CM47" s="120">
        <v>1</v>
      </c>
      <c r="CN47" s="120" t="s">
        <v>176</v>
      </c>
      <c r="CO47" s="120" t="s">
        <v>529</v>
      </c>
      <c r="CU47" s="120" t="s">
        <v>177</v>
      </c>
      <c r="CV47" s="120" t="s">
        <v>315</v>
      </c>
      <c r="CW47" s="120" t="s">
        <v>1456</v>
      </c>
    </row>
    <row r="48" spans="1:101" x14ac:dyDescent="0.3">
      <c r="A48" s="120" t="s">
        <v>1414</v>
      </c>
      <c r="B48" s="120" t="s">
        <v>1448</v>
      </c>
      <c r="C48" s="120" t="s">
        <v>1449</v>
      </c>
      <c r="D48" s="120" t="s">
        <v>1450</v>
      </c>
      <c r="E48" s="120" t="s">
        <v>1451</v>
      </c>
      <c r="F48" s="120" t="s">
        <v>1452</v>
      </c>
      <c r="G48" s="120" t="s">
        <v>143</v>
      </c>
      <c r="I48" s="121">
        <v>2.0999999999999999E-3</v>
      </c>
      <c r="M48" s="120" t="s">
        <v>528</v>
      </c>
      <c r="N48" s="120" t="s">
        <v>109</v>
      </c>
      <c r="O48" s="120">
        <v>99.5</v>
      </c>
      <c r="P48" s="120" t="s">
        <v>154</v>
      </c>
      <c r="Q48" s="120" t="s">
        <v>300</v>
      </c>
      <c r="R48" t="str">
        <f>IFERROR(VLOOKUP(S48,'[1]Effects Code'!$C:$D,2,FALSE), S48)</f>
        <v>Weight</v>
      </c>
      <c r="S48" s="120" t="s">
        <v>167</v>
      </c>
      <c r="U48" s="120" t="s">
        <v>122</v>
      </c>
      <c r="V48" s="120" t="str">
        <f t="shared" si="0"/>
        <v xml:space="preserve">Ranidae, </v>
      </c>
      <c r="W48" s="120" t="s">
        <v>526</v>
      </c>
      <c r="X48" s="120">
        <v>114296</v>
      </c>
      <c r="Y48" s="123">
        <v>1317646</v>
      </c>
      <c r="Z48" s="120">
        <v>2009</v>
      </c>
      <c r="AA48" s="120" t="s">
        <v>530</v>
      </c>
      <c r="AB48" s="120" t="s">
        <v>531</v>
      </c>
      <c r="AC48" s="120" t="s">
        <v>532</v>
      </c>
      <c r="AD48" s="121">
        <v>2.0999999999999999E-3</v>
      </c>
      <c r="AE48" s="121"/>
      <c r="AF48" s="120" t="s">
        <v>528</v>
      </c>
      <c r="AG48" s="120" t="s">
        <v>314</v>
      </c>
      <c r="AH48" s="120" t="s">
        <v>397</v>
      </c>
      <c r="AI48" s="120">
        <v>358</v>
      </c>
      <c r="AL48" s="120" t="s">
        <v>1446</v>
      </c>
      <c r="AM48" s="120" t="s">
        <v>110</v>
      </c>
      <c r="AN48" s="120" t="s">
        <v>1425</v>
      </c>
      <c r="AO48" s="120" t="s">
        <v>525</v>
      </c>
      <c r="AP48" s="120" t="s">
        <v>119</v>
      </c>
      <c r="AQ48" s="120" t="s">
        <v>526</v>
      </c>
      <c r="AR48" s="120">
        <v>333415</v>
      </c>
      <c r="AU48" s="120" t="s">
        <v>260</v>
      </c>
      <c r="AV48" s="120">
        <v>40</v>
      </c>
      <c r="AW48" s="120" t="s">
        <v>207</v>
      </c>
      <c r="AX48" s="120">
        <v>45</v>
      </c>
      <c r="AY48" s="120" t="s">
        <v>122</v>
      </c>
      <c r="BA48" s="120" t="s">
        <v>260</v>
      </c>
      <c r="BB48" s="120">
        <v>40</v>
      </c>
      <c r="BC48" s="120" t="s">
        <v>207</v>
      </c>
      <c r="BD48" s="120">
        <v>45</v>
      </c>
      <c r="BE48" s="120" t="s">
        <v>158</v>
      </c>
      <c r="BG48" s="120">
        <v>2.1</v>
      </c>
      <c r="BL48" s="120" t="s">
        <v>527</v>
      </c>
      <c r="BN48" s="121">
        <v>2.1</v>
      </c>
      <c r="CD48" s="121"/>
      <c r="CM48" s="120">
        <v>1</v>
      </c>
      <c r="CN48" s="120" t="s">
        <v>176</v>
      </c>
      <c r="CO48" s="120" t="s">
        <v>529</v>
      </c>
      <c r="CU48" s="120" t="s">
        <v>177</v>
      </c>
      <c r="CV48" s="120" t="s">
        <v>315</v>
      </c>
      <c r="CW48" s="120" t="s">
        <v>1455</v>
      </c>
    </row>
    <row r="49" spans="1:101" x14ac:dyDescent="0.3">
      <c r="A49" s="120" t="s">
        <v>1332</v>
      </c>
      <c r="B49" s="120" t="s">
        <v>1367</v>
      </c>
      <c r="C49" s="120" t="s">
        <v>1368</v>
      </c>
      <c r="D49" s="120" t="s">
        <v>1457</v>
      </c>
      <c r="E49" s="120" t="s">
        <v>1458</v>
      </c>
      <c r="F49" s="120" t="s">
        <v>1459</v>
      </c>
      <c r="G49" s="120" t="s">
        <v>591</v>
      </c>
      <c r="I49" s="127">
        <f>0.0000076*304.35</f>
        <v>2.31306E-3</v>
      </c>
      <c r="L49" s="120"/>
      <c r="M49" s="119" t="s">
        <v>528</v>
      </c>
      <c r="N49" s="120" t="s">
        <v>109</v>
      </c>
      <c r="O49" s="120">
        <v>95</v>
      </c>
      <c r="P49" s="120" t="s">
        <v>102</v>
      </c>
      <c r="Q49" s="120" t="s">
        <v>102</v>
      </c>
      <c r="R49" t="str">
        <f>IFERROR(VLOOKUP(S49,'[1]Effects Code'!$C:$D,2,FALSE), S49)</f>
        <v>Mortality</v>
      </c>
      <c r="S49" s="120" t="s">
        <v>184</v>
      </c>
      <c r="T49" s="120">
        <v>2</v>
      </c>
      <c r="U49" s="120" t="s">
        <v>122</v>
      </c>
      <c r="V49" s="120" t="str">
        <f t="shared" si="0"/>
        <v>Salmonidae, 2</v>
      </c>
      <c r="W49" s="120" t="s">
        <v>526</v>
      </c>
      <c r="X49" s="120">
        <v>88789</v>
      </c>
      <c r="Y49" s="123">
        <v>1256260</v>
      </c>
      <c r="Z49" s="120">
        <v>2004</v>
      </c>
      <c r="AA49" s="120" t="s">
        <v>1460</v>
      </c>
      <c r="AB49" s="120" t="s">
        <v>1461</v>
      </c>
      <c r="AC49" s="120" t="s">
        <v>1462</v>
      </c>
      <c r="AD49" s="124">
        <v>7.6000000000000001E-6</v>
      </c>
      <c r="AF49" s="120" t="s">
        <v>1463</v>
      </c>
      <c r="AI49" s="120">
        <v>4</v>
      </c>
      <c r="AJ49" s="120" t="s">
        <v>1464</v>
      </c>
      <c r="AK49" s="120" t="s">
        <v>276</v>
      </c>
      <c r="AL49" s="120" t="s">
        <v>1465</v>
      </c>
      <c r="AM49" s="120" t="s">
        <v>110</v>
      </c>
      <c r="AN49" s="120" t="s">
        <v>1377</v>
      </c>
      <c r="AO49" s="120" t="s">
        <v>525</v>
      </c>
      <c r="AP49" s="120" t="s">
        <v>119</v>
      </c>
      <c r="AQ49" s="120" t="s">
        <v>526</v>
      </c>
      <c r="AR49" s="120">
        <v>333415</v>
      </c>
      <c r="AT49" s="120">
        <v>48</v>
      </c>
      <c r="AY49" s="120" t="s">
        <v>276</v>
      </c>
      <c r="BE49" s="120" t="s">
        <v>123</v>
      </c>
      <c r="BG49" s="120">
        <v>7.9999999999999996E-6</v>
      </c>
      <c r="BL49" s="120" t="s">
        <v>1463</v>
      </c>
      <c r="BN49" s="124">
        <v>7.6000000000000001E-6</v>
      </c>
      <c r="CN49" s="120" t="s">
        <v>125</v>
      </c>
      <c r="CU49" s="120" t="s">
        <v>126</v>
      </c>
      <c r="CV49" s="120" t="s">
        <v>545</v>
      </c>
      <c r="CW49" s="120" t="s">
        <v>1466</v>
      </c>
    </row>
    <row r="50" spans="1:101" x14ac:dyDescent="0.3">
      <c r="A50" s="120" t="s">
        <v>1414</v>
      </c>
      <c r="B50" s="120" t="s">
        <v>1448</v>
      </c>
      <c r="C50" s="120" t="s">
        <v>1449</v>
      </c>
      <c r="D50" s="120" t="s">
        <v>1467</v>
      </c>
      <c r="E50" s="120" t="s">
        <v>1468</v>
      </c>
      <c r="F50" s="120" t="s">
        <v>1469</v>
      </c>
      <c r="G50" s="120" t="s">
        <v>185</v>
      </c>
      <c r="I50" s="121">
        <v>2.8E-3</v>
      </c>
      <c r="M50" s="120" t="s">
        <v>528</v>
      </c>
      <c r="N50" s="120" t="s">
        <v>109</v>
      </c>
      <c r="O50" s="120">
        <v>100</v>
      </c>
      <c r="P50" s="120" t="s">
        <v>102</v>
      </c>
      <c r="Q50" s="120" t="s">
        <v>102</v>
      </c>
      <c r="R50" t="str">
        <f>IFERROR(VLOOKUP(S50,'[1]Effects Code'!$C:$D,2,FALSE), S50)</f>
        <v>Mortality</v>
      </c>
      <c r="S50" s="120" t="s">
        <v>184</v>
      </c>
      <c r="T50" s="120">
        <v>16</v>
      </c>
      <c r="U50" s="120" t="s">
        <v>122</v>
      </c>
      <c r="V50" s="120" t="str">
        <f t="shared" si="0"/>
        <v>Ranidae, 16</v>
      </c>
      <c r="W50" s="120" t="s">
        <v>526</v>
      </c>
      <c r="X50" s="120">
        <v>19300</v>
      </c>
      <c r="Y50" s="123">
        <v>1210268</v>
      </c>
      <c r="Z50" s="120">
        <v>1998</v>
      </c>
      <c r="AA50" s="120" t="s">
        <v>1470</v>
      </c>
      <c r="AB50" s="120" t="s">
        <v>1471</v>
      </c>
      <c r="AC50" s="120" t="s">
        <v>1472</v>
      </c>
      <c r="AD50" s="121">
        <v>2.8E-3</v>
      </c>
      <c r="AE50" s="121"/>
      <c r="AF50" s="120" t="s">
        <v>528</v>
      </c>
      <c r="AH50" s="120" t="s">
        <v>147</v>
      </c>
      <c r="AI50" s="120">
        <v>1920</v>
      </c>
      <c r="AJ50" s="120">
        <v>8</v>
      </c>
      <c r="AK50" s="120" t="s">
        <v>1473</v>
      </c>
      <c r="AL50" s="120" t="s">
        <v>1474</v>
      </c>
      <c r="AM50" s="120" t="s">
        <v>110</v>
      </c>
      <c r="AN50" s="120" t="s">
        <v>1425</v>
      </c>
      <c r="AO50" s="120" t="s">
        <v>525</v>
      </c>
      <c r="AP50" s="120" t="s">
        <v>119</v>
      </c>
      <c r="AQ50" s="120" t="s">
        <v>526</v>
      </c>
      <c r="AR50" s="120">
        <v>333415</v>
      </c>
      <c r="AT50" s="120">
        <v>16</v>
      </c>
      <c r="AY50" s="120" t="s">
        <v>122</v>
      </c>
      <c r="BE50" s="120" t="s">
        <v>158</v>
      </c>
      <c r="BG50" s="120">
        <v>2.8E-3</v>
      </c>
      <c r="BL50" s="120" t="s">
        <v>528</v>
      </c>
      <c r="BN50" s="120">
        <v>2.8E-3</v>
      </c>
      <c r="BT50" s="121"/>
      <c r="BV50" s="121"/>
      <c r="CD50" s="121"/>
      <c r="CN50" s="120" t="s">
        <v>125</v>
      </c>
      <c r="CO50" s="120" t="s">
        <v>1475</v>
      </c>
      <c r="CT50" s="120" t="s">
        <v>1476</v>
      </c>
      <c r="CU50" s="120" t="s">
        <v>126</v>
      </c>
      <c r="CV50" s="120" t="s">
        <v>1477</v>
      </c>
      <c r="CW50" s="120" t="s">
        <v>1478</v>
      </c>
    </row>
    <row r="51" spans="1:101" x14ac:dyDescent="0.3">
      <c r="A51" s="120" t="s">
        <v>1332</v>
      </c>
      <c r="B51" s="120" t="s">
        <v>1333</v>
      </c>
      <c r="C51" s="120" t="s">
        <v>1479</v>
      </c>
      <c r="D51" s="120" t="s">
        <v>1480</v>
      </c>
      <c r="E51" s="120" t="s">
        <v>1481</v>
      </c>
      <c r="F51" s="120" t="s">
        <v>1482</v>
      </c>
      <c r="G51" s="122" t="s">
        <v>157</v>
      </c>
      <c r="H51" s="122" t="s">
        <v>207</v>
      </c>
      <c r="I51" s="126">
        <v>3.2000000000000002E-3</v>
      </c>
      <c r="J51" s="122" t="s">
        <v>143</v>
      </c>
      <c r="K51" s="122"/>
      <c r="L51" s="126">
        <v>3.2000000000000002E-3</v>
      </c>
      <c r="M51" s="121" t="s">
        <v>528</v>
      </c>
      <c r="N51" s="120" t="s">
        <v>109</v>
      </c>
      <c r="O51" s="120">
        <v>92.5</v>
      </c>
      <c r="P51" s="120" t="s">
        <v>102</v>
      </c>
      <c r="Q51" s="120" t="s">
        <v>102</v>
      </c>
      <c r="R51" t="str">
        <f>IFERROR(VLOOKUP(S51,'[1]Effects Code'!$C:$D,2,FALSE), S51)</f>
        <v>Hatch</v>
      </c>
      <c r="S51" s="120" t="s">
        <v>116</v>
      </c>
      <c r="V51" s="120" t="str">
        <f t="shared" si="0"/>
        <v xml:space="preserve">Cyprinidae, </v>
      </c>
      <c r="W51" s="120" t="s">
        <v>526</v>
      </c>
      <c r="X51" s="120">
        <v>664</v>
      </c>
      <c r="Y51" s="123">
        <v>1018806</v>
      </c>
      <c r="Z51" s="120">
        <v>1977</v>
      </c>
      <c r="AA51" s="120" t="s">
        <v>1399</v>
      </c>
      <c r="AB51" s="120" t="s">
        <v>1400</v>
      </c>
      <c r="AM51" s="120" t="s">
        <v>110</v>
      </c>
    </row>
    <row r="52" spans="1:101" x14ac:dyDescent="0.3">
      <c r="A52" s="120" t="s">
        <v>1332</v>
      </c>
      <c r="B52" s="120" t="s">
        <v>1483</v>
      </c>
      <c r="C52" s="120" t="s">
        <v>1484</v>
      </c>
      <c r="D52" s="120" t="s">
        <v>1485</v>
      </c>
      <c r="E52" s="120" t="s">
        <v>1486</v>
      </c>
      <c r="F52" s="120" t="s">
        <v>1487</v>
      </c>
      <c r="G52" s="120" t="s">
        <v>157</v>
      </c>
      <c r="I52" s="121">
        <v>4.0000000000000001E-3</v>
      </c>
      <c r="J52" s="120" t="s">
        <v>143</v>
      </c>
      <c r="L52" s="121">
        <v>8.0000000000000002E-3</v>
      </c>
      <c r="M52" s="120" t="s">
        <v>528</v>
      </c>
      <c r="N52" s="120" t="s">
        <v>109</v>
      </c>
      <c r="O52" s="120">
        <v>50</v>
      </c>
      <c r="P52" s="120" t="s">
        <v>172</v>
      </c>
      <c r="Q52" s="120" t="s">
        <v>173</v>
      </c>
      <c r="R52" t="str">
        <f>IFERROR(VLOOKUP(S52,'[1]Effects Code'!$C:$D,2,FALSE), S52)</f>
        <v>Cholinesterase</v>
      </c>
      <c r="S52" s="120" t="s">
        <v>206</v>
      </c>
      <c r="T52" s="120">
        <v>4</v>
      </c>
      <c r="U52" s="120" t="s">
        <v>122</v>
      </c>
      <c r="V52" s="120" t="str">
        <f t="shared" si="0"/>
        <v>Channidae, 4</v>
      </c>
      <c r="W52" s="120" t="s">
        <v>526</v>
      </c>
      <c r="X52" s="120">
        <v>88370</v>
      </c>
      <c r="Y52" s="123">
        <v>1273787</v>
      </c>
      <c r="Z52" s="120">
        <v>2006</v>
      </c>
      <c r="AA52" s="120" t="s">
        <v>1488</v>
      </c>
      <c r="AB52" s="120" t="s">
        <v>1489</v>
      </c>
      <c r="AC52" s="120" t="s">
        <v>1490</v>
      </c>
      <c r="AD52" s="121">
        <v>4.0000000000000001E-3</v>
      </c>
      <c r="AE52" s="121">
        <v>8.0000000000000002E-3</v>
      </c>
      <c r="AF52" s="120" t="s">
        <v>528</v>
      </c>
      <c r="AH52" s="120" t="s">
        <v>147</v>
      </c>
      <c r="AI52" s="120">
        <v>528</v>
      </c>
      <c r="AL52" s="120" t="s">
        <v>220</v>
      </c>
      <c r="AM52" s="120" t="s">
        <v>110</v>
      </c>
      <c r="AN52" s="120" t="s">
        <v>1491</v>
      </c>
      <c r="AO52" s="120" t="s">
        <v>525</v>
      </c>
      <c r="AP52" s="120" t="s">
        <v>119</v>
      </c>
      <c r="AQ52" s="120" t="s">
        <v>526</v>
      </c>
      <c r="AR52" s="120">
        <v>333415</v>
      </c>
      <c r="AT52" s="120">
        <v>96</v>
      </c>
      <c r="AY52" s="120" t="s">
        <v>276</v>
      </c>
      <c r="BE52" s="120" t="s">
        <v>123</v>
      </c>
      <c r="BG52" s="120">
        <v>8.0000000000000002E-3</v>
      </c>
      <c r="BL52" s="120" t="s">
        <v>528</v>
      </c>
      <c r="BN52" s="121">
        <v>4.0000000000000001E-3</v>
      </c>
      <c r="BX52" s="120">
        <v>1.6E-2</v>
      </c>
      <c r="CD52" s="121">
        <v>8.0000000000000002E-3</v>
      </c>
      <c r="CM52" s="120">
        <v>4</v>
      </c>
      <c r="CN52" s="120" t="s">
        <v>125</v>
      </c>
      <c r="CO52" s="120" t="s">
        <v>1492</v>
      </c>
      <c r="CU52" s="120" t="s">
        <v>126</v>
      </c>
      <c r="CV52" s="120" t="s">
        <v>545</v>
      </c>
      <c r="CW52" s="120" t="s">
        <v>1493</v>
      </c>
    </row>
    <row r="53" spans="1:101" x14ac:dyDescent="0.3">
      <c r="A53" s="120" t="s">
        <v>1332</v>
      </c>
      <c r="B53" s="120" t="s">
        <v>1483</v>
      </c>
      <c r="C53" s="120" t="s">
        <v>1484</v>
      </c>
      <c r="D53" s="120" t="s">
        <v>1485</v>
      </c>
      <c r="E53" s="120" t="s">
        <v>1486</v>
      </c>
      <c r="F53" s="120" t="s">
        <v>1487</v>
      </c>
      <c r="G53" s="120" t="s">
        <v>157</v>
      </c>
      <c r="I53" s="121">
        <v>4.0000000000000001E-3</v>
      </c>
      <c r="J53" s="120" t="s">
        <v>143</v>
      </c>
      <c r="L53" s="121">
        <v>8.0000000000000002E-3</v>
      </c>
      <c r="M53" s="120" t="s">
        <v>528</v>
      </c>
      <c r="N53" s="120" t="s">
        <v>109</v>
      </c>
      <c r="O53" s="120">
        <v>50</v>
      </c>
      <c r="P53" s="120" t="s">
        <v>172</v>
      </c>
      <c r="Q53" s="120" t="s">
        <v>173</v>
      </c>
      <c r="R53" t="str">
        <f>IFERROR(VLOOKUP(S53,'[1]Effects Code'!$C:$D,2,FALSE), S53)</f>
        <v>Cholinesterase</v>
      </c>
      <c r="S53" s="120" t="s">
        <v>206</v>
      </c>
      <c r="T53" s="120">
        <v>3</v>
      </c>
      <c r="U53" s="120" t="s">
        <v>122</v>
      </c>
      <c r="V53" s="120" t="str">
        <f t="shared" si="0"/>
        <v>Channidae, 3</v>
      </c>
      <c r="W53" s="120" t="s">
        <v>526</v>
      </c>
      <c r="X53" s="120">
        <v>88370</v>
      </c>
      <c r="Y53" s="123">
        <v>1273783</v>
      </c>
      <c r="Z53" s="120">
        <v>2006</v>
      </c>
      <c r="AA53" s="120" t="s">
        <v>1488</v>
      </c>
      <c r="AB53" s="120" t="s">
        <v>1489</v>
      </c>
      <c r="AC53" s="120" t="s">
        <v>1490</v>
      </c>
      <c r="AD53" s="121">
        <v>4.0000000000000001E-3</v>
      </c>
      <c r="AE53" s="121">
        <v>8.0000000000000002E-3</v>
      </c>
      <c r="AF53" s="120" t="s">
        <v>528</v>
      </c>
      <c r="AH53" s="120" t="s">
        <v>147</v>
      </c>
      <c r="AI53" s="120">
        <v>528</v>
      </c>
      <c r="AL53" s="120" t="s">
        <v>220</v>
      </c>
      <c r="AM53" s="120" t="s">
        <v>110</v>
      </c>
      <c r="AN53" s="120" t="s">
        <v>1491</v>
      </c>
      <c r="AO53" s="120" t="s">
        <v>525</v>
      </c>
      <c r="AP53" s="120" t="s">
        <v>119</v>
      </c>
      <c r="AQ53" s="120" t="s">
        <v>526</v>
      </c>
      <c r="AR53" s="120">
        <v>333415</v>
      </c>
      <c r="AT53" s="120">
        <v>72</v>
      </c>
      <c r="AY53" s="120" t="s">
        <v>276</v>
      </c>
      <c r="BE53" s="120" t="s">
        <v>123</v>
      </c>
      <c r="BG53" s="120">
        <v>8.0000000000000002E-3</v>
      </c>
      <c r="BL53" s="120" t="s">
        <v>528</v>
      </c>
      <c r="BN53" s="121">
        <v>4.0000000000000001E-3</v>
      </c>
      <c r="BX53" s="120">
        <v>1.6E-2</v>
      </c>
      <c r="CD53" s="121">
        <v>8.0000000000000002E-3</v>
      </c>
      <c r="CM53" s="120">
        <v>4</v>
      </c>
      <c r="CN53" s="120" t="s">
        <v>125</v>
      </c>
      <c r="CO53" s="120" t="s">
        <v>1492</v>
      </c>
      <c r="CU53" s="120" t="s">
        <v>126</v>
      </c>
      <c r="CV53" s="120" t="s">
        <v>545</v>
      </c>
      <c r="CW53" s="120" t="s">
        <v>1493</v>
      </c>
    </row>
    <row r="54" spans="1:101" x14ac:dyDescent="0.3">
      <c r="A54" s="120" t="s">
        <v>1332</v>
      </c>
      <c r="B54" s="120" t="s">
        <v>1483</v>
      </c>
      <c r="C54" s="120" t="s">
        <v>1484</v>
      </c>
      <c r="D54" s="120" t="s">
        <v>1485</v>
      </c>
      <c r="E54" s="120" t="s">
        <v>1486</v>
      </c>
      <c r="F54" s="120" t="s">
        <v>1487</v>
      </c>
      <c r="G54" s="120" t="s">
        <v>157</v>
      </c>
      <c r="I54" s="121">
        <v>4.0000000000000001E-3</v>
      </c>
      <c r="J54" s="120" t="s">
        <v>143</v>
      </c>
      <c r="L54" s="121">
        <v>8.0000000000000002E-3</v>
      </c>
      <c r="M54" s="120" t="s">
        <v>528</v>
      </c>
      <c r="N54" s="120" t="s">
        <v>109</v>
      </c>
      <c r="O54" s="120">
        <v>50</v>
      </c>
      <c r="P54" s="120" t="s">
        <v>172</v>
      </c>
      <c r="Q54" s="120" t="s">
        <v>173</v>
      </c>
      <c r="R54" t="str">
        <f>IFERROR(VLOOKUP(S54,'[1]Effects Code'!$C:$D,2,FALSE), S54)</f>
        <v>Cholinesterase</v>
      </c>
      <c r="S54" s="120" t="s">
        <v>206</v>
      </c>
      <c r="T54" s="120">
        <v>3.5</v>
      </c>
      <c r="U54" s="120" t="s">
        <v>122</v>
      </c>
      <c r="V54" s="120" t="str">
        <f t="shared" si="0"/>
        <v>Channidae, 3.5</v>
      </c>
      <c r="W54" s="120" t="s">
        <v>526</v>
      </c>
      <c r="X54" s="120">
        <v>88370</v>
      </c>
      <c r="Y54" s="123">
        <v>1273785</v>
      </c>
      <c r="Z54" s="120">
        <v>2006</v>
      </c>
      <c r="AA54" s="120" t="s">
        <v>1488</v>
      </c>
      <c r="AB54" s="120" t="s">
        <v>1489</v>
      </c>
      <c r="AC54" s="120" t="s">
        <v>1490</v>
      </c>
      <c r="AD54" s="121">
        <v>4.0000000000000001E-3</v>
      </c>
      <c r="AE54" s="121">
        <v>8.0000000000000002E-3</v>
      </c>
      <c r="AF54" s="120" t="s">
        <v>528</v>
      </c>
      <c r="AH54" s="120" t="s">
        <v>147</v>
      </c>
      <c r="AI54" s="120">
        <v>528</v>
      </c>
      <c r="AL54" s="120" t="s">
        <v>220</v>
      </c>
      <c r="AM54" s="120" t="s">
        <v>110</v>
      </c>
      <c r="AN54" s="120" t="s">
        <v>1491</v>
      </c>
      <c r="AO54" s="120" t="s">
        <v>525</v>
      </c>
      <c r="AP54" s="120" t="s">
        <v>119</v>
      </c>
      <c r="AQ54" s="120" t="s">
        <v>526</v>
      </c>
      <c r="AR54" s="120">
        <v>333415</v>
      </c>
      <c r="AT54" s="120">
        <v>84</v>
      </c>
      <c r="AY54" s="120" t="s">
        <v>276</v>
      </c>
      <c r="BE54" s="120" t="s">
        <v>123</v>
      </c>
      <c r="BG54" s="120">
        <v>8.0000000000000002E-3</v>
      </c>
      <c r="BL54" s="120" t="s">
        <v>528</v>
      </c>
      <c r="BN54" s="121">
        <v>4.0000000000000001E-3</v>
      </c>
      <c r="BX54" s="120">
        <v>1.6E-2</v>
      </c>
      <c r="CD54" s="121">
        <v>8.0000000000000002E-3</v>
      </c>
      <c r="CM54" s="120">
        <v>4</v>
      </c>
      <c r="CN54" s="120" t="s">
        <v>125</v>
      </c>
      <c r="CO54" s="120" t="s">
        <v>1492</v>
      </c>
      <c r="CU54" s="120" t="s">
        <v>126</v>
      </c>
      <c r="CV54" s="120" t="s">
        <v>545</v>
      </c>
      <c r="CW54" s="120" t="s">
        <v>1493</v>
      </c>
    </row>
    <row r="55" spans="1:101" x14ac:dyDescent="0.3">
      <c r="A55" s="120" t="s">
        <v>1332</v>
      </c>
      <c r="B55" s="120" t="s">
        <v>1483</v>
      </c>
      <c r="C55" s="120" t="s">
        <v>1484</v>
      </c>
      <c r="D55" s="120" t="s">
        <v>1485</v>
      </c>
      <c r="E55" s="120" t="s">
        <v>1486</v>
      </c>
      <c r="F55" s="120" t="s">
        <v>1487</v>
      </c>
      <c r="G55" s="120" t="s">
        <v>157</v>
      </c>
      <c r="I55" s="121">
        <v>4.0000000000000001E-3</v>
      </c>
      <c r="J55" s="120" t="s">
        <v>143</v>
      </c>
      <c r="L55" s="121">
        <v>8.0000000000000002E-3</v>
      </c>
      <c r="M55" s="120" t="s">
        <v>528</v>
      </c>
      <c r="N55" s="120" t="s">
        <v>109</v>
      </c>
      <c r="O55" s="120">
        <v>50</v>
      </c>
      <c r="P55" s="120" t="s">
        <v>172</v>
      </c>
      <c r="Q55" s="120" t="s">
        <v>173</v>
      </c>
      <c r="R55" t="str">
        <f>IFERROR(VLOOKUP(S55,'[1]Effects Code'!$C:$D,2,FALSE), S55)</f>
        <v>Cholinesterase</v>
      </c>
      <c r="S55" s="120" t="s">
        <v>206</v>
      </c>
      <c r="T55" s="120">
        <v>2.5</v>
      </c>
      <c r="U55" s="120" t="s">
        <v>122</v>
      </c>
      <c r="V55" s="120" t="str">
        <f t="shared" si="0"/>
        <v>Channidae, 2.5</v>
      </c>
      <c r="W55" s="120" t="s">
        <v>526</v>
      </c>
      <c r="X55" s="120">
        <v>88370</v>
      </c>
      <c r="Y55" s="123">
        <v>1273780</v>
      </c>
      <c r="Z55" s="120">
        <v>2006</v>
      </c>
      <c r="AA55" s="120" t="s">
        <v>1488</v>
      </c>
      <c r="AB55" s="120" t="s">
        <v>1489</v>
      </c>
      <c r="AC55" s="120" t="s">
        <v>1490</v>
      </c>
      <c r="AD55" s="121">
        <v>4.0000000000000001E-3</v>
      </c>
      <c r="AE55" s="121">
        <v>8.0000000000000002E-3</v>
      </c>
      <c r="AF55" s="120" t="s">
        <v>528</v>
      </c>
      <c r="AH55" s="120" t="s">
        <v>147</v>
      </c>
      <c r="AI55" s="120">
        <v>528</v>
      </c>
      <c r="AL55" s="120" t="s">
        <v>220</v>
      </c>
      <c r="AM55" s="120" t="s">
        <v>110</v>
      </c>
      <c r="AN55" s="120" t="s">
        <v>1491</v>
      </c>
      <c r="AO55" s="120" t="s">
        <v>525</v>
      </c>
      <c r="AP55" s="120" t="s">
        <v>119</v>
      </c>
      <c r="AQ55" s="120" t="s">
        <v>526</v>
      </c>
      <c r="AR55" s="120">
        <v>333415</v>
      </c>
      <c r="AT55" s="120">
        <v>60</v>
      </c>
      <c r="AY55" s="120" t="s">
        <v>276</v>
      </c>
      <c r="BE55" s="120" t="s">
        <v>123</v>
      </c>
      <c r="BG55" s="120">
        <v>8.0000000000000002E-3</v>
      </c>
      <c r="BL55" s="120" t="s">
        <v>528</v>
      </c>
      <c r="BN55" s="121">
        <v>4.0000000000000001E-3</v>
      </c>
      <c r="BX55" s="120">
        <v>1.6E-2</v>
      </c>
      <c r="CD55" s="121">
        <v>8.0000000000000002E-3</v>
      </c>
      <c r="CM55" s="120">
        <v>4</v>
      </c>
      <c r="CN55" s="120" t="s">
        <v>125</v>
      </c>
      <c r="CO55" s="120" t="s">
        <v>1492</v>
      </c>
      <c r="CU55" s="120" t="s">
        <v>126</v>
      </c>
      <c r="CV55" s="120" t="s">
        <v>545</v>
      </c>
      <c r="CW55" s="120" t="s">
        <v>1493</v>
      </c>
    </row>
    <row r="56" spans="1:101" x14ac:dyDescent="0.3">
      <c r="A56" s="120" t="s">
        <v>1332</v>
      </c>
      <c r="B56" s="120" t="s">
        <v>1483</v>
      </c>
      <c r="C56" s="120" t="s">
        <v>1484</v>
      </c>
      <c r="D56" s="120" t="s">
        <v>1485</v>
      </c>
      <c r="E56" s="120" t="s">
        <v>1486</v>
      </c>
      <c r="F56" s="120" t="s">
        <v>1487</v>
      </c>
      <c r="G56" s="120" t="s">
        <v>157</v>
      </c>
      <c r="I56" s="121">
        <v>4.0000000000000001E-3</v>
      </c>
      <c r="J56" s="120" t="s">
        <v>143</v>
      </c>
      <c r="L56" s="121">
        <v>8.0000000000000002E-3</v>
      </c>
      <c r="M56" s="120" t="s">
        <v>528</v>
      </c>
      <c r="N56" s="120" t="s">
        <v>109</v>
      </c>
      <c r="O56" s="120">
        <v>50</v>
      </c>
      <c r="P56" s="120" t="s">
        <v>172</v>
      </c>
      <c r="Q56" s="120" t="s">
        <v>173</v>
      </c>
      <c r="R56" t="str">
        <f>IFERROR(VLOOKUP(S56,'[1]Effects Code'!$C:$D,2,FALSE), S56)</f>
        <v>Cholinesterase</v>
      </c>
      <c r="S56" s="120" t="s">
        <v>206</v>
      </c>
      <c r="T56" s="120">
        <v>1</v>
      </c>
      <c r="U56" s="120" t="s">
        <v>122</v>
      </c>
      <c r="V56" s="120" t="str">
        <f t="shared" si="0"/>
        <v>Channidae, 1</v>
      </c>
      <c r="W56" s="120" t="s">
        <v>526</v>
      </c>
      <c r="X56" s="120">
        <v>88370</v>
      </c>
      <c r="Y56" s="123">
        <v>1273777</v>
      </c>
      <c r="Z56" s="120">
        <v>2006</v>
      </c>
      <c r="AA56" s="120" t="s">
        <v>1488</v>
      </c>
      <c r="AB56" s="120" t="s">
        <v>1489</v>
      </c>
      <c r="AC56" s="120" t="s">
        <v>1490</v>
      </c>
      <c r="AD56" s="121">
        <v>4.0000000000000001E-3</v>
      </c>
      <c r="AE56" s="121">
        <v>8.0000000000000002E-3</v>
      </c>
      <c r="AF56" s="120" t="s">
        <v>528</v>
      </c>
      <c r="AH56" s="120" t="s">
        <v>147</v>
      </c>
      <c r="AI56" s="120">
        <v>528</v>
      </c>
      <c r="AL56" s="120" t="s">
        <v>220</v>
      </c>
      <c r="AM56" s="120" t="s">
        <v>110</v>
      </c>
      <c r="AN56" s="120" t="s">
        <v>1491</v>
      </c>
      <c r="AO56" s="120" t="s">
        <v>525</v>
      </c>
      <c r="AP56" s="120" t="s">
        <v>119</v>
      </c>
      <c r="AQ56" s="120" t="s">
        <v>526</v>
      </c>
      <c r="AR56" s="120">
        <v>333415</v>
      </c>
      <c r="AT56" s="120">
        <v>24</v>
      </c>
      <c r="AY56" s="120" t="s">
        <v>276</v>
      </c>
      <c r="BE56" s="120" t="s">
        <v>123</v>
      </c>
      <c r="BG56" s="120">
        <v>8.0000000000000002E-3</v>
      </c>
      <c r="BL56" s="120" t="s">
        <v>528</v>
      </c>
      <c r="BN56" s="121">
        <v>4.0000000000000001E-3</v>
      </c>
      <c r="BX56" s="120">
        <v>1.6E-2</v>
      </c>
      <c r="CD56" s="121">
        <v>8.0000000000000002E-3</v>
      </c>
      <c r="CM56" s="120">
        <v>4</v>
      </c>
      <c r="CN56" s="120" t="s">
        <v>125</v>
      </c>
      <c r="CO56" s="120" t="s">
        <v>1492</v>
      </c>
      <c r="CU56" s="120" t="s">
        <v>126</v>
      </c>
      <c r="CV56" s="120" t="s">
        <v>545</v>
      </c>
      <c r="CW56" s="120" t="s">
        <v>1493</v>
      </c>
    </row>
    <row r="57" spans="1:101" x14ac:dyDescent="0.3">
      <c r="A57" s="120" t="s">
        <v>1332</v>
      </c>
      <c r="B57" s="120" t="s">
        <v>1483</v>
      </c>
      <c r="C57" s="120" t="s">
        <v>1484</v>
      </c>
      <c r="D57" s="120" t="s">
        <v>1485</v>
      </c>
      <c r="E57" s="120" t="s">
        <v>1486</v>
      </c>
      <c r="F57" s="120" t="s">
        <v>1487</v>
      </c>
      <c r="G57" s="120" t="s">
        <v>157</v>
      </c>
      <c r="I57" s="120">
        <v>4.0000000000000001E-3</v>
      </c>
      <c r="J57" s="120" t="s">
        <v>143</v>
      </c>
      <c r="L57" s="120">
        <v>8.0000000000000002E-3</v>
      </c>
      <c r="M57" s="120" t="s">
        <v>528</v>
      </c>
      <c r="N57" s="120" t="s">
        <v>109</v>
      </c>
      <c r="O57" s="120">
        <v>50</v>
      </c>
      <c r="P57" s="120" t="s">
        <v>172</v>
      </c>
      <c r="Q57" s="120" t="s">
        <v>173</v>
      </c>
      <c r="R57" t="str">
        <f>IFERROR(VLOOKUP(S57,'[1]Effects Code'!$C:$D,2,FALSE), S57)</f>
        <v>Cholinesterase</v>
      </c>
      <c r="S57" s="120" t="s">
        <v>206</v>
      </c>
      <c r="T57" s="120">
        <v>1</v>
      </c>
      <c r="U57" s="120" t="s">
        <v>122</v>
      </c>
      <c r="V57" s="120" t="str">
        <f t="shared" si="0"/>
        <v>Channidae, 1</v>
      </c>
      <c r="W57" s="120" t="s">
        <v>526</v>
      </c>
      <c r="X57" s="120">
        <v>88370</v>
      </c>
      <c r="Y57" s="123">
        <v>1256233</v>
      </c>
      <c r="Z57" s="120">
        <v>2006</v>
      </c>
      <c r="AA57" s="120" t="s">
        <v>1488</v>
      </c>
      <c r="AB57" s="120" t="s">
        <v>1489</v>
      </c>
      <c r="AC57" s="120" t="s">
        <v>1490</v>
      </c>
      <c r="AD57" s="120">
        <v>4.0000000000000001E-3</v>
      </c>
      <c r="AE57" s="120">
        <v>8.0000000000000002E-3</v>
      </c>
      <c r="AF57" s="120" t="s">
        <v>528</v>
      </c>
      <c r="AH57" s="120" t="s">
        <v>147</v>
      </c>
      <c r="AI57" s="120">
        <v>528</v>
      </c>
      <c r="AL57" s="120" t="s">
        <v>220</v>
      </c>
      <c r="AM57" s="120" t="s">
        <v>110</v>
      </c>
      <c r="AN57" s="120" t="s">
        <v>1491</v>
      </c>
      <c r="AO57" s="120" t="s">
        <v>525</v>
      </c>
      <c r="AP57" s="120" t="s">
        <v>119</v>
      </c>
      <c r="AQ57" s="120" t="s">
        <v>526</v>
      </c>
      <c r="AR57" s="120">
        <v>333415</v>
      </c>
      <c r="AT57" s="120">
        <v>1</v>
      </c>
      <c r="AY57" s="120" t="s">
        <v>122</v>
      </c>
      <c r="BE57" s="120" t="s">
        <v>123</v>
      </c>
      <c r="BG57" s="120">
        <v>8.0000000000000002E-3</v>
      </c>
      <c r="BL57" s="120" t="s">
        <v>528</v>
      </c>
      <c r="BN57" s="120">
        <v>4.0000000000000001E-3</v>
      </c>
      <c r="BX57" s="120">
        <v>1.6E-2</v>
      </c>
      <c r="CD57" s="120">
        <v>8.0000000000000002E-3</v>
      </c>
      <c r="CM57" s="120">
        <v>4</v>
      </c>
      <c r="CN57" s="120" t="s">
        <v>125</v>
      </c>
      <c r="CO57" s="120" t="s">
        <v>1494</v>
      </c>
      <c r="CU57" s="120" t="s">
        <v>126</v>
      </c>
      <c r="CV57" s="120" t="s">
        <v>545</v>
      </c>
      <c r="CW57" s="120" t="s">
        <v>1495</v>
      </c>
    </row>
    <row r="58" spans="1:101" x14ac:dyDescent="0.3">
      <c r="A58" s="120" t="s">
        <v>1332</v>
      </c>
      <c r="B58" s="120" t="s">
        <v>1333</v>
      </c>
      <c r="C58" s="120" t="s">
        <v>1388</v>
      </c>
      <c r="D58" s="120" t="s">
        <v>1389</v>
      </c>
      <c r="E58" s="120" t="s">
        <v>1390</v>
      </c>
      <c r="F58" s="120" t="s">
        <v>1391</v>
      </c>
      <c r="G58" s="120" t="s">
        <v>157</v>
      </c>
      <c r="H58" s="122"/>
      <c r="I58" s="126">
        <v>4.3E-3</v>
      </c>
      <c r="J58" s="120" t="s">
        <v>143</v>
      </c>
      <c r="L58" s="126">
        <v>8.0000000000000002E-3</v>
      </c>
      <c r="M58" s="121" t="s">
        <v>528</v>
      </c>
      <c r="N58" s="120" t="s">
        <v>109</v>
      </c>
      <c r="P58" s="120" t="s">
        <v>154</v>
      </c>
      <c r="Q58" s="120" t="s">
        <v>154</v>
      </c>
      <c r="R58" t="str">
        <f>IFERROR(VLOOKUP(S58,'[1]Effects Code'!$C:$D,2,FALSE), S58)</f>
        <v>Length</v>
      </c>
      <c r="S58" s="120" t="s">
        <v>156</v>
      </c>
      <c r="V58" s="120" t="str">
        <f t="shared" si="0"/>
        <v xml:space="preserve">Cyprinidae, </v>
      </c>
      <c r="W58" s="120" t="s">
        <v>615</v>
      </c>
      <c r="X58" s="120" t="s">
        <v>1496</v>
      </c>
      <c r="Y58" s="123" t="s">
        <v>1497</v>
      </c>
      <c r="Z58" s="120">
        <v>1997</v>
      </c>
      <c r="AA58" s="120" t="s">
        <v>1498</v>
      </c>
      <c r="AM58" s="120" t="s">
        <v>110</v>
      </c>
    </row>
    <row r="59" spans="1:101" x14ac:dyDescent="0.3">
      <c r="A59" s="120" t="s">
        <v>1332</v>
      </c>
      <c r="B59" s="120" t="s">
        <v>1333</v>
      </c>
      <c r="C59" s="120" t="s">
        <v>1388</v>
      </c>
      <c r="D59" s="120" t="s">
        <v>1389</v>
      </c>
      <c r="E59" s="120" t="s">
        <v>1390</v>
      </c>
      <c r="F59" s="120" t="s">
        <v>1391</v>
      </c>
      <c r="G59" s="120" t="s">
        <v>157</v>
      </c>
      <c r="H59" s="122"/>
      <c r="I59" s="126">
        <v>4.3E-3</v>
      </c>
      <c r="J59" s="120" t="s">
        <v>143</v>
      </c>
      <c r="L59" s="126">
        <v>8.0000000000000002E-3</v>
      </c>
      <c r="M59" s="121" t="s">
        <v>528</v>
      </c>
      <c r="N59" s="120" t="s">
        <v>109</v>
      </c>
      <c r="P59" s="120" t="s">
        <v>154</v>
      </c>
      <c r="Q59" s="120" t="s">
        <v>154</v>
      </c>
      <c r="R59" t="str">
        <f>IFERROR(VLOOKUP(S59,'[1]Effects Code'!$C:$D,2,FALSE), S59)</f>
        <v>Weight</v>
      </c>
      <c r="S59" s="120" t="s">
        <v>167</v>
      </c>
      <c r="V59" s="120" t="str">
        <f t="shared" si="0"/>
        <v xml:space="preserve">Cyprinidae, </v>
      </c>
      <c r="W59" s="120" t="s">
        <v>615</v>
      </c>
      <c r="X59" s="120" t="s">
        <v>1496</v>
      </c>
      <c r="Y59" s="123" t="s">
        <v>1497</v>
      </c>
      <c r="Z59" s="120">
        <v>1997</v>
      </c>
      <c r="AA59" s="120" t="s">
        <v>1498</v>
      </c>
      <c r="AM59" s="120" t="s">
        <v>110</v>
      </c>
    </row>
    <row r="60" spans="1:101" x14ac:dyDescent="0.3">
      <c r="A60" s="120" t="s">
        <v>1414</v>
      </c>
      <c r="B60" s="120" t="s">
        <v>1448</v>
      </c>
      <c r="C60" s="120" t="s">
        <v>1449</v>
      </c>
      <c r="D60" s="120" t="s">
        <v>1467</v>
      </c>
      <c r="E60" s="120" t="s">
        <v>1468</v>
      </c>
      <c r="F60" s="120" t="s">
        <v>1469</v>
      </c>
      <c r="G60" s="120" t="s">
        <v>185</v>
      </c>
      <c r="I60" s="121">
        <v>5.0000000000000001E-3</v>
      </c>
      <c r="M60" s="120" t="s">
        <v>528</v>
      </c>
      <c r="N60" s="120" t="s">
        <v>109</v>
      </c>
      <c r="O60" s="120">
        <v>100</v>
      </c>
      <c r="P60" s="120" t="s">
        <v>102</v>
      </c>
      <c r="Q60" s="120" t="s">
        <v>102</v>
      </c>
      <c r="R60" t="str">
        <f>IFERROR(VLOOKUP(S60,'[1]Effects Code'!$C:$D,2,FALSE), S60)</f>
        <v>Mortality</v>
      </c>
      <c r="S60" s="120" t="s">
        <v>184</v>
      </c>
      <c r="T60" s="120">
        <v>16</v>
      </c>
      <c r="U60" s="120" t="s">
        <v>122</v>
      </c>
      <c r="V60" s="120" t="str">
        <f t="shared" si="0"/>
        <v>Ranidae, 16</v>
      </c>
      <c r="W60" s="120" t="s">
        <v>526</v>
      </c>
      <c r="X60" s="120">
        <v>19300</v>
      </c>
      <c r="Y60" s="123">
        <v>1210274</v>
      </c>
      <c r="Z60" s="120">
        <v>1998</v>
      </c>
      <c r="AA60" s="120" t="s">
        <v>1470</v>
      </c>
      <c r="AB60" s="120" t="s">
        <v>1471</v>
      </c>
      <c r="AC60" s="120" t="s">
        <v>1472</v>
      </c>
      <c r="AD60" s="121">
        <v>5.0000000000000001E-3</v>
      </c>
      <c r="AE60" s="121"/>
      <c r="AF60" s="120" t="s">
        <v>528</v>
      </c>
      <c r="AG60" s="120" t="s">
        <v>314</v>
      </c>
      <c r="AI60" s="120">
        <v>1920</v>
      </c>
      <c r="AJ60" s="120">
        <v>8</v>
      </c>
      <c r="AK60" s="120" t="s">
        <v>1473</v>
      </c>
      <c r="AL60" s="120" t="s">
        <v>1474</v>
      </c>
      <c r="AM60" s="120" t="s">
        <v>110</v>
      </c>
      <c r="AN60" s="120" t="s">
        <v>1425</v>
      </c>
      <c r="AO60" s="120" t="s">
        <v>525</v>
      </c>
      <c r="AP60" s="120" t="s">
        <v>119</v>
      </c>
      <c r="AQ60" s="120" t="s">
        <v>526</v>
      </c>
      <c r="AR60" s="120">
        <v>333415</v>
      </c>
      <c r="AT60" s="120">
        <v>16</v>
      </c>
      <c r="AY60" s="120" t="s">
        <v>122</v>
      </c>
      <c r="BE60" s="120" t="s">
        <v>158</v>
      </c>
      <c r="BG60" s="120">
        <v>5.0000000000000001E-3</v>
      </c>
      <c r="BL60" s="120" t="s">
        <v>528</v>
      </c>
      <c r="BN60" s="120">
        <v>5.0000000000000001E-3</v>
      </c>
      <c r="BT60" s="121"/>
      <c r="BV60" s="121"/>
      <c r="CD60" s="121"/>
      <c r="CN60" s="120" t="s">
        <v>125</v>
      </c>
      <c r="CO60" s="120" t="s">
        <v>1475</v>
      </c>
      <c r="CT60" s="120" t="s">
        <v>1476</v>
      </c>
      <c r="CU60" s="120" t="s">
        <v>126</v>
      </c>
      <c r="CV60" s="120" t="s">
        <v>1477</v>
      </c>
      <c r="CW60" s="120" t="s">
        <v>1499</v>
      </c>
    </row>
    <row r="61" spans="1:101" x14ac:dyDescent="0.3">
      <c r="A61" s="120" t="s">
        <v>1414</v>
      </c>
      <c r="B61" s="120" t="s">
        <v>1448</v>
      </c>
      <c r="C61" s="120" t="s">
        <v>1449</v>
      </c>
      <c r="D61" s="120" t="s">
        <v>1467</v>
      </c>
      <c r="E61" s="120" t="s">
        <v>1468</v>
      </c>
      <c r="F61" s="120" t="s">
        <v>1469</v>
      </c>
      <c r="G61" s="120" t="s">
        <v>591</v>
      </c>
      <c r="I61" s="121">
        <v>5.8999999999999999E-3</v>
      </c>
      <c r="M61" s="120" t="s">
        <v>528</v>
      </c>
      <c r="N61" s="120" t="s">
        <v>109</v>
      </c>
      <c r="O61" s="120">
        <v>100</v>
      </c>
      <c r="P61" s="120" t="s">
        <v>154</v>
      </c>
      <c r="Q61" s="120" t="s">
        <v>300</v>
      </c>
      <c r="R61" t="str">
        <f>IFERROR(VLOOKUP(S61,'[1]Effects Code'!$C:$D,2,FALSE), S61)</f>
        <v>Deformation</v>
      </c>
      <c r="S61" s="120" t="s">
        <v>1500</v>
      </c>
      <c r="T61" s="120">
        <v>16</v>
      </c>
      <c r="U61" s="120" t="s">
        <v>122</v>
      </c>
      <c r="V61" s="120" t="str">
        <f t="shared" si="0"/>
        <v>Ranidae, 16</v>
      </c>
      <c r="W61" s="120" t="s">
        <v>526</v>
      </c>
      <c r="X61" s="120">
        <v>19300</v>
      </c>
      <c r="Y61" s="123">
        <v>1210269</v>
      </c>
      <c r="Z61" s="120">
        <v>1998</v>
      </c>
      <c r="AA61" s="120" t="s">
        <v>1470</v>
      </c>
      <c r="AB61" s="120" t="s">
        <v>1471</v>
      </c>
      <c r="AC61" s="120" t="s">
        <v>1472</v>
      </c>
      <c r="AD61" s="121">
        <v>5.8999999999999999E-3</v>
      </c>
      <c r="AE61" s="121"/>
      <c r="AF61" s="120" t="s">
        <v>528</v>
      </c>
      <c r="AH61" s="120" t="s">
        <v>147</v>
      </c>
      <c r="AI61" s="120">
        <v>1920</v>
      </c>
      <c r="AJ61" s="120">
        <v>8</v>
      </c>
      <c r="AK61" s="120" t="s">
        <v>1473</v>
      </c>
      <c r="AL61" s="120" t="s">
        <v>1474</v>
      </c>
      <c r="AM61" s="120" t="s">
        <v>110</v>
      </c>
      <c r="AN61" s="120" t="s">
        <v>1425</v>
      </c>
      <c r="AO61" s="120" t="s">
        <v>525</v>
      </c>
      <c r="AP61" s="120" t="s">
        <v>119</v>
      </c>
      <c r="AQ61" s="120" t="s">
        <v>526</v>
      </c>
      <c r="AR61" s="120">
        <v>333415</v>
      </c>
      <c r="AT61" s="120">
        <v>16</v>
      </c>
      <c r="AY61" s="120" t="s">
        <v>122</v>
      </c>
      <c r="BE61" s="120" t="s">
        <v>158</v>
      </c>
      <c r="BG61" s="120">
        <v>5.8999999999999999E-3</v>
      </c>
      <c r="BL61" s="120" t="s">
        <v>528</v>
      </c>
      <c r="BN61" s="120">
        <v>5.8999999999999999E-3</v>
      </c>
      <c r="BT61" s="121"/>
      <c r="BV61" s="121"/>
      <c r="CD61" s="121"/>
      <c r="CN61" s="120" t="s">
        <v>125</v>
      </c>
      <c r="CO61" s="120" t="s">
        <v>1475</v>
      </c>
      <c r="CT61" s="120" t="s">
        <v>1476</v>
      </c>
      <c r="CU61" s="120" t="s">
        <v>126</v>
      </c>
      <c r="CV61" s="120" t="s">
        <v>1477</v>
      </c>
      <c r="CW61" s="120" t="s">
        <v>1478</v>
      </c>
    </row>
    <row r="62" spans="1:101" x14ac:dyDescent="0.3">
      <c r="A62" s="120" t="s">
        <v>1332</v>
      </c>
      <c r="B62" s="120" t="s">
        <v>1333</v>
      </c>
      <c r="C62" s="120" t="s">
        <v>1334</v>
      </c>
      <c r="D62" s="120" t="s">
        <v>1335</v>
      </c>
      <c r="E62" s="120" t="s">
        <v>1336</v>
      </c>
      <c r="F62" s="120" t="s">
        <v>1337</v>
      </c>
      <c r="G62" s="120" t="s">
        <v>157</v>
      </c>
      <c r="I62" s="121">
        <v>6.0000000000000001E-3</v>
      </c>
      <c r="J62" s="120" t="s">
        <v>143</v>
      </c>
      <c r="L62" s="120">
        <v>0.06</v>
      </c>
      <c r="M62" s="120" t="s">
        <v>528</v>
      </c>
      <c r="N62" s="120" t="s">
        <v>109</v>
      </c>
      <c r="O62" s="120">
        <v>60</v>
      </c>
      <c r="P62" s="120" t="s">
        <v>154</v>
      </c>
      <c r="Q62" s="120" t="s">
        <v>154</v>
      </c>
      <c r="R62" t="str">
        <f>IFERROR(VLOOKUP(S62,'[1]Effects Code'!$C:$D,2,FALSE), S62)</f>
        <v>Weight</v>
      </c>
      <c r="S62" s="120" t="s">
        <v>167</v>
      </c>
      <c r="T62" s="120">
        <v>28</v>
      </c>
      <c r="U62" s="120" t="s">
        <v>122</v>
      </c>
      <c r="V62" s="120" t="str">
        <f t="shared" si="0"/>
        <v>Cyprinidae, 28</v>
      </c>
      <c r="W62" s="120" t="s">
        <v>526</v>
      </c>
      <c r="X62" s="120">
        <v>100841</v>
      </c>
      <c r="Y62" s="123">
        <v>1337981</v>
      </c>
      <c r="Z62" s="120">
        <v>2007</v>
      </c>
      <c r="AA62" s="120" t="s">
        <v>1501</v>
      </c>
      <c r="AB62" s="120" t="s">
        <v>1502</v>
      </c>
      <c r="AC62" s="120" t="s">
        <v>1503</v>
      </c>
      <c r="AD62" s="121">
        <v>6.0000000000000001E-3</v>
      </c>
      <c r="AE62" s="120">
        <v>0.06</v>
      </c>
      <c r="AF62" s="120" t="s">
        <v>528</v>
      </c>
      <c r="AH62" s="120" t="s">
        <v>147</v>
      </c>
      <c r="AI62" s="120">
        <v>21</v>
      </c>
      <c r="AL62" s="120" t="s">
        <v>1504</v>
      </c>
      <c r="AM62" s="120" t="s">
        <v>110</v>
      </c>
      <c r="AN62" s="120" t="s">
        <v>1342</v>
      </c>
      <c r="AO62" s="120" t="s">
        <v>525</v>
      </c>
      <c r="AP62" s="120" t="s">
        <v>119</v>
      </c>
      <c r="AQ62" s="120" t="s">
        <v>526</v>
      </c>
      <c r="AR62" s="120">
        <v>333415</v>
      </c>
      <c r="AT62" s="120">
        <v>28</v>
      </c>
      <c r="AY62" s="120" t="s">
        <v>122</v>
      </c>
      <c r="BE62" s="120" t="s">
        <v>123</v>
      </c>
      <c r="BG62" s="120">
        <v>10</v>
      </c>
      <c r="BL62" s="120" t="s">
        <v>544</v>
      </c>
      <c r="BN62" s="120">
        <v>6</v>
      </c>
      <c r="BX62" s="120">
        <v>100</v>
      </c>
      <c r="CD62" s="120">
        <v>60</v>
      </c>
      <c r="CM62" s="120">
        <v>4</v>
      </c>
      <c r="CN62" s="120" t="s">
        <v>125</v>
      </c>
      <c r="CO62" s="120" t="s">
        <v>1505</v>
      </c>
      <c r="CU62" s="120" t="s">
        <v>126</v>
      </c>
      <c r="CV62" s="120" t="s">
        <v>545</v>
      </c>
      <c r="CW62" s="120" t="s">
        <v>1506</v>
      </c>
    </row>
    <row r="63" spans="1:101" x14ac:dyDescent="0.3">
      <c r="A63" s="120" t="s">
        <v>1332</v>
      </c>
      <c r="B63" s="120" t="s">
        <v>1507</v>
      </c>
      <c r="C63" s="120" t="s">
        <v>1508</v>
      </c>
      <c r="D63" s="120" t="s">
        <v>1509</v>
      </c>
      <c r="E63" s="120" t="s">
        <v>1510</v>
      </c>
      <c r="F63" s="120" t="s">
        <v>1511</v>
      </c>
      <c r="G63" s="120" t="s">
        <v>157</v>
      </c>
      <c r="I63" s="121">
        <v>6.0000000000000001E-3</v>
      </c>
      <c r="J63" s="120" t="s">
        <v>143</v>
      </c>
      <c r="L63" s="121">
        <v>0.65700000000000003</v>
      </c>
      <c r="M63" s="120" t="s">
        <v>528</v>
      </c>
      <c r="N63" s="120" t="s">
        <v>109</v>
      </c>
      <c r="O63" s="120">
        <v>60</v>
      </c>
      <c r="P63" s="120" t="s">
        <v>1002</v>
      </c>
      <c r="Q63" s="120" t="s">
        <v>1002</v>
      </c>
      <c r="R63" t="str">
        <f>IFERROR(VLOOKUP(S63,'[1]Effects Code'!$C:$D,2,FALSE), S63)</f>
        <v>Neutrophil</v>
      </c>
      <c r="S63" s="120" t="s">
        <v>1512</v>
      </c>
      <c r="T63" s="120">
        <v>1</v>
      </c>
      <c r="U63" s="120" t="s">
        <v>122</v>
      </c>
      <c r="V63" s="120" t="str">
        <f t="shared" si="0"/>
        <v>Acipenseridae, 1</v>
      </c>
      <c r="W63" s="120" t="s">
        <v>526</v>
      </c>
      <c r="X63" s="120">
        <v>153738</v>
      </c>
      <c r="Y63" s="123">
        <v>1338811</v>
      </c>
      <c r="Z63" s="120">
        <v>2010</v>
      </c>
      <c r="AA63" s="120" t="s">
        <v>1513</v>
      </c>
      <c r="AB63" s="120" t="s">
        <v>1514</v>
      </c>
      <c r="AC63" s="120" t="s">
        <v>1515</v>
      </c>
      <c r="AD63" s="121">
        <v>6.0000000000000001E-3</v>
      </c>
      <c r="AE63" s="121">
        <v>0.65700000000000003</v>
      </c>
      <c r="AF63" s="120" t="s">
        <v>528</v>
      </c>
      <c r="AH63" s="120" t="s">
        <v>147</v>
      </c>
      <c r="AI63" s="120">
        <v>27776</v>
      </c>
      <c r="AL63" s="120" t="s">
        <v>1516</v>
      </c>
      <c r="AM63" s="120" t="s">
        <v>110</v>
      </c>
      <c r="AN63" s="120" t="s">
        <v>1517</v>
      </c>
      <c r="AO63" s="120" t="s">
        <v>525</v>
      </c>
      <c r="AP63" s="120" t="s">
        <v>119</v>
      </c>
      <c r="AQ63" s="120" t="s">
        <v>526</v>
      </c>
      <c r="AR63" s="120">
        <v>333415</v>
      </c>
      <c r="AT63" s="120">
        <v>24</v>
      </c>
      <c r="AY63" s="120" t="s">
        <v>276</v>
      </c>
      <c r="BE63" s="120" t="s">
        <v>123</v>
      </c>
      <c r="BG63" s="120">
        <v>0.01</v>
      </c>
      <c r="BL63" s="120" t="s">
        <v>124</v>
      </c>
      <c r="BN63" s="121">
        <v>6.0000000000000001E-3</v>
      </c>
      <c r="BX63" s="120">
        <v>1.095</v>
      </c>
      <c r="CD63" s="121">
        <v>0.65700000000000003</v>
      </c>
      <c r="CM63" s="120">
        <v>4</v>
      </c>
      <c r="CN63" s="120" t="s">
        <v>125</v>
      </c>
      <c r="CO63" s="120" t="s">
        <v>1518</v>
      </c>
      <c r="CP63" s="120" t="s">
        <v>1519</v>
      </c>
      <c r="CQ63" s="120" t="s">
        <v>1520</v>
      </c>
      <c r="CU63" s="120" t="s">
        <v>126</v>
      </c>
      <c r="CV63" s="120" t="s">
        <v>187</v>
      </c>
      <c r="CW63" s="120" t="s">
        <v>1521</v>
      </c>
    </row>
    <row r="64" spans="1:101" x14ac:dyDescent="0.3">
      <c r="A64" s="120" t="s">
        <v>1332</v>
      </c>
      <c r="B64" s="120" t="s">
        <v>1507</v>
      </c>
      <c r="C64" s="120" t="s">
        <v>1508</v>
      </c>
      <c r="D64" s="120" t="s">
        <v>1509</v>
      </c>
      <c r="E64" s="120" t="s">
        <v>1510</v>
      </c>
      <c r="F64" s="120" t="s">
        <v>1511</v>
      </c>
      <c r="G64" s="120" t="s">
        <v>143</v>
      </c>
      <c r="I64" s="121">
        <v>6.0000000000000001E-3</v>
      </c>
      <c r="M64" s="120" t="s">
        <v>528</v>
      </c>
      <c r="N64" s="120" t="s">
        <v>109</v>
      </c>
      <c r="O64" s="120">
        <v>60</v>
      </c>
      <c r="P64" s="120" t="s">
        <v>172</v>
      </c>
      <c r="Q64" s="120" t="s">
        <v>172</v>
      </c>
      <c r="R64" t="str">
        <f>IFERROR(VLOOKUP(S64,'[1]Effects Code'!$C:$D,2,FALSE), S64)</f>
        <v>Hematocrit (anemia)</v>
      </c>
      <c r="S64" s="120" t="s">
        <v>1522</v>
      </c>
      <c r="T64" s="120">
        <v>4</v>
      </c>
      <c r="U64" s="120" t="s">
        <v>122</v>
      </c>
      <c r="V64" s="120" t="str">
        <f t="shared" si="0"/>
        <v>Acipenseridae, 4</v>
      </c>
      <c r="W64" s="120" t="s">
        <v>526</v>
      </c>
      <c r="X64" s="120">
        <v>153738</v>
      </c>
      <c r="Y64" s="123">
        <v>1338808</v>
      </c>
      <c r="Z64" s="120">
        <v>2010</v>
      </c>
      <c r="AA64" s="120" t="s">
        <v>1513</v>
      </c>
      <c r="AB64" s="120" t="s">
        <v>1514</v>
      </c>
      <c r="AC64" s="120" t="s">
        <v>1515</v>
      </c>
      <c r="AD64" s="121">
        <v>6.0000000000000001E-3</v>
      </c>
      <c r="AE64" s="121"/>
      <c r="AF64" s="120" t="s">
        <v>528</v>
      </c>
      <c r="AH64" s="120" t="s">
        <v>147</v>
      </c>
      <c r="AI64" s="120">
        <v>27776</v>
      </c>
      <c r="AL64" s="120" t="s">
        <v>1516</v>
      </c>
      <c r="AM64" s="120" t="s">
        <v>110</v>
      </c>
      <c r="AN64" s="120" t="s">
        <v>1517</v>
      </c>
      <c r="AO64" s="120" t="s">
        <v>525</v>
      </c>
      <c r="AP64" s="120" t="s">
        <v>119</v>
      </c>
      <c r="AQ64" s="120" t="s">
        <v>526</v>
      </c>
      <c r="AR64" s="120">
        <v>333415</v>
      </c>
      <c r="AT64" s="120">
        <v>96</v>
      </c>
      <c r="AY64" s="120" t="s">
        <v>276</v>
      </c>
      <c r="BE64" s="120" t="s">
        <v>123</v>
      </c>
      <c r="BG64" s="120">
        <v>0.01</v>
      </c>
      <c r="BL64" s="120" t="s">
        <v>124</v>
      </c>
      <c r="BN64" s="121">
        <v>6.0000000000000001E-3</v>
      </c>
      <c r="CD64" s="121"/>
      <c r="CM64" s="120">
        <v>4</v>
      </c>
      <c r="CN64" s="120" t="s">
        <v>125</v>
      </c>
      <c r="CO64" s="120" t="s">
        <v>1518</v>
      </c>
      <c r="CP64" s="120" t="s">
        <v>1519</v>
      </c>
      <c r="CQ64" s="120" t="s">
        <v>1520</v>
      </c>
      <c r="CU64" s="120" t="s">
        <v>126</v>
      </c>
      <c r="CV64" s="120" t="s">
        <v>187</v>
      </c>
      <c r="CW64" s="120" t="s">
        <v>1523</v>
      </c>
    </row>
    <row r="65" spans="1:101" x14ac:dyDescent="0.3">
      <c r="A65" s="120" t="s">
        <v>1332</v>
      </c>
      <c r="B65" s="120" t="s">
        <v>1507</v>
      </c>
      <c r="C65" s="120" t="s">
        <v>1508</v>
      </c>
      <c r="D65" s="120" t="s">
        <v>1509</v>
      </c>
      <c r="E65" s="120" t="s">
        <v>1510</v>
      </c>
      <c r="F65" s="120" t="s">
        <v>1511</v>
      </c>
      <c r="G65" s="120" t="s">
        <v>157</v>
      </c>
      <c r="I65" s="121">
        <v>6.0000000000000001E-3</v>
      </c>
      <c r="J65" s="120" t="s">
        <v>143</v>
      </c>
      <c r="L65" s="121">
        <v>0.65700000000000003</v>
      </c>
      <c r="M65" s="120" t="s">
        <v>528</v>
      </c>
      <c r="N65" s="120" t="s">
        <v>109</v>
      </c>
      <c r="O65" s="120">
        <v>60</v>
      </c>
      <c r="P65" s="120" t="s">
        <v>1002</v>
      </c>
      <c r="Q65" s="120" t="s">
        <v>1002</v>
      </c>
      <c r="R65" t="str">
        <f>IFERROR(VLOOKUP(S65,'[1]Effects Code'!$C:$D,2,FALSE), S65)</f>
        <v>Neutrophil</v>
      </c>
      <c r="S65" s="120" t="s">
        <v>1512</v>
      </c>
      <c r="T65" s="120">
        <v>4</v>
      </c>
      <c r="U65" s="120" t="s">
        <v>122</v>
      </c>
      <c r="V65" s="120" t="str">
        <f t="shared" si="0"/>
        <v>Acipenseridae, 4</v>
      </c>
      <c r="W65" s="120" t="s">
        <v>526</v>
      </c>
      <c r="X65" s="120">
        <v>153738</v>
      </c>
      <c r="Y65" s="123">
        <v>1338818</v>
      </c>
      <c r="Z65" s="120">
        <v>2010</v>
      </c>
      <c r="AA65" s="120" t="s">
        <v>1513</v>
      </c>
      <c r="AB65" s="120" t="s">
        <v>1514</v>
      </c>
      <c r="AC65" s="120" t="s">
        <v>1515</v>
      </c>
      <c r="AD65" s="121">
        <v>6.0000000000000001E-3</v>
      </c>
      <c r="AE65" s="121">
        <v>0.65700000000000003</v>
      </c>
      <c r="AF65" s="120" t="s">
        <v>528</v>
      </c>
      <c r="AH65" s="120" t="s">
        <v>147</v>
      </c>
      <c r="AI65" s="120">
        <v>27776</v>
      </c>
      <c r="AL65" s="120" t="s">
        <v>1516</v>
      </c>
      <c r="AM65" s="120" t="s">
        <v>110</v>
      </c>
      <c r="AN65" s="120" t="s">
        <v>1517</v>
      </c>
      <c r="AO65" s="120" t="s">
        <v>525</v>
      </c>
      <c r="AP65" s="120" t="s">
        <v>119</v>
      </c>
      <c r="AQ65" s="120" t="s">
        <v>526</v>
      </c>
      <c r="AR65" s="120">
        <v>333415</v>
      </c>
      <c r="AT65" s="120">
        <v>96</v>
      </c>
      <c r="AY65" s="120" t="s">
        <v>276</v>
      </c>
      <c r="BE65" s="120" t="s">
        <v>123</v>
      </c>
      <c r="BG65" s="120">
        <v>0.01</v>
      </c>
      <c r="BL65" s="120" t="s">
        <v>124</v>
      </c>
      <c r="BN65" s="121">
        <v>6.0000000000000001E-3</v>
      </c>
      <c r="BX65" s="120">
        <v>1.095</v>
      </c>
      <c r="CD65" s="121">
        <v>0.65700000000000003</v>
      </c>
      <c r="CM65" s="120">
        <v>4</v>
      </c>
      <c r="CN65" s="120" t="s">
        <v>125</v>
      </c>
      <c r="CO65" s="120" t="s">
        <v>1518</v>
      </c>
      <c r="CP65" s="120" t="s">
        <v>1519</v>
      </c>
      <c r="CQ65" s="120" t="s">
        <v>1520</v>
      </c>
      <c r="CU65" s="120" t="s">
        <v>126</v>
      </c>
      <c r="CV65" s="120" t="s">
        <v>187</v>
      </c>
      <c r="CW65" s="120" t="s">
        <v>1524</v>
      </c>
    </row>
    <row r="66" spans="1:101" x14ac:dyDescent="0.3">
      <c r="A66" s="120" t="s">
        <v>1332</v>
      </c>
      <c r="B66" s="120" t="s">
        <v>1507</v>
      </c>
      <c r="C66" s="120" t="s">
        <v>1508</v>
      </c>
      <c r="D66" s="120" t="s">
        <v>1509</v>
      </c>
      <c r="E66" s="120" t="s">
        <v>1510</v>
      </c>
      <c r="F66" s="120" t="s">
        <v>1511</v>
      </c>
      <c r="G66" s="120" t="s">
        <v>143</v>
      </c>
      <c r="I66" s="121">
        <v>6.0000000000000001E-3</v>
      </c>
      <c r="M66" s="120" t="s">
        <v>528</v>
      </c>
      <c r="N66" s="120" t="s">
        <v>109</v>
      </c>
      <c r="O66" s="120">
        <v>60</v>
      </c>
      <c r="P66" s="120" t="s">
        <v>1002</v>
      </c>
      <c r="Q66" s="120" t="s">
        <v>1002</v>
      </c>
      <c r="R66" t="str">
        <f>IFERROR(VLOOKUP(S66,'[1]Effects Code'!$C:$D,2,FALSE), S66)</f>
        <v>Red blood cell</v>
      </c>
      <c r="S66" s="120" t="s">
        <v>1525</v>
      </c>
      <c r="T66" s="120">
        <v>1</v>
      </c>
      <c r="U66" s="120" t="s">
        <v>122</v>
      </c>
      <c r="V66" s="120" t="str">
        <f t="shared" si="0"/>
        <v>Acipenseridae, 1</v>
      </c>
      <c r="W66" s="120" t="s">
        <v>526</v>
      </c>
      <c r="X66" s="120">
        <v>153738</v>
      </c>
      <c r="Y66" s="123">
        <v>1338803</v>
      </c>
      <c r="Z66" s="120">
        <v>2010</v>
      </c>
      <c r="AA66" s="120" t="s">
        <v>1513</v>
      </c>
      <c r="AB66" s="120" t="s">
        <v>1514</v>
      </c>
      <c r="AC66" s="120" t="s">
        <v>1515</v>
      </c>
      <c r="AD66" s="121">
        <v>6.0000000000000001E-3</v>
      </c>
      <c r="AE66" s="121"/>
      <c r="AF66" s="120" t="s">
        <v>528</v>
      </c>
      <c r="AH66" s="120" t="s">
        <v>147</v>
      </c>
      <c r="AI66" s="120">
        <v>27776</v>
      </c>
      <c r="AL66" s="120" t="s">
        <v>1516</v>
      </c>
      <c r="AM66" s="120" t="s">
        <v>110</v>
      </c>
      <c r="AN66" s="120" t="s">
        <v>1517</v>
      </c>
      <c r="AO66" s="120" t="s">
        <v>525</v>
      </c>
      <c r="AP66" s="120" t="s">
        <v>119</v>
      </c>
      <c r="AQ66" s="120" t="s">
        <v>526</v>
      </c>
      <c r="AR66" s="120">
        <v>333415</v>
      </c>
      <c r="AT66" s="120">
        <v>24</v>
      </c>
      <c r="AY66" s="120" t="s">
        <v>276</v>
      </c>
      <c r="BE66" s="120" t="s">
        <v>123</v>
      </c>
      <c r="BG66" s="120">
        <v>0.01</v>
      </c>
      <c r="BL66" s="120" t="s">
        <v>124</v>
      </c>
      <c r="BN66" s="121">
        <v>6.0000000000000001E-3</v>
      </c>
      <c r="CD66" s="121"/>
      <c r="CM66" s="120">
        <v>4</v>
      </c>
      <c r="CN66" s="120" t="s">
        <v>125</v>
      </c>
      <c r="CO66" s="120" t="s">
        <v>1518</v>
      </c>
      <c r="CP66" s="120" t="s">
        <v>1519</v>
      </c>
      <c r="CQ66" s="120" t="s">
        <v>1520</v>
      </c>
      <c r="CU66" s="120" t="s">
        <v>126</v>
      </c>
      <c r="CV66" s="120" t="s">
        <v>187</v>
      </c>
      <c r="CW66" s="120" t="s">
        <v>1526</v>
      </c>
    </row>
    <row r="67" spans="1:101" x14ac:dyDescent="0.3">
      <c r="A67" s="120" t="s">
        <v>1332</v>
      </c>
      <c r="B67" s="120" t="s">
        <v>1507</v>
      </c>
      <c r="C67" s="120" t="s">
        <v>1508</v>
      </c>
      <c r="D67" s="120" t="s">
        <v>1509</v>
      </c>
      <c r="E67" s="120" t="s">
        <v>1510</v>
      </c>
      <c r="F67" s="120" t="s">
        <v>1511</v>
      </c>
      <c r="G67" s="120" t="s">
        <v>157</v>
      </c>
      <c r="I67" s="121">
        <v>6.0000000000000001E-3</v>
      </c>
      <c r="J67" s="120" t="s">
        <v>143</v>
      </c>
      <c r="L67" s="121">
        <v>0.65700000000000003</v>
      </c>
      <c r="M67" s="120" t="s">
        <v>528</v>
      </c>
      <c r="N67" s="120" t="s">
        <v>109</v>
      </c>
      <c r="O67" s="120">
        <v>60</v>
      </c>
      <c r="P67" s="120" t="s">
        <v>1002</v>
      </c>
      <c r="Q67" s="120" t="s">
        <v>1002</v>
      </c>
      <c r="R67" t="str">
        <f>IFERROR(VLOOKUP(S67,'[1]Effects Code'!$C:$D,2,FALSE), S67)</f>
        <v>Neutrophil</v>
      </c>
      <c r="S67" s="120" t="s">
        <v>1512</v>
      </c>
      <c r="T67" s="120">
        <v>1</v>
      </c>
      <c r="U67" s="120" t="s">
        <v>122</v>
      </c>
      <c r="V67" s="120" t="str">
        <f t="shared" ref="V67:V130" si="1">CONCATENATE(B67,", ",T67)</f>
        <v>Acipenseridae, 1</v>
      </c>
      <c r="W67" s="120" t="s">
        <v>526</v>
      </c>
      <c r="X67" s="120">
        <v>153738</v>
      </c>
      <c r="Y67" s="123">
        <v>1338817</v>
      </c>
      <c r="Z67" s="120">
        <v>2010</v>
      </c>
      <c r="AA67" s="120" t="s">
        <v>1513</v>
      </c>
      <c r="AB67" s="120" t="s">
        <v>1514</v>
      </c>
      <c r="AC67" s="120" t="s">
        <v>1515</v>
      </c>
      <c r="AD67" s="121">
        <v>6.0000000000000001E-3</v>
      </c>
      <c r="AE67" s="121">
        <v>0.65700000000000003</v>
      </c>
      <c r="AF67" s="120" t="s">
        <v>528</v>
      </c>
      <c r="AH67" s="120" t="s">
        <v>147</v>
      </c>
      <c r="AI67" s="120">
        <v>27776</v>
      </c>
      <c r="AL67" s="120" t="s">
        <v>1516</v>
      </c>
      <c r="AM67" s="120" t="s">
        <v>110</v>
      </c>
      <c r="AN67" s="120" t="s">
        <v>1517</v>
      </c>
      <c r="AO67" s="120" t="s">
        <v>525</v>
      </c>
      <c r="AP67" s="120" t="s">
        <v>119</v>
      </c>
      <c r="AQ67" s="120" t="s">
        <v>526</v>
      </c>
      <c r="AR67" s="120">
        <v>333415</v>
      </c>
      <c r="AT67" s="120">
        <v>24</v>
      </c>
      <c r="AY67" s="120" t="s">
        <v>276</v>
      </c>
      <c r="BE67" s="120" t="s">
        <v>123</v>
      </c>
      <c r="BG67" s="120">
        <v>0.01</v>
      </c>
      <c r="BL67" s="120" t="s">
        <v>124</v>
      </c>
      <c r="BN67" s="121">
        <v>6.0000000000000001E-3</v>
      </c>
      <c r="BX67" s="120">
        <v>1.095</v>
      </c>
      <c r="CD67" s="121">
        <v>0.65700000000000003</v>
      </c>
      <c r="CM67" s="120">
        <v>4</v>
      </c>
      <c r="CN67" s="120" t="s">
        <v>125</v>
      </c>
      <c r="CO67" s="120" t="s">
        <v>1518</v>
      </c>
      <c r="CP67" s="120" t="s">
        <v>1519</v>
      </c>
      <c r="CQ67" s="120" t="s">
        <v>1520</v>
      </c>
      <c r="CU67" s="120" t="s">
        <v>126</v>
      </c>
      <c r="CV67" s="120" t="s">
        <v>187</v>
      </c>
      <c r="CW67" s="120" t="s">
        <v>1527</v>
      </c>
    </row>
    <row r="68" spans="1:101" x14ac:dyDescent="0.3">
      <c r="A68" s="120" t="s">
        <v>1332</v>
      </c>
      <c r="B68" s="120" t="s">
        <v>1507</v>
      </c>
      <c r="C68" s="120" t="s">
        <v>1508</v>
      </c>
      <c r="D68" s="120" t="s">
        <v>1509</v>
      </c>
      <c r="E68" s="120" t="s">
        <v>1510</v>
      </c>
      <c r="F68" s="120" t="s">
        <v>1511</v>
      </c>
      <c r="G68" s="120" t="s">
        <v>143</v>
      </c>
      <c r="I68" s="121">
        <v>6.0000000000000001E-3</v>
      </c>
      <c r="M68" s="120" t="s">
        <v>528</v>
      </c>
      <c r="N68" s="120" t="s">
        <v>109</v>
      </c>
      <c r="O68" s="120">
        <v>60</v>
      </c>
      <c r="P68" s="120" t="s">
        <v>1002</v>
      </c>
      <c r="Q68" s="120" t="s">
        <v>1002</v>
      </c>
      <c r="R68" t="str">
        <f>IFERROR(VLOOKUP(S68,'[1]Effects Code'!$C:$D,2,FALSE), S68)</f>
        <v>Leukocytes</v>
      </c>
      <c r="S68" s="120" t="s">
        <v>1528</v>
      </c>
      <c r="T68" s="120">
        <v>4</v>
      </c>
      <c r="U68" s="120" t="s">
        <v>122</v>
      </c>
      <c r="V68" s="120" t="str">
        <f t="shared" si="1"/>
        <v>Acipenseridae, 4</v>
      </c>
      <c r="W68" s="120" t="s">
        <v>526</v>
      </c>
      <c r="X68" s="120">
        <v>153738</v>
      </c>
      <c r="Y68" s="123">
        <v>1338806</v>
      </c>
      <c r="Z68" s="120">
        <v>2010</v>
      </c>
      <c r="AA68" s="120" t="s">
        <v>1513</v>
      </c>
      <c r="AB68" s="120" t="s">
        <v>1514</v>
      </c>
      <c r="AC68" s="120" t="s">
        <v>1515</v>
      </c>
      <c r="AD68" s="121">
        <v>6.0000000000000001E-3</v>
      </c>
      <c r="AE68" s="121"/>
      <c r="AF68" s="120" t="s">
        <v>528</v>
      </c>
      <c r="AH68" s="120" t="s">
        <v>147</v>
      </c>
      <c r="AI68" s="120">
        <v>27776</v>
      </c>
      <c r="AL68" s="120" t="s">
        <v>1516</v>
      </c>
      <c r="AM68" s="120" t="s">
        <v>110</v>
      </c>
      <c r="AN68" s="120" t="s">
        <v>1517</v>
      </c>
      <c r="AO68" s="120" t="s">
        <v>525</v>
      </c>
      <c r="AP68" s="120" t="s">
        <v>119</v>
      </c>
      <c r="AQ68" s="120" t="s">
        <v>526</v>
      </c>
      <c r="AR68" s="120">
        <v>333415</v>
      </c>
      <c r="AT68" s="120">
        <v>96</v>
      </c>
      <c r="AY68" s="120" t="s">
        <v>276</v>
      </c>
      <c r="BE68" s="120" t="s">
        <v>123</v>
      </c>
      <c r="BG68" s="120">
        <v>0.01</v>
      </c>
      <c r="BL68" s="120" t="s">
        <v>124</v>
      </c>
      <c r="BN68" s="121">
        <v>6.0000000000000001E-3</v>
      </c>
      <c r="CD68" s="121"/>
      <c r="CM68" s="120">
        <v>4</v>
      </c>
      <c r="CN68" s="120" t="s">
        <v>125</v>
      </c>
      <c r="CO68" s="120" t="s">
        <v>1518</v>
      </c>
      <c r="CP68" s="120" t="s">
        <v>1519</v>
      </c>
      <c r="CQ68" s="120" t="s">
        <v>1520</v>
      </c>
      <c r="CU68" s="120" t="s">
        <v>126</v>
      </c>
      <c r="CV68" s="120" t="s">
        <v>187</v>
      </c>
      <c r="CW68" s="120" t="s">
        <v>1526</v>
      </c>
    </row>
    <row r="69" spans="1:101" x14ac:dyDescent="0.3">
      <c r="A69" s="120" t="s">
        <v>1332</v>
      </c>
      <c r="B69" s="120" t="s">
        <v>1507</v>
      </c>
      <c r="C69" s="120" t="s">
        <v>1508</v>
      </c>
      <c r="D69" s="120" t="s">
        <v>1509</v>
      </c>
      <c r="E69" s="120" t="s">
        <v>1510</v>
      </c>
      <c r="F69" s="120" t="s">
        <v>1511</v>
      </c>
      <c r="G69" s="120" t="s">
        <v>143</v>
      </c>
      <c r="I69" s="121">
        <v>6.0000000000000001E-3</v>
      </c>
      <c r="M69" s="120" t="s">
        <v>528</v>
      </c>
      <c r="N69" s="120" t="s">
        <v>109</v>
      </c>
      <c r="O69" s="120">
        <v>60</v>
      </c>
      <c r="P69" s="120" t="s">
        <v>1002</v>
      </c>
      <c r="Q69" s="120" t="s">
        <v>1002</v>
      </c>
      <c r="R69" t="str">
        <f>IFERROR(VLOOKUP(S69,'[1]Effects Code'!$C:$D,2,FALSE), S69)</f>
        <v>Leukocytes</v>
      </c>
      <c r="S69" s="120" t="s">
        <v>1528</v>
      </c>
      <c r="T69" s="120">
        <v>1</v>
      </c>
      <c r="U69" s="120" t="s">
        <v>122</v>
      </c>
      <c r="V69" s="120" t="str">
        <f t="shared" si="1"/>
        <v>Acipenseridae, 1</v>
      </c>
      <c r="W69" s="120" t="s">
        <v>526</v>
      </c>
      <c r="X69" s="120">
        <v>153738</v>
      </c>
      <c r="Y69" s="123">
        <v>1338805</v>
      </c>
      <c r="Z69" s="120">
        <v>2010</v>
      </c>
      <c r="AA69" s="120" t="s">
        <v>1513</v>
      </c>
      <c r="AB69" s="120" t="s">
        <v>1514</v>
      </c>
      <c r="AC69" s="120" t="s">
        <v>1515</v>
      </c>
      <c r="AD69" s="121">
        <v>6.0000000000000001E-3</v>
      </c>
      <c r="AE69" s="121"/>
      <c r="AF69" s="120" t="s">
        <v>528</v>
      </c>
      <c r="AH69" s="120" t="s">
        <v>147</v>
      </c>
      <c r="AI69" s="120">
        <v>27776</v>
      </c>
      <c r="AL69" s="120" t="s">
        <v>1516</v>
      </c>
      <c r="AM69" s="120" t="s">
        <v>110</v>
      </c>
      <c r="AN69" s="120" t="s">
        <v>1517</v>
      </c>
      <c r="AO69" s="120" t="s">
        <v>525</v>
      </c>
      <c r="AP69" s="120" t="s">
        <v>119</v>
      </c>
      <c r="AQ69" s="120" t="s">
        <v>526</v>
      </c>
      <c r="AR69" s="120">
        <v>333415</v>
      </c>
      <c r="AT69" s="120">
        <v>24</v>
      </c>
      <c r="AY69" s="120" t="s">
        <v>276</v>
      </c>
      <c r="BE69" s="120" t="s">
        <v>123</v>
      </c>
      <c r="BG69" s="120">
        <v>0.01</v>
      </c>
      <c r="BL69" s="120" t="s">
        <v>124</v>
      </c>
      <c r="BN69" s="121">
        <v>6.0000000000000001E-3</v>
      </c>
      <c r="CD69" s="121"/>
      <c r="CM69" s="120">
        <v>4</v>
      </c>
      <c r="CN69" s="120" t="s">
        <v>125</v>
      </c>
      <c r="CO69" s="120" t="s">
        <v>1518</v>
      </c>
      <c r="CP69" s="120" t="s">
        <v>1519</v>
      </c>
      <c r="CQ69" s="120" t="s">
        <v>1520</v>
      </c>
      <c r="CU69" s="120" t="s">
        <v>126</v>
      </c>
      <c r="CV69" s="120" t="s">
        <v>187</v>
      </c>
      <c r="CW69" s="120" t="s">
        <v>1526</v>
      </c>
    </row>
    <row r="70" spans="1:101" x14ac:dyDescent="0.3">
      <c r="A70" s="120" t="s">
        <v>1332</v>
      </c>
      <c r="B70" s="120" t="s">
        <v>1507</v>
      </c>
      <c r="C70" s="120" t="s">
        <v>1508</v>
      </c>
      <c r="D70" s="120" t="s">
        <v>1509</v>
      </c>
      <c r="E70" s="120" t="s">
        <v>1510</v>
      </c>
      <c r="F70" s="120" t="s">
        <v>1511</v>
      </c>
      <c r="G70" s="120" t="s">
        <v>157</v>
      </c>
      <c r="I70" s="121">
        <v>6.0000000000000001E-3</v>
      </c>
      <c r="J70" s="120" t="s">
        <v>143</v>
      </c>
      <c r="L70" s="121">
        <v>0.65700000000000003</v>
      </c>
      <c r="M70" s="120" t="s">
        <v>528</v>
      </c>
      <c r="N70" s="120" t="s">
        <v>109</v>
      </c>
      <c r="O70" s="120">
        <v>60</v>
      </c>
      <c r="P70" s="120" t="s">
        <v>1002</v>
      </c>
      <c r="Q70" s="120" t="s">
        <v>1002</v>
      </c>
      <c r="R70" t="str">
        <f>IFERROR(VLOOKUP(S70,'[1]Effects Code'!$C:$D,2,FALSE), S70)</f>
        <v>Lymphocyte</v>
      </c>
      <c r="S70" s="120" t="s">
        <v>1529</v>
      </c>
      <c r="T70" s="120">
        <v>1</v>
      </c>
      <c r="U70" s="120" t="s">
        <v>122</v>
      </c>
      <c r="V70" s="120" t="str">
        <f t="shared" si="1"/>
        <v>Acipenseridae, 1</v>
      </c>
      <c r="W70" s="120" t="s">
        <v>526</v>
      </c>
      <c r="X70" s="120">
        <v>153738</v>
      </c>
      <c r="Y70" s="123">
        <v>1338809</v>
      </c>
      <c r="Z70" s="120">
        <v>2010</v>
      </c>
      <c r="AA70" s="120" t="s">
        <v>1513</v>
      </c>
      <c r="AB70" s="120" t="s">
        <v>1514</v>
      </c>
      <c r="AC70" s="120" t="s">
        <v>1515</v>
      </c>
      <c r="AD70" s="121">
        <v>6.0000000000000001E-3</v>
      </c>
      <c r="AE70" s="121">
        <v>0.65700000000000003</v>
      </c>
      <c r="AF70" s="120" t="s">
        <v>528</v>
      </c>
      <c r="AH70" s="120" t="s">
        <v>147</v>
      </c>
      <c r="AI70" s="120">
        <v>27776</v>
      </c>
      <c r="AL70" s="120" t="s">
        <v>1516</v>
      </c>
      <c r="AM70" s="120" t="s">
        <v>110</v>
      </c>
      <c r="AN70" s="120" t="s">
        <v>1517</v>
      </c>
      <c r="AO70" s="120" t="s">
        <v>525</v>
      </c>
      <c r="AP70" s="120" t="s">
        <v>119</v>
      </c>
      <c r="AQ70" s="120" t="s">
        <v>526</v>
      </c>
      <c r="AR70" s="120">
        <v>333415</v>
      </c>
      <c r="AT70" s="120">
        <v>24</v>
      </c>
      <c r="AY70" s="120" t="s">
        <v>276</v>
      </c>
      <c r="BE70" s="120" t="s">
        <v>123</v>
      </c>
      <c r="BG70" s="120">
        <v>0.01</v>
      </c>
      <c r="BL70" s="120" t="s">
        <v>124</v>
      </c>
      <c r="BN70" s="121">
        <v>6.0000000000000001E-3</v>
      </c>
      <c r="BX70" s="120">
        <v>1.095</v>
      </c>
      <c r="CD70" s="121">
        <v>0.65700000000000003</v>
      </c>
      <c r="CM70" s="120">
        <v>4</v>
      </c>
      <c r="CN70" s="120" t="s">
        <v>125</v>
      </c>
      <c r="CO70" s="120" t="s">
        <v>1518</v>
      </c>
      <c r="CP70" s="120" t="s">
        <v>1519</v>
      </c>
      <c r="CQ70" s="120" t="s">
        <v>1520</v>
      </c>
      <c r="CU70" s="120" t="s">
        <v>126</v>
      </c>
      <c r="CV70" s="120" t="s">
        <v>187</v>
      </c>
      <c r="CW70" s="120" t="s">
        <v>1530</v>
      </c>
    </row>
    <row r="71" spans="1:101" x14ac:dyDescent="0.3">
      <c r="A71" s="120" t="s">
        <v>1332</v>
      </c>
      <c r="B71" s="120" t="s">
        <v>1507</v>
      </c>
      <c r="C71" s="120" t="s">
        <v>1508</v>
      </c>
      <c r="D71" s="120" t="s">
        <v>1509</v>
      </c>
      <c r="E71" s="120" t="s">
        <v>1510</v>
      </c>
      <c r="F71" s="120" t="s">
        <v>1511</v>
      </c>
      <c r="G71" s="120" t="s">
        <v>157</v>
      </c>
      <c r="I71" s="121">
        <v>6.0000000000000001E-3</v>
      </c>
      <c r="J71" s="120" t="s">
        <v>143</v>
      </c>
      <c r="L71" s="121">
        <v>0.65700000000000003</v>
      </c>
      <c r="M71" s="120" t="s">
        <v>528</v>
      </c>
      <c r="N71" s="120" t="s">
        <v>109</v>
      </c>
      <c r="O71" s="120">
        <v>60</v>
      </c>
      <c r="P71" s="120" t="s">
        <v>1002</v>
      </c>
      <c r="Q71" s="120" t="s">
        <v>1002</v>
      </c>
      <c r="R71" t="str">
        <f>IFERROR(VLOOKUP(S71,'[1]Effects Code'!$C:$D,2,FALSE), S71)</f>
        <v>Neutrophil</v>
      </c>
      <c r="S71" s="120" t="s">
        <v>1512</v>
      </c>
      <c r="T71" s="120">
        <v>4</v>
      </c>
      <c r="U71" s="120" t="s">
        <v>122</v>
      </c>
      <c r="V71" s="120" t="str">
        <f t="shared" si="1"/>
        <v>Acipenseridae, 4</v>
      </c>
      <c r="W71" s="120" t="s">
        <v>526</v>
      </c>
      <c r="X71" s="120">
        <v>153738</v>
      </c>
      <c r="Y71" s="123">
        <v>1338812</v>
      </c>
      <c r="Z71" s="120">
        <v>2010</v>
      </c>
      <c r="AA71" s="120" t="s">
        <v>1513</v>
      </c>
      <c r="AB71" s="120" t="s">
        <v>1514</v>
      </c>
      <c r="AC71" s="120" t="s">
        <v>1515</v>
      </c>
      <c r="AD71" s="121">
        <v>6.0000000000000001E-3</v>
      </c>
      <c r="AE71" s="121">
        <v>0.65700000000000003</v>
      </c>
      <c r="AF71" s="120" t="s">
        <v>528</v>
      </c>
      <c r="AH71" s="120" t="s">
        <v>147</v>
      </c>
      <c r="AI71" s="120">
        <v>27776</v>
      </c>
      <c r="AL71" s="120" t="s">
        <v>1516</v>
      </c>
      <c r="AM71" s="120" t="s">
        <v>110</v>
      </c>
      <c r="AN71" s="120" t="s">
        <v>1517</v>
      </c>
      <c r="AO71" s="120" t="s">
        <v>525</v>
      </c>
      <c r="AP71" s="120" t="s">
        <v>119</v>
      </c>
      <c r="AQ71" s="120" t="s">
        <v>526</v>
      </c>
      <c r="AR71" s="120">
        <v>333415</v>
      </c>
      <c r="AT71" s="120">
        <v>96</v>
      </c>
      <c r="AY71" s="120" t="s">
        <v>276</v>
      </c>
      <c r="BE71" s="120" t="s">
        <v>123</v>
      </c>
      <c r="BG71" s="120">
        <v>0.01</v>
      </c>
      <c r="BL71" s="120" t="s">
        <v>124</v>
      </c>
      <c r="BN71" s="121">
        <v>6.0000000000000001E-3</v>
      </c>
      <c r="BX71" s="120">
        <v>1.095</v>
      </c>
      <c r="CD71" s="121">
        <v>0.65700000000000003</v>
      </c>
      <c r="CM71" s="120">
        <v>4</v>
      </c>
      <c r="CN71" s="120" t="s">
        <v>125</v>
      </c>
      <c r="CO71" s="120" t="s">
        <v>1518</v>
      </c>
      <c r="CP71" s="120" t="s">
        <v>1519</v>
      </c>
      <c r="CQ71" s="120" t="s">
        <v>1520</v>
      </c>
      <c r="CU71" s="120" t="s">
        <v>126</v>
      </c>
      <c r="CV71" s="120" t="s">
        <v>187</v>
      </c>
      <c r="CW71" s="120" t="s">
        <v>1531</v>
      </c>
    </row>
    <row r="72" spans="1:101" x14ac:dyDescent="0.3">
      <c r="A72" s="120" t="s">
        <v>1332</v>
      </c>
      <c r="B72" s="120" t="s">
        <v>1507</v>
      </c>
      <c r="C72" s="120" t="s">
        <v>1508</v>
      </c>
      <c r="D72" s="120" t="s">
        <v>1509</v>
      </c>
      <c r="E72" s="120" t="s">
        <v>1510</v>
      </c>
      <c r="F72" s="120" t="s">
        <v>1511</v>
      </c>
      <c r="G72" s="120" t="s">
        <v>143</v>
      </c>
      <c r="I72" s="121">
        <v>6.0000000000000001E-3</v>
      </c>
      <c r="M72" s="120" t="s">
        <v>528</v>
      </c>
      <c r="N72" s="120" t="s">
        <v>109</v>
      </c>
      <c r="O72" s="120">
        <v>60</v>
      </c>
      <c r="P72" s="120" t="s">
        <v>1002</v>
      </c>
      <c r="Q72" s="120" t="s">
        <v>1002</v>
      </c>
      <c r="R72" t="str">
        <f>IFERROR(VLOOKUP(S72,'[1]Effects Code'!$C:$D,2,FALSE), S72)</f>
        <v>Red blood cell</v>
      </c>
      <c r="S72" s="120" t="s">
        <v>1525</v>
      </c>
      <c r="T72" s="120">
        <v>4</v>
      </c>
      <c r="U72" s="120" t="s">
        <v>122</v>
      </c>
      <c r="V72" s="120" t="str">
        <f t="shared" si="1"/>
        <v>Acipenseridae, 4</v>
      </c>
      <c r="W72" s="120" t="s">
        <v>526</v>
      </c>
      <c r="X72" s="120">
        <v>153738</v>
      </c>
      <c r="Y72" s="123">
        <v>1338804</v>
      </c>
      <c r="Z72" s="120">
        <v>2010</v>
      </c>
      <c r="AA72" s="120" t="s">
        <v>1513</v>
      </c>
      <c r="AB72" s="120" t="s">
        <v>1514</v>
      </c>
      <c r="AC72" s="120" t="s">
        <v>1515</v>
      </c>
      <c r="AD72" s="121">
        <v>6.0000000000000001E-3</v>
      </c>
      <c r="AE72" s="121"/>
      <c r="AF72" s="120" t="s">
        <v>528</v>
      </c>
      <c r="AH72" s="120" t="s">
        <v>147</v>
      </c>
      <c r="AI72" s="120">
        <v>27776</v>
      </c>
      <c r="AL72" s="120" t="s">
        <v>1516</v>
      </c>
      <c r="AM72" s="120" t="s">
        <v>110</v>
      </c>
      <c r="AN72" s="120" t="s">
        <v>1517</v>
      </c>
      <c r="AO72" s="120" t="s">
        <v>525</v>
      </c>
      <c r="AP72" s="120" t="s">
        <v>119</v>
      </c>
      <c r="AQ72" s="120" t="s">
        <v>526</v>
      </c>
      <c r="AR72" s="120">
        <v>333415</v>
      </c>
      <c r="AT72" s="120">
        <v>96</v>
      </c>
      <c r="AY72" s="120" t="s">
        <v>276</v>
      </c>
      <c r="BE72" s="120" t="s">
        <v>123</v>
      </c>
      <c r="BG72" s="120">
        <v>0.01</v>
      </c>
      <c r="BL72" s="120" t="s">
        <v>124</v>
      </c>
      <c r="BN72" s="121">
        <v>6.0000000000000001E-3</v>
      </c>
      <c r="CD72" s="121"/>
      <c r="CM72" s="120">
        <v>4</v>
      </c>
      <c r="CN72" s="120" t="s">
        <v>125</v>
      </c>
      <c r="CO72" s="120" t="s">
        <v>1518</v>
      </c>
      <c r="CP72" s="120" t="s">
        <v>1519</v>
      </c>
      <c r="CQ72" s="120" t="s">
        <v>1520</v>
      </c>
      <c r="CU72" s="120" t="s">
        <v>126</v>
      </c>
      <c r="CV72" s="120" t="s">
        <v>187</v>
      </c>
      <c r="CW72" s="120" t="s">
        <v>1526</v>
      </c>
    </row>
    <row r="73" spans="1:101" x14ac:dyDescent="0.3">
      <c r="A73" s="120" t="s">
        <v>1332</v>
      </c>
      <c r="B73" s="120" t="s">
        <v>1507</v>
      </c>
      <c r="C73" s="120" t="s">
        <v>1508</v>
      </c>
      <c r="D73" s="120" t="s">
        <v>1509</v>
      </c>
      <c r="E73" s="120" t="s">
        <v>1510</v>
      </c>
      <c r="F73" s="120" t="s">
        <v>1511</v>
      </c>
      <c r="G73" s="120" t="s">
        <v>143</v>
      </c>
      <c r="I73" s="121">
        <v>6.0000000000000001E-3</v>
      </c>
      <c r="M73" s="120" t="s">
        <v>528</v>
      </c>
      <c r="N73" s="120" t="s">
        <v>109</v>
      </c>
      <c r="O73" s="120">
        <v>60</v>
      </c>
      <c r="P73" s="120" t="s">
        <v>1002</v>
      </c>
      <c r="Q73" s="120" t="s">
        <v>1002</v>
      </c>
      <c r="R73" t="str">
        <f>IFERROR(VLOOKUP(S73,'[1]Effects Code'!$C:$D,2,FALSE), S73)</f>
        <v>Lymphocyte</v>
      </c>
      <c r="S73" s="120" t="s">
        <v>1529</v>
      </c>
      <c r="T73" s="120">
        <v>4</v>
      </c>
      <c r="U73" s="120" t="s">
        <v>122</v>
      </c>
      <c r="V73" s="120" t="str">
        <f t="shared" si="1"/>
        <v>Acipenseridae, 4</v>
      </c>
      <c r="W73" s="120" t="s">
        <v>526</v>
      </c>
      <c r="X73" s="120">
        <v>153738</v>
      </c>
      <c r="Y73" s="123">
        <v>1338810</v>
      </c>
      <c r="Z73" s="120">
        <v>2010</v>
      </c>
      <c r="AA73" s="120" t="s">
        <v>1513</v>
      </c>
      <c r="AB73" s="120" t="s">
        <v>1514</v>
      </c>
      <c r="AC73" s="120" t="s">
        <v>1515</v>
      </c>
      <c r="AD73" s="121">
        <v>6.0000000000000001E-3</v>
      </c>
      <c r="AE73" s="121"/>
      <c r="AF73" s="120" t="s">
        <v>528</v>
      </c>
      <c r="AH73" s="120" t="s">
        <v>147</v>
      </c>
      <c r="AI73" s="120">
        <v>27776</v>
      </c>
      <c r="AL73" s="120" t="s">
        <v>1516</v>
      </c>
      <c r="AM73" s="120" t="s">
        <v>110</v>
      </c>
      <c r="AN73" s="120" t="s">
        <v>1517</v>
      </c>
      <c r="AO73" s="120" t="s">
        <v>525</v>
      </c>
      <c r="AP73" s="120" t="s">
        <v>119</v>
      </c>
      <c r="AQ73" s="120" t="s">
        <v>526</v>
      </c>
      <c r="AR73" s="120">
        <v>333415</v>
      </c>
      <c r="AT73" s="120">
        <v>96</v>
      </c>
      <c r="AY73" s="120" t="s">
        <v>276</v>
      </c>
      <c r="BE73" s="120" t="s">
        <v>123</v>
      </c>
      <c r="BG73" s="120">
        <v>0.01</v>
      </c>
      <c r="BL73" s="120" t="s">
        <v>124</v>
      </c>
      <c r="BN73" s="121">
        <v>6.0000000000000001E-3</v>
      </c>
      <c r="CD73" s="121"/>
      <c r="CM73" s="120">
        <v>4</v>
      </c>
      <c r="CN73" s="120" t="s">
        <v>125</v>
      </c>
      <c r="CO73" s="120" t="s">
        <v>1518</v>
      </c>
      <c r="CP73" s="120" t="s">
        <v>1519</v>
      </c>
      <c r="CQ73" s="120" t="s">
        <v>1520</v>
      </c>
      <c r="CU73" s="120" t="s">
        <v>126</v>
      </c>
      <c r="CV73" s="120" t="s">
        <v>187</v>
      </c>
      <c r="CW73" s="120" t="s">
        <v>1532</v>
      </c>
    </row>
    <row r="74" spans="1:101" x14ac:dyDescent="0.3">
      <c r="A74" s="120" t="s">
        <v>1332</v>
      </c>
      <c r="B74" s="120" t="s">
        <v>1333</v>
      </c>
      <c r="C74" s="120" t="s">
        <v>1334</v>
      </c>
      <c r="D74" s="120" t="s">
        <v>1533</v>
      </c>
      <c r="E74" s="120" t="s">
        <v>1534</v>
      </c>
      <c r="F74" s="120" t="s">
        <v>1535</v>
      </c>
      <c r="G74" s="120" t="s">
        <v>185</v>
      </c>
      <c r="I74" s="121">
        <v>8.0000000000000002E-3</v>
      </c>
      <c r="M74" s="120" t="s">
        <v>528</v>
      </c>
      <c r="N74" s="120" t="s">
        <v>109</v>
      </c>
      <c r="O74" s="120">
        <v>100</v>
      </c>
      <c r="P74" s="120" t="s">
        <v>102</v>
      </c>
      <c r="Q74" s="120" t="s">
        <v>102</v>
      </c>
      <c r="R74" t="str">
        <f>IFERROR(VLOOKUP(S74,'[1]Effects Code'!$C:$D,2,FALSE), S74)</f>
        <v>Hatch</v>
      </c>
      <c r="S74" s="120" t="s">
        <v>116</v>
      </c>
      <c r="U74" s="120" t="s">
        <v>361</v>
      </c>
      <c r="V74" s="120" t="str">
        <f t="shared" si="1"/>
        <v xml:space="preserve">Cyprinidae, </v>
      </c>
      <c r="W74" s="120" t="s">
        <v>526</v>
      </c>
      <c r="X74" s="120">
        <v>9935</v>
      </c>
      <c r="Y74" s="123">
        <v>1255207</v>
      </c>
      <c r="Z74" s="120">
        <v>1977</v>
      </c>
      <c r="AA74" s="120" t="s">
        <v>1536</v>
      </c>
      <c r="AB74" s="120" t="s">
        <v>1537</v>
      </c>
      <c r="AC74" s="120" t="s">
        <v>1538</v>
      </c>
      <c r="AD74" s="121">
        <v>8.0000000000000002E-3</v>
      </c>
      <c r="AE74" s="121"/>
      <c r="AF74" s="120" t="s">
        <v>528</v>
      </c>
      <c r="AI74" s="120">
        <v>1520</v>
      </c>
      <c r="AL74" s="120" t="s">
        <v>230</v>
      </c>
      <c r="AM74" s="120" t="s">
        <v>110</v>
      </c>
      <c r="AN74" s="120" t="s">
        <v>1342</v>
      </c>
      <c r="AO74" s="120" t="s">
        <v>525</v>
      </c>
      <c r="AP74" s="120" t="s">
        <v>119</v>
      </c>
      <c r="AQ74" s="120" t="s">
        <v>526</v>
      </c>
      <c r="AR74" s="120">
        <v>333415</v>
      </c>
      <c r="AY74" s="120" t="s">
        <v>361</v>
      </c>
      <c r="BE74" s="120" t="s">
        <v>123</v>
      </c>
      <c r="BG74" s="120">
        <v>8.0000000000000002E-3</v>
      </c>
      <c r="BL74" s="120" t="s">
        <v>124</v>
      </c>
      <c r="BN74" s="120">
        <v>8.0000000000000002E-3</v>
      </c>
      <c r="BT74" s="121"/>
      <c r="BV74" s="121"/>
      <c r="CD74" s="121"/>
      <c r="CM74" s="120">
        <v>5</v>
      </c>
      <c r="CN74" s="120" t="s">
        <v>125</v>
      </c>
      <c r="CU74" s="120" t="s">
        <v>126</v>
      </c>
      <c r="CV74" s="120" t="s">
        <v>545</v>
      </c>
      <c r="CW74" s="120" t="s">
        <v>619</v>
      </c>
    </row>
    <row r="75" spans="1:101" x14ac:dyDescent="0.3">
      <c r="A75" s="120" t="s">
        <v>1332</v>
      </c>
      <c r="B75" s="120" t="s">
        <v>1333</v>
      </c>
      <c r="C75" s="120" t="s">
        <v>1334</v>
      </c>
      <c r="D75" s="120" t="s">
        <v>1533</v>
      </c>
      <c r="E75" s="120" t="s">
        <v>1534</v>
      </c>
      <c r="F75" s="120" t="s">
        <v>1535</v>
      </c>
      <c r="G75" s="120" t="s">
        <v>185</v>
      </c>
      <c r="I75" s="121">
        <v>8.0000000000000002E-3</v>
      </c>
      <c r="M75" s="120" t="s">
        <v>528</v>
      </c>
      <c r="N75" s="120" t="s">
        <v>109</v>
      </c>
      <c r="O75" s="120">
        <v>100</v>
      </c>
      <c r="P75" s="120" t="s">
        <v>102</v>
      </c>
      <c r="Q75" s="120" t="s">
        <v>102</v>
      </c>
      <c r="R75" t="str">
        <f>IFERROR(VLOOKUP(S75,'[1]Effects Code'!$C:$D,2,FALSE), S75)</f>
        <v>Mortality</v>
      </c>
      <c r="S75" s="120" t="s">
        <v>184</v>
      </c>
      <c r="T75" s="120">
        <v>2.2917000000000001</v>
      </c>
      <c r="U75" s="120" t="s">
        <v>122</v>
      </c>
      <c r="V75" s="120" t="str">
        <f t="shared" si="1"/>
        <v>Cyprinidae, 2.2917</v>
      </c>
      <c r="W75" s="120" t="s">
        <v>526</v>
      </c>
      <c r="X75" s="120">
        <v>67617</v>
      </c>
      <c r="Y75" s="123">
        <v>1255441</v>
      </c>
      <c r="Z75" s="120">
        <v>1980</v>
      </c>
      <c r="AA75" s="120" t="s">
        <v>1536</v>
      </c>
      <c r="AB75" s="120" t="s">
        <v>1539</v>
      </c>
      <c r="AC75" s="120" t="s">
        <v>1540</v>
      </c>
      <c r="AD75" s="121">
        <v>8.0000000000000002E-3</v>
      </c>
      <c r="AE75" s="121"/>
      <c r="AF75" s="120" t="s">
        <v>528</v>
      </c>
      <c r="AI75" s="120">
        <v>1520</v>
      </c>
      <c r="AL75" s="120" t="s">
        <v>230</v>
      </c>
      <c r="AM75" s="120" t="s">
        <v>110</v>
      </c>
      <c r="AN75" s="120" t="s">
        <v>1342</v>
      </c>
      <c r="AO75" s="120" t="s">
        <v>525</v>
      </c>
      <c r="AP75" s="120" t="s">
        <v>119</v>
      </c>
      <c r="AQ75" s="120" t="s">
        <v>526</v>
      </c>
      <c r="AR75" s="120">
        <v>333415</v>
      </c>
      <c r="AS75" s="120" t="s">
        <v>260</v>
      </c>
      <c r="AT75" s="120">
        <v>55</v>
      </c>
      <c r="AY75" s="120" t="s">
        <v>276</v>
      </c>
      <c r="AZ75" s="120" t="s">
        <v>260</v>
      </c>
      <c r="BE75" s="120" t="s">
        <v>123</v>
      </c>
      <c r="BG75" s="120">
        <v>8.0000000000000002E-3</v>
      </c>
      <c r="BL75" s="120" t="s">
        <v>124</v>
      </c>
      <c r="BN75" s="120">
        <v>8.0000000000000002E-3</v>
      </c>
      <c r="BT75" s="121"/>
      <c r="BV75" s="121"/>
      <c r="CD75" s="121"/>
      <c r="CN75" s="120" t="s">
        <v>125</v>
      </c>
      <c r="CO75" s="120" t="s">
        <v>1541</v>
      </c>
      <c r="CP75" s="120" t="s">
        <v>1542</v>
      </c>
      <c r="CQ75" s="120" t="s">
        <v>528</v>
      </c>
      <c r="CU75" s="120" t="s">
        <v>126</v>
      </c>
      <c r="CV75" s="120" t="s">
        <v>187</v>
      </c>
      <c r="CW75" s="120" t="s">
        <v>1543</v>
      </c>
    </row>
    <row r="76" spans="1:101" x14ac:dyDescent="0.3">
      <c r="A76" s="120" t="s">
        <v>1332</v>
      </c>
      <c r="B76" s="120" t="s">
        <v>1483</v>
      </c>
      <c r="C76" s="120" t="s">
        <v>1484</v>
      </c>
      <c r="D76" s="120" t="s">
        <v>1485</v>
      </c>
      <c r="E76" s="120" t="s">
        <v>1486</v>
      </c>
      <c r="F76" s="120" t="s">
        <v>1487</v>
      </c>
      <c r="G76" s="120" t="s">
        <v>157</v>
      </c>
      <c r="I76" s="121">
        <v>8.0000000000000002E-3</v>
      </c>
      <c r="J76" s="120" t="s">
        <v>143</v>
      </c>
      <c r="L76" s="121">
        <v>3.95E-2</v>
      </c>
      <c r="M76" s="120" t="s">
        <v>528</v>
      </c>
      <c r="N76" s="120" t="s">
        <v>109</v>
      </c>
      <c r="O76" s="120">
        <v>50</v>
      </c>
      <c r="P76" s="120" t="s">
        <v>172</v>
      </c>
      <c r="Q76" s="120" t="s">
        <v>173</v>
      </c>
      <c r="R76" t="str">
        <f>IFERROR(VLOOKUP(S76,'[1]Effects Code'!$C:$D,2,FALSE), S76)</f>
        <v>Cholinesterase</v>
      </c>
      <c r="S76" s="120" t="s">
        <v>206</v>
      </c>
      <c r="T76" s="120">
        <v>2</v>
      </c>
      <c r="U76" s="120" t="s">
        <v>122</v>
      </c>
      <c r="V76" s="120" t="str">
        <f t="shared" si="1"/>
        <v>Channidae, 2</v>
      </c>
      <c r="W76" s="120" t="s">
        <v>526</v>
      </c>
      <c r="X76" s="120">
        <v>88370</v>
      </c>
      <c r="Y76" s="123">
        <v>1273779</v>
      </c>
      <c r="Z76" s="120">
        <v>2006</v>
      </c>
      <c r="AA76" s="120" t="s">
        <v>1488</v>
      </c>
      <c r="AB76" s="120" t="s">
        <v>1489</v>
      </c>
      <c r="AC76" s="120" t="s">
        <v>1490</v>
      </c>
      <c r="AD76" s="121">
        <v>8.0000000000000002E-3</v>
      </c>
      <c r="AE76" s="121">
        <v>3.95E-2</v>
      </c>
      <c r="AF76" s="120" t="s">
        <v>528</v>
      </c>
      <c r="AH76" s="120" t="s">
        <v>147</v>
      </c>
      <c r="AI76" s="120">
        <v>528</v>
      </c>
      <c r="AL76" s="120" t="s">
        <v>220</v>
      </c>
      <c r="AM76" s="120" t="s">
        <v>110</v>
      </c>
      <c r="AN76" s="120" t="s">
        <v>1491</v>
      </c>
      <c r="AO76" s="120" t="s">
        <v>525</v>
      </c>
      <c r="AP76" s="120" t="s">
        <v>119</v>
      </c>
      <c r="AQ76" s="120" t="s">
        <v>526</v>
      </c>
      <c r="AR76" s="120">
        <v>333415</v>
      </c>
      <c r="AT76" s="120">
        <v>48</v>
      </c>
      <c r="AY76" s="120" t="s">
        <v>276</v>
      </c>
      <c r="BE76" s="120" t="s">
        <v>123</v>
      </c>
      <c r="BG76" s="120">
        <v>1.6E-2</v>
      </c>
      <c r="BL76" s="120" t="s">
        <v>528</v>
      </c>
      <c r="BN76" s="121">
        <v>8.0000000000000002E-3</v>
      </c>
      <c r="BX76" s="120">
        <v>7.9000000000000001E-2</v>
      </c>
      <c r="CD76" s="121">
        <v>3.95E-2</v>
      </c>
      <c r="CM76" s="120">
        <v>4</v>
      </c>
      <c r="CN76" s="120" t="s">
        <v>125</v>
      </c>
      <c r="CO76" s="120" t="s">
        <v>1492</v>
      </c>
      <c r="CU76" s="120" t="s">
        <v>126</v>
      </c>
      <c r="CV76" s="120" t="s">
        <v>545</v>
      </c>
      <c r="CW76" s="120" t="s">
        <v>1493</v>
      </c>
    </row>
    <row r="77" spans="1:101" x14ac:dyDescent="0.3">
      <c r="A77" s="120" t="s">
        <v>1332</v>
      </c>
      <c r="B77" s="120" t="s">
        <v>1483</v>
      </c>
      <c r="C77" s="120" t="s">
        <v>1484</v>
      </c>
      <c r="D77" s="120" t="s">
        <v>1485</v>
      </c>
      <c r="E77" s="120" t="s">
        <v>1486</v>
      </c>
      <c r="F77" s="120" t="s">
        <v>1487</v>
      </c>
      <c r="G77" s="120" t="s">
        <v>157</v>
      </c>
      <c r="I77" s="121">
        <v>8.0000000000000002E-3</v>
      </c>
      <c r="J77" s="120" t="s">
        <v>143</v>
      </c>
      <c r="L77" s="121">
        <v>3.95E-2</v>
      </c>
      <c r="M77" s="120" t="s">
        <v>528</v>
      </c>
      <c r="N77" s="120" t="s">
        <v>109</v>
      </c>
      <c r="O77" s="120">
        <v>50</v>
      </c>
      <c r="P77" s="120" t="s">
        <v>172</v>
      </c>
      <c r="Q77" s="120" t="s">
        <v>173</v>
      </c>
      <c r="R77" t="str">
        <f>IFERROR(VLOOKUP(S77,'[1]Effects Code'!$C:$D,2,FALSE), S77)</f>
        <v>Cholinesterase</v>
      </c>
      <c r="S77" s="120" t="s">
        <v>206</v>
      </c>
      <c r="T77" s="120">
        <v>1.5</v>
      </c>
      <c r="U77" s="120" t="s">
        <v>122</v>
      </c>
      <c r="V77" s="120" t="str">
        <f t="shared" si="1"/>
        <v>Channidae, 1.5</v>
      </c>
      <c r="W77" s="120" t="s">
        <v>526</v>
      </c>
      <c r="X77" s="120">
        <v>88370</v>
      </c>
      <c r="Y77" s="123">
        <v>1273778</v>
      </c>
      <c r="Z77" s="120">
        <v>2006</v>
      </c>
      <c r="AA77" s="120" t="s">
        <v>1488</v>
      </c>
      <c r="AB77" s="120" t="s">
        <v>1489</v>
      </c>
      <c r="AC77" s="120" t="s">
        <v>1490</v>
      </c>
      <c r="AD77" s="121">
        <v>8.0000000000000002E-3</v>
      </c>
      <c r="AE77" s="121">
        <v>3.95E-2</v>
      </c>
      <c r="AF77" s="120" t="s">
        <v>528</v>
      </c>
      <c r="AH77" s="120" t="s">
        <v>147</v>
      </c>
      <c r="AI77" s="120">
        <v>528</v>
      </c>
      <c r="AL77" s="120" t="s">
        <v>220</v>
      </c>
      <c r="AM77" s="120" t="s">
        <v>110</v>
      </c>
      <c r="AN77" s="120" t="s">
        <v>1491</v>
      </c>
      <c r="AO77" s="120" t="s">
        <v>525</v>
      </c>
      <c r="AP77" s="120" t="s">
        <v>119</v>
      </c>
      <c r="AQ77" s="120" t="s">
        <v>526</v>
      </c>
      <c r="AR77" s="120">
        <v>333415</v>
      </c>
      <c r="AT77" s="120">
        <v>36</v>
      </c>
      <c r="AY77" s="120" t="s">
        <v>276</v>
      </c>
      <c r="BE77" s="120" t="s">
        <v>123</v>
      </c>
      <c r="BG77" s="120">
        <v>1.6E-2</v>
      </c>
      <c r="BL77" s="120" t="s">
        <v>528</v>
      </c>
      <c r="BN77" s="121">
        <v>8.0000000000000002E-3</v>
      </c>
      <c r="BX77" s="120">
        <v>7.9000000000000001E-2</v>
      </c>
      <c r="CD77" s="121">
        <v>3.95E-2</v>
      </c>
      <c r="CM77" s="120">
        <v>4</v>
      </c>
      <c r="CN77" s="120" t="s">
        <v>125</v>
      </c>
      <c r="CO77" s="120" t="s">
        <v>1492</v>
      </c>
      <c r="CU77" s="120" t="s">
        <v>126</v>
      </c>
      <c r="CV77" s="120" t="s">
        <v>545</v>
      </c>
      <c r="CW77" s="120" t="s">
        <v>1493</v>
      </c>
    </row>
    <row r="78" spans="1:101" x14ac:dyDescent="0.3">
      <c r="A78" s="120" t="s">
        <v>1332</v>
      </c>
      <c r="B78" s="120" t="s">
        <v>1483</v>
      </c>
      <c r="C78" s="120" t="s">
        <v>1484</v>
      </c>
      <c r="D78" s="120" t="s">
        <v>1485</v>
      </c>
      <c r="E78" s="120" t="s">
        <v>1486</v>
      </c>
      <c r="F78" s="120" t="s">
        <v>1487</v>
      </c>
      <c r="G78" s="120" t="s">
        <v>157</v>
      </c>
      <c r="I78" s="121">
        <v>8.0000000000000002E-3</v>
      </c>
      <c r="J78" s="120" t="s">
        <v>143</v>
      </c>
      <c r="L78" s="121">
        <v>3.95E-2</v>
      </c>
      <c r="M78" s="120" t="s">
        <v>528</v>
      </c>
      <c r="N78" s="120" t="s">
        <v>109</v>
      </c>
      <c r="O78" s="120">
        <v>50</v>
      </c>
      <c r="P78" s="120" t="s">
        <v>172</v>
      </c>
      <c r="Q78" s="120" t="s">
        <v>173</v>
      </c>
      <c r="R78" t="str">
        <f>IFERROR(VLOOKUP(S78,'[1]Effects Code'!$C:$D,2,FALSE), S78)</f>
        <v>Cholinesterase</v>
      </c>
      <c r="S78" s="120" t="s">
        <v>206</v>
      </c>
      <c r="T78" s="120">
        <v>0.5</v>
      </c>
      <c r="U78" s="120" t="s">
        <v>122</v>
      </c>
      <c r="V78" s="120" t="str">
        <f t="shared" si="1"/>
        <v>Channidae, 0.5</v>
      </c>
      <c r="W78" s="120" t="s">
        <v>526</v>
      </c>
      <c r="X78" s="120">
        <v>88370</v>
      </c>
      <c r="Y78" s="123">
        <v>1273776</v>
      </c>
      <c r="Z78" s="120">
        <v>2006</v>
      </c>
      <c r="AA78" s="120" t="s">
        <v>1488</v>
      </c>
      <c r="AB78" s="120" t="s">
        <v>1489</v>
      </c>
      <c r="AC78" s="120" t="s">
        <v>1490</v>
      </c>
      <c r="AD78" s="121">
        <v>8.0000000000000002E-3</v>
      </c>
      <c r="AE78" s="121">
        <v>3.95E-2</v>
      </c>
      <c r="AF78" s="120" t="s">
        <v>528</v>
      </c>
      <c r="AH78" s="120" t="s">
        <v>147</v>
      </c>
      <c r="AI78" s="120">
        <v>528</v>
      </c>
      <c r="AL78" s="120" t="s">
        <v>220</v>
      </c>
      <c r="AM78" s="120" t="s">
        <v>110</v>
      </c>
      <c r="AN78" s="120" t="s">
        <v>1491</v>
      </c>
      <c r="AO78" s="120" t="s">
        <v>525</v>
      </c>
      <c r="AP78" s="120" t="s">
        <v>119</v>
      </c>
      <c r="AQ78" s="120" t="s">
        <v>526</v>
      </c>
      <c r="AR78" s="120">
        <v>333415</v>
      </c>
      <c r="AT78" s="120">
        <v>12</v>
      </c>
      <c r="AY78" s="120" t="s">
        <v>276</v>
      </c>
      <c r="BE78" s="120" t="s">
        <v>123</v>
      </c>
      <c r="BG78" s="120">
        <v>1.6E-2</v>
      </c>
      <c r="BL78" s="120" t="s">
        <v>528</v>
      </c>
      <c r="BN78" s="121">
        <v>8.0000000000000002E-3</v>
      </c>
      <c r="BX78" s="120">
        <v>7.9000000000000001E-2</v>
      </c>
      <c r="CD78" s="121">
        <v>3.95E-2</v>
      </c>
      <c r="CM78" s="120">
        <v>4</v>
      </c>
      <c r="CN78" s="120" t="s">
        <v>125</v>
      </c>
      <c r="CO78" s="120" t="s">
        <v>1492</v>
      </c>
      <c r="CU78" s="120" t="s">
        <v>126</v>
      </c>
      <c r="CV78" s="120" t="s">
        <v>545</v>
      </c>
      <c r="CW78" s="120" t="s">
        <v>1493</v>
      </c>
    </row>
    <row r="79" spans="1:101" x14ac:dyDescent="0.3">
      <c r="A79" s="120" t="s">
        <v>1332</v>
      </c>
      <c r="B79" s="120" t="s">
        <v>1544</v>
      </c>
      <c r="C79" s="120" t="s">
        <v>1545</v>
      </c>
      <c r="D79" s="120" t="s">
        <v>1546</v>
      </c>
      <c r="E79" s="120" t="s">
        <v>1547</v>
      </c>
      <c r="F79" s="120" t="s">
        <v>1548</v>
      </c>
      <c r="G79" s="120" t="s">
        <v>251</v>
      </c>
      <c r="I79" s="121">
        <v>9.1999999999999998E-3</v>
      </c>
      <c r="M79" s="120" t="s">
        <v>528</v>
      </c>
      <c r="N79" s="120" t="s">
        <v>109</v>
      </c>
      <c r="O79" s="120">
        <v>88</v>
      </c>
      <c r="P79" s="120" t="s">
        <v>189</v>
      </c>
      <c r="Q79" s="120" t="s">
        <v>189</v>
      </c>
      <c r="R79" t="str">
        <f>IFERROR(VLOOKUP(S79,'[1]Effects Code'!$C:$D,2,FALSE), S79)</f>
        <v>Biomass</v>
      </c>
      <c r="S79" s="120" t="s">
        <v>534</v>
      </c>
      <c r="T79" s="120">
        <v>70</v>
      </c>
      <c r="U79" s="120" t="s">
        <v>122</v>
      </c>
      <c r="V79" s="120" t="str">
        <f t="shared" si="1"/>
        <v>Centrarchidae, 70</v>
      </c>
      <c r="W79" s="120" t="s">
        <v>526</v>
      </c>
      <c r="X79" s="120">
        <v>16753</v>
      </c>
      <c r="Y79" s="123">
        <v>1187545</v>
      </c>
      <c r="Z79" s="120">
        <v>1996</v>
      </c>
      <c r="AA79" s="120" t="s">
        <v>578</v>
      </c>
      <c r="AB79" s="120" t="s">
        <v>579</v>
      </c>
      <c r="AC79" s="120" t="s">
        <v>580</v>
      </c>
      <c r="AD79" s="121">
        <v>9.1999999999999998E-3</v>
      </c>
      <c r="AE79" s="121"/>
      <c r="AF79" s="120" t="s">
        <v>528</v>
      </c>
      <c r="AG79" s="120" t="s">
        <v>314</v>
      </c>
      <c r="AH79" s="120" t="s">
        <v>323</v>
      </c>
      <c r="AI79" s="120">
        <v>2</v>
      </c>
      <c r="AM79" s="120" t="s">
        <v>110</v>
      </c>
      <c r="AN79" s="120" t="s">
        <v>1491</v>
      </c>
      <c r="AO79" s="120" t="s">
        <v>525</v>
      </c>
      <c r="AP79" s="120" t="s">
        <v>119</v>
      </c>
      <c r="AQ79" s="120" t="s">
        <v>526</v>
      </c>
      <c r="AR79" s="120">
        <v>333415</v>
      </c>
      <c r="AT79" s="120">
        <v>70</v>
      </c>
      <c r="AY79" s="120" t="s">
        <v>122</v>
      </c>
      <c r="BE79" s="120" t="s">
        <v>158</v>
      </c>
      <c r="BG79" s="120">
        <v>9.1999999999999993</v>
      </c>
      <c r="BL79" s="120" t="s">
        <v>544</v>
      </c>
      <c r="BN79" s="120">
        <v>9.1999999999999993</v>
      </c>
      <c r="BT79" s="121"/>
      <c r="BV79" s="121"/>
      <c r="CD79" s="121"/>
      <c r="CN79" s="120" t="s">
        <v>176</v>
      </c>
      <c r="CO79" s="120" t="s">
        <v>576</v>
      </c>
      <c r="CP79" s="120" t="s">
        <v>577</v>
      </c>
      <c r="CQ79" s="120" t="s">
        <v>568</v>
      </c>
      <c r="CU79" s="120" t="s">
        <v>192</v>
      </c>
      <c r="CV79" s="120" t="s">
        <v>315</v>
      </c>
      <c r="CW79" s="120" t="s">
        <v>1549</v>
      </c>
    </row>
    <row r="80" spans="1:101" x14ac:dyDescent="0.3">
      <c r="A80" s="120" t="s">
        <v>1332</v>
      </c>
      <c r="B80" s="120" t="s">
        <v>1367</v>
      </c>
      <c r="C80" s="120" t="s">
        <v>1368</v>
      </c>
      <c r="D80" s="120" t="s">
        <v>1369</v>
      </c>
      <c r="E80" s="120" t="s">
        <v>1370</v>
      </c>
      <c r="F80" s="120" t="s">
        <v>1371</v>
      </c>
      <c r="G80" s="120" t="s">
        <v>166</v>
      </c>
      <c r="I80" s="121">
        <v>0.01</v>
      </c>
      <c r="M80" s="120" t="s">
        <v>528</v>
      </c>
      <c r="N80" s="120" t="s">
        <v>109</v>
      </c>
      <c r="O80" s="120">
        <v>100</v>
      </c>
      <c r="P80" s="120" t="s">
        <v>245</v>
      </c>
      <c r="Q80" s="120" t="s">
        <v>245</v>
      </c>
      <c r="R80" t="str">
        <f>IFERROR(VLOOKUP(S80,'[1]Effects Code'!$C:$D,2,FALSE), S80)</f>
        <v>Swimming</v>
      </c>
      <c r="S80" s="120" t="s">
        <v>1550</v>
      </c>
      <c r="T80" s="120">
        <v>8.3299999999999999E-2</v>
      </c>
      <c r="U80" s="120" t="s">
        <v>122</v>
      </c>
      <c r="V80" s="120" t="str">
        <f t="shared" si="1"/>
        <v>Salmonidae, 0.0833</v>
      </c>
      <c r="W80" s="120" t="s">
        <v>526</v>
      </c>
      <c r="X80" s="120">
        <v>62247</v>
      </c>
      <c r="Y80" s="123">
        <v>1255111</v>
      </c>
      <c r="Z80" s="120">
        <v>2000</v>
      </c>
      <c r="AA80" s="120" t="s">
        <v>1373</v>
      </c>
      <c r="AB80" s="120" t="s">
        <v>1374</v>
      </c>
      <c r="AC80" s="120" t="s">
        <v>1375</v>
      </c>
      <c r="AD80" s="121">
        <v>0.01</v>
      </c>
      <c r="AE80" s="121"/>
      <c r="AF80" s="120" t="s">
        <v>528</v>
      </c>
      <c r="AI80" s="120">
        <v>22</v>
      </c>
      <c r="AL80" s="120" t="s">
        <v>1376</v>
      </c>
      <c r="AM80" s="120" t="s">
        <v>110</v>
      </c>
      <c r="AN80" s="120" t="s">
        <v>1377</v>
      </c>
      <c r="AO80" s="120" t="s">
        <v>525</v>
      </c>
      <c r="AP80" s="120" t="s">
        <v>119</v>
      </c>
      <c r="AQ80" s="120" t="s">
        <v>526</v>
      </c>
      <c r="AR80" s="120">
        <v>333415</v>
      </c>
      <c r="AT80" s="120">
        <v>2</v>
      </c>
      <c r="AY80" s="120" t="s">
        <v>276</v>
      </c>
      <c r="BE80" s="120" t="s">
        <v>158</v>
      </c>
      <c r="BG80" s="120">
        <v>10</v>
      </c>
      <c r="BL80" s="120" t="s">
        <v>544</v>
      </c>
      <c r="BN80" s="120">
        <v>10</v>
      </c>
      <c r="BT80" s="121"/>
      <c r="BV80" s="121"/>
      <c r="CD80" s="121"/>
      <c r="CM80" s="120">
        <v>3</v>
      </c>
      <c r="CN80" s="120" t="s">
        <v>125</v>
      </c>
      <c r="CO80" s="120">
        <v>8</v>
      </c>
      <c r="CP80" s="120">
        <v>65</v>
      </c>
      <c r="CQ80" s="120" t="s">
        <v>568</v>
      </c>
      <c r="CU80" s="120" t="s">
        <v>126</v>
      </c>
      <c r="CV80" s="120" t="s">
        <v>545</v>
      </c>
      <c r="CW80" s="120" t="s">
        <v>1551</v>
      </c>
    </row>
    <row r="81" spans="1:101" x14ac:dyDescent="0.3">
      <c r="A81" s="120" t="s">
        <v>1332</v>
      </c>
      <c r="B81" s="120" t="s">
        <v>1367</v>
      </c>
      <c r="C81" s="120" t="s">
        <v>1368</v>
      </c>
      <c r="D81" s="120" t="s">
        <v>1369</v>
      </c>
      <c r="E81" s="120" t="s">
        <v>1370</v>
      </c>
      <c r="F81" s="120" t="s">
        <v>1371</v>
      </c>
      <c r="G81" s="120" t="s">
        <v>166</v>
      </c>
      <c r="I81" s="121">
        <v>0.01</v>
      </c>
      <c r="M81" s="120" t="s">
        <v>528</v>
      </c>
      <c r="N81" s="120" t="s">
        <v>109</v>
      </c>
      <c r="O81" s="120">
        <v>100</v>
      </c>
      <c r="P81" s="120" t="s">
        <v>245</v>
      </c>
      <c r="Q81" s="120" t="s">
        <v>458</v>
      </c>
      <c r="R81" t="str">
        <f>IFERROR(VLOOKUP(S81,'[1]Effects Code'!$C:$D,2,FALSE), S81)</f>
        <v>Feeding behavior</v>
      </c>
      <c r="S81" s="120" t="s">
        <v>1372</v>
      </c>
      <c r="T81" s="120">
        <v>8.3299999999999999E-2</v>
      </c>
      <c r="U81" s="120" t="s">
        <v>122</v>
      </c>
      <c r="V81" s="120" t="str">
        <f t="shared" si="1"/>
        <v>Salmonidae, 0.0833</v>
      </c>
      <c r="W81" s="120" t="s">
        <v>526</v>
      </c>
      <c r="X81" s="120">
        <v>62247</v>
      </c>
      <c r="Y81" s="123">
        <v>1255109</v>
      </c>
      <c r="Z81" s="120">
        <v>2000</v>
      </c>
      <c r="AA81" s="120" t="s">
        <v>1373</v>
      </c>
      <c r="AB81" s="120" t="s">
        <v>1374</v>
      </c>
      <c r="AC81" s="120" t="s">
        <v>1375</v>
      </c>
      <c r="AD81" s="121">
        <v>0.01</v>
      </c>
      <c r="AE81" s="121"/>
      <c r="AF81" s="120" t="s">
        <v>528</v>
      </c>
      <c r="AI81" s="120">
        <v>22</v>
      </c>
      <c r="AL81" s="120" t="s">
        <v>1376</v>
      </c>
      <c r="AM81" s="120" t="s">
        <v>110</v>
      </c>
      <c r="AN81" s="120" t="s">
        <v>1377</v>
      </c>
      <c r="AO81" s="120" t="s">
        <v>525</v>
      </c>
      <c r="AP81" s="120" t="s">
        <v>119</v>
      </c>
      <c r="AQ81" s="120" t="s">
        <v>526</v>
      </c>
      <c r="AR81" s="120">
        <v>333415</v>
      </c>
      <c r="AT81" s="120">
        <v>2</v>
      </c>
      <c r="AY81" s="120" t="s">
        <v>276</v>
      </c>
      <c r="BE81" s="120" t="s">
        <v>158</v>
      </c>
      <c r="BG81" s="120">
        <v>10</v>
      </c>
      <c r="BL81" s="120" t="s">
        <v>544</v>
      </c>
      <c r="BN81" s="120">
        <v>10</v>
      </c>
      <c r="BT81" s="121"/>
      <c r="BV81" s="121"/>
      <c r="CD81" s="121"/>
      <c r="CM81" s="120">
        <v>3</v>
      </c>
      <c r="CN81" s="120" t="s">
        <v>125</v>
      </c>
      <c r="CO81" s="120">
        <v>8</v>
      </c>
      <c r="CP81" s="120">
        <v>65</v>
      </c>
      <c r="CQ81" s="120" t="s">
        <v>568</v>
      </c>
      <c r="CU81" s="120" t="s">
        <v>126</v>
      </c>
      <c r="CV81" s="120" t="s">
        <v>545</v>
      </c>
      <c r="CW81" s="120" t="s">
        <v>1552</v>
      </c>
    </row>
    <row r="82" spans="1:101" x14ac:dyDescent="0.3">
      <c r="A82" s="120" t="s">
        <v>1332</v>
      </c>
      <c r="B82" s="120" t="s">
        <v>1367</v>
      </c>
      <c r="C82" s="120" t="s">
        <v>1368</v>
      </c>
      <c r="D82" s="120" t="s">
        <v>1369</v>
      </c>
      <c r="E82" s="120" t="s">
        <v>1370</v>
      </c>
      <c r="F82" s="120" t="s">
        <v>1371</v>
      </c>
      <c r="G82" s="120" t="s">
        <v>166</v>
      </c>
      <c r="I82" s="121">
        <v>0.01</v>
      </c>
      <c r="M82" s="120" t="s">
        <v>528</v>
      </c>
      <c r="N82" s="120" t="s">
        <v>109</v>
      </c>
      <c r="O82" s="120">
        <v>100</v>
      </c>
      <c r="P82" s="120" t="s">
        <v>245</v>
      </c>
      <c r="Q82" s="120" t="s">
        <v>245</v>
      </c>
      <c r="R82" t="str">
        <f>IFERROR(VLOOKUP(S82,'[1]Effects Code'!$C:$D,2,FALSE), S82)</f>
        <v>Swimming</v>
      </c>
      <c r="S82" s="120" t="s">
        <v>1550</v>
      </c>
      <c r="T82" s="120">
        <v>8.3299999999999999E-2</v>
      </c>
      <c r="U82" s="120" t="s">
        <v>122</v>
      </c>
      <c r="V82" s="120" t="str">
        <f t="shared" si="1"/>
        <v>Salmonidae, 0.0833</v>
      </c>
      <c r="W82" s="120" t="s">
        <v>526</v>
      </c>
      <c r="X82" s="120">
        <v>62247</v>
      </c>
      <c r="Y82" s="123">
        <v>1255108</v>
      </c>
      <c r="Z82" s="120">
        <v>2000</v>
      </c>
      <c r="AA82" s="120" t="s">
        <v>1373</v>
      </c>
      <c r="AB82" s="120" t="s">
        <v>1374</v>
      </c>
      <c r="AC82" s="120" t="s">
        <v>1375</v>
      </c>
      <c r="AD82" s="121">
        <v>0.01</v>
      </c>
      <c r="AE82" s="121"/>
      <c r="AF82" s="120" t="s">
        <v>528</v>
      </c>
      <c r="AI82" s="120">
        <v>22</v>
      </c>
      <c r="AL82" s="120" t="s">
        <v>1376</v>
      </c>
      <c r="AM82" s="120" t="s">
        <v>110</v>
      </c>
      <c r="AN82" s="120" t="s">
        <v>1377</v>
      </c>
      <c r="AO82" s="120" t="s">
        <v>525</v>
      </c>
      <c r="AP82" s="120" t="s">
        <v>119</v>
      </c>
      <c r="AQ82" s="120" t="s">
        <v>526</v>
      </c>
      <c r="AR82" s="120">
        <v>333415</v>
      </c>
      <c r="AT82" s="120">
        <v>2</v>
      </c>
      <c r="AY82" s="120" t="s">
        <v>276</v>
      </c>
      <c r="BE82" s="120" t="s">
        <v>158</v>
      </c>
      <c r="BG82" s="120">
        <v>10</v>
      </c>
      <c r="BL82" s="120" t="s">
        <v>544</v>
      </c>
      <c r="BN82" s="120">
        <v>10</v>
      </c>
      <c r="BT82" s="121"/>
      <c r="BV82" s="121"/>
      <c r="CD82" s="121"/>
      <c r="CM82" s="120">
        <v>3</v>
      </c>
      <c r="CN82" s="120" t="s">
        <v>125</v>
      </c>
      <c r="CO82" s="120">
        <v>8</v>
      </c>
      <c r="CP82" s="120">
        <v>65</v>
      </c>
      <c r="CQ82" s="120" t="s">
        <v>568</v>
      </c>
      <c r="CU82" s="120" t="s">
        <v>126</v>
      </c>
      <c r="CV82" s="120" t="s">
        <v>545</v>
      </c>
      <c r="CW82" s="120" t="s">
        <v>1553</v>
      </c>
    </row>
    <row r="83" spans="1:101" x14ac:dyDescent="0.3">
      <c r="A83" s="120" t="s">
        <v>1332</v>
      </c>
      <c r="B83" s="120" t="s">
        <v>1333</v>
      </c>
      <c r="C83" s="120" t="s">
        <v>1554</v>
      </c>
      <c r="D83" s="120" t="s">
        <v>1555</v>
      </c>
      <c r="E83" s="120" t="s">
        <v>1556</v>
      </c>
      <c r="F83" s="120" t="s">
        <v>1557</v>
      </c>
      <c r="G83" s="120" t="s">
        <v>143</v>
      </c>
      <c r="I83" s="121">
        <v>0.01</v>
      </c>
      <c r="M83" s="120" t="s">
        <v>528</v>
      </c>
      <c r="N83" s="120" t="s">
        <v>109</v>
      </c>
      <c r="O83" s="120">
        <v>100</v>
      </c>
      <c r="P83" s="120" t="s">
        <v>172</v>
      </c>
      <c r="Q83" s="120" t="s">
        <v>1213</v>
      </c>
      <c r="R83" t="str">
        <f>IFERROR(VLOOKUP(S83,'[1]Effects Code'!$C:$D,2,FALSE), S83)</f>
        <v>17-beta Estradiol</v>
      </c>
      <c r="S83" s="120" t="s">
        <v>1558</v>
      </c>
      <c r="T83" s="120">
        <v>3</v>
      </c>
      <c r="U83" s="120" t="s">
        <v>122</v>
      </c>
      <c r="V83" s="120" t="str">
        <f t="shared" si="1"/>
        <v>Cyprinidae, 3</v>
      </c>
      <c r="W83" s="120" t="s">
        <v>526</v>
      </c>
      <c r="X83" s="120">
        <v>119167</v>
      </c>
      <c r="Y83" s="123">
        <v>1338660</v>
      </c>
      <c r="Z83" s="120">
        <v>2008</v>
      </c>
      <c r="AA83" s="120" t="s">
        <v>1559</v>
      </c>
      <c r="AB83" s="120" t="s">
        <v>1560</v>
      </c>
      <c r="AC83" s="120" t="s">
        <v>1561</v>
      </c>
      <c r="AD83" s="121">
        <v>0.01</v>
      </c>
      <c r="AE83" s="121"/>
      <c r="AF83" s="120" t="s">
        <v>528</v>
      </c>
      <c r="AH83" s="120" t="s">
        <v>1351</v>
      </c>
      <c r="AI83" s="120">
        <v>4743</v>
      </c>
      <c r="AL83" s="120" t="s">
        <v>220</v>
      </c>
      <c r="AM83" s="120" t="s">
        <v>110</v>
      </c>
      <c r="AN83" s="120" t="s">
        <v>1342</v>
      </c>
      <c r="AO83" s="120" t="s">
        <v>525</v>
      </c>
      <c r="AP83" s="120" t="s">
        <v>119</v>
      </c>
      <c r="AQ83" s="120" t="s">
        <v>526</v>
      </c>
      <c r="AR83" s="120">
        <v>333415</v>
      </c>
      <c r="AT83" s="120">
        <v>72</v>
      </c>
      <c r="AY83" s="120" t="s">
        <v>276</v>
      </c>
      <c r="BE83" s="120" t="s">
        <v>123</v>
      </c>
      <c r="BG83" s="120">
        <v>10</v>
      </c>
      <c r="BL83" s="120" t="s">
        <v>544</v>
      </c>
      <c r="BN83" s="121">
        <v>10</v>
      </c>
      <c r="CD83" s="121"/>
      <c r="CM83" s="120">
        <v>4</v>
      </c>
      <c r="CN83" s="120" t="s">
        <v>125</v>
      </c>
      <c r="CO83" s="120" t="s">
        <v>1562</v>
      </c>
      <c r="CP83" s="120" t="s">
        <v>1563</v>
      </c>
      <c r="CQ83" s="120" t="s">
        <v>528</v>
      </c>
      <c r="CU83" s="120" t="s">
        <v>126</v>
      </c>
      <c r="CV83" s="120" t="s">
        <v>187</v>
      </c>
      <c r="CW83" s="120" t="s">
        <v>1564</v>
      </c>
    </row>
    <row r="84" spans="1:101" x14ac:dyDescent="0.3">
      <c r="A84" s="120" t="s">
        <v>1332</v>
      </c>
      <c r="B84" s="120" t="s">
        <v>1333</v>
      </c>
      <c r="C84" s="120" t="s">
        <v>1554</v>
      </c>
      <c r="D84" s="120" t="s">
        <v>1555</v>
      </c>
      <c r="E84" s="120" t="s">
        <v>1556</v>
      </c>
      <c r="F84" s="120" t="s">
        <v>1557</v>
      </c>
      <c r="G84" s="120" t="s">
        <v>143</v>
      </c>
      <c r="I84" s="121">
        <v>0.01</v>
      </c>
      <c r="M84" s="120" t="s">
        <v>528</v>
      </c>
      <c r="N84" s="120" t="s">
        <v>109</v>
      </c>
      <c r="O84" s="120">
        <v>100</v>
      </c>
      <c r="P84" s="120" t="s">
        <v>172</v>
      </c>
      <c r="Q84" s="120" t="s">
        <v>1213</v>
      </c>
      <c r="R84" t="str">
        <f>IFERROR(VLOOKUP(S84,'[1]Effects Code'!$C:$D,2,FALSE), S84)</f>
        <v>17-beta Estradiol</v>
      </c>
      <c r="S84" s="120" t="s">
        <v>1558</v>
      </c>
      <c r="T84" s="120">
        <v>7</v>
      </c>
      <c r="U84" s="120" t="s">
        <v>122</v>
      </c>
      <c r="V84" s="120" t="str">
        <f t="shared" si="1"/>
        <v>Cyprinidae, 7</v>
      </c>
      <c r="W84" s="120" t="s">
        <v>526</v>
      </c>
      <c r="X84" s="120">
        <v>119167</v>
      </c>
      <c r="Y84" s="123">
        <v>1338662</v>
      </c>
      <c r="Z84" s="120">
        <v>2008</v>
      </c>
      <c r="AA84" s="120" t="s">
        <v>1559</v>
      </c>
      <c r="AB84" s="120" t="s">
        <v>1560</v>
      </c>
      <c r="AC84" s="120" t="s">
        <v>1561</v>
      </c>
      <c r="AD84" s="121">
        <v>0.01</v>
      </c>
      <c r="AE84" s="121"/>
      <c r="AF84" s="120" t="s">
        <v>528</v>
      </c>
      <c r="AH84" s="120" t="s">
        <v>1351</v>
      </c>
      <c r="AI84" s="120">
        <v>4743</v>
      </c>
      <c r="AL84" s="120" t="s">
        <v>220</v>
      </c>
      <c r="AM84" s="120" t="s">
        <v>110</v>
      </c>
      <c r="AN84" s="120" t="s">
        <v>1342</v>
      </c>
      <c r="AO84" s="120" t="s">
        <v>525</v>
      </c>
      <c r="AP84" s="120" t="s">
        <v>119</v>
      </c>
      <c r="AQ84" s="120" t="s">
        <v>526</v>
      </c>
      <c r="AR84" s="120">
        <v>333415</v>
      </c>
      <c r="AT84" s="120">
        <v>168</v>
      </c>
      <c r="AY84" s="120" t="s">
        <v>276</v>
      </c>
      <c r="BE84" s="120" t="s">
        <v>123</v>
      </c>
      <c r="BG84" s="120">
        <v>10</v>
      </c>
      <c r="BL84" s="120" t="s">
        <v>544</v>
      </c>
      <c r="BN84" s="121">
        <v>10</v>
      </c>
      <c r="CD84" s="121"/>
      <c r="CM84" s="120">
        <v>4</v>
      </c>
      <c r="CN84" s="120" t="s">
        <v>125</v>
      </c>
      <c r="CO84" s="120" t="s">
        <v>1562</v>
      </c>
      <c r="CP84" s="120" t="s">
        <v>1563</v>
      </c>
      <c r="CQ84" s="120" t="s">
        <v>528</v>
      </c>
      <c r="CU84" s="120" t="s">
        <v>126</v>
      </c>
      <c r="CV84" s="120" t="s">
        <v>187</v>
      </c>
      <c r="CW84" s="120" t="s">
        <v>1564</v>
      </c>
    </row>
    <row r="85" spans="1:101" x14ac:dyDescent="0.3">
      <c r="A85" s="120" t="s">
        <v>1332</v>
      </c>
      <c r="B85" s="120" t="s">
        <v>1333</v>
      </c>
      <c r="C85" s="120" t="s">
        <v>1554</v>
      </c>
      <c r="D85" s="120" t="s">
        <v>1555</v>
      </c>
      <c r="E85" s="120" t="s">
        <v>1556</v>
      </c>
      <c r="F85" s="120" t="s">
        <v>1557</v>
      </c>
      <c r="G85" s="120" t="s">
        <v>143</v>
      </c>
      <c r="I85" s="121">
        <v>0.01</v>
      </c>
      <c r="M85" s="120" t="s">
        <v>528</v>
      </c>
      <c r="N85" s="120" t="s">
        <v>109</v>
      </c>
      <c r="O85" s="120">
        <v>100</v>
      </c>
      <c r="P85" s="120" t="s">
        <v>172</v>
      </c>
      <c r="Q85" s="120" t="s">
        <v>1213</v>
      </c>
      <c r="R85" t="str">
        <f>IFERROR(VLOOKUP(S85,'[1]Effects Code'!$C:$D,2,FALSE), S85)</f>
        <v>17-beta Estradiol</v>
      </c>
      <c r="S85" s="120" t="s">
        <v>1558</v>
      </c>
      <c r="T85" s="120">
        <v>1</v>
      </c>
      <c r="U85" s="120" t="s">
        <v>122</v>
      </c>
      <c r="V85" s="120" t="str">
        <f t="shared" si="1"/>
        <v>Cyprinidae, 1</v>
      </c>
      <c r="W85" s="120" t="s">
        <v>526</v>
      </c>
      <c r="X85" s="120">
        <v>119167</v>
      </c>
      <c r="Y85" s="123">
        <v>1338658</v>
      </c>
      <c r="Z85" s="120">
        <v>2008</v>
      </c>
      <c r="AA85" s="120" t="s">
        <v>1559</v>
      </c>
      <c r="AB85" s="120" t="s">
        <v>1560</v>
      </c>
      <c r="AC85" s="120" t="s">
        <v>1561</v>
      </c>
      <c r="AD85" s="121">
        <v>0.01</v>
      </c>
      <c r="AE85" s="121"/>
      <c r="AF85" s="120" t="s">
        <v>528</v>
      </c>
      <c r="AH85" s="120" t="s">
        <v>1351</v>
      </c>
      <c r="AI85" s="120">
        <v>4743</v>
      </c>
      <c r="AL85" s="120" t="s">
        <v>220</v>
      </c>
      <c r="AM85" s="120" t="s">
        <v>110</v>
      </c>
      <c r="AN85" s="120" t="s">
        <v>1342</v>
      </c>
      <c r="AO85" s="120" t="s">
        <v>525</v>
      </c>
      <c r="AP85" s="120" t="s">
        <v>119</v>
      </c>
      <c r="AQ85" s="120" t="s">
        <v>526</v>
      </c>
      <c r="AR85" s="120">
        <v>333415</v>
      </c>
      <c r="AT85" s="120">
        <v>24</v>
      </c>
      <c r="AY85" s="120" t="s">
        <v>276</v>
      </c>
      <c r="BE85" s="120" t="s">
        <v>123</v>
      </c>
      <c r="BG85" s="120">
        <v>10</v>
      </c>
      <c r="BL85" s="120" t="s">
        <v>544</v>
      </c>
      <c r="BN85" s="121">
        <v>10</v>
      </c>
      <c r="CD85" s="121"/>
      <c r="CM85" s="120">
        <v>4</v>
      </c>
      <c r="CN85" s="120" t="s">
        <v>125</v>
      </c>
      <c r="CO85" s="120" t="s">
        <v>1562</v>
      </c>
      <c r="CP85" s="120" t="s">
        <v>1563</v>
      </c>
      <c r="CQ85" s="120" t="s">
        <v>528</v>
      </c>
      <c r="CU85" s="120" t="s">
        <v>126</v>
      </c>
      <c r="CV85" s="120" t="s">
        <v>187</v>
      </c>
      <c r="CW85" s="120" t="s">
        <v>1564</v>
      </c>
    </row>
    <row r="86" spans="1:101" x14ac:dyDescent="0.3">
      <c r="A86" s="120" t="s">
        <v>1332</v>
      </c>
      <c r="B86" s="120" t="s">
        <v>1333</v>
      </c>
      <c r="C86" s="120" t="s">
        <v>1554</v>
      </c>
      <c r="D86" s="120" t="s">
        <v>1555</v>
      </c>
      <c r="E86" s="120" t="s">
        <v>1556</v>
      </c>
      <c r="F86" s="120" t="s">
        <v>1557</v>
      </c>
      <c r="G86" s="120" t="s">
        <v>143</v>
      </c>
      <c r="I86" s="121">
        <v>0.01</v>
      </c>
      <c r="M86" s="120" t="s">
        <v>528</v>
      </c>
      <c r="N86" s="120" t="s">
        <v>109</v>
      </c>
      <c r="O86" s="120">
        <v>100</v>
      </c>
      <c r="P86" s="120" t="s">
        <v>172</v>
      </c>
      <c r="Q86" s="120" t="s">
        <v>1213</v>
      </c>
      <c r="R86" t="str">
        <f>IFERROR(VLOOKUP(S86,'[1]Effects Code'!$C:$D,2,FALSE), S86)</f>
        <v>17-beta Estradiol</v>
      </c>
      <c r="S86" s="120" t="s">
        <v>1558</v>
      </c>
      <c r="T86" s="120">
        <v>2</v>
      </c>
      <c r="U86" s="120" t="s">
        <v>122</v>
      </c>
      <c r="V86" s="120" t="str">
        <f t="shared" si="1"/>
        <v>Cyprinidae, 2</v>
      </c>
      <c r="W86" s="120" t="s">
        <v>526</v>
      </c>
      <c r="X86" s="120">
        <v>119167</v>
      </c>
      <c r="Y86" s="123">
        <v>1338659</v>
      </c>
      <c r="Z86" s="120">
        <v>2008</v>
      </c>
      <c r="AA86" s="120" t="s">
        <v>1559</v>
      </c>
      <c r="AB86" s="120" t="s">
        <v>1560</v>
      </c>
      <c r="AC86" s="120" t="s">
        <v>1561</v>
      </c>
      <c r="AD86" s="121">
        <v>0.01</v>
      </c>
      <c r="AE86" s="121"/>
      <c r="AF86" s="120" t="s">
        <v>528</v>
      </c>
      <c r="AH86" s="120" t="s">
        <v>1351</v>
      </c>
      <c r="AI86" s="120">
        <v>4743</v>
      </c>
      <c r="AL86" s="120" t="s">
        <v>220</v>
      </c>
      <c r="AM86" s="120" t="s">
        <v>110</v>
      </c>
      <c r="AN86" s="120" t="s">
        <v>1342</v>
      </c>
      <c r="AO86" s="120" t="s">
        <v>525</v>
      </c>
      <c r="AP86" s="120" t="s">
        <v>119</v>
      </c>
      <c r="AQ86" s="120" t="s">
        <v>526</v>
      </c>
      <c r="AR86" s="120">
        <v>333415</v>
      </c>
      <c r="AT86" s="120">
        <v>48</v>
      </c>
      <c r="AY86" s="120" t="s">
        <v>276</v>
      </c>
      <c r="BE86" s="120" t="s">
        <v>123</v>
      </c>
      <c r="BG86" s="120">
        <v>10</v>
      </c>
      <c r="BL86" s="120" t="s">
        <v>544</v>
      </c>
      <c r="BN86" s="121">
        <v>10</v>
      </c>
      <c r="CD86" s="121"/>
      <c r="CM86" s="120">
        <v>4</v>
      </c>
      <c r="CN86" s="120" t="s">
        <v>125</v>
      </c>
      <c r="CO86" s="120" t="s">
        <v>1562</v>
      </c>
      <c r="CP86" s="120" t="s">
        <v>1563</v>
      </c>
      <c r="CQ86" s="120" t="s">
        <v>528</v>
      </c>
      <c r="CU86" s="120" t="s">
        <v>126</v>
      </c>
      <c r="CV86" s="120" t="s">
        <v>187</v>
      </c>
      <c r="CW86" s="120" t="s">
        <v>1564</v>
      </c>
    </row>
    <row r="87" spans="1:101" x14ac:dyDescent="0.3">
      <c r="A87" s="120" t="s">
        <v>1332</v>
      </c>
      <c r="B87" s="120" t="s">
        <v>1333</v>
      </c>
      <c r="C87" s="120" t="s">
        <v>1554</v>
      </c>
      <c r="D87" s="120" t="s">
        <v>1555</v>
      </c>
      <c r="E87" s="120" t="s">
        <v>1556</v>
      </c>
      <c r="F87" s="120" t="s">
        <v>1557</v>
      </c>
      <c r="G87" s="120" t="s">
        <v>143</v>
      </c>
      <c r="I87" s="121">
        <v>0.01</v>
      </c>
      <c r="M87" s="120" t="s">
        <v>528</v>
      </c>
      <c r="N87" s="120" t="s">
        <v>109</v>
      </c>
      <c r="O87" s="120">
        <v>100</v>
      </c>
      <c r="P87" s="120" t="s">
        <v>172</v>
      </c>
      <c r="Q87" s="120" t="s">
        <v>1213</v>
      </c>
      <c r="R87" t="str">
        <f>IFERROR(VLOOKUP(S87,'[1]Effects Code'!$C:$D,2,FALSE), S87)</f>
        <v>17-beta Estradiol</v>
      </c>
      <c r="S87" s="120" t="s">
        <v>1558</v>
      </c>
      <c r="T87" s="120">
        <v>4</v>
      </c>
      <c r="U87" s="120" t="s">
        <v>122</v>
      </c>
      <c r="V87" s="120" t="str">
        <f t="shared" si="1"/>
        <v>Cyprinidae, 4</v>
      </c>
      <c r="W87" s="120" t="s">
        <v>526</v>
      </c>
      <c r="X87" s="120">
        <v>119167</v>
      </c>
      <c r="Y87" s="123">
        <v>1338661</v>
      </c>
      <c r="Z87" s="120">
        <v>2008</v>
      </c>
      <c r="AA87" s="120" t="s">
        <v>1559</v>
      </c>
      <c r="AB87" s="120" t="s">
        <v>1560</v>
      </c>
      <c r="AC87" s="120" t="s">
        <v>1561</v>
      </c>
      <c r="AD87" s="121">
        <v>0.01</v>
      </c>
      <c r="AE87" s="121"/>
      <c r="AF87" s="120" t="s">
        <v>528</v>
      </c>
      <c r="AH87" s="120" t="s">
        <v>1351</v>
      </c>
      <c r="AI87" s="120">
        <v>4743</v>
      </c>
      <c r="AL87" s="120" t="s">
        <v>220</v>
      </c>
      <c r="AM87" s="120" t="s">
        <v>110</v>
      </c>
      <c r="AN87" s="120" t="s">
        <v>1342</v>
      </c>
      <c r="AO87" s="120" t="s">
        <v>525</v>
      </c>
      <c r="AP87" s="120" t="s">
        <v>119</v>
      </c>
      <c r="AQ87" s="120" t="s">
        <v>526</v>
      </c>
      <c r="AR87" s="120">
        <v>333415</v>
      </c>
      <c r="AT87" s="120">
        <v>96</v>
      </c>
      <c r="AY87" s="120" t="s">
        <v>276</v>
      </c>
      <c r="BE87" s="120" t="s">
        <v>123</v>
      </c>
      <c r="BG87" s="120">
        <v>10</v>
      </c>
      <c r="BL87" s="120" t="s">
        <v>544</v>
      </c>
      <c r="BN87" s="121">
        <v>10</v>
      </c>
      <c r="CD87" s="121"/>
      <c r="CM87" s="120">
        <v>4</v>
      </c>
      <c r="CN87" s="120" t="s">
        <v>125</v>
      </c>
      <c r="CO87" s="120" t="s">
        <v>1562</v>
      </c>
      <c r="CP87" s="120" t="s">
        <v>1563</v>
      </c>
      <c r="CQ87" s="120" t="s">
        <v>528</v>
      </c>
      <c r="CU87" s="120" t="s">
        <v>126</v>
      </c>
      <c r="CV87" s="120" t="s">
        <v>187</v>
      </c>
      <c r="CW87" s="120" t="s">
        <v>1564</v>
      </c>
    </row>
    <row r="88" spans="1:101" x14ac:dyDescent="0.3">
      <c r="A88" s="120" t="s">
        <v>1332</v>
      </c>
      <c r="B88" s="120" t="s">
        <v>1333</v>
      </c>
      <c r="C88" s="120" t="s">
        <v>1565</v>
      </c>
      <c r="D88" s="120" t="s">
        <v>1566</v>
      </c>
      <c r="E88" s="120" t="s">
        <v>1567</v>
      </c>
      <c r="F88" s="120" t="s">
        <v>1568</v>
      </c>
      <c r="G88" s="120" t="s">
        <v>157</v>
      </c>
      <c r="I88" s="121">
        <v>0.01</v>
      </c>
      <c r="J88" s="120" t="s">
        <v>143</v>
      </c>
      <c r="L88" s="121">
        <v>0.1</v>
      </c>
      <c r="M88" s="120" t="s">
        <v>528</v>
      </c>
      <c r="N88" s="120" t="s">
        <v>109</v>
      </c>
      <c r="O88" s="120">
        <v>100</v>
      </c>
      <c r="P88" s="120" t="s">
        <v>154</v>
      </c>
      <c r="Q88" s="120" t="s">
        <v>154</v>
      </c>
      <c r="R88" t="str">
        <f>IFERROR(VLOOKUP(S88,'[1]Effects Code'!$C:$D,2,FALSE), S88)</f>
        <v>Weight</v>
      </c>
      <c r="S88" s="120" t="s">
        <v>167</v>
      </c>
      <c r="T88" s="120">
        <v>32</v>
      </c>
      <c r="U88" s="120" t="s">
        <v>122</v>
      </c>
      <c r="V88" s="120" t="str">
        <f t="shared" si="1"/>
        <v>Cyprinidae, 32</v>
      </c>
      <c r="W88" s="120" t="s">
        <v>526</v>
      </c>
      <c r="X88" s="120">
        <v>153576</v>
      </c>
      <c r="Y88" s="123">
        <v>1338529</v>
      </c>
      <c r="Z88" s="120">
        <v>2010</v>
      </c>
      <c r="AA88" s="120" t="s">
        <v>1569</v>
      </c>
      <c r="AB88" s="120" t="s">
        <v>1570</v>
      </c>
      <c r="AC88" s="120" t="s">
        <v>1571</v>
      </c>
      <c r="AD88" s="121">
        <v>0.01</v>
      </c>
      <c r="AE88" s="121">
        <v>0.1</v>
      </c>
      <c r="AF88" s="120" t="s">
        <v>528</v>
      </c>
      <c r="AH88" s="120" t="s">
        <v>147</v>
      </c>
      <c r="AI88" s="120">
        <v>43</v>
      </c>
      <c r="AJ88" s="120">
        <v>1</v>
      </c>
      <c r="AK88" s="120" t="s">
        <v>1572</v>
      </c>
      <c r="AL88" s="120" t="s">
        <v>230</v>
      </c>
      <c r="AM88" s="120" t="s">
        <v>110</v>
      </c>
      <c r="AN88" s="120" t="s">
        <v>1342</v>
      </c>
      <c r="AO88" s="120" t="s">
        <v>525</v>
      </c>
      <c r="AP88" s="120" t="s">
        <v>119</v>
      </c>
      <c r="AQ88" s="120" t="s">
        <v>526</v>
      </c>
      <c r="AR88" s="120">
        <v>333415</v>
      </c>
      <c r="AT88" s="120">
        <v>32</v>
      </c>
      <c r="AY88" s="120" t="s">
        <v>122</v>
      </c>
      <c r="BE88" s="120" t="s">
        <v>123</v>
      </c>
      <c r="BG88" s="120">
        <v>10</v>
      </c>
      <c r="BL88" s="120" t="s">
        <v>1573</v>
      </c>
      <c r="BN88" s="121">
        <v>10</v>
      </c>
      <c r="BX88" s="120">
        <v>100</v>
      </c>
      <c r="CD88" s="121">
        <v>100</v>
      </c>
      <c r="CM88" s="120">
        <v>4</v>
      </c>
      <c r="CN88" s="120" t="s">
        <v>125</v>
      </c>
      <c r="CO88" s="120" t="s">
        <v>1574</v>
      </c>
      <c r="CU88" s="120" t="s">
        <v>126</v>
      </c>
      <c r="CV88" s="120" t="s">
        <v>1344</v>
      </c>
      <c r="CW88" s="120" t="s">
        <v>1575</v>
      </c>
    </row>
    <row r="89" spans="1:101" x14ac:dyDescent="0.3">
      <c r="A89" s="120" t="s">
        <v>1414</v>
      </c>
      <c r="B89" s="120" t="s">
        <v>1448</v>
      </c>
      <c r="C89" s="120" t="s">
        <v>1449</v>
      </c>
      <c r="D89" s="120" t="s">
        <v>1467</v>
      </c>
      <c r="E89" s="120" t="s">
        <v>1468</v>
      </c>
      <c r="F89" s="120" t="s">
        <v>1469</v>
      </c>
      <c r="G89" s="120" t="s">
        <v>591</v>
      </c>
      <c r="I89" s="121">
        <v>1.4E-2</v>
      </c>
      <c r="M89" s="120" t="s">
        <v>528</v>
      </c>
      <c r="N89" s="120" t="s">
        <v>109</v>
      </c>
      <c r="O89" s="120">
        <v>100</v>
      </c>
      <c r="P89" s="120" t="s">
        <v>154</v>
      </c>
      <c r="Q89" s="120" t="s">
        <v>300</v>
      </c>
      <c r="R89" t="str">
        <f>IFERROR(VLOOKUP(S89,'[1]Effects Code'!$C:$D,2,FALSE), S89)</f>
        <v>Deformation</v>
      </c>
      <c r="S89" s="120" t="s">
        <v>1500</v>
      </c>
      <c r="T89" s="120">
        <v>16</v>
      </c>
      <c r="U89" s="120" t="s">
        <v>122</v>
      </c>
      <c r="V89" s="120" t="str">
        <f t="shared" si="1"/>
        <v>Ranidae, 16</v>
      </c>
      <c r="W89" s="120" t="s">
        <v>526</v>
      </c>
      <c r="X89" s="120">
        <v>19300</v>
      </c>
      <c r="Y89" s="123">
        <v>1210275</v>
      </c>
      <c r="Z89" s="120">
        <v>1998</v>
      </c>
      <c r="AA89" s="120" t="s">
        <v>1470</v>
      </c>
      <c r="AB89" s="120" t="s">
        <v>1471</v>
      </c>
      <c r="AC89" s="120" t="s">
        <v>1472</v>
      </c>
      <c r="AD89" s="121">
        <v>1.4E-2</v>
      </c>
      <c r="AE89" s="121"/>
      <c r="AF89" s="120" t="s">
        <v>528</v>
      </c>
      <c r="AG89" s="120" t="s">
        <v>314</v>
      </c>
      <c r="AI89" s="120">
        <v>1920</v>
      </c>
      <c r="AJ89" s="120">
        <v>8</v>
      </c>
      <c r="AK89" s="120" t="s">
        <v>1473</v>
      </c>
      <c r="AL89" s="120" t="s">
        <v>1474</v>
      </c>
      <c r="AM89" s="120" t="s">
        <v>110</v>
      </c>
      <c r="AN89" s="120" t="s">
        <v>1425</v>
      </c>
      <c r="AO89" s="120" t="s">
        <v>525</v>
      </c>
      <c r="AP89" s="120" t="s">
        <v>119</v>
      </c>
      <c r="AQ89" s="120" t="s">
        <v>526</v>
      </c>
      <c r="AR89" s="120">
        <v>333415</v>
      </c>
      <c r="AT89" s="120">
        <v>16</v>
      </c>
      <c r="AY89" s="120" t="s">
        <v>122</v>
      </c>
      <c r="BE89" s="120" t="s">
        <v>158</v>
      </c>
      <c r="BG89" s="120">
        <v>1.4E-2</v>
      </c>
      <c r="BL89" s="120" t="s">
        <v>528</v>
      </c>
      <c r="BN89" s="120">
        <v>1.4E-2</v>
      </c>
      <c r="BT89" s="121"/>
      <c r="BV89" s="121"/>
      <c r="CD89" s="121"/>
      <c r="CN89" s="120" t="s">
        <v>125</v>
      </c>
      <c r="CO89" s="120" t="s">
        <v>1475</v>
      </c>
      <c r="CT89" s="120" t="s">
        <v>1476</v>
      </c>
      <c r="CU89" s="120" t="s">
        <v>126</v>
      </c>
      <c r="CV89" s="120" t="s">
        <v>1477</v>
      </c>
      <c r="CW89" s="120" t="s">
        <v>1499</v>
      </c>
    </row>
    <row r="90" spans="1:101" x14ac:dyDescent="0.3">
      <c r="A90" s="120" t="s">
        <v>1332</v>
      </c>
      <c r="B90" s="120" t="s">
        <v>1576</v>
      </c>
      <c r="C90" s="120" t="s">
        <v>1577</v>
      </c>
      <c r="D90" s="120" t="s">
        <v>1578</v>
      </c>
      <c r="E90" s="120" t="s">
        <v>1579</v>
      </c>
      <c r="F90" s="120" t="s">
        <v>1580</v>
      </c>
      <c r="G90" s="120" t="s">
        <v>591</v>
      </c>
      <c r="I90" s="121">
        <v>1.52E-2</v>
      </c>
      <c r="M90" s="120" t="s">
        <v>528</v>
      </c>
      <c r="N90" s="120" t="s">
        <v>109</v>
      </c>
      <c r="O90" s="120">
        <v>100</v>
      </c>
      <c r="P90" s="120" t="s">
        <v>172</v>
      </c>
      <c r="Q90" s="120" t="s">
        <v>173</v>
      </c>
      <c r="R90" t="str">
        <f>IFERROR(VLOOKUP(S90,'[1]Effects Code'!$C:$D,2,FALSE), S90)</f>
        <v>Acetylcholinesterase</v>
      </c>
      <c r="S90" s="120" t="s">
        <v>174</v>
      </c>
      <c r="T90" s="120">
        <v>6</v>
      </c>
      <c r="U90" s="120" t="s">
        <v>122</v>
      </c>
      <c r="V90" s="120" t="str">
        <f t="shared" si="1"/>
        <v>Moronidae, 6</v>
      </c>
      <c r="W90" s="120" t="s">
        <v>526</v>
      </c>
      <c r="X90" s="120">
        <v>115405</v>
      </c>
      <c r="Y90" s="123">
        <v>1338347</v>
      </c>
      <c r="Z90" s="120">
        <v>2009</v>
      </c>
      <c r="AA90" s="120" t="s">
        <v>1581</v>
      </c>
      <c r="AB90" s="120" t="s">
        <v>1582</v>
      </c>
      <c r="AC90" s="120" t="s">
        <v>1583</v>
      </c>
      <c r="AD90" s="121">
        <v>1.52E-2</v>
      </c>
      <c r="AE90" s="121"/>
      <c r="AF90" s="120" t="s">
        <v>528</v>
      </c>
      <c r="AI90" s="120">
        <v>4632</v>
      </c>
      <c r="AM90" s="120" t="s">
        <v>110</v>
      </c>
      <c r="AN90" s="120" t="s">
        <v>1491</v>
      </c>
      <c r="AO90" s="120" t="s">
        <v>525</v>
      </c>
      <c r="AP90" s="120" t="s">
        <v>119</v>
      </c>
      <c r="AQ90" s="120" t="s">
        <v>526</v>
      </c>
      <c r="AR90" s="120">
        <v>333415</v>
      </c>
      <c r="AT90" s="120">
        <v>6</v>
      </c>
      <c r="AY90" s="120" t="s">
        <v>122</v>
      </c>
      <c r="BE90" s="120" t="s">
        <v>158</v>
      </c>
      <c r="BG90" s="120">
        <v>15.2</v>
      </c>
      <c r="BL90" s="120" t="s">
        <v>544</v>
      </c>
      <c r="BN90" s="121">
        <v>15.2</v>
      </c>
      <c r="CD90" s="121"/>
      <c r="CM90" s="120">
        <v>3</v>
      </c>
      <c r="CN90" s="120" t="s">
        <v>176</v>
      </c>
      <c r="CO90" s="120">
        <v>6.36</v>
      </c>
      <c r="CP90" s="120">
        <v>24</v>
      </c>
      <c r="CQ90" s="120" t="s">
        <v>568</v>
      </c>
      <c r="CU90" s="120" t="s">
        <v>126</v>
      </c>
      <c r="CV90" s="120" t="s">
        <v>545</v>
      </c>
      <c r="CW90" s="120" t="s">
        <v>1584</v>
      </c>
    </row>
    <row r="91" spans="1:101" x14ac:dyDescent="0.3">
      <c r="A91" s="120" t="s">
        <v>1332</v>
      </c>
      <c r="B91" s="120" t="s">
        <v>1333</v>
      </c>
      <c r="C91" s="120" t="s">
        <v>1479</v>
      </c>
      <c r="D91" s="120" t="s">
        <v>1480</v>
      </c>
      <c r="E91" s="120" t="s">
        <v>1481</v>
      </c>
      <c r="F91" s="120" t="s">
        <v>1482</v>
      </c>
      <c r="G91" s="120" t="s">
        <v>251</v>
      </c>
      <c r="I91" s="121">
        <v>1.6500000000000001E-2</v>
      </c>
      <c r="J91" s="120" t="s">
        <v>136</v>
      </c>
      <c r="L91" s="121">
        <v>3.78E-2</v>
      </c>
      <c r="M91" s="120" t="s">
        <v>528</v>
      </c>
      <c r="N91" s="120" t="s">
        <v>109</v>
      </c>
      <c r="O91" s="120">
        <v>88.2</v>
      </c>
      <c r="P91" s="120" t="s">
        <v>154</v>
      </c>
      <c r="Q91" s="120" t="s">
        <v>154</v>
      </c>
      <c r="R91" t="str">
        <f>IFERROR(VLOOKUP(S91,'[1]Effects Code'!$C:$D,2,FALSE), S91)</f>
        <v>Dry weight (AQUIRE only)</v>
      </c>
      <c r="S91" s="120" t="s">
        <v>1585</v>
      </c>
      <c r="T91" s="120">
        <v>32</v>
      </c>
      <c r="U91" s="120" t="s">
        <v>122</v>
      </c>
      <c r="V91" s="120" t="str">
        <f t="shared" si="1"/>
        <v>Cyprinidae, 32</v>
      </c>
      <c r="W91" s="120" t="s">
        <v>526</v>
      </c>
      <c r="X91" s="120">
        <v>5313</v>
      </c>
      <c r="Y91" s="123">
        <v>1333116</v>
      </c>
      <c r="Z91" s="120">
        <v>1989</v>
      </c>
      <c r="AA91" s="120" t="s">
        <v>1586</v>
      </c>
      <c r="AB91" s="120" t="s">
        <v>1587</v>
      </c>
      <c r="AC91" s="120" t="s">
        <v>1588</v>
      </c>
      <c r="AD91" s="121">
        <v>1.6500000000000001E-2</v>
      </c>
      <c r="AE91" s="121">
        <v>3.78E-2</v>
      </c>
      <c r="AF91" s="120" t="s">
        <v>528</v>
      </c>
      <c r="AG91" s="120" t="s">
        <v>314</v>
      </c>
      <c r="AH91" s="120" t="s">
        <v>397</v>
      </c>
      <c r="AI91" s="120">
        <v>1</v>
      </c>
      <c r="AJ91" s="120" t="s">
        <v>1589</v>
      </c>
      <c r="AK91" s="120" t="s">
        <v>276</v>
      </c>
      <c r="AL91" s="120" t="s">
        <v>148</v>
      </c>
      <c r="AM91" s="120" t="s">
        <v>110</v>
      </c>
      <c r="AN91" s="120" t="s">
        <v>1342</v>
      </c>
      <c r="AO91" s="120" t="s">
        <v>525</v>
      </c>
      <c r="AP91" s="120" t="s">
        <v>119</v>
      </c>
      <c r="AQ91" s="120" t="s">
        <v>526</v>
      </c>
      <c r="AR91" s="120">
        <v>333415</v>
      </c>
      <c r="AT91" s="120">
        <v>32</v>
      </c>
      <c r="AY91" s="120" t="s">
        <v>122</v>
      </c>
      <c r="BE91" s="120" t="s">
        <v>158</v>
      </c>
      <c r="BG91" s="120">
        <v>16.5</v>
      </c>
      <c r="BL91" s="120" t="s">
        <v>544</v>
      </c>
      <c r="BN91" s="121">
        <v>16.5</v>
      </c>
      <c r="BX91" s="120">
        <v>37.799999999999997</v>
      </c>
      <c r="CD91" s="121">
        <v>37.799999999999997</v>
      </c>
      <c r="CM91" s="120">
        <v>5</v>
      </c>
      <c r="CN91" s="120" t="s">
        <v>176</v>
      </c>
      <c r="CP91" s="120" t="s">
        <v>1590</v>
      </c>
      <c r="CQ91" s="120" t="s">
        <v>568</v>
      </c>
      <c r="CU91" s="120" t="s">
        <v>126</v>
      </c>
      <c r="CV91" s="120" t="s">
        <v>123</v>
      </c>
      <c r="CW91" s="120" t="s">
        <v>1591</v>
      </c>
    </row>
    <row r="92" spans="1:101" x14ac:dyDescent="0.3">
      <c r="A92" s="120" t="s">
        <v>1332</v>
      </c>
      <c r="B92" s="120" t="s">
        <v>1483</v>
      </c>
      <c r="C92" s="120" t="s">
        <v>1484</v>
      </c>
      <c r="D92" s="120" t="s">
        <v>1485</v>
      </c>
      <c r="E92" s="120" t="s">
        <v>1486</v>
      </c>
      <c r="F92" s="120" t="s">
        <v>1487</v>
      </c>
      <c r="G92" s="120" t="s">
        <v>143</v>
      </c>
      <c r="I92" s="121">
        <v>1.7000000000000001E-2</v>
      </c>
      <c r="M92" s="120" t="s">
        <v>528</v>
      </c>
      <c r="N92" s="120" t="s">
        <v>109</v>
      </c>
      <c r="O92" s="120">
        <v>50</v>
      </c>
      <c r="P92" s="120" t="s">
        <v>172</v>
      </c>
      <c r="Q92" s="120" t="s">
        <v>173</v>
      </c>
      <c r="R92" t="str">
        <f>IFERROR(VLOOKUP(S92,'[1]Effects Code'!$C:$D,2,FALSE), S92)</f>
        <v>Cholinesterase</v>
      </c>
      <c r="S92" s="120" t="s">
        <v>206</v>
      </c>
      <c r="T92" s="120">
        <v>3</v>
      </c>
      <c r="U92" s="120" t="s">
        <v>122</v>
      </c>
      <c r="V92" s="120" t="str">
        <f t="shared" si="1"/>
        <v>Channidae, 3</v>
      </c>
      <c r="W92" s="120" t="s">
        <v>526</v>
      </c>
      <c r="X92" s="120">
        <v>112013</v>
      </c>
      <c r="Y92" s="123">
        <v>1338328</v>
      </c>
      <c r="Z92" s="120">
        <v>2008</v>
      </c>
      <c r="AA92" s="120" t="s">
        <v>1488</v>
      </c>
      <c r="AB92" s="120" t="s">
        <v>1592</v>
      </c>
      <c r="AC92" s="120" t="s">
        <v>1593</v>
      </c>
      <c r="AD92" s="121">
        <v>1.7000000000000001E-2</v>
      </c>
      <c r="AE92" s="121"/>
      <c r="AF92" s="120" t="s">
        <v>528</v>
      </c>
      <c r="AH92" s="120" t="s">
        <v>147</v>
      </c>
      <c r="AI92" s="120">
        <v>528</v>
      </c>
      <c r="AL92" s="120" t="s">
        <v>220</v>
      </c>
      <c r="AM92" s="120" t="s">
        <v>110</v>
      </c>
      <c r="AN92" s="120" t="s">
        <v>1491</v>
      </c>
      <c r="AO92" s="120" t="s">
        <v>525</v>
      </c>
      <c r="AP92" s="120" t="s">
        <v>119</v>
      </c>
      <c r="AQ92" s="120" t="s">
        <v>526</v>
      </c>
      <c r="AR92" s="120">
        <v>333415</v>
      </c>
      <c r="AT92" s="120">
        <v>3</v>
      </c>
      <c r="AY92" s="120" t="s">
        <v>122</v>
      </c>
      <c r="BE92" s="120" t="s">
        <v>158</v>
      </c>
      <c r="BG92" s="120">
        <v>1.7000000000000001E-2</v>
      </c>
      <c r="BL92" s="120" t="s">
        <v>528</v>
      </c>
      <c r="BN92" s="121">
        <v>1.7000000000000001E-2</v>
      </c>
      <c r="CD92" s="121"/>
      <c r="CM92" s="120">
        <v>1</v>
      </c>
      <c r="CN92" s="120" t="s">
        <v>176</v>
      </c>
      <c r="CO92" s="120">
        <v>6.5</v>
      </c>
      <c r="CU92" s="120" t="s">
        <v>192</v>
      </c>
      <c r="CV92" s="120" t="s">
        <v>315</v>
      </c>
      <c r="CW92" s="120" t="s">
        <v>1594</v>
      </c>
    </row>
    <row r="93" spans="1:101" x14ac:dyDescent="0.3">
      <c r="A93" s="120" t="s">
        <v>1332</v>
      </c>
      <c r="B93" s="120" t="s">
        <v>1576</v>
      </c>
      <c r="C93" s="120" t="s">
        <v>1577</v>
      </c>
      <c r="D93" s="120" t="s">
        <v>1578</v>
      </c>
      <c r="E93" s="120" t="s">
        <v>1579</v>
      </c>
      <c r="F93" s="120" t="s">
        <v>1580</v>
      </c>
      <c r="G93" s="120" t="s">
        <v>143</v>
      </c>
      <c r="I93" s="121">
        <v>1.9099999999999999E-2</v>
      </c>
      <c r="M93" s="120" t="s">
        <v>528</v>
      </c>
      <c r="N93" s="120" t="s">
        <v>109</v>
      </c>
      <c r="O93" s="120">
        <v>100</v>
      </c>
      <c r="P93" s="120" t="s">
        <v>172</v>
      </c>
      <c r="Q93" s="120" t="s">
        <v>173</v>
      </c>
      <c r="R93" t="str">
        <f>IFERROR(VLOOKUP(S93,'[1]Effects Code'!$C:$D,2,FALSE), S93)</f>
        <v>Acetylcholinesterase</v>
      </c>
      <c r="S93" s="120" t="s">
        <v>174</v>
      </c>
      <c r="T93" s="120">
        <v>3</v>
      </c>
      <c r="U93" s="120" t="s">
        <v>122</v>
      </c>
      <c r="V93" s="120" t="str">
        <f t="shared" si="1"/>
        <v>Moronidae, 3</v>
      </c>
      <c r="W93" s="120" t="s">
        <v>526</v>
      </c>
      <c r="X93" s="120">
        <v>115405</v>
      </c>
      <c r="Y93" s="123">
        <v>1338345</v>
      </c>
      <c r="Z93" s="120">
        <v>2009</v>
      </c>
      <c r="AA93" s="120" t="s">
        <v>1581</v>
      </c>
      <c r="AB93" s="120" t="s">
        <v>1582</v>
      </c>
      <c r="AC93" s="120" t="s">
        <v>1583</v>
      </c>
      <c r="AD93" s="121">
        <v>1.9099999999999999E-2</v>
      </c>
      <c r="AE93" s="121"/>
      <c r="AF93" s="120" t="s">
        <v>528</v>
      </c>
      <c r="AI93" s="120">
        <v>4632</v>
      </c>
      <c r="AM93" s="120" t="s">
        <v>110</v>
      </c>
      <c r="AN93" s="120" t="s">
        <v>1491</v>
      </c>
      <c r="AO93" s="120" t="s">
        <v>525</v>
      </c>
      <c r="AP93" s="120" t="s">
        <v>119</v>
      </c>
      <c r="AQ93" s="120" t="s">
        <v>526</v>
      </c>
      <c r="AR93" s="120">
        <v>333415</v>
      </c>
      <c r="AT93" s="120">
        <v>3</v>
      </c>
      <c r="AY93" s="120" t="s">
        <v>122</v>
      </c>
      <c r="BE93" s="120" t="s">
        <v>158</v>
      </c>
      <c r="BG93" s="120">
        <v>19.100000000000001</v>
      </c>
      <c r="BL93" s="120" t="s">
        <v>544</v>
      </c>
      <c r="BN93" s="121">
        <v>19.100000000000001</v>
      </c>
      <c r="CD93" s="121"/>
      <c r="CM93" s="120">
        <v>3</v>
      </c>
      <c r="CN93" s="120" t="s">
        <v>176</v>
      </c>
      <c r="CO93" s="120">
        <v>6.36</v>
      </c>
      <c r="CP93" s="120">
        <v>24</v>
      </c>
      <c r="CQ93" s="120" t="s">
        <v>568</v>
      </c>
      <c r="CU93" s="120" t="s">
        <v>126</v>
      </c>
      <c r="CV93" s="120" t="s">
        <v>545</v>
      </c>
      <c r="CW93" s="120" t="s">
        <v>1595</v>
      </c>
    </row>
    <row r="94" spans="1:101" x14ac:dyDescent="0.3">
      <c r="A94" s="120" t="s">
        <v>1332</v>
      </c>
      <c r="B94" s="120" t="s">
        <v>1576</v>
      </c>
      <c r="C94" s="120" t="s">
        <v>1577</v>
      </c>
      <c r="D94" s="120" t="s">
        <v>1578</v>
      </c>
      <c r="E94" s="120" t="s">
        <v>1579</v>
      </c>
      <c r="F94" s="120" t="s">
        <v>1580</v>
      </c>
      <c r="G94" s="120" t="s">
        <v>157</v>
      </c>
      <c r="I94" s="121">
        <v>1.9099999999999999E-2</v>
      </c>
      <c r="J94" s="120" t="s">
        <v>143</v>
      </c>
      <c r="L94" s="121">
        <v>6.4000000000000001E-2</v>
      </c>
      <c r="M94" s="120" t="s">
        <v>528</v>
      </c>
      <c r="N94" s="120" t="s">
        <v>109</v>
      </c>
      <c r="O94" s="120">
        <v>100</v>
      </c>
      <c r="P94" s="120" t="s">
        <v>245</v>
      </c>
      <c r="Q94" s="120" t="s">
        <v>458</v>
      </c>
      <c r="R94" t="str">
        <f>IFERROR(VLOOKUP(S94,'[1]Effects Code'!$C:$D,2,FALSE), S94)</f>
        <v>Feeding time</v>
      </c>
      <c r="S94" s="120" t="s">
        <v>1596</v>
      </c>
      <c r="T94" s="120">
        <v>3</v>
      </c>
      <c r="U94" s="120" t="s">
        <v>122</v>
      </c>
      <c r="V94" s="120" t="str">
        <f t="shared" si="1"/>
        <v>Moronidae, 3</v>
      </c>
      <c r="W94" s="120" t="s">
        <v>526</v>
      </c>
      <c r="X94" s="120">
        <v>115405</v>
      </c>
      <c r="Y94" s="123">
        <v>1338346</v>
      </c>
      <c r="Z94" s="120">
        <v>2009</v>
      </c>
      <c r="AA94" s="120" t="s">
        <v>1581</v>
      </c>
      <c r="AB94" s="120" t="s">
        <v>1582</v>
      </c>
      <c r="AC94" s="120" t="s">
        <v>1583</v>
      </c>
      <c r="AD94" s="121">
        <v>1.9099999999999999E-2</v>
      </c>
      <c r="AE94" s="121">
        <v>6.4000000000000001E-2</v>
      </c>
      <c r="AF94" s="120" t="s">
        <v>528</v>
      </c>
      <c r="AI94" s="120">
        <v>4632</v>
      </c>
      <c r="AM94" s="120" t="s">
        <v>110</v>
      </c>
      <c r="AN94" s="120" t="s">
        <v>1491</v>
      </c>
      <c r="AO94" s="120" t="s">
        <v>525</v>
      </c>
      <c r="AP94" s="120" t="s">
        <v>119</v>
      </c>
      <c r="AQ94" s="120" t="s">
        <v>526</v>
      </c>
      <c r="AR94" s="120">
        <v>333415</v>
      </c>
      <c r="AT94" s="120">
        <v>3</v>
      </c>
      <c r="AY94" s="120" t="s">
        <v>122</v>
      </c>
      <c r="BE94" s="120" t="s">
        <v>158</v>
      </c>
      <c r="BG94" s="120">
        <v>19.100000000000001</v>
      </c>
      <c r="BL94" s="120" t="s">
        <v>544</v>
      </c>
      <c r="BN94" s="121">
        <v>19.100000000000001</v>
      </c>
      <c r="BX94" s="120">
        <v>64</v>
      </c>
      <c r="CD94" s="121">
        <v>64</v>
      </c>
      <c r="CM94" s="120">
        <v>3</v>
      </c>
      <c r="CN94" s="120" t="s">
        <v>176</v>
      </c>
      <c r="CO94" s="120">
        <v>6.36</v>
      </c>
      <c r="CP94" s="120">
        <v>24</v>
      </c>
      <c r="CQ94" s="120" t="s">
        <v>568</v>
      </c>
      <c r="CU94" s="120" t="s">
        <v>126</v>
      </c>
      <c r="CV94" s="120" t="s">
        <v>545</v>
      </c>
      <c r="CW94" s="120" t="s">
        <v>1597</v>
      </c>
    </row>
    <row r="95" spans="1:101" x14ac:dyDescent="0.3">
      <c r="A95" s="120" t="s">
        <v>1332</v>
      </c>
      <c r="B95" s="120" t="s">
        <v>1544</v>
      </c>
      <c r="C95" s="120" t="s">
        <v>1545</v>
      </c>
      <c r="D95" s="120" t="s">
        <v>1546</v>
      </c>
      <c r="E95" s="120" t="s">
        <v>1547</v>
      </c>
      <c r="F95" s="120" t="s">
        <v>1548</v>
      </c>
      <c r="G95" s="120" t="s">
        <v>251</v>
      </c>
      <c r="I95" s="121">
        <v>2.1999999999999999E-2</v>
      </c>
      <c r="M95" s="120" t="s">
        <v>528</v>
      </c>
      <c r="N95" s="120" t="s">
        <v>109</v>
      </c>
      <c r="O95" s="120">
        <v>88</v>
      </c>
      <c r="P95" s="120" t="s">
        <v>102</v>
      </c>
      <c r="Q95" s="120" t="s">
        <v>102</v>
      </c>
      <c r="R95" t="str">
        <f>IFERROR(VLOOKUP(S95,'[1]Effects Code'!$C:$D,2,FALSE), S95)</f>
        <v>Mortality</v>
      </c>
      <c r="S95" s="120" t="s">
        <v>184</v>
      </c>
      <c r="T95" s="120">
        <v>70</v>
      </c>
      <c r="U95" s="120" t="s">
        <v>122</v>
      </c>
      <c r="V95" s="120" t="str">
        <f t="shared" si="1"/>
        <v>Centrarchidae, 70</v>
      </c>
      <c r="W95" s="120" t="s">
        <v>526</v>
      </c>
      <c r="X95" s="120">
        <v>16753</v>
      </c>
      <c r="Y95" s="123">
        <v>1187544</v>
      </c>
      <c r="Z95" s="120">
        <v>1996</v>
      </c>
      <c r="AA95" s="120" t="s">
        <v>578</v>
      </c>
      <c r="AB95" s="120" t="s">
        <v>579</v>
      </c>
      <c r="AC95" s="120" t="s">
        <v>580</v>
      </c>
      <c r="AD95" s="121">
        <v>2.1999999999999999E-2</v>
      </c>
      <c r="AE95" s="121"/>
      <c r="AF95" s="120" t="s">
        <v>528</v>
      </c>
      <c r="AG95" s="120" t="s">
        <v>314</v>
      </c>
      <c r="AH95" s="120" t="s">
        <v>323</v>
      </c>
      <c r="AI95" s="120">
        <v>2</v>
      </c>
      <c r="AM95" s="120" t="s">
        <v>110</v>
      </c>
      <c r="AN95" s="120" t="s">
        <v>1491</v>
      </c>
      <c r="AO95" s="120" t="s">
        <v>525</v>
      </c>
      <c r="AP95" s="120" t="s">
        <v>119</v>
      </c>
      <c r="AQ95" s="120" t="s">
        <v>526</v>
      </c>
      <c r="AR95" s="120">
        <v>333415</v>
      </c>
      <c r="AT95" s="120">
        <v>70</v>
      </c>
      <c r="AY95" s="120" t="s">
        <v>122</v>
      </c>
      <c r="BE95" s="120" t="s">
        <v>158</v>
      </c>
      <c r="BG95" s="120">
        <v>22</v>
      </c>
      <c r="BL95" s="120" t="s">
        <v>544</v>
      </c>
      <c r="BN95" s="120">
        <v>22</v>
      </c>
      <c r="BT95" s="121"/>
      <c r="BV95" s="121"/>
      <c r="CD95" s="121"/>
      <c r="CN95" s="120" t="s">
        <v>176</v>
      </c>
      <c r="CO95" s="120" t="s">
        <v>576</v>
      </c>
      <c r="CP95" s="120" t="s">
        <v>577</v>
      </c>
      <c r="CQ95" s="120" t="s">
        <v>568</v>
      </c>
      <c r="CU95" s="120" t="s">
        <v>192</v>
      </c>
      <c r="CV95" s="120" t="s">
        <v>315</v>
      </c>
      <c r="CW95" s="120" t="s">
        <v>1598</v>
      </c>
    </row>
    <row r="96" spans="1:101" x14ac:dyDescent="0.3">
      <c r="A96" s="120" t="s">
        <v>1332</v>
      </c>
      <c r="B96" s="120" t="s">
        <v>1544</v>
      </c>
      <c r="C96" s="120" t="s">
        <v>1545</v>
      </c>
      <c r="D96" s="120" t="s">
        <v>1546</v>
      </c>
      <c r="E96" s="120" t="s">
        <v>1547</v>
      </c>
      <c r="F96" s="120" t="s">
        <v>1548</v>
      </c>
      <c r="G96" s="120" t="s">
        <v>136</v>
      </c>
      <c r="I96" s="121">
        <v>2.1999999999999999E-2</v>
      </c>
      <c r="M96" s="120" t="s">
        <v>528</v>
      </c>
      <c r="N96" s="120" t="s">
        <v>109</v>
      </c>
      <c r="O96" s="120">
        <v>88</v>
      </c>
      <c r="P96" s="120" t="s">
        <v>189</v>
      </c>
      <c r="Q96" s="120" t="s">
        <v>189</v>
      </c>
      <c r="R96" t="str">
        <f>IFERROR(VLOOKUP(S96,'[1]Effects Code'!$C:$D,2,FALSE), S96)</f>
        <v>Biomass</v>
      </c>
      <c r="S96" s="120" t="s">
        <v>534</v>
      </c>
      <c r="T96" s="120">
        <v>70</v>
      </c>
      <c r="U96" s="120" t="s">
        <v>122</v>
      </c>
      <c r="V96" s="120" t="str">
        <f t="shared" si="1"/>
        <v>Centrarchidae, 70</v>
      </c>
      <c r="W96" s="120" t="s">
        <v>526</v>
      </c>
      <c r="X96" s="120">
        <v>16753</v>
      </c>
      <c r="Y96" s="123">
        <v>1187547</v>
      </c>
      <c r="Z96" s="120">
        <v>1996</v>
      </c>
      <c r="AA96" s="120" t="s">
        <v>578</v>
      </c>
      <c r="AB96" s="120" t="s">
        <v>579</v>
      </c>
      <c r="AC96" s="120" t="s">
        <v>580</v>
      </c>
      <c r="AD96" s="121">
        <v>2.1999999999999999E-2</v>
      </c>
      <c r="AE96" s="121"/>
      <c r="AF96" s="120" t="s">
        <v>528</v>
      </c>
      <c r="AG96" s="120" t="s">
        <v>314</v>
      </c>
      <c r="AH96" s="120" t="s">
        <v>323</v>
      </c>
      <c r="AI96" s="120">
        <v>2</v>
      </c>
      <c r="AM96" s="120" t="s">
        <v>110</v>
      </c>
      <c r="AN96" s="120" t="s">
        <v>1491</v>
      </c>
      <c r="AO96" s="120" t="s">
        <v>525</v>
      </c>
      <c r="AP96" s="120" t="s">
        <v>119</v>
      </c>
      <c r="AQ96" s="120" t="s">
        <v>526</v>
      </c>
      <c r="AR96" s="120">
        <v>333415</v>
      </c>
      <c r="AT96" s="120">
        <v>70</v>
      </c>
      <c r="AY96" s="120" t="s">
        <v>122</v>
      </c>
      <c r="BE96" s="120" t="s">
        <v>158</v>
      </c>
      <c r="BG96" s="120">
        <v>22</v>
      </c>
      <c r="BL96" s="120" t="s">
        <v>544</v>
      </c>
      <c r="BN96" s="120">
        <v>22</v>
      </c>
      <c r="BT96" s="121"/>
      <c r="BV96" s="121"/>
      <c r="CD96" s="121"/>
      <c r="CN96" s="120" t="s">
        <v>176</v>
      </c>
      <c r="CO96" s="120" t="s">
        <v>576</v>
      </c>
      <c r="CP96" s="120" t="s">
        <v>577</v>
      </c>
      <c r="CQ96" s="120" t="s">
        <v>568</v>
      </c>
      <c r="CU96" s="120" t="s">
        <v>192</v>
      </c>
      <c r="CV96" s="120" t="s">
        <v>315</v>
      </c>
      <c r="CW96" s="120" t="s">
        <v>1549</v>
      </c>
    </row>
    <row r="97" spans="1:101" x14ac:dyDescent="0.3">
      <c r="A97" s="120" t="s">
        <v>1332</v>
      </c>
      <c r="B97" s="120" t="s">
        <v>1544</v>
      </c>
      <c r="C97" s="120" t="s">
        <v>1599</v>
      </c>
      <c r="D97" s="120" t="s">
        <v>1600</v>
      </c>
      <c r="E97" s="120" t="s">
        <v>1601</v>
      </c>
      <c r="F97" s="120" t="s">
        <v>1602</v>
      </c>
      <c r="G97" s="120" t="s">
        <v>143</v>
      </c>
      <c r="I97" s="121">
        <v>2.2499999999999999E-2</v>
      </c>
      <c r="M97" s="120" t="s">
        <v>528</v>
      </c>
      <c r="N97" s="120" t="s">
        <v>109</v>
      </c>
      <c r="O97" s="120">
        <v>25</v>
      </c>
      <c r="P97" s="120" t="s">
        <v>172</v>
      </c>
      <c r="Q97" s="120" t="s">
        <v>173</v>
      </c>
      <c r="R97" t="str">
        <f>IFERROR(VLOOKUP(S97,'[1]Effects Code'!$C:$D,2,FALSE), S97)</f>
        <v>Acetylcholinesterase</v>
      </c>
      <c r="S97" s="120" t="s">
        <v>174</v>
      </c>
      <c r="T97" s="120">
        <v>1</v>
      </c>
      <c r="U97" s="120" t="s">
        <v>122</v>
      </c>
      <c r="V97" s="120" t="str">
        <f t="shared" si="1"/>
        <v>Centrarchidae, 1</v>
      </c>
      <c r="W97" s="120" t="s">
        <v>526</v>
      </c>
      <c r="X97" s="120">
        <v>52955</v>
      </c>
      <c r="Y97" s="123">
        <v>1255159</v>
      </c>
      <c r="Z97" s="120">
        <v>1998</v>
      </c>
      <c r="AA97" s="120" t="s">
        <v>1603</v>
      </c>
      <c r="AB97" s="120" t="s">
        <v>1604</v>
      </c>
      <c r="AC97" s="120" t="s">
        <v>1605</v>
      </c>
      <c r="AD97" s="121">
        <v>2.2499999999999999E-2</v>
      </c>
      <c r="AE97" s="121"/>
      <c r="AF97" s="120" t="s">
        <v>528</v>
      </c>
      <c r="AG97" s="120" t="s">
        <v>1351</v>
      </c>
      <c r="AH97" s="120" t="s">
        <v>323</v>
      </c>
      <c r="AI97" s="120">
        <v>89</v>
      </c>
      <c r="AM97" s="120" t="s">
        <v>110</v>
      </c>
      <c r="AN97" s="120" t="s">
        <v>1491</v>
      </c>
      <c r="AO97" s="120" t="s">
        <v>525</v>
      </c>
      <c r="AP97" s="120" t="s">
        <v>119</v>
      </c>
      <c r="AQ97" s="120" t="s">
        <v>526</v>
      </c>
      <c r="AR97" s="120">
        <v>333415</v>
      </c>
      <c r="AT97" s="120">
        <v>24</v>
      </c>
      <c r="AY97" s="120" t="s">
        <v>276</v>
      </c>
      <c r="BE97" s="120" t="s">
        <v>123</v>
      </c>
      <c r="BG97" s="120">
        <v>90</v>
      </c>
      <c r="BL97" s="120" t="s">
        <v>544</v>
      </c>
      <c r="BN97" s="120">
        <v>22.5</v>
      </c>
      <c r="BT97" s="121"/>
      <c r="BV97" s="121"/>
      <c r="CD97" s="121"/>
      <c r="CM97" s="120">
        <v>5</v>
      </c>
      <c r="CN97" s="120" t="s">
        <v>125</v>
      </c>
      <c r="CO97" s="120">
        <v>7</v>
      </c>
      <c r="CP97" s="120">
        <v>125.12</v>
      </c>
      <c r="CQ97" s="120" t="s">
        <v>568</v>
      </c>
      <c r="CU97" s="120" t="s">
        <v>126</v>
      </c>
      <c r="CV97" s="120" t="s">
        <v>545</v>
      </c>
      <c r="CW97" s="120" t="s">
        <v>1606</v>
      </c>
    </row>
    <row r="98" spans="1:101" x14ac:dyDescent="0.3">
      <c r="A98" s="120" t="s">
        <v>1332</v>
      </c>
      <c r="B98" s="120" t="s">
        <v>1367</v>
      </c>
      <c r="C98" s="120" t="s">
        <v>1395</v>
      </c>
      <c r="D98" s="120" t="s">
        <v>1396</v>
      </c>
      <c r="E98" s="120" t="s">
        <v>1397</v>
      </c>
      <c r="F98" s="120" t="s">
        <v>1398</v>
      </c>
      <c r="G98" s="120" t="s">
        <v>143</v>
      </c>
      <c r="I98" s="120">
        <v>2.4799999999999999E-2</v>
      </c>
      <c r="L98" s="120"/>
      <c r="M98" s="120" t="s">
        <v>528</v>
      </c>
      <c r="N98" s="120" t="s">
        <v>109</v>
      </c>
      <c r="O98" s="120">
        <v>93.6</v>
      </c>
      <c r="P98" s="120" t="s">
        <v>367</v>
      </c>
      <c r="Q98" s="120" t="s">
        <v>367</v>
      </c>
      <c r="R98" t="str">
        <f>IFERROR(VLOOKUP(S98,'[1]Effects Code'!$C:$D,2,FALSE), S98)</f>
        <v>Cough</v>
      </c>
      <c r="S98" s="120" t="s">
        <v>1607</v>
      </c>
      <c r="T98" s="120">
        <v>10</v>
      </c>
      <c r="U98" s="120" t="s">
        <v>122</v>
      </c>
      <c r="V98" s="120" t="str">
        <f t="shared" si="1"/>
        <v>Salmonidae, 10</v>
      </c>
      <c r="W98" s="120" t="s">
        <v>526</v>
      </c>
      <c r="X98" s="120">
        <v>86858</v>
      </c>
      <c r="Y98" s="123">
        <v>1247450</v>
      </c>
      <c r="Z98" s="120">
        <v>1974</v>
      </c>
      <c r="AA98" s="120" t="s">
        <v>1608</v>
      </c>
      <c r="AB98" s="120" t="s">
        <v>1609</v>
      </c>
      <c r="AC98" s="120" t="s">
        <v>1610</v>
      </c>
      <c r="AD98" s="120">
        <v>2.4799999999999999E-2</v>
      </c>
      <c r="AF98" s="120" t="s">
        <v>528</v>
      </c>
      <c r="AG98" s="120" t="s">
        <v>314</v>
      </c>
      <c r="AH98" s="120" t="s">
        <v>397</v>
      </c>
      <c r="AI98" s="120">
        <v>3</v>
      </c>
      <c r="AL98" s="120" t="s">
        <v>1611</v>
      </c>
      <c r="AM98" s="120" t="s">
        <v>110</v>
      </c>
      <c r="AN98" s="120" t="s">
        <v>1377</v>
      </c>
      <c r="AO98" s="120" t="s">
        <v>525</v>
      </c>
      <c r="AP98" s="120" t="s">
        <v>119</v>
      </c>
      <c r="AQ98" s="120" t="s">
        <v>526</v>
      </c>
      <c r="AR98" s="120">
        <v>333415</v>
      </c>
      <c r="AT98" s="120">
        <v>10</v>
      </c>
      <c r="AY98" s="120" t="s">
        <v>122</v>
      </c>
      <c r="BE98" s="120" t="s">
        <v>158</v>
      </c>
      <c r="BG98" s="120">
        <v>24.8</v>
      </c>
      <c r="BL98" s="120" t="s">
        <v>544</v>
      </c>
      <c r="BN98" s="120">
        <v>24.8</v>
      </c>
      <c r="CN98" s="120" t="s">
        <v>176</v>
      </c>
      <c r="CU98" s="120" t="s">
        <v>126</v>
      </c>
      <c r="CV98" s="120" t="s">
        <v>187</v>
      </c>
      <c r="CW98" s="120" t="s">
        <v>1612</v>
      </c>
    </row>
    <row r="99" spans="1:101" x14ac:dyDescent="0.3">
      <c r="A99" s="120" t="s">
        <v>1414</v>
      </c>
      <c r="B99" s="120" t="s">
        <v>1448</v>
      </c>
      <c r="C99" s="120" t="s">
        <v>1449</v>
      </c>
      <c r="D99" s="120" t="s">
        <v>1467</v>
      </c>
      <c r="E99" s="120" t="s">
        <v>1468</v>
      </c>
      <c r="F99" s="120" t="s">
        <v>1469</v>
      </c>
      <c r="G99" s="120" t="s">
        <v>185</v>
      </c>
      <c r="H99" s="120" t="s">
        <v>260</v>
      </c>
      <c r="I99" s="121">
        <v>2.5000000000000001E-2</v>
      </c>
      <c r="M99" s="120" t="s">
        <v>528</v>
      </c>
      <c r="N99" s="120" t="s">
        <v>109</v>
      </c>
      <c r="O99" s="120">
        <v>100</v>
      </c>
      <c r="P99" s="120" t="s">
        <v>102</v>
      </c>
      <c r="Q99" s="120" t="s">
        <v>102</v>
      </c>
      <c r="R99" t="str">
        <f>IFERROR(VLOOKUP(S99,'[1]Effects Code'!$C:$D,2,FALSE), S99)</f>
        <v>Mortality</v>
      </c>
      <c r="S99" s="120" t="s">
        <v>184</v>
      </c>
      <c r="T99" s="120">
        <v>4</v>
      </c>
      <c r="U99" s="120" t="s">
        <v>122</v>
      </c>
      <c r="V99" s="120" t="str">
        <f t="shared" si="1"/>
        <v>Ranidae, 4</v>
      </c>
      <c r="W99" s="120" t="s">
        <v>526</v>
      </c>
      <c r="X99" s="120">
        <v>19300</v>
      </c>
      <c r="Y99" s="123">
        <v>1210267</v>
      </c>
      <c r="Z99" s="120">
        <v>1998</v>
      </c>
      <c r="AA99" s="120" t="s">
        <v>1470</v>
      </c>
      <c r="AB99" s="120" t="s">
        <v>1471</v>
      </c>
      <c r="AC99" s="120" t="s">
        <v>1472</v>
      </c>
      <c r="AD99" s="121">
        <v>2.5000000000000001E-2</v>
      </c>
      <c r="AE99" s="121"/>
      <c r="AF99" s="120" t="s">
        <v>528</v>
      </c>
      <c r="AH99" s="120" t="s">
        <v>147</v>
      </c>
      <c r="AI99" s="120">
        <v>1920</v>
      </c>
      <c r="AJ99" s="120">
        <v>8</v>
      </c>
      <c r="AK99" s="120" t="s">
        <v>1473</v>
      </c>
      <c r="AL99" s="120" t="s">
        <v>1474</v>
      </c>
      <c r="AM99" s="120" t="s">
        <v>110</v>
      </c>
      <c r="AN99" s="120" t="s">
        <v>1425</v>
      </c>
      <c r="AO99" s="120" t="s">
        <v>525</v>
      </c>
      <c r="AP99" s="120" t="s">
        <v>119</v>
      </c>
      <c r="AQ99" s="120" t="s">
        <v>526</v>
      </c>
      <c r="AR99" s="120">
        <v>333415</v>
      </c>
      <c r="AT99" s="120">
        <v>96</v>
      </c>
      <c r="AY99" s="120" t="s">
        <v>276</v>
      </c>
      <c r="BE99" s="120" t="s">
        <v>158</v>
      </c>
      <c r="BF99" s="120" t="s">
        <v>260</v>
      </c>
      <c r="BG99" s="120">
        <v>2.5000000000000001E-2</v>
      </c>
      <c r="BL99" s="120" t="s">
        <v>528</v>
      </c>
      <c r="BM99" s="120" t="s">
        <v>260</v>
      </c>
      <c r="BN99" s="120">
        <v>2.5000000000000001E-2</v>
      </c>
      <c r="BT99" s="121"/>
      <c r="BV99" s="121"/>
      <c r="CD99" s="121"/>
      <c r="CN99" s="120" t="s">
        <v>125</v>
      </c>
      <c r="CO99" s="120" t="s">
        <v>1475</v>
      </c>
      <c r="CT99" s="120" t="s">
        <v>1476</v>
      </c>
      <c r="CU99" s="120" t="s">
        <v>126</v>
      </c>
      <c r="CV99" s="120" t="s">
        <v>1344</v>
      </c>
      <c r="CW99" s="120" t="s">
        <v>1478</v>
      </c>
    </row>
    <row r="100" spans="1:101" x14ac:dyDescent="0.3">
      <c r="A100" s="120" t="s">
        <v>1332</v>
      </c>
      <c r="B100" s="120" t="s">
        <v>1333</v>
      </c>
      <c r="C100" s="120" t="s">
        <v>1479</v>
      </c>
      <c r="D100" s="120" t="s">
        <v>1480</v>
      </c>
      <c r="E100" s="120" t="s">
        <v>1481</v>
      </c>
      <c r="F100" s="120" t="s">
        <v>1482</v>
      </c>
      <c r="G100" s="120" t="s">
        <v>1613</v>
      </c>
      <c r="I100" s="121">
        <v>2.5000000000000001E-2</v>
      </c>
      <c r="M100" s="120" t="s">
        <v>528</v>
      </c>
      <c r="N100" s="120" t="s">
        <v>109</v>
      </c>
      <c r="O100" s="120">
        <v>88.2</v>
      </c>
      <c r="P100" s="120" t="s">
        <v>154</v>
      </c>
      <c r="Q100" s="120" t="s">
        <v>154</v>
      </c>
      <c r="R100" t="str">
        <f>IFERROR(VLOOKUP(S100,'[1]Effects Code'!$C:$D,2,FALSE), S100)</f>
        <v>Dry weight (AQUIRE only)</v>
      </c>
      <c r="S100" s="120" t="s">
        <v>1585</v>
      </c>
      <c r="T100" s="120">
        <v>32</v>
      </c>
      <c r="U100" s="120" t="s">
        <v>122</v>
      </c>
      <c r="V100" s="120" t="str">
        <f t="shared" si="1"/>
        <v>Cyprinidae, 32</v>
      </c>
      <c r="W100" s="120" t="s">
        <v>526</v>
      </c>
      <c r="X100" s="120">
        <v>5313</v>
      </c>
      <c r="Y100" s="123">
        <v>1333113</v>
      </c>
      <c r="Z100" s="120">
        <v>1989</v>
      </c>
      <c r="AA100" s="120" t="s">
        <v>1586</v>
      </c>
      <c r="AB100" s="120" t="s">
        <v>1587</v>
      </c>
      <c r="AC100" s="120" t="s">
        <v>1588</v>
      </c>
      <c r="AD100" s="121">
        <v>2.5000000000000001E-2</v>
      </c>
      <c r="AE100" s="121"/>
      <c r="AF100" s="120" t="s">
        <v>528</v>
      </c>
      <c r="AG100" s="120" t="s">
        <v>314</v>
      </c>
      <c r="AH100" s="120" t="s">
        <v>397</v>
      </c>
      <c r="AI100" s="120">
        <v>1</v>
      </c>
      <c r="AJ100" s="120" t="s">
        <v>1589</v>
      </c>
      <c r="AK100" s="120" t="s">
        <v>276</v>
      </c>
      <c r="AL100" s="120" t="s">
        <v>148</v>
      </c>
      <c r="AM100" s="120" t="s">
        <v>110</v>
      </c>
      <c r="AN100" s="120" t="s">
        <v>1342</v>
      </c>
      <c r="AO100" s="120" t="s">
        <v>525</v>
      </c>
      <c r="AP100" s="120" t="s">
        <v>119</v>
      </c>
      <c r="AQ100" s="120" t="s">
        <v>526</v>
      </c>
      <c r="AR100" s="120">
        <v>333415</v>
      </c>
      <c r="AT100" s="120">
        <v>32</v>
      </c>
      <c r="AY100" s="120" t="s">
        <v>122</v>
      </c>
      <c r="BE100" s="120" t="s">
        <v>158</v>
      </c>
      <c r="BG100" s="120">
        <v>25</v>
      </c>
      <c r="BL100" s="120" t="s">
        <v>544</v>
      </c>
      <c r="BN100" s="121">
        <v>25</v>
      </c>
      <c r="CD100" s="121"/>
      <c r="CM100" s="120">
        <v>5</v>
      </c>
      <c r="CN100" s="120" t="s">
        <v>176</v>
      </c>
      <c r="CP100" s="120" t="s">
        <v>1590</v>
      </c>
      <c r="CQ100" s="120" t="s">
        <v>568</v>
      </c>
      <c r="CU100" s="120" t="s">
        <v>126</v>
      </c>
      <c r="CV100" s="120" t="s">
        <v>123</v>
      </c>
      <c r="CW100" s="120" t="s">
        <v>1591</v>
      </c>
    </row>
    <row r="101" spans="1:101" x14ac:dyDescent="0.3">
      <c r="A101" s="120" t="s">
        <v>1332</v>
      </c>
      <c r="B101" s="120" t="s">
        <v>1333</v>
      </c>
      <c r="C101" s="120" t="s">
        <v>1401</v>
      </c>
      <c r="D101" s="120" t="s">
        <v>1402</v>
      </c>
      <c r="E101" s="120" t="s">
        <v>1403</v>
      </c>
      <c r="F101" s="120" t="s">
        <v>1404</v>
      </c>
      <c r="G101" s="120" t="s">
        <v>157</v>
      </c>
      <c r="I101" s="121">
        <v>2.5149999999999999E-2</v>
      </c>
      <c r="L101" s="120"/>
      <c r="M101" s="120" t="s">
        <v>528</v>
      </c>
      <c r="N101" s="120" t="s">
        <v>109</v>
      </c>
      <c r="O101" s="120">
        <v>100</v>
      </c>
      <c r="P101" s="120" t="s">
        <v>102</v>
      </c>
      <c r="Q101" s="120" t="s">
        <v>1614</v>
      </c>
      <c r="R101" t="str">
        <f>IFERROR(VLOOKUP(S101,'[1]Effects Code'!$C:$D,2,FALSE), S101)</f>
        <v>Mortality</v>
      </c>
      <c r="S101" s="120" t="s">
        <v>184</v>
      </c>
      <c r="T101" s="120">
        <v>6</v>
      </c>
      <c r="U101" s="120" t="s">
        <v>122</v>
      </c>
      <c r="V101" s="120" t="str">
        <f t="shared" si="1"/>
        <v>Cyprinidae, 6</v>
      </c>
      <c r="W101" s="120" t="s">
        <v>526</v>
      </c>
      <c r="X101" s="120">
        <v>160615</v>
      </c>
      <c r="Y101" s="123">
        <v>2076425</v>
      </c>
      <c r="Z101" s="120">
        <v>1999</v>
      </c>
      <c r="AA101" s="120" t="s">
        <v>1407</v>
      </c>
      <c r="AB101" s="120" t="s">
        <v>1408</v>
      </c>
      <c r="AC101" s="120" t="s">
        <v>1409</v>
      </c>
      <c r="AD101" s="121">
        <v>2.5149999999999999E-2</v>
      </c>
      <c r="AF101" s="120" t="s">
        <v>528</v>
      </c>
      <c r="AI101" s="120">
        <v>9968</v>
      </c>
      <c r="AL101" s="120" t="s">
        <v>220</v>
      </c>
      <c r="AM101" s="120" t="s">
        <v>110</v>
      </c>
      <c r="AN101" s="120" t="s">
        <v>1342</v>
      </c>
      <c r="AO101" s="120" t="s">
        <v>525</v>
      </c>
      <c r="AP101" s="120" t="s">
        <v>119</v>
      </c>
      <c r="AQ101" s="120" t="s">
        <v>526</v>
      </c>
      <c r="AR101" s="120">
        <v>333415</v>
      </c>
      <c r="AT101" s="120">
        <v>6</v>
      </c>
      <c r="AY101" s="120" t="s">
        <v>122</v>
      </c>
      <c r="BE101" s="120" t="s">
        <v>158</v>
      </c>
      <c r="BG101" s="120">
        <v>25.15</v>
      </c>
      <c r="BL101" s="120" t="s">
        <v>544</v>
      </c>
      <c r="BN101" s="120">
        <v>25.15</v>
      </c>
      <c r="CM101" s="120">
        <v>2</v>
      </c>
      <c r="CN101" s="120" t="s">
        <v>176</v>
      </c>
      <c r="CO101" s="120" t="s">
        <v>1410</v>
      </c>
      <c r="CP101" s="120" t="s">
        <v>1411</v>
      </c>
      <c r="CQ101" s="120" t="s">
        <v>528</v>
      </c>
      <c r="CU101" s="120" t="s">
        <v>126</v>
      </c>
      <c r="CV101" s="120" t="s">
        <v>1344</v>
      </c>
      <c r="CW101" s="120" t="s">
        <v>1615</v>
      </c>
    </row>
    <row r="102" spans="1:101" x14ac:dyDescent="0.3">
      <c r="A102" s="120" t="s">
        <v>1332</v>
      </c>
      <c r="B102" s="120" t="s">
        <v>1333</v>
      </c>
      <c r="C102" s="120" t="s">
        <v>1401</v>
      </c>
      <c r="D102" s="120" t="s">
        <v>1402</v>
      </c>
      <c r="E102" s="120" t="s">
        <v>1403</v>
      </c>
      <c r="F102" s="120" t="s">
        <v>1404</v>
      </c>
      <c r="G102" s="120" t="s">
        <v>157</v>
      </c>
      <c r="I102" s="121">
        <v>2.5149999999999999E-2</v>
      </c>
      <c r="L102" s="120"/>
      <c r="M102" s="120" t="s">
        <v>528</v>
      </c>
      <c r="N102" s="120" t="s">
        <v>109</v>
      </c>
      <c r="O102" s="120">
        <v>100</v>
      </c>
      <c r="P102" s="120" t="s">
        <v>137</v>
      </c>
      <c r="Q102" s="120" t="s">
        <v>1616</v>
      </c>
      <c r="R102" t="str">
        <f>IFERROR(VLOOKUP(S102,'[1]Effects Code'!$C:$D,2,FALSE), S102)</f>
        <v>Fertilization</v>
      </c>
      <c r="S102" s="120" t="s">
        <v>1617</v>
      </c>
      <c r="T102" s="120">
        <v>12</v>
      </c>
      <c r="U102" s="120" t="s">
        <v>122</v>
      </c>
      <c r="V102" s="120" t="str">
        <f t="shared" si="1"/>
        <v>Cyprinidae, 12</v>
      </c>
      <c r="W102" s="120" t="s">
        <v>526</v>
      </c>
      <c r="X102" s="120">
        <v>160615</v>
      </c>
      <c r="Y102" s="123">
        <v>2076425</v>
      </c>
      <c r="Z102" s="120">
        <v>1999</v>
      </c>
      <c r="AA102" s="120" t="s">
        <v>1407</v>
      </c>
      <c r="AB102" s="120" t="s">
        <v>1408</v>
      </c>
      <c r="AC102" s="120" t="s">
        <v>1409</v>
      </c>
      <c r="AD102" s="121">
        <v>2.5149999999999999E-2</v>
      </c>
      <c r="AF102" s="120" t="s">
        <v>528</v>
      </c>
      <c r="AI102" s="120">
        <v>9968</v>
      </c>
      <c r="AL102" s="120" t="s">
        <v>220</v>
      </c>
      <c r="AM102" s="120" t="s">
        <v>110</v>
      </c>
      <c r="AN102" s="120" t="s">
        <v>1342</v>
      </c>
      <c r="AO102" s="120" t="s">
        <v>525</v>
      </c>
      <c r="AP102" s="120" t="s">
        <v>119</v>
      </c>
      <c r="AQ102" s="120" t="s">
        <v>526</v>
      </c>
      <c r="AR102" s="120">
        <v>333415</v>
      </c>
      <c r="AS102" s="120" t="s">
        <v>226</v>
      </c>
      <c r="AT102" s="120">
        <v>12</v>
      </c>
      <c r="AY102" s="120" t="s">
        <v>122</v>
      </c>
      <c r="AZ102" s="120" t="s">
        <v>226</v>
      </c>
      <c r="BE102" s="120" t="s">
        <v>158</v>
      </c>
      <c r="BG102" s="120">
        <v>25.15</v>
      </c>
      <c r="BL102" s="120" t="s">
        <v>544</v>
      </c>
      <c r="BN102" s="120">
        <v>25.15</v>
      </c>
      <c r="CM102" s="120">
        <v>2</v>
      </c>
      <c r="CN102" s="120" t="s">
        <v>176</v>
      </c>
      <c r="CO102" s="120" t="s">
        <v>1410</v>
      </c>
      <c r="CP102" s="120" t="s">
        <v>1411</v>
      </c>
      <c r="CQ102" s="120" t="s">
        <v>528</v>
      </c>
      <c r="CU102" s="120" t="s">
        <v>126</v>
      </c>
      <c r="CV102" s="120" t="s">
        <v>1344</v>
      </c>
      <c r="CW102" s="120" t="s">
        <v>1618</v>
      </c>
    </row>
    <row r="103" spans="1:101" x14ac:dyDescent="0.3">
      <c r="A103" s="120" t="s">
        <v>1332</v>
      </c>
      <c r="B103" s="120" t="s">
        <v>1333</v>
      </c>
      <c r="C103" s="120" t="s">
        <v>1401</v>
      </c>
      <c r="D103" s="120" t="s">
        <v>1402</v>
      </c>
      <c r="E103" s="120" t="s">
        <v>1403</v>
      </c>
      <c r="F103" s="120" t="s">
        <v>1404</v>
      </c>
      <c r="G103" s="120" t="s">
        <v>157</v>
      </c>
      <c r="I103" s="121">
        <v>2.5149999999999999E-2</v>
      </c>
      <c r="L103" s="120"/>
      <c r="M103" s="120" t="s">
        <v>528</v>
      </c>
      <c r="N103" s="120" t="s">
        <v>109</v>
      </c>
      <c r="O103" s="120">
        <v>100</v>
      </c>
      <c r="P103" s="120" t="s">
        <v>137</v>
      </c>
      <c r="Q103" s="120" t="s">
        <v>1616</v>
      </c>
      <c r="R103" t="str">
        <f>IFERROR(VLOOKUP(S103,'[1]Effects Code'!$C:$D,2,FALSE), S103)</f>
        <v>Time to spawn</v>
      </c>
      <c r="S103" s="120" t="s">
        <v>1619</v>
      </c>
      <c r="T103" s="120">
        <v>12</v>
      </c>
      <c r="U103" s="120" t="s">
        <v>122</v>
      </c>
      <c r="V103" s="120" t="str">
        <f t="shared" si="1"/>
        <v>Cyprinidae, 12</v>
      </c>
      <c r="W103" s="120" t="s">
        <v>526</v>
      </c>
      <c r="X103" s="120">
        <v>160615</v>
      </c>
      <c r="Y103" s="123">
        <v>2076425</v>
      </c>
      <c r="Z103" s="120">
        <v>1999</v>
      </c>
      <c r="AA103" s="120" t="s">
        <v>1407</v>
      </c>
      <c r="AB103" s="120" t="s">
        <v>1408</v>
      </c>
      <c r="AC103" s="120" t="s">
        <v>1409</v>
      </c>
      <c r="AD103" s="121">
        <v>2.5149999999999999E-2</v>
      </c>
      <c r="AF103" s="120" t="s">
        <v>528</v>
      </c>
      <c r="AI103" s="120">
        <v>9968</v>
      </c>
      <c r="AL103" s="120" t="s">
        <v>220</v>
      </c>
      <c r="AM103" s="120" t="s">
        <v>110</v>
      </c>
      <c r="AN103" s="120" t="s">
        <v>1342</v>
      </c>
      <c r="AO103" s="120" t="s">
        <v>525</v>
      </c>
      <c r="AP103" s="120" t="s">
        <v>119</v>
      </c>
      <c r="AQ103" s="120" t="s">
        <v>526</v>
      </c>
      <c r="AR103" s="120">
        <v>333415</v>
      </c>
      <c r="AS103" s="120" t="s">
        <v>226</v>
      </c>
      <c r="AT103" s="120">
        <v>12</v>
      </c>
      <c r="AY103" s="120" t="s">
        <v>122</v>
      </c>
      <c r="AZ103" s="120" t="s">
        <v>226</v>
      </c>
      <c r="BE103" s="120" t="s">
        <v>158</v>
      </c>
      <c r="BG103" s="120">
        <v>25.15</v>
      </c>
      <c r="BL103" s="120" t="s">
        <v>544</v>
      </c>
      <c r="BN103" s="120">
        <v>25.15</v>
      </c>
      <c r="CM103" s="120">
        <v>2</v>
      </c>
      <c r="CN103" s="120" t="s">
        <v>176</v>
      </c>
      <c r="CO103" s="120" t="s">
        <v>1410</v>
      </c>
      <c r="CP103" s="120" t="s">
        <v>1411</v>
      </c>
      <c r="CQ103" s="120" t="s">
        <v>528</v>
      </c>
      <c r="CU103" s="120" t="s">
        <v>126</v>
      </c>
      <c r="CV103" s="120" t="s">
        <v>1344</v>
      </c>
      <c r="CW103" s="120" t="s">
        <v>1620</v>
      </c>
    </row>
    <row r="104" spans="1:101" x14ac:dyDescent="0.3">
      <c r="A104" s="120" t="s">
        <v>1332</v>
      </c>
      <c r="B104" s="120" t="s">
        <v>1333</v>
      </c>
      <c r="C104" s="120" t="s">
        <v>1401</v>
      </c>
      <c r="D104" s="120" t="s">
        <v>1402</v>
      </c>
      <c r="E104" s="120" t="s">
        <v>1403</v>
      </c>
      <c r="F104" s="120" t="s">
        <v>1404</v>
      </c>
      <c r="G104" s="120" t="s">
        <v>157</v>
      </c>
      <c r="I104" s="121">
        <v>2.5149999999999999E-2</v>
      </c>
      <c r="L104" s="120"/>
      <c r="M104" s="120" t="s">
        <v>528</v>
      </c>
      <c r="N104" s="120" t="s">
        <v>109</v>
      </c>
      <c r="O104" s="120">
        <v>100</v>
      </c>
      <c r="P104" s="120" t="s">
        <v>137</v>
      </c>
      <c r="Q104" s="120" t="s">
        <v>1616</v>
      </c>
      <c r="R104" t="str">
        <f>IFERROR(VLOOKUP(S104,'[1]Effects Code'!$C:$D,2,FALSE), S104)</f>
        <v>Fertility</v>
      </c>
      <c r="S104" s="120" t="s">
        <v>413</v>
      </c>
      <c r="T104" s="120">
        <v>12</v>
      </c>
      <c r="U104" s="120" t="s">
        <v>122</v>
      </c>
      <c r="V104" s="120" t="str">
        <f t="shared" si="1"/>
        <v>Cyprinidae, 12</v>
      </c>
      <c r="W104" s="120" t="s">
        <v>526</v>
      </c>
      <c r="X104" s="120">
        <v>160615</v>
      </c>
      <c r="Y104" s="123">
        <v>2076425</v>
      </c>
      <c r="Z104" s="120">
        <v>1999</v>
      </c>
      <c r="AA104" s="120" t="s">
        <v>1407</v>
      </c>
      <c r="AB104" s="120" t="s">
        <v>1408</v>
      </c>
      <c r="AC104" s="120" t="s">
        <v>1409</v>
      </c>
      <c r="AD104" s="121">
        <v>2.5149999999999999E-2</v>
      </c>
      <c r="AF104" s="120" t="s">
        <v>528</v>
      </c>
      <c r="AI104" s="120">
        <v>9968</v>
      </c>
      <c r="AL104" s="120" t="s">
        <v>220</v>
      </c>
      <c r="AM104" s="120" t="s">
        <v>110</v>
      </c>
      <c r="AN104" s="120" t="s">
        <v>1342</v>
      </c>
      <c r="AO104" s="120" t="s">
        <v>525</v>
      </c>
      <c r="AP104" s="120" t="s">
        <v>119</v>
      </c>
      <c r="AQ104" s="120" t="s">
        <v>526</v>
      </c>
      <c r="AR104" s="120">
        <v>333415</v>
      </c>
      <c r="AS104" s="120" t="s">
        <v>226</v>
      </c>
      <c r="AT104" s="120">
        <v>12</v>
      </c>
      <c r="AY104" s="120" t="s">
        <v>122</v>
      </c>
      <c r="AZ104" s="120" t="s">
        <v>226</v>
      </c>
      <c r="BE104" s="120" t="s">
        <v>158</v>
      </c>
      <c r="BG104" s="120">
        <v>25.15</v>
      </c>
      <c r="BL104" s="120" t="s">
        <v>544</v>
      </c>
      <c r="BN104" s="120">
        <v>25.15</v>
      </c>
      <c r="CM104" s="120">
        <v>2</v>
      </c>
      <c r="CN104" s="120" t="s">
        <v>176</v>
      </c>
      <c r="CO104" s="120" t="s">
        <v>1410</v>
      </c>
      <c r="CP104" s="120" t="s">
        <v>1411</v>
      </c>
      <c r="CQ104" s="120" t="s">
        <v>528</v>
      </c>
      <c r="CU104" s="120" t="s">
        <v>126</v>
      </c>
      <c r="CV104" s="120" t="s">
        <v>1344</v>
      </c>
      <c r="CW104" s="120" t="s">
        <v>1621</v>
      </c>
    </row>
    <row r="105" spans="1:101" x14ac:dyDescent="0.3">
      <c r="A105" s="120" t="s">
        <v>1332</v>
      </c>
      <c r="B105" s="120" t="s">
        <v>1333</v>
      </c>
      <c r="C105" s="120" t="s">
        <v>1401</v>
      </c>
      <c r="D105" s="120" t="s">
        <v>1402</v>
      </c>
      <c r="E105" s="120" t="s">
        <v>1403</v>
      </c>
      <c r="F105" s="120" t="s">
        <v>1404</v>
      </c>
      <c r="G105" s="120" t="s">
        <v>157</v>
      </c>
      <c r="I105" s="121">
        <v>2.5149999999999999E-2</v>
      </c>
      <c r="L105" s="120"/>
      <c r="M105" s="120" t="s">
        <v>528</v>
      </c>
      <c r="N105" s="120" t="s">
        <v>109</v>
      </c>
      <c r="O105" s="120">
        <v>100</v>
      </c>
      <c r="P105" s="120" t="s">
        <v>102</v>
      </c>
      <c r="Q105" s="120" t="s">
        <v>1614</v>
      </c>
      <c r="R105" t="str">
        <f>IFERROR(VLOOKUP(S105,'[1]Effects Code'!$C:$D,2,FALSE), S105)</f>
        <v>Hatch</v>
      </c>
      <c r="S105" s="120" t="s">
        <v>116</v>
      </c>
      <c r="T105" s="120">
        <v>12</v>
      </c>
      <c r="U105" s="120" t="s">
        <v>122</v>
      </c>
      <c r="V105" s="120" t="str">
        <f t="shared" si="1"/>
        <v>Cyprinidae, 12</v>
      </c>
      <c r="W105" s="120" t="s">
        <v>526</v>
      </c>
      <c r="X105" s="120">
        <v>160615</v>
      </c>
      <c r="Y105" s="123">
        <v>2076425</v>
      </c>
      <c r="Z105" s="120">
        <v>1999</v>
      </c>
      <c r="AA105" s="120" t="s">
        <v>1407</v>
      </c>
      <c r="AB105" s="120" t="s">
        <v>1408</v>
      </c>
      <c r="AC105" s="120" t="s">
        <v>1409</v>
      </c>
      <c r="AD105" s="121">
        <v>2.5149999999999999E-2</v>
      </c>
      <c r="AF105" s="120" t="s">
        <v>528</v>
      </c>
      <c r="AI105" s="120">
        <v>9968</v>
      </c>
      <c r="AL105" s="120" t="s">
        <v>220</v>
      </c>
      <c r="AM105" s="120" t="s">
        <v>110</v>
      </c>
      <c r="AN105" s="120" t="s">
        <v>1342</v>
      </c>
      <c r="AO105" s="120" t="s">
        <v>525</v>
      </c>
      <c r="AP105" s="120" t="s">
        <v>119</v>
      </c>
      <c r="AQ105" s="120" t="s">
        <v>526</v>
      </c>
      <c r="AR105" s="120">
        <v>333415</v>
      </c>
      <c r="AS105" s="120" t="s">
        <v>226</v>
      </c>
      <c r="AT105" s="120">
        <v>12</v>
      </c>
      <c r="AY105" s="120" t="s">
        <v>122</v>
      </c>
      <c r="AZ105" s="120" t="s">
        <v>226</v>
      </c>
      <c r="BE105" s="120" t="s">
        <v>158</v>
      </c>
      <c r="BG105" s="120">
        <v>25.15</v>
      </c>
      <c r="BL105" s="120" t="s">
        <v>544</v>
      </c>
      <c r="BN105" s="120">
        <v>25.15</v>
      </c>
      <c r="CM105" s="120">
        <v>2</v>
      </c>
      <c r="CN105" s="120" t="s">
        <v>176</v>
      </c>
      <c r="CO105" s="120" t="s">
        <v>1410</v>
      </c>
      <c r="CP105" s="120" t="s">
        <v>1411</v>
      </c>
      <c r="CQ105" s="120" t="s">
        <v>528</v>
      </c>
      <c r="CU105" s="120" t="s">
        <v>126</v>
      </c>
      <c r="CV105" s="120" t="s">
        <v>1344</v>
      </c>
      <c r="CW105" s="120" t="s">
        <v>1622</v>
      </c>
    </row>
    <row r="106" spans="1:101" x14ac:dyDescent="0.3">
      <c r="A106" s="120" t="s">
        <v>1332</v>
      </c>
      <c r="B106" s="120" t="s">
        <v>1333</v>
      </c>
      <c r="C106" s="120" t="s">
        <v>1401</v>
      </c>
      <c r="D106" s="120" t="s">
        <v>1402</v>
      </c>
      <c r="E106" s="120" t="s">
        <v>1403</v>
      </c>
      <c r="F106" s="120" t="s">
        <v>1404</v>
      </c>
      <c r="G106" s="120" t="s">
        <v>157</v>
      </c>
      <c r="I106" s="121">
        <v>2.5149999999999999E-2</v>
      </c>
      <c r="L106" s="120"/>
      <c r="M106" s="120" t="s">
        <v>528</v>
      </c>
      <c r="N106" s="120" t="s">
        <v>109</v>
      </c>
      <c r="O106" s="120">
        <v>100</v>
      </c>
      <c r="P106" s="120" t="s">
        <v>137</v>
      </c>
      <c r="Q106" s="120" t="s">
        <v>1616</v>
      </c>
      <c r="R106" t="str">
        <f>IFERROR(VLOOKUP(S106,'[1]Effects Code'!$C:$D,2,FALSE), S106)</f>
        <v>Sperm cell counts</v>
      </c>
      <c r="S106" s="120" t="s">
        <v>1623</v>
      </c>
      <c r="T106" s="120">
        <v>12</v>
      </c>
      <c r="U106" s="120" t="s">
        <v>122</v>
      </c>
      <c r="V106" s="120" t="str">
        <f t="shared" si="1"/>
        <v>Cyprinidae, 12</v>
      </c>
      <c r="W106" s="120" t="s">
        <v>526</v>
      </c>
      <c r="X106" s="120">
        <v>160615</v>
      </c>
      <c r="Y106" s="123">
        <v>2076420</v>
      </c>
      <c r="Z106" s="120">
        <v>1999</v>
      </c>
      <c r="AA106" s="120" t="s">
        <v>1407</v>
      </c>
      <c r="AB106" s="120" t="s">
        <v>1408</v>
      </c>
      <c r="AC106" s="120" t="s">
        <v>1409</v>
      </c>
      <c r="AD106" s="121">
        <v>2.5149999999999999E-2</v>
      </c>
      <c r="AF106" s="120" t="s">
        <v>528</v>
      </c>
      <c r="AI106" s="120">
        <v>9968</v>
      </c>
      <c r="AL106" s="120" t="s">
        <v>220</v>
      </c>
      <c r="AM106" s="120" t="s">
        <v>110</v>
      </c>
      <c r="AN106" s="120" t="s">
        <v>1342</v>
      </c>
      <c r="AO106" s="120" t="s">
        <v>525</v>
      </c>
      <c r="AP106" s="120" t="s">
        <v>119</v>
      </c>
      <c r="AQ106" s="120" t="s">
        <v>526</v>
      </c>
      <c r="AR106" s="120">
        <v>333415</v>
      </c>
      <c r="AS106" s="120" t="s">
        <v>226</v>
      </c>
      <c r="AT106" s="120">
        <v>12</v>
      </c>
      <c r="AY106" s="120" t="s">
        <v>122</v>
      </c>
      <c r="AZ106" s="120" t="s">
        <v>226</v>
      </c>
      <c r="BE106" s="120" t="s">
        <v>158</v>
      </c>
      <c r="BG106" s="120">
        <v>25.15</v>
      </c>
      <c r="BL106" s="120" t="s">
        <v>544</v>
      </c>
      <c r="BN106" s="120">
        <v>25.15</v>
      </c>
      <c r="CM106" s="120">
        <v>3</v>
      </c>
      <c r="CN106" s="120" t="s">
        <v>176</v>
      </c>
      <c r="CO106" s="120" t="s">
        <v>1410</v>
      </c>
      <c r="CP106" s="120" t="s">
        <v>1411</v>
      </c>
      <c r="CQ106" s="120" t="s">
        <v>528</v>
      </c>
      <c r="CU106" s="120" t="s">
        <v>126</v>
      </c>
      <c r="CV106" s="120" t="s">
        <v>1344</v>
      </c>
      <c r="CW106" s="120" t="s">
        <v>1412</v>
      </c>
    </row>
    <row r="107" spans="1:101" x14ac:dyDescent="0.3">
      <c r="A107" s="120" t="s">
        <v>1332</v>
      </c>
      <c r="B107" s="120" t="s">
        <v>1333</v>
      </c>
      <c r="C107" s="120" t="s">
        <v>1401</v>
      </c>
      <c r="D107" s="120" t="s">
        <v>1402</v>
      </c>
      <c r="E107" s="120" t="s">
        <v>1403</v>
      </c>
      <c r="F107" s="120" t="s">
        <v>1404</v>
      </c>
      <c r="G107" s="120" t="s">
        <v>157</v>
      </c>
      <c r="I107" s="121">
        <v>2.5149999999999999E-2</v>
      </c>
      <c r="L107" s="120"/>
      <c r="M107" s="120" t="s">
        <v>528</v>
      </c>
      <c r="N107" s="120" t="s">
        <v>109</v>
      </c>
      <c r="O107" s="120">
        <v>100</v>
      </c>
      <c r="P107" s="120" t="s">
        <v>137</v>
      </c>
      <c r="Q107" s="120" t="s">
        <v>1616</v>
      </c>
      <c r="R107" t="str">
        <f>IFERROR(VLOOKUP(S107,'[1]Effects Code'!$C:$D,2,FALSE), S107)</f>
        <v>Ovulation rate</v>
      </c>
      <c r="S107" s="120" t="s">
        <v>1624</v>
      </c>
      <c r="T107" s="120">
        <v>12</v>
      </c>
      <c r="U107" s="120" t="s">
        <v>122</v>
      </c>
      <c r="V107" s="120" t="str">
        <f t="shared" si="1"/>
        <v>Cyprinidae, 12</v>
      </c>
      <c r="W107" s="120" t="s">
        <v>526</v>
      </c>
      <c r="X107" s="120">
        <v>160615</v>
      </c>
      <c r="Y107" s="123">
        <v>2076417</v>
      </c>
      <c r="Z107" s="120">
        <v>1999</v>
      </c>
      <c r="AA107" s="120" t="s">
        <v>1407</v>
      </c>
      <c r="AB107" s="120" t="s">
        <v>1408</v>
      </c>
      <c r="AC107" s="120" t="s">
        <v>1409</v>
      </c>
      <c r="AD107" s="121">
        <v>2.5149999999999999E-2</v>
      </c>
      <c r="AF107" s="120" t="s">
        <v>528</v>
      </c>
      <c r="AI107" s="120">
        <v>9968</v>
      </c>
      <c r="AL107" s="120" t="s">
        <v>220</v>
      </c>
      <c r="AM107" s="120" t="s">
        <v>110</v>
      </c>
      <c r="AN107" s="120" t="s">
        <v>1342</v>
      </c>
      <c r="AO107" s="120" t="s">
        <v>525</v>
      </c>
      <c r="AP107" s="120" t="s">
        <v>119</v>
      </c>
      <c r="AQ107" s="120" t="s">
        <v>526</v>
      </c>
      <c r="AR107" s="120">
        <v>333415</v>
      </c>
      <c r="AS107" s="120" t="s">
        <v>226</v>
      </c>
      <c r="AT107" s="120">
        <v>12</v>
      </c>
      <c r="AY107" s="120" t="s">
        <v>122</v>
      </c>
      <c r="AZ107" s="120" t="s">
        <v>226</v>
      </c>
      <c r="BE107" s="120" t="s">
        <v>158</v>
      </c>
      <c r="BG107" s="120">
        <v>25.15</v>
      </c>
      <c r="BL107" s="120" t="s">
        <v>544</v>
      </c>
      <c r="BN107" s="120">
        <v>25.15</v>
      </c>
      <c r="CM107" s="120">
        <v>3</v>
      </c>
      <c r="CN107" s="120" t="s">
        <v>176</v>
      </c>
      <c r="CO107" s="120" t="s">
        <v>1410</v>
      </c>
      <c r="CP107" s="120" t="s">
        <v>1411</v>
      </c>
      <c r="CQ107" s="120" t="s">
        <v>528</v>
      </c>
      <c r="CU107" s="120" t="s">
        <v>126</v>
      </c>
      <c r="CV107" s="120" t="s">
        <v>1344</v>
      </c>
      <c r="CW107" s="120" t="s">
        <v>1625</v>
      </c>
    </row>
    <row r="108" spans="1:101" x14ac:dyDescent="0.3">
      <c r="A108" s="120" t="s">
        <v>1332</v>
      </c>
      <c r="B108" s="120" t="s">
        <v>1333</v>
      </c>
      <c r="C108" s="120" t="s">
        <v>1401</v>
      </c>
      <c r="D108" s="120" t="s">
        <v>1402</v>
      </c>
      <c r="E108" s="120" t="s">
        <v>1403</v>
      </c>
      <c r="F108" s="120" t="s">
        <v>1404</v>
      </c>
      <c r="G108" s="120" t="s">
        <v>157</v>
      </c>
      <c r="I108" s="121">
        <v>2.5149999999999999E-2</v>
      </c>
      <c r="L108" s="120"/>
      <c r="M108" s="120" t="s">
        <v>528</v>
      </c>
      <c r="N108" s="120" t="s">
        <v>109</v>
      </c>
      <c r="O108" s="120">
        <v>100</v>
      </c>
      <c r="P108" s="120" t="s">
        <v>172</v>
      </c>
      <c r="Q108" s="120" t="s">
        <v>1405</v>
      </c>
      <c r="R108" t="str">
        <f>IFERROR(VLOOKUP(S108,'[1]Effects Code'!$C:$D,2,FALSE), S108)</f>
        <v>17,20beta-Dihydroxy-4- pregnen-3-one</v>
      </c>
      <c r="S108" s="120" t="s">
        <v>1406</v>
      </c>
      <c r="T108" s="120">
        <v>12</v>
      </c>
      <c r="U108" s="120" t="s">
        <v>122</v>
      </c>
      <c r="V108" s="120" t="str">
        <f t="shared" si="1"/>
        <v>Cyprinidae, 12</v>
      </c>
      <c r="W108" s="120" t="s">
        <v>526</v>
      </c>
      <c r="X108" s="120">
        <v>160615</v>
      </c>
      <c r="Y108" s="123">
        <v>2076417</v>
      </c>
      <c r="Z108" s="120">
        <v>1999</v>
      </c>
      <c r="AA108" s="120" t="s">
        <v>1407</v>
      </c>
      <c r="AB108" s="120" t="s">
        <v>1408</v>
      </c>
      <c r="AC108" s="120" t="s">
        <v>1409</v>
      </c>
      <c r="AD108" s="121">
        <v>2.5149999999999999E-2</v>
      </c>
      <c r="AF108" s="120" t="s">
        <v>528</v>
      </c>
      <c r="AI108" s="120">
        <v>9968</v>
      </c>
      <c r="AL108" s="120" t="s">
        <v>220</v>
      </c>
      <c r="AM108" s="120" t="s">
        <v>110</v>
      </c>
      <c r="AN108" s="120" t="s">
        <v>1342</v>
      </c>
      <c r="AO108" s="120" t="s">
        <v>525</v>
      </c>
      <c r="AP108" s="120" t="s">
        <v>119</v>
      </c>
      <c r="AQ108" s="120" t="s">
        <v>526</v>
      </c>
      <c r="AR108" s="120">
        <v>333415</v>
      </c>
      <c r="AS108" s="120" t="s">
        <v>226</v>
      </c>
      <c r="AT108" s="120">
        <v>12</v>
      </c>
      <c r="AY108" s="120" t="s">
        <v>122</v>
      </c>
      <c r="AZ108" s="120" t="s">
        <v>226</v>
      </c>
      <c r="BE108" s="120" t="s">
        <v>158</v>
      </c>
      <c r="BG108" s="120">
        <v>25.15</v>
      </c>
      <c r="BL108" s="120" t="s">
        <v>544</v>
      </c>
      <c r="BN108" s="120">
        <v>25.15</v>
      </c>
      <c r="CM108" s="120">
        <v>3</v>
      </c>
      <c r="CN108" s="120" t="s">
        <v>176</v>
      </c>
      <c r="CO108" s="120" t="s">
        <v>1410</v>
      </c>
      <c r="CP108" s="120" t="s">
        <v>1411</v>
      </c>
      <c r="CQ108" s="120" t="s">
        <v>528</v>
      </c>
      <c r="CU108" s="120" t="s">
        <v>126</v>
      </c>
      <c r="CV108" s="120" t="s">
        <v>1344</v>
      </c>
      <c r="CW108" s="120" t="s">
        <v>1625</v>
      </c>
    </row>
    <row r="109" spans="1:101" x14ac:dyDescent="0.3">
      <c r="A109" s="120" t="s">
        <v>1332</v>
      </c>
      <c r="B109" s="120" t="s">
        <v>1483</v>
      </c>
      <c r="C109" s="120" t="s">
        <v>1484</v>
      </c>
      <c r="D109" s="120" t="s">
        <v>1485</v>
      </c>
      <c r="E109" s="120" t="s">
        <v>1486</v>
      </c>
      <c r="F109" s="120" t="s">
        <v>1487</v>
      </c>
      <c r="G109" s="120" t="s">
        <v>591</v>
      </c>
      <c r="I109" s="121">
        <v>0.03</v>
      </c>
      <c r="M109" s="120" t="s">
        <v>528</v>
      </c>
      <c r="N109" s="120" t="s">
        <v>109</v>
      </c>
      <c r="O109" s="120">
        <v>50</v>
      </c>
      <c r="P109" s="120" t="s">
        <v>172</v>
      </c>
      <c r="Q109" s="120" t="s">
        <v>173</v>
      </c>
      <c r="R109" t="str">
        <f>IFERROR(VLOOKUP(S109,'[1]Effects Code'!$C:$D,2,FALSE), S109)</f>
        <v>Cholinesterase</v>
      </c>
      <c r="S109" s="120" t="s">
        <v>206</v>
      </c>
      <c r="T109" s="120">
        <v>1</v>
      </c>
      <c r="U109" s="120" t="s">
        <v>122</v>
      </c>
      <c r="V109" s="120" t="str">
        <f t="shared" si="1"/>
        <v>Channidae, 1</v>
      </c>
      <c r="W109" s="120" t="s">
        <v>526</v>
      </c>
      <c r="X109" s="120">
        <v>88370</v>
      </c>
      <c r="Y109" s="123">
        <v>1273792</v>
      </c>
      <c r="Z109" s="120">
        <v>2006</v>
      </c>
      <c r="AA109" s="120" t="s">
        <v>1488</v>
      </c>
      <c r="AB109" s="120" t="s">
        <v>1489</v>
      </c>
      <c r="AC109" s="120" t="s">
        <v>1490</v>
      </c>
      <c r="AD109" s="121">
        <v>0.03</v>
      </c>
      <c r="AE109" s="121"/>
      <c r="AF109" s="120" t="s">
        <v>528</v>
      </c>
      <c r="AH109" s="120" t="s">
        <v>147</v>
      </c>
      <c r="AI109" s="120">
        <v>528</v>
      </c>
      <c r="AL109" s="120" t="s">
        <v>220</v>
      </c>
      <c r="AM109" s="120" t="s">
        <v>110</v>
      </c>
      <c r="AN109" s="120" t="s">
        <v>1491</v>
      </c>
      <c r="AO109" s="120" t="s">
        <v>525</v>
      </c>
      <c r="AP109" s="120" t="s">
        <v>119</v>
      </c>
      <c r="AQ109" s="120" t="s">
        <v>526</v>
      </c>
      <c r="AR109" s="120">
        <v>333415</v>
      </c>
      <c r="AT109" s="120">
        <v>24</v>
      </c>
      <c r="AY109" s="120" t="s">
        <v>276</v>
      </c>
      <c r="BE109" s="120" t="s">
        <v>123</v>
      </c>
      <c r="BG109" s="120">
        <v>0.06</v>
      </c>
      <c r="BL109" s="120" t="s">
        <v>528</v>
      </c>
      <c r="BN109" s="121">
        <v>0.03</v>
      </c>
      <c r="CD109" s="121"/>
      <c r="CM109" s="120">
        <v>4</v>
      </c>
      <c r="CN109" s="120" t="s">
        <v>125</v>
      </c>
      <c r="CO109" s="120" t="s">
        <v>1492</v>
      </c>
      <c r="CU109" s="120" t="s">
        <v>126</v>
      </c>
      <c r="CV109" s="120" t="s">
        <v>545</v>
      </c>
      <c r="CW109" s="120" t="s">
        <v>1493</v>
      </c>
    </row>
    <row r="110" spans="1:101" x14ac:dyDescent="0.3">
      <c r="A110" s="120" t="s">
        <v>1332</v>
      </c>
      <c r="B110" s="120" t="s">
        <v>1333</v>
      </c>
      <c r="C110" s="120" t="s">
        <v>1401</v>
      </c>
      <c r="D110" s="120" t="s">
        <v>1402</v>
      </c>
      <c r="E110" s="120" t="s">
        <v>1403</v>
      </c>
      <c r="F110" s="120" t="s">
        <v>1404</v>
      </c>
      <c r="G110" s="120" t="s">
        <v>157</v>
      </c>
      <c r="I110" s="128">
        <v>0.03</v>
      </c>
      <c r="L110" s="120"/>
      <c r="M110" s="119" t="s">
        <v>528</v>
      </c>
      <c r="N110" s="120" t="s">
        <v>109</v>
      </c>
      <c r="O110" s="120">
        <v>100</v>
      </c>
      <c r="P110" s="120" t="s">
        <v>245</v>
      </c>
      <c r="Q110" s="120" t="s">
        <v>245</v>
      </c>
      <c r="R110" t="str">
        <f>IFERROR(VLOOKUP(S110,'[1]Effects Code'!$C:$D,2,FALSE), S110)</f>
        <v>Swimming</v>
      </c>
      <c r="S110" s="120" t="s">
        <v>1550</v>
      </c>
      <c r="T110" s="120">
        <v>5</v>
      </c>
      <c r="U110" s="120" t="s">
        <v>122</v>
      </c>
      <c r="V110" s="120" t="str">
        <f t="shared" si="1"/>
        <v>Cyprinidae, 5</v>
      </c>
      <c r="W110" s="120" t="s">
        <v>526</v>
      </c>
      <c r="X110" s="120">
        <v>160615</v>
      </c>
      <c r="Y110" s="123">
        <v>2076427</v>
      </c>
      <c r="Z110" s="120">
        <v>1999</v>
      </c>
      <c r="AA110" s="120" t="s">
        <v>1407</v>
      </c>
      <c r="AB110" s="120" t="s">
        <v>1408</v>
      </c>
      <c r="AC110" s="120" t="s">
        <v>1409</v>
      </c>
      <c r="AD110" s="129">
        <v>30</v>
      </c>
      <c r="AF110" s="120" t="s">
        <v>544</v>
      </c>
      <c r="AI110" s="120">
        <v>9968</v>
      </c>
      <c r="AL110" s="120" t="s">
        <v>220</v>
      </c>
      <c r="AM110" s="120" t="s">
        <v>110</v>
      </c>
      <c r="AN110" s="120" t="s">
        <v>1342</v>
      </c>
      <c r="AO110" s="120" t="s">
        <v>525</v>
      </c>
      <c r="AP110" s="120" t="s">
        <v>119</v>
      </c>
      <c r="AQ110" s="120" t="s">
        <v>526</v>
      </c>
      <c r="AR110" s="120">
        <v>333415</v>
      </c>
      <c r="AT110" s="120">
        <v>5</v>
      </c>
      <c r="AY110" s="120" t="s">
        <v>122</v>
      </c>
      <c r="BE110" s="120" t="s">
        <v>123</v>
      </c>
      <c r="BG110" s="120">
        <v>30</v>
      </c>
      <c r="BL110" s="120" t="s">
        <v>544</v>
      </c>
      <c r="BN110" s="120">
        <v>30</v>
      </c>
      <c r="CM110" s="120">
        <v>2</v>
      </c>
      <c r="CN110" s="120" t="s">
        <v>125</v>
      </c>
      <c r="CO110" s="120" t="s">
        <v>1626</v>
      </c>
      <c r="CP110" s="120" t="s">
        <v>1627</v>
      </c>
      <c r="CQ110" s="120" t="s">
        <v>528</v>
      </c>
      <c r="CU110" s="120" t="s">
        <v>126</v>
      </c>
      <c r="CV110" s="120" t="s">
        <v>1628</v>
      </c>
      <c r="CW110" s="120" t="s">
        <v>1629</v>
      </c>
    </row>
    <row r="111" spans="1:101" x14ac:dyDescent="0.3">
      <c r="A111" s="120" t="s">
        <v>1332</v>
      </c>
      <c r="B111" s="120" t="s">
        <v>1333</v>
      </c>
      <c r="C111" s="120" t="s">
        <v>1401</v>
      </c>
      <c r="D111" s="120" t="s">
        <v>1402</v>
      </c>
      <c r="E111" s="120" t="s">
        <v>1403</v>
      </c>
      <c r="F111" s="120" t="s">
        <v>1404</v>
      </c>
      <c r="G111" s="120" t="s">
        <v>157</v>
      </c>
      <c r="I111" s="129">
        <v>0.03</v>
      </c>
      <c r="L111" s="120"/>
      <c r="M111" s="119" t="s">
        <v>528</v>
      </c>
      <c r="N111" s="120" t="s">
        <v>109</v>
      </c>
      <c r="O111" s="120">
        <v>100</v>
      </c>
      <c r="P111" s="120" t="s">
        <v>245</v>
      </c>
      <c r="Q111" s="120" t="s">
        <v>245</v>
      </c>
      <c r="R111" t="str">
        <f>IFERROR(VLOOKUP(S111,'[1]Effects Code'!$C:$D,2,FALSE), S111)</f>
        <v>Swimming</v>
      </c>
      <c r="S111" s="120" t="s">
        <v>1550</v>
      </c>
      <c r="T111" s="120">
        <v>5</v>
      </c>
      <c r="U111" s="120" t="s">
        <v>122</v>
      </c>
      <c r="V111" s="120" t="str">
        <f t="shared" si="1"/>
        <v>Cyprinidae, 5</v>
      </c>
      <c r="W111" s="120" t="s">
        <v>526</v>
      </c>
      <c r="X111" s="120">
        <v>160615</v>
      </c>
      <c r="Y111" s="123">
        <v>2076427</v>
      </c>
      <c r="Z111" s="120">
        <v>1999</v>
      </c>
      <c r="AA111" s="120" t="s">
        <v>1407</v>
      </c>
      <c r="AB111" s="120" t="s">
        <v>1408</v>
      </c>
      <c r="AC111" s="120" t="s">
        <v>1409</v>
      </c>
      <c r="AD111" s="129">
        <v>30</v>
      </c>
      <c r="AF111" s="120" t="s">
        <v>544</v>
      </c>
      <c r="AI111" s="120">
        <v>9968</v>
      </c>
      <c r="AL111" s="120" t="s">
        <v>220</v>
      </c>
      <c r="AM111" s="120" t="s">
        <v>110</v>
      </c>
      <c r="AN111" s="120" t="s">
        <v>1342</v>
      </c>
      <c r="AO111" s="120" t="s">
        <v>525</v>
      </c>
      <c r="AP111" s="120" t="s">
        <v>119</v>
      </c>
      <c r="AQ111" s="120" t="s">
        <v>526</v>
      </c>
      <c r="AR111" s="120">
        <v>333415</v>
      </c>
      <c r="AT111" s="120">
        <v>5</v>
      </c>
      <c r="AY111" s="120" t="s">
        <v>122</v>
      </c>
      <c r="BE111" s="120" t="s">
        <v>123</v>
      </c>
      <c r="BG111" s="120">
        <v>30</v>
      </c>
      <c r="BL111" s="120" t="s">
        <v>544</v>
      </c>
      <c r="BN111" s="120">
        <v>30</v>
      </c>
      <c r="CM111" s="120">
        <v>2</v>
      </c>
      <c r="CN111" s="120" t="s">
        <v>125</v>
      </c>
      <c r="CO111" s="120" t="s">
        <v>1626</v>
      </c>
      <c r="CP111" s="120" t="s">
        <v>1627</v>
      </c>
      <c r="CQ111" s="120" t="s">
        <v>528</v>
      </c>
      <c r="CU111" s="120" t="s">
        <v>126</v>
      </c>
      <c r="CV111" s="120" t="s">
        <v>1628</v>
      </c>
      <c r="CW111" s="120" t="s">
        <v>1630</v>
      </c>
    </row>
    <row r="112" spans="1:101" x14ac:dyDescent="0.3">
      <c r="A112" s="120" t="s">
        <v>1332</v>
      </c>
      <c r="B112" s="120" t="s">
        <v>1333</v>
      </c>
      <c r="C112" s="120" t="s">
        <v>1401</v>
      </c>
      <c r="D112" s="120" t="s">
        <v>1402</v>
      </c>
      <c r="E112" s="120" t="s">
        <v>1403</v>
      </c>
      <c r="F112" s="120" t="s">
        <v>1404</v>
      </c>
      <c r="G112" s="120" t="s">
        <v>157</v>
      </c>
      <c r="I112" s="129">
        <v>0.03</v>
      </c>
      <c r="L112" s="120"/>
      <c r="M112" s="119" t="s">
        <v>528</v>
      </c>
      <c r="N112" s="120" t="s">
        <v>109</v>
      </c>
      <c r="O112" s="120">
        <v>100</v>
      </c>
      <c r="P112" s="120" t="s">
        <v>245</v>
      </c>
      <c r="Q112" s="120" t="s">
        <v>245</v>
      </c>
      <c r="R112" t="str">
        <f>IFERROR(VLOOKUP(S112,'[1]Effects Code'!$C:$D,2,FALSE), S112)</f>
        <v>Swimming</v>
      </c>
      <c r="S112" s="120" t="s">
        <v>1550</v>
      </c>
      <c r="T112" s="120">
        <v>5</v>
      </c>
      <c r="U112" s="120" t="s">
        <v>122</v>
      </c>
      <c r="V112" s="120" t="str">
        <f t="shared" si="1"/>
        <v>Cyprinidae, 5</v>
      </c>
      <c r="W112" s="120" t="s">
        <v>526</v>
      </c>
      <c r="X112" s="120">
        <v>160615</v>
      </c>
      <c r="Y112" s="123">
        <v>2076427</v>
      </c>
      <c r="Z112" s="120">
        <v>1999</v>
      </c>
      <c r="AA112" s="120" t="s">
        <v>1407</v>
      </c>
      <c r="AB112" s="120" t="s">
        <v>1408</v>
      </c>
      <c r="AC112" s="120" t="s">
        <v>1409</v>
      </c>
      <c r="AD112" s="129">
        <v>30</v>
      </c>
      <c r="AF112" s="120" t="s">
        <v>544</v>
      </c>
      <c r="AI112" s="120">
        <v>9968</v>
      </c>
      <c r="AL112" s="120" t="s">
        <v>220</v>
      </c>
      <c r="AM112" s="120" t="s">
        <v>110</v>
      </c>
      <c r="AN112" s="120" t="s">
        <v>1342</v>
      </c>
      <c r="AO112" s="120" t="s">
        <v>525</v>
      </c>
      <c r="AP112" s="120" t="s">
        <v>119</v>
      </c>
      <c r="AQ112" s="120" t="s">
        <v>526</v>
      </c>
      <c r="AR112" s="120">
        <v>333415</v>
      </c>
      <c r="AT112" s="120">
        <v>5</v>
      </c>
      <c r="AY112" s="120" t="s">
        <v>122</v>
      </c>
      <c r="BE112" s="120" t="s">
        <v>123</v>
      </c>
      <c r="BG112" s="120">
        <v>30</v>
      </c>
      <c r="BL112" s="120" t="s">
        <v>544</v>
      </c>
      <c r="BN112" s="120">
        <v>30</v>
      </c>
      <c r="CM112" s="120">
        <v>2</v>
      </c>
      <c r="CN112" s="120" t="s">
        <v>125</v>
      </c>
      <c r="CO112" s="120" t="s">
        <v>1626</v>
      </c>
      <c r="CP112" s="120" t="s">
        <v>1627</v>
      </c>
      <c r="CQ112" s="120" t="s">
        <v>528</v>
      </c>
      <c r="CU112" s="120" t="s">
        <v>126</v>
      </c>
      <c r="CV112" s="120" t="s">
        <v>1628</v>
      </c>
      <c r="CW112" s="120" t="s">
        <v>1631</v>
      </c>
    </row>
    <row r="113" spans="1:101" x14ac:dyDescent="0.3">
      <c r="A113" s="120" t="s">
        <v>1332</v>
      </c>
      <c r="B113" s="120" t="s">
        <v>1333</v>
      </c>
      <c r="C113" s="120" t="s">
        <v>1401</v>
      </c>
      <c r="D113" s="120" t="s">
        <v>1402</v>
      </c>
      <c r="E113" s="120" t="s">
        <v>1403</v>
      </c>
      <c r="F113" s="120" t="s">
        <v>1404</v>
      </c>
      <c r="G113" s="120" t="s">
        <v>157</v>
      </c>
      <c r="I113" s="129">
        <v>0.03</v>
      </c>
      <c r="L113" s="120"/>
      <c r="M113" s="119" t="s">
        <v>528</v>
      </c>
      <c r="N113" s="120" t="s">
        <v>109</v>
      </c>
      <c r="O113" s="120">
        <v>100</v>
      </c>
      <c r="P113" s="120" t="s">
        <v>245</v>
      </c>
      <c r="Q113" s="120" t="s">
        <v>245</v>
      </c>
      <c r="R113" t="str">
        <f>IFERROR(VLOOKUP(S113,'[1]Effects Code'!$C:$D,2,FALSE), S113)</f>
        <v>Swimming</v>
      </c>
      <c r="S113" s="120" t="s">
        <v>1550</v>
      </c>
      <c r="T113" s="120">
        <v>5</v>
      </c>
      <c r="U113" s="120" t="s">
        <v>122</v>
      </c>
      <c r="V113" s="120" t="str">
        <f t="shared" si="1"/>
        <v>Cyprinidae, 5</v>
      </c>
      <c r="W113" s="120" t="s">
        <v>526</v>
      </c>
      <c r="X113" s="120">
        <v>160615</v>
      </c>
      <c r="Y113" s="123">
        <v>2076427</v>
      </c>
      <c r="Z113" s="120">
        <v>1999</v>
      </c>
      <c r="AA113" s="120" t="s">
        <v>1407</v>
      </c>
      <c r="AB113" s="120" t="s">
        <v>1408</v>
      </c>
      <c r="AC113" s="120" t="s">
        <v>1409</v>
      </c>
      <c r="AD113" s="129">
        <v>30</v>
      </c>
      <c r="AF113" s="120" t="s">
        <v>544</v>
      </c>
      <c r="AI113" s="120">
        <v>9968</v>
      </c>
      <c r="AL113" s="120" t="s">
        <v>220</v>
      </c>
      <c r="AM113" s="120" t="s">
        <v>110</v>
      </c>
      <c r="AN113" s="120" t="s">
        <v>1342</v>
      </c>
      <c r="AO113" s="120" t="s">
        <v>525</v>
      </c>
      <c r="AP113" s="120" t="s">
        <v>119</v>
      </c>
      <c r="AQ113" s="120" t="s">
        <v>526</v>
      </c>
      <c r="AR113" s="120">
        <v>333415</v>
      </c>
      <c r="AT113" s="120">
        <v>5</v>
      </c>
      <c r="AY113" s="120" t="s">
        <v>122</v>
      </c>
      <c r="BE113" s="120" t="s">
        <v>123</v>
      </c>
      <c r="BG113" s="120">
        <v>30</v>
      </c>
      <c r="BL113" s="120" t="s">
        <v>544</v>
      </c>
      <c r="BN113" s="120">
        <v>30</v>
      </c>
      <c r="CM113" s="120">
        <v>2</v>
      </c>
      <c r="CN113" s="120" t="s">
        <v>125</v>
      </c>
      <c r="CO113" s="120" t="s">
        <v>1626</v>
      </c>
      <c r="CP113" s="120" t="s">
        <v>1627</v>
      </c>
      <c r="CQ113" s="120" t="s">
        <v>528</v>
      </c>
      <c r="CU113" s="120" t="s">
        <v>126</v>
      </c>
      <c r="CV113" s="120" t="s">
        <v>1628</v>
      </c>
      <c r="CW113" s="120" t="s">
        <v>1632</v>
      </c>
    </row>
    <row r="114" spans="1:101" x14ac:dyDescent="0.3">
      <c r="A114" s="120" t="s">
        <v>1332</v>
      </c>
      <c r="B114" s="120" t="s">
        <v>1333</v>
      </c>
      <c r="C114" s="120" t="s">
        <v>1565</v>
      </c>
      <c r="D114" s="120" t="s">
        <v>1566</v>
      </c>
      <c r="E114" s="120" t="s">
        <v>1567</v>
      </c>
      <c r="F114" s="120" t="s">
        <v>1568</v>
      </c>
      <c r="G114" s="120" t="s">
        <v>251</v>
      </c>
      <c r="I114" s="121">
        <v>3.1E-2</v>
      </c>
      <c r="J114" s="120" t="s">
        <v>136</v>
      </c>
      <c r="L114" s="121">
        <v>0.20499999999999999</v>
      </c>
      <c r="M114" s="120" t="s">
        <v>528</v>
      </c>
      <c r="N114" s="120" t="s">
        <v>109</v>
      </c>
      <c r="O114" s="120">
        <v>100</v>
      </c>
      <c r="P114" s="120" t="s">
        <v>102</v>
      </c>
      <c r="Q114" s="120" t="s">
        <v>102</v>
      </c>
      <c r="R114" t="str">
        <f>IFERROR(VLOOKUP(S114,'[1]Effects Code'!$C:$D,2,FALSE), S114)</f>
        <v>Mortality</v>
      </c>
      <c r="S114" s="120" t="s">
        <v>184</v>
      </c>
      <c r="T114" s="120">
        <v>32</v>
      </c>
      <c r="U114" s="120" t="s">
        <v>122</v>
      </c>
      <c r="V114" s="120" t="str">
        <f t="shared" si="1"/>
        <v>Cyprinidae, 32</v>
      </c>
      <c r="W114" s="120" t="s">
        <v>526</v>
      </c>
      <c r="X114" s="120">
        <v>153576</v>
      </c>
      <c r="Y114" s="123">
        <v>1338385</v>
      </c>
      <c r="Z114" s="120">
        <v>2010</v>
      </c>
      <c r="AA114" s="120" t="s">
        <v>1569</v>
      </c>
      <c r="AB114" s="120" t="s">
        <v>1570</v>
      </c>
      <c r="AC114" s="120" t="s">
        <v>1571</v>
      </c>
      <c r="AD114" s="121">
        <v>3.1E-2</v>
      </c>
      <c r="AE114" s="121">
        <v>0.20499999999999999</v>
      </c>
      <c r="AF114" s="120" t="s">
        <v>528</v>
      </c>
      <c r="AH114" s="120" t="s">
        <v>147</v>
      </c>
      <c r="AI114" s="120">
        <v>43</v>
      </c>
      <c r="AJ114" s="120">
        <v>1</v>
      </c>
      <c r="AK114" s="120" t="s">
        <v>1572</v>
      </c>
      <c r="AL114" s="120" t="s">
        <v>230</v>
      </c>
      <c r="AM114" s="120" t="s">
        <v>110</v>
      </c>
      <c r="AN114" s="120" t="s">
        <v>1342</v>
      </c>
      <c r="AO114" s="120" t="s">
        <v>525</v>
      </c>
      <c r="AP114" s="120" t="s">
        <v>119</v>
      </c>
      <c r="AQ114" s="120" t="s">
        <v>526</v>
      </c>
      <c r="AR114" s="120">
        <v>333415</v>
      </c>
      <c r="AT114" s="120">
        <v>32</v>
      </c>
      <c r="AY114" s="120" t="s">
        <v>122</v>
      </c>
      <c r="BE114" s="120" t="s">
        <v>123</v>
      </c>
      <c r="BG114" s="120">
        <v>31</v>
      </c>
      <c r="BL114" s="120" t="s">
        <v>1573</v>
      </c>
      <c r="BN114" s="121">
        <v>31</v>
      </c>
      <c r="BX114" s="120">
        <v>205</v>
      </c>
      <c r="CD114" s="121">
        <v>205</v>
      </c>
      <c r="CM114" s="120">
        <v>4</v>
      </c>
      <c r="CN114" s="120" t="s">
        <v>125</v>
      </c>
      <c r="CO114" s="120" t="s">
        <v>1574</v>
      </c>
      <c r="CU114" s="120" t="s">
        <v>126</v>
      </c>
      <c r="CV114" s="120" t="s">
        <v>1344</v>
      </c>
      <c r="CW114" s="120" t="s">
        <v>1633</v>
      </c>
    </row>
    <row r="115" spans="1:101" x14ac:dyDescent="0.3">
      <c r="A115" s="120" t="s">
        <v>1332</v>
      </c>
      <c r="B115" s="120" t="s">
        <v>1483</v>
      </c>
      <c r="C115" s="120" t="s">
        <v>1484</v>
      </c>
      <c r="D115" s="120" t="s">
        <v>1485</v>
      </c>
      <c r="E115" s="120" t="s">
        <v>1486</v>
      </c>
      <c r="F115" s="120" t="s">
        <v>1487</v>
      </c>
      <c r="G115" s="120" t="s">
        <v>157</v>
      </c>
      <c r="I115" s="120">
        <v>3.95E-2</v>
      </c>
      <c r="J115" s="120" t="s">
        <v>143</v>
      </c>
      <c r="L115" s="120">
        <v>0.26</v>
      </c>
      <c r="M115" s="120" t="s">
        <v>528</v>
      </c>
      <c r="N115" s="120" t="s">
        <v>109</v>
      </c>
      <c r="O115" s="120">
        <v>50</v>
      </c>
      <c r="P115" s="120" t="s">
        <v>172</v>
      </c>
      <c r="Q115" s="120" t="s">
        <v>173</v>
      </c>
      <c r="R115" t="str">
        <f>IFERROR(VLOOKUP(S115,'[1]Effects Code'!$C:$D,2,FALSE), S115)</f>
        <v>Cholinesterase</v>
      </c>
      <c r="S115" s="120" t="s">
        <v>206</v>
      </c>
      <c r="T115" s="120">
        <v>0.25</v>
      </c>
      <c r="U115" s="120" t="s">
        <v>122</v>
      </c>
      <c r="V115" s="120" t="str">
        <f t="shared" si="1"/>
        <v>Channidae, 0.25</v>
      </c>
      <c r="W115" s="120" t="s">
        <v>526</v>
      </c>
      <c r="X115" s="120">
        <v>88370</v>
      </c>
      <c r="Y115" s="123">
        <v>1256236</v>
      </c>
      <c r="Z115" s="120">
        <v>2006</v>
      </c>
      <c r="AA115" s="120" t="s">
        <v>1488</v>
      </c>
      <c r="AB115" s="120" t="s">
        <v>1489</v>
      </c>
      <c r="AC115" s="120" t="s">
        <v>1490</v>
      </c>
      <c r="AD115" s="120">
        <v>3.95E-2</v>
      </c>
      <c r="AE115" s="120">
        <v>0.26</v>
      </c>
      <c r="AF115" s="120" t="s">
        <v>528</v>
      </c>
      <c r="AH115" s="120" t="s">
        <v>147</v>
      </c>
      <c r="AI115" s="120">
        <v>528</v>
      </c>
      <c r="AL115" s="120" t="s">
        <v>220</v>
      </c>
      <c r="AM115" s="120" t="s">
        <v>110</v>
      </c>
      <c r="AN115" s="120" t="s">
        <v>1491</v>
      </c>
      <c r="AO115" s="120" t="s">
        <v>525</v>
      </c>
      <c r="AP115" s="120" t="s">
        <v>119</v>
      </c>
      <c r="AQ115" s="120" t="s">
        <v>526</v>
      </c>
      <c r="AR115" s="120">
        <v>333415</v>
      </c>
      <c r="AT115" s="120">
        <v>6</v>
      </c>
      <c r="AY115" s="120" t="s">
        <v>276</v>
      </c>
      <c r="BE115" s="120" t="s">
        <v>123</v>
      </c>
      <c r="BG115" s="120">
        <v>7.9000000000000001E-2</v>
      </c>
      <c r="BL115" s="120" t="s">
        <v>528</v>
      </c>
      <c r="BN115" s="120">
        <v>3.95E-2</v>
      </c>
      <c r="BX115" s="120">
        <v>0.52</v>
      </c>
      <c r="CD115" s="120">
        <v>0.26</v>
      </c>
      <c r="CM115" s="120">
        <v>4</v>
      </c>
      <c r="CN115" s="120" t="s">
        <v>125</v>
      </c>
      <c r="CO115" s="120" t="s">
        <v>1492</v>
      </c>
      <c r="CU115" s="120" t="s">
        <v>126</v>
      </c>
      <c r="CV115" s="120" t="s">
        <v>545</v>
      </c>
      <c r="CW115" s="120" t="s">
        <v>1634</v>
      </c>
    </row>
    <row r="116" spans="1:101" x14ac:dyDescent="0.3">
      <c r="A116" s="120" t="s">
        <v>1332</v>
      </c>
      <c r="B116" s="120" t="s">
        <v>1635</v>
      </c>
      <c r="C116" s="120" t="s">
        <v>1636</v>
      </c>
      <c r="D116" s="120" t="s">
        <v>1637</v>
      </c>
      <c r="E116" s="120" t="s">
        <v>1638</v>
      </c>
      <c r="F116" s="120" t="s">
        <v>1639</v>
      </c>
      <c r="G116" s="120" t="s">
        <v>117</v>
      </c>
      <c r="I116" s="121">
        <v>4.2000000000000003E-2</v>
      </c>
      <c r="M116" s="120" t="s">
        <v>528</v>
      </c>
      <c r="N116" s="120" t="s">
        <v>109</v>
      </c>
      <c r="O116" s="120">
        <v>95</v>
      </c>
      <c r="P116" s="120" t="s">
        <v>172</v>
      </c>
      <c r="Q116" s="120" t="s">
        <v>172</v>
      </c>
      <c r="R116" t="str">
        <f>IFERROR(VLOOKUP(S116,'[1]Effects Code'!$C:$D,2,FALSE), S116)</f>
        <v>Glycogen</v>
      </c>
      <c r="S116" s="120" t="s">
        <v>1640</v>
      </c>
      <c r="T116" s="120">
        <v>0.25</v>
      </c>
      <c r="U116" s="120" t="s">
        <v>122</v>
      </c>
      <c r="V116" s="120" t="str">
        <f t="shared" si="1"/>
        <v>Anguillidae, 0.25</v>
      </c>
      <c r="W116" s="120" t="s">
        <v>526</v>
      </c>
      <c r="X116" s="120">
        <v>59774</v>
      </c>
      <c r="Y116" s="123">
        <v>1255258</v>
      </c>
      <c r="Z116" s="120">
        <v>1997</v>
      </c>
      <c r="AA116" s="120" t="s">
        <v>1641</v>
      </c>
      <c r="AB116" s="120" t="s">
        <v>1642</v>
      </c>
      <c r="AC116" s="120" t="s">
        <v>1643</v>
      </c>
      <c r="AD116" s="121">
        <v>4.2000000000000003E-2</v>
      </c>
      <c r="AE116" s="121"/>
      <c r="AF116" s="120" t="s">
        <v>528</v>
      </c>
      <c r="AI116" s="120">
        <v>574</v>
      </c>
      <c r="AM116" s="120" t="s">
        <v>110</v>
      </c>
      <c r="AN116" s="120" t="s">
        <v>1644</v>
      </c>
      <c r="AO116" s="120" t="s">
        <v>525</v>
      </c>
      <c r="AP116" s="120" t="s">
        <v>119</v>
      </c>
      <c r="AQ116" s="120" t="s">
        <v>526</v>
      </c>
      <c r="AR116" s="120">
        <v>333415</v>
      </c>
      <c r="AT116" s="120">
        <v>6</v>
      </c>
      <c r="AY116" s="120" t="s">
        <v>276</v>
      </c>
      <c r="BE116" s="120" t="s">
        <v>158</v>
      </c>
      <c r="BG116" s="120">
        <v>4.2000000000000003E-2</v>
      </c>
      <c r="BL116" s="120" t="s">
        <v>124</v>
      </c>
      <c r="BN116" s="120">
        <v>4.2000000000000003E-2</v>
      </c>
      <c r="BT116" s="121"/>
      <c r="BV116" s="121"/>
      <c r="CD116" s="121"/>
      <c r="CM116" s="120">
        <v>1</v>
      </c>
      <c r="CN116" s="120" t="s">
        <v>125</v>
      </c>
      <c r="CO116" s="120">
        <v>7.9</v>
      </c>
      <c r="CP116" s="120">
        <v>240</v>
      </c>
      <c r="CQ116" s="120" t="s">
        <v>1520</v>
      </c>
      <c r="CU116" s="120" t="s">
        <v>126</v>
      </c>
      <c r="CV116" s="120" t="s">
        <v>1344</v>
      </c>
      <c r="CW116" s="120" t="s">
        <v>1645</v>
      </c>
    </row>
    <row r="117" spans="1:101" x14ac:dyDescent="0.3">
      <c r="A117" s="120" t="s">
        <v>1332</v>
      </c>
      <c r="B117" s="120" t="s">
        <v>1646</v>
      </c>
      <c r="C117" s="120" t="s">
        <v>1647</v>
      </c>
      <c r="D117" s="120" t="s">
        <v>1648</v>
      </c>
      <c r="E117" s="120" t="s">
        <v>1649</v>
      </c>
      <c r="F117" s="120" t="s">
        <v>1650</v>
      </c>
      <c r="G117" s="120" t="s">
        <v>1651</v>
      </c>
      <c r="I117" s="126">
        <v>4.4999999999999998E-2</v>
      </c>
      <c r="L117" s="120"/>
      <c r="M117" s="120" t="s">
        <v>528</v>
      </c>
      <c r="N117" s="120" t="s">
        <v>109</v>
      </c>
      <c r="O117" s="120">
        <v>25</v>
      </c>
      <c r="P117" s="120" t="s">
        <v>102</v>
      </c>
      <c r="Q117" s="120" t="s">
        <v>102</v>
      </c>
      <c r="R117" t="str">
        <f>IFERROR(VLOOKUP(S117,'[1]Effects Code'!$C:$D,2,FALSE), S117)</f>
        <v>Mortality</v>
      </c>
      <c r="S117" s="120" t="s">
        <v>184</v>
      </c>
      <c r="T117" s="120">
        <v>4</v>
      </c>
      <c r="U117" s="120" t="s">
        <v>122</v>
      </c>
      <c r="V117" s="120" t="str">
        <f t="shared" si="1"/>
        <v>Atherinopsidae, 4</v>
      </c>
      <c r="W117" s="120" t="s">
        <v>526</v>
      </c>
      <c r="X117" s="120">
        <v>160182</v>
      </c>
      <c r="Y117" s="123">
        <v>2052680</v>
      </c>
      <c r="Z117" s="120">
        <v>2012</v>
      </c>
      <c r="AA117" s="120" t="s">
        <v>1652</v>
      </c>
      <c r="AB117" s="120" t="s">
        <v>1653</v>
      </c>
      <c r="AC117" s="120" t="s">
        <v>1654</v>
      </c>
      <c r="AD117" s="121">
        <v>1.125E-2</v>
      </c>
      <c r="AF117" s="120" t="s">
        <v>528</v>
      </c>
      <c r="AG117" s="120" t="s">
        <v>1351</v>
      </c>
      <c r="AH117" s="120" t="s">
        <v>397</v>
      </c>
      <c r="AI117" s="120">
        <v>31362</v>
      </c>
      <c r="AL117" s="120" t="s">
        <v>141</v>
      </c>
      <c r="AM117" s="120" t="s">
        <v>110</v>
      </c>
      <c r="AN117" s="120" t="s">
        <v>1655</v>
      </c>
      <c r="AO117" s="120" t="s">
        <v>525</v>
      </c>
      <c r="AP117" s="120" t="s">
        <v>119</v>
      </c>
      <c r="AQ117" s="120" t="s">
        <v>526</v>
      </c>
      <c r="AR117" s="120">
        <v>333415</v>
      </c>
      <c r="AT117" s="120">
        <v>96</v>
      </c>
      <c r="AY117" s="120" t="s">
        <v>276</v>
      </c>
      <c r="BE117" s="120" t="s">
        <v>123</v>
      </c>
      <c r="BG117" s="120">
        <v>45</v>
      </c>
      <c r="BI117" s="120">
        <v>8</v>
      </c>
      <c r="BK117" s="120">
        <v>15239</v>
      </c>
      <c r="BL117" s="120" t="s">
        <v>544</v>
      </c>
      <c r="BN117" s="120">
        <v>11.25</v>
      </c>
      <c r="BP117" s="120">
        <v>2</v>
      </c>
      <c r="BR117" s="120">
        <v>3809.75</v>
      </c>
      <c r="BT117" s="120">
        <v>2E-3</v>
      </c>
      <c r="BV117" s="120">
        <v>3.8097500000000002</v>
      </c>
      <c r="CM117" s="120">
        <v>2</v>
      </c>
      <c r="CN117" s="120" t="s">
        <v>125</v>
      </c>
      <c r="CP117" s="120" t="s">
        <v>1656</v>
      </c>
      <c r="CQ117" s="120" t="s">
        <v>1657</v>
      </c>
      <c r="CU117" s="120" t="s">
        <v>126</v>
      </c>
      <c r="CV117" s="120" t="s">
        <v>545</v>
      </c>
      <c r="CW117" s="120" t="s">
        <v>1658</v>
      </c>
    </row>
    <row r="118" spans="1:101" x14ac:dyDescent="0.3">
      <c r="A118" s="120" t="s">
        <v>1332</v>
      </c>
      <c r="B118" s="120" t="s">
        <v>1333</v>
      </c>
      <c r="C118" s="120" t="s">
        <v>1659</v>
      </c>
      <c r="D118" s="120" t="s">
        <v>1660</v>
      </c>
      <c r="E118" s="120" t="s">
        <v>1661</v>
      </c>
      <c r="F118" s="120" t="s">
        <v>1662</v>
      </c>
      <c r="G118" s="120" t="s">
        <v>185</v>
      </c>
      <c r="I118" s="121">
        <v>4.8000000000000001E-2</v>
      </c>
      <c r="M118" s="120" t="s">
        <v>528</v>
      </c>
      <c r="N118" s="120" t="s">
        <v>109</v>
      </c>
      <c r="O118" s="120">
        <v>60</v>
      </c>
      <c r="P118" s="120" t="s">
        <v>102</v>
      </c>
      <c r="Q118" s="120" t="s">
        <v>102</v>
      </c>
      <c r="R118" t="str">
        <f>IFERROR(VLOOKUP(S118,'[1]Effects Code'!$C:$D,2,FALSE), S118)</f>
        <v>Mortality</v>
      </c>
      <c r="S118" s="120" t="s">
        <v>184</v>
      </c>
      <c r="T118" s="120">
        <v>2</v>
      </c>
      <c r="U118" s="120" t="s">
        <v>122</v>
      </c>
      <c r="V118" s="120" t="str">
        <f t="shared" si="1"/>
        <v>Cyprinidae, 2</v>
      </c>
      <c r="W118" s="120" t="s">
        <v>526</v>
      </c>
      <c r="X118" s="120">
        <v>153779</v>
      </c>
      <c r="Y118" s="123">
        <v>1338868</v>
      </c>
      <c r="Z118" s="120">
        <v>2010</v>
      </c>
      <c r="AA118" s="120" t="s">
        <v>1663</v>
      </c>
      <c r="AB118" s="120" t="s">
        <v>1664</v>
      </c>
      <c r="AC118" s="120" t="s">
        <v>1665</v>
      </c>
      <c r="AD118" s="121">
        <v>4.8000000000000001E-2</v>
      </c>
      <c r="AE118" s="121"/>
      <c r="AF118" s="120" t="s">
        <v>528</v>
      </c>
      <c r="AH118" s="120" t="s">
        <v>147</v>
      </c>
      <c r="AI118" s="120">
        <v>1025</v>
      </c>
      <c r="AL118" s="120" t="s">
        <v>1516</v>
      </c>
      <c r="AM118" s="120" t="s">
        <v>110</v>
      </c>
      <c r="AN118" s="120" t="s">
        <v>1342</v>
      </c>
      <c r="AO118" s="120" t="s">
        <v>525</v>
      </c>
      <c r="AP118" s="120" t="s">
        <v>119</v>
      </c>
      <c r="AQ118" s="120" t="s">
        <v>526</v>
      </c>
      <c r="AR118" s="120">
        <v>333415</v>
      </c>
      <c r="AT118" s="120">
        <v>48</v>
      </c>
      <c r="AY118" s="120" t="s">
        <v>276</v>
      </c>
      <c r="BE118" s="120" t="s">
        <v>123</v>
      </c>
      <c r="BG118" s="120">
        <v>0.08</v>
      </c>
      <c r="BL118" s="120" t="s">
        <v>124</v>
      </c>
      <c r="BN118" s="121">
        <v>4.8000000000000001E-2</v>
      </c>
      <c r="CD118" s="121"/>
      <c r="CM118" s="120">
        <v>4</v>
      </c>
      <c r="CN118" s="120" t="s">
        <v>125</v>
      </c>
      <c r="CU118" s="120" t="s">
        <v>126</v>
      </c>
      <c r="CV118" s="120" t="s">
        <v>545</v>
      </c>
      <c r="CW118" s="120" t="s">
        <v>1666</v>
      </c>
    </row>
    <row r="119" spans="1:101" x14ac:dyDescent="0.3">
      <c r="A119" s="120" t="s">
        <v>1414</v>
      </c>
      <c r="B119" s="120" t="s">
        <v>1448</v>
      </c>
      <c r="C119" s="120" t="s">
        <v>1449</v>
      </c>
      <c r="D119" s="120" t="s">
        <v>1467</v>
      </c>
      <c r="E119" s="120" t="s">
        <v>1468</v>
      </c>
      <c r="F119" s="120" t="s">
        <v>1469</v>
      </c>
      <c r="G119" s="120" t="s">
        <v>185</v>
      </c>
      <c r="H119" s="120" t="s">
        <v>260</v>
      </c>
      <c r="I119" s="121">
        <v>0.05</v>
      </c>
      <c r="M119" s="120" t="s">
        <v>528</v>
      </c>
      <c r="N119" s="120" t="s">
        <v>109</v>
      </c>
      <c r="O119" s="120">
        <v>100</v>
      </c>
      <c r="P119" s="120" t="s">
        <v>102</v>
      </c>
      <c r="Q119" s="120" t="s">
        <v>102</v>
      </c>
      <c r="R119" t="str">
        <f>IFERROR(VLOOKUP(S119,'[1]Effects Code'!$C:$D,2,FALSE), S119)</f>
        <v>Mortality</v>
      </c>
      <c r="S119" s="120" t="s">
        <v>184</v>
      </c>
      <c r="T119" s="120">
        <v>4</v>
      </c>
      <c r="U119" s="120" t="s">
        <v>122</v>
      </c>
      <c r="V119" s="120" t="str">
        <f t="shared" si="1"/>
        <v>Ranidae, 4</v>
      </c>
      <c r="W119" s="120" t="s">
        <v>526</v>
      </c>
      <c r="X119" s="120">
        <v>19300</v>
      </c>
      <c r="Y119" s="123">
        <v>1210273</v>
      </c>
      <c r="Z119" s="120">
        <v>1998</v>
      </c>
      <c r="AA119" s="120" t="s">
        <v>1470</v>
      </c>
      <c r="AB119" s="120" t="s">
        <v>1471</v>
      </c>
      <c r="AC119" s="120" t="s">
        <v>1472</v>
      </c>
      <c r="AD119" s="121">
        <v>0.05</v>
      </c>
      <c r="AE119" s="121"/>
      <c r="AF119" s="120" t="s">
        <v>528</v>
      </c>
      <c r="AG119" s="120" t="s">
        <v>314</v>
      </c>
      <c r="AI119" s="120">
        <v>1920</v>
      </c>
      <c r="AJ119" s="120">
        <v>8</v>
      </c>
      <c r="AK119" s="120" t="s">
        <v>1473</v>
      </c>
      <c r="AL119" s="120" t="s">
        <v>1474</v>
      </c>
      <c r="AM119" s="120" t="s">
        <v>110</v>
      </c>
      <c r="AN119" s="120" t="s">
        <v>1425</v>
      </c>
      <c r="AO119" s="120" t="s">
        <v>525</v>
      </c>
      <c r="AP119" s="120" t="s">
        <v>119</v>
      </c>
      <c r="AQ119" s="120" t="s">
        <v>526</v>
      </c>
      <c r="AR119" s="120">
        <v>333415</v>
      </c>
      <c r="AT119" s="120">
        <v>96</v>
      </c>
      <c r="AY119" s="120" t="s">
        <v>276</v>
      </c>
      <c r="BE119" s="120" t="s">
        <v>158</v>
      </c>
      <c r="BF119" s="120" t="s">
        <v>260</v>
      </c>
      <c r="BG119" s="120">
        <v>0.05</v>
      </c>
      <c r="BL119" s="120" t="s">
        <v>528</v>
      </c>
      <c r="BM119" s="120" t="s">
        <v>260</v>
      </c>
      <c r="BN119" s="120">
        <v>0.05</v>
      </c>
      <c r="BT119" s="121"/>
      <c r="BV119" s="121"/>
      <c r="CD119" s="121"/>
      <c r="CN119" s="120" t="s">
        <v>125</v>
      </c>
      <c r="CO119" s="120" t="s">
        <v>1475</v>
      </c>
      <c r="CT119" s="120" t="s">
        <v>1476</v>
      </c>
      <c r="CU119" s="120" t="s">
        <v>126</v>
      </c>
      <c r="CV119" s="120" t="s">
        <v>1344</v>
      </c>
      <c r="CW119" s="120" t="s">
        <v>1499</v>
      </c>
    </row>
    <row r="120" spans="1:101" x14ac:dyDescent="0.3">
      <c r="A120" s="120" t="s">
        <v>1332</v>
      </c>
      <c r="B120" s="120" t="s">
        <v>1333</v>
      </c>
      <c r="C120" s="120" t="s">
        <v>1401</v>
      </c>
      <c r="D120" s="120" t="s">
        <v>1402</v>
      </c>
      <c r="E120" s="120" t="s">
        <v>1403</v>
      </c>
      <c r="F120" s="120" t="s">
        <v>1404</v>
      </c>
      <c r="G120" s="120" t="s">
        <v>136</v>
      </c>
      <c r="I120" s="121">
        <v>0.05</v>
      </c>
      <c r="M120" s="120" t="s">
        <v>528</v>
      </c>
      <c r="N120" s="120" t="s">
        <v>109</v>
      </c>
      <c r="O120" s="120">
        <v>100</v>
      </c>
      <c r="P120" s="120" t="s">
        <v>172</v>
      </c>
      <c r="Q120" s="120" t="s">
        <v>172</v>
      </c>
      <c r="R120" t="str">
        <f>IFERROR(VLOOKUP(S120,'[1]Effects Code'!$C:$D,2,FALSE), S120)</f>
        <v>Heat shock protein 70 (HSP70)</v>
      </c>
      <c r="S120" s="120" t="s">
        <v>1667</v>
      </c>
      <c r="T120" s="120">
        <v>7</v>
      </c>
      <c r="U120" s="120" t="s">
        <v>122</v>
      </c>
      <c r="V120" s="120" t="str">
        <f t="shared" si="1"/>
        <v>Cyprinidae, 7</v>
      </c>
      <c r="W120" s="120" t="s">
        <v>526</v>
      </c>
      <c r="X120" s="120">
        <v>119392</v>
      </c>
      <c r="Y120" s="123">
        <v>1338729</v>
      </c>
      <c r="Z120" s="120">
        <v>2009</v>
      </c>
      <c r="AA120" s="120" t="s">
        <v>1668</v>
      </c>
      <c r="AB120" s="120" t="s">
        <v>1669</v>
      </c>
      <c r="AC120" s="120" t="s">
        <v>1670</v>
      </c>
      <c r="AD120" s="121">
        <v>0.05</v>
      </c>
      <c r="AE120" s="121"/>
      <c r="AF120" s="120" t="s">
        <v>528</v>
      </c>
      <c r="AG120" s="120" t="s">
        <v>1671</v>
      </c>
      <c r="AI120" s="120">
        <v>5156</v>
      </c>
      <c r="AL120" s="120" t="s">
        <v>148</v>
      </c>
      <c r="AM120" s="120" t="s">
        <v>110</v>
      </c>
      <c r="AN120" s="120" t="s">
        <v>1342</v>
      </c>
      <c r="AO120" s="120" t="s">
        <v>525</v>
      </c>
      <c r="AP120" s="120" t="s">
        <v>119</v>
      </c>
      <c r="AQ120" s="120" t="s">
        <v>526</v>
      </c>
      <c r="AR120" s="120">
        <v>333415</v>
      </c>
      <c r="AT120" s="120">
        <v>168</v>
      </c>
      <c r="AY120" s="120" t="s">
        <v>276</v>
      </c>
      <c r="BE120" s="120" t="s">
        <v>123</v>
      </c>
      <c r="BG120" s="120">
        <v>0.05</v>
      </c>
      <c r="BL120" s="120" t="s">
        <v>528</v>
      </c>
      <c r="BN120" s="121">
        <v>0.05</v>
      </c>
      <c r="CD120" s="121"/>
      <c r="CM120" s="120">
        <v>5</v>
      </c>
      <c r="CN120" s="120" t="s">
        <v>125</v>
      </c>
      <c r="CU120" s="120" t="s">
        <v>126</v>
      </c>
      <c r="CV120" s="120" t="s">
        <v>545</v>
      </c>
      <c r="CW120" s="120" t="s">
        <v>1672</v>
      </c>
    </row>
    <row r="121" spans="1:101" x14ac:dyDescent="0.3">
      <c r="A121" s="120" t="s">
        <v>1332</v>
      </c>
      <c r="B121" s="120" t="s">
        <v>1673</v>
      </c>
      <c r="C121" s="120" t="s">
        <v>1674</v>
      </c>
      <c r="D121" s="120" t="s">
        <v>1675</v>
      </c>
      <c r="E121" s="120" t="s">
        <v>1676</v>
      </c>
      <c r="F121" s="120" t="s">
        <v>1677</v>
      </c>
      <c r="G121" s="120" t="s">
        <v>143</v>
      </c>
      <c r="I121" s="121">
        <v>0.05</v>
      </c>
      <c r="L121" s="120"/>
      <c r="M121" s="120" t="s">
        <v>528</v>
      </c>
      <c r="N121" s="120" t="s">
        <v>109</v>
      </c>
      <c r="O121" s="120">
        <v>100</v>
      </c>
      <c r="P121" s="120" t="s">
        <v>367</v>
      </c>
      <c r="Q121" s="120" t="s">
        <v>367</v>
      </c>
      <c r="R121" t="str">
        <f>IFERROR(VLOOKUP(S121,'[1]Effects Code'!$C:$D,2,FALSE), S121)</f>
        <v>Lipid peroxidation</v>
      </c>
      <c r="S121" s="120" t="s">
        <v>1678</v>
      </c>
      <c r="T121" s="120">
        <v>4</v>
      </c>
      <c r="U121" s="120" t="s">
        <v>122</v>
      </c>
      <c r="V121" s="120" t="str">
        <f t="shared" si="1"/>
        <v>Poeciliidae, 4</v>
      </c>
      <c r="W121" s="120" t="s">
        <v>526</v>
      </c>
      <c r="X121" s="120">
        <v>160914</v>
      </c>
      <c r="Y121" s="123">
        <v>2075955</v>
      </c>
      <c r="Z121" s="120">
        <v>2011</v>
      </c>
      <c r="AA121" s="120" t="s">
        <v>1679</v>
      </c>
      <c r="AB121" s="120" t="s">
        <v>1680</v>
      </c>
      <c r="AC121" s="120" t="s">
        <v>1681</v>
      </c>
      <c r="AD121" s="121">
        <v>0.05</v>
      </c>
      <c r="AF121" s="120" t="s">
        <v>528</v>
      </c>
      <c r="AH121" s="120" t="s">
        <v>147</v>
      </c>
      <c r="AI121" s="120">
        <v>28</v>
      </c>
      <c r="AL121" s="120" t="s">
        <v>220</v>
      </c>
      <c r="AM121" s="120" t="s">
        <v>110</v>
      </c>
      <c r="AN121" s="120" t="s">
        <v>1682</v>
      </c>
      <c r="AO121" s="120" t="s">
        <v>525</v>
      </c>
      <c r="AP121" s="120" t="s">
        <v>119</v>
      </c>
      <c r="AQ121" s="120" t="s">
        <v>526</v>
      </c>
      <c r="AR121" s="120">
        <v>333415</v>
      </c>
      <c r="AT121" s="120">
        <v>96</v>
      </c>
      <c r="AY121" s="120" t="s">
        <v>276</v>
      </c>
      <c r="BE121" s="120" t="s">
        <v>123</v>
      </c>
      <c r="BG121" s="120">
        <v>50</v>
      </c>
      <c r="BL121" s="120" t="s">
        <v>544</v>
      </c>
      <c r="BN121" s="120">
        <v>50</v>
      </c>
      <c r="CM121" s="120">
        <v>1</v>
      </c>
      <c r="CN121" s="120" t="s">
        <v>125</v>
      </c>
      <c r="CO121" s="120" t="s">
        <v>1683</v>
      </c>
      <c r="CU121" s="120" t="s">
        <v>126</v>
      </c>
      <c r="CV121" s="120" t="s">
        <v>1344</v>
      </c>
      <c r="CW121" s="120" t="s">
        <v>1684</v>
      </c>
    </row>
    <row r="122" spans="1:101" x14ac:dyDescent="0.3">
      <c r="A122" s="120" t="s">
        <v>1332</v>
      </c>
      <c r="B122" s="120" t="s">
        <v>1673</v>
      </c>
      <c r="C122" s="120" t="s">
        <v>1674</v>
      </c>
      <c r="D122" s="120" t="s">
        <v>1675</v>
      </c>
      <c r="E122" s="120" t="s">
        <v>1676</v>
      </c>
      <c r="F122" s="120" t="s">
        <v>1677</v>
      </c>
      <c r="G122" s="120" t="s">
        <v>143</v>
      </c>
      <c r="I122" s="121">
        <v>0.05</v>
      </c>
      <c r="L122" s="120"/>
      <c r="M122" s="120" t="s">
        <v>528</v>
      </c>
      <c r="N122" s="120" t="s">
        <v>109</v>
      </c>
      <c r="O122" s="120">
        <v>100</v>
      </c>
      <c r="P122" s="120" t="s">
        <v>172</v>
      </c>
      <c r="Q122" s="120" t="s">
        <v>173</v>
      </c>
      <c r="R122" t="str">
        <f>IFERROR(VLOOKUP(S122,'[1]Effects Code'!$C:$D,2,FALSE), S122)</f>
        <v>Acetylcholinesterase</v>
      </c>
      <c r="S122" s="120" t="s">
        <v>174</v>
      </c>
      <c r="T122" s="120">
        <v>4</v>
      </c>
      <c r="U122" s="120" t="s">
        <v>122</v>
      </c>
      <c r="V122" s="120" t="str">
        <f t="shared" si="1"/>
        <v>Poeciliidae, 4</v>
      </c>
      <c r="W122" s="120" t="s">
        <v>526</v>
      </c>
      <c r="X122" s="120">
        <v>160914</v>
      </c>
      <c r="Y122" s="123">
        <v>2075955</v>
      </c>
      <c r="Z122" s="120">
        <v>2011</v>
      </c>
      <c r="AA122" s="120" t="s">
        <v>1679</v>
      </c>
      <c r="AB122" s="120" t="s">
        <v>1680</v>
      </c>
      <c r="AC122" s="120" t="s">
        <v>1681</v>
      </c>
      <c r="AD122" s="121">
        <v>0.05</v>
      </c>
      <c r="AF122" s="120" t="s">
        <v>528</v>
      </c>
      <c r="AH122" s="120" t="s">
        <v>147</v>
      </c>
      <c r="AI122" s="120">
        <v>28</v>
      </c>
      <c r="AL122" s="120" t="s">
        <v>220</v>
      </c>
      <c r="AM122" s="120" t="s">
        <v>110</v>
      </c>
      <c r="AN122" s="120" t="s">
        <v>1682</v>
      </c>
      <c r="AO122" s="120" t="s">
        <v>525</v>
      </c>
      <c r="AP122" s="120" t="s">
        <v>119</v>
      </c>
      <c r="AQ122" s="120" t="s">
        <v>526</v>
      </c>
      <c r="AR122" s="120">
        <v>333415</v>
      </c>
      <c r="AT122" s="120">
        <v>96</v>
      </c>
      <c r="AY122" s="120" t="s">
        <v>276</v>
      </c>
      <c r="BE122" s="120" t="s">
        <v>123</v>
      </c>
      <c r="BG122" s="120">
        <v>50</v>
      </c>
      <c r="BL122" s="120" t="s">
        <v>544</v>
      </c>
      <c r="BN122" s="120">
        <v>50</v>
      </c>
      <c r="CM122" s="120">
        <v>1</v>
      </c>
      <c r="CN122" s="120" t="s">
        <v>125</v>
      </c>
      <c r="CO122" s="120" t="s">
        <v>1683</v>
      </c>
      <c r="CU122" s="120" t="s">
        <v>126</v>
      </c>
      <c r="CV122" s="120" t="s">
        <v>1344</v>
      </c>
      <c r="CW122" s="120" t="s">
        <v>1684</v>
      </c>
    </row>
    <row r="123" spans="1:101" x14ac:dyDescent="0.3">
      <c r="A123" s="120" t="s">
        <v>1332</v>
      </c>
      <c r="B123" s="120" t="s">
        <v>1673</v>
      </c>
      <c r="C123" s="120" t="s">
        <v>1674</v>
      </c>
      <c r="D123" s="120" t="s">
        <v>1675</v>
      </c>
      <c r="E123" s="120" t="s">
        <v>1676</v>
      </c>
      <c r="F123" s="120" t="s">
        <v>1677</v>
      </c>
      <c r="G123" s="120" t="s">
        <v>143</v>
      </c>
      <c r="I123" s="121">
        <v>0.05</v>
      </c>
      <c r="L123" s="120"/>
      <c r="M123" s="120" t="s">
        <v>528</v>
      </c>
      <c r="N123" s="120" t="s">
        <v>109</v>
      </c>
      <c r="O123" s="120">
        <v>100</v>
      </c>
      <c r="P123" s="120" t="s">
        <v>367</v>
      </c>
      <c r="Q123" s="120" t="s">
        <v>367</v>
      </c>
      <c r="R123" t="str">
        <f>IFERROR(VLOOKUP(S123,'[1]Effects Code'!$C:$D,2,FALSE), S123)</f>
        <v>Lipid peroxidation</v>
      </c>
      <c r="S123" s="120" t="s">
        <v>1678</v>
      </c>
      <c r="T123" s="120">
        <v>4</v>
      </c>
      <c r="U123" s="120" t="s">
        <v>122</v>
      </c>
      <c r="V123" s="120" t="str">
        <f t="shared" si="1"/>
        <v>Poeciliidae, 4</v>
      </c>
      <c r="W123" s="120" t="s">
        <v>526</v>
      </c>
      <c r="X123" s="120">
        <v>160914</v>
      </c>
      <c r="Y123" s="123">
        <v>2075955</v>
      </c>
      <c r="Z123" s="120">
        <v>2011</v>
      </c>
      <c r="AA123" s="120" t="s">
        <v>1679</v>
      </c>
      <c r="AB123" s="120" t="s">
        <v>1680</v>
      </c>
      <c r="AC123" s="120" t="s">
        <v>1681</v>
      </c>
      <c r="AD123" s="121">
        <v>0.05</v>
      </c>
      <c r="AF123" s="120" t="s">
        <v>528</v>
      </c>
      <c r="AH123" s="120" t="s">
        <v>147</v>
      </c>
      <c r="AI123" s="120">
        <v>28</v>
      </c>
      <c r="AL123" s="120" t="s">
        <v>220</v>
      </c>
      <c r="AM123" s="120" t="s">
        <v>110</v>
      </c>
      <c r="AN123" s="120" t="s">
        <v>1682</v>
      </c>
      <c r="AO123" s="120" t="s">
        <v>525</v>
      </c>
      <c r="AP123" s="120" t="s">
        <v>119</v>
      </c>
      <c r="AQ123" s="120" t="s">
        <v>526</v>
      </c>
      <c r="AR123" s="120">
        <v>333415</v>
      </c>
      <c r="AT123" s="120">
        <v>96</v>
      </c>
      <c r="AY123" s="120" t="s">
        <v>276</v>
      </c>
      <c r="BE123" s="120" t="s">
        <v>123</v>
      </c>
      <c r="BG123" s="120">
        <v>50</v>
      </c>
      <c r="BL123" s="120" t="s">
        <v>544</v>
      </c>
      <c r="BN123" s="120">
        <v>50</v>
      </c>
      <c r="CM123" s="120">
        <v>1</v>
      </c>
      <c r="CN123" s="120" t="s">
        <v>125</v>
      </c>
      <c r="CO123" s="120" t="s">
        <v>1683</v>
      </c>
      <c r="CU123" s="120" t="s">
        <v>126</v>
      </c>
      <c r="CV123" s="120" t="s">
        <v>1344</v>
      </c>
      <c r="CW123" s="120" t="s">
        <v>1684</v>
      </c>
    </row>
    <row r="124" spans="1:101" x14ac:dyDescent="0.3">
      <c r="A124" s="120" t="s">
        <v>1332</v>
      </c>
      <c r="B124" s="120" t="s">
        <v>1673</v>
      </c>
      <c r="C124" s="120" t="s">
        <v>1674</v>
      </c>
      <c r="D124" s="120" t="s">
        <v>1675</v>
      </c>
      <c r="E124" s="120" t="s">
        <v>1676</v>
      </c>
      <c r="F124" s="120" t="s">
        <v>1677</v>
      </c>
      <c r="G124" s="120" t="s">
        <v>143</v>
      </c>
      <c r="I124" s="121">
        <v>0.05</v>
      </c>
      <c r="L124" s="120"/>
      <c r="M124" s="120" t="s">
        <v>528</v>
      </c>
      <c r="N124" s="120" t="s">
        <v>109</v>
      </c>
      <c r="O124" s="120">
        <v>100</v>
      </c>
      <c r="P124" s="120" t="s">
        <v>367</v>
      </c>
      <c r="Q124" s="120" t="s">
        <v>367</v>
      </c>
      <c r="R124" t="str">
        <f>IFERROR(VLOOKUP(S124,'[1]Effects Code'!$C:$D,2,FALSE), S124)</f>
        <v>Lipid peroxidation</v>
      </c>
      <c r="S124" s="120" t="s">
        <v>1678</v>
      </c>
      <c r="T124" s="120">
        <v>4</v>
      </c>
      <c r="U124" s="120" t="s">
        <v>122</v>
      </c>
      <c r="V124" s="120" t="str">
        <f t="shared" si="1"/>
        <v>Poeciliidae, 4</v>
      </c>
      <c r="W124" s="120" t="s">
        <v>526</v>
      </c>
      <c r="X124" s="120">
        <v>160914</v>
      </c>
      <c r="Y124" s="123">
        <v>2075955</v>
      </c>
      <c r="Z124" s="120">
        <v>2011</v>
      </c>
      <c r="AA124" s="120" t="s">
        <v>1679</v>
      </c>
      <c r="AB124" s="120" t="s">
        <v>1680</v>
      </c>
      <c r="AC124" s="120" t="s">
        <v>1681</v>
      </c>
      <c r="AD124" s="121">
        <v>0.05</v>
      </c>
      <c r="AF124" s="120" t="s">
        <v>528</v>
      </c>
      <c r="AH124" s="120" t="s">
        <v>147</v>
      </c>
      <c r="AI124" s="120">
        <v>28</v>
      </c>
      <c r="AL124" s="120" t="s">
        <v>220</v>
      </c>
      <c r="AM124" s="120" t="s">
        <v>110</v>
      </c>
      <c r="AN124" s="120" t="s">
        <v>1682</v>
      </c>
      <c r="AO124" s="120" t="s">
        <v>525</v>
      </c>
      <c r="AP124" s="120" t="s">
        <v>119</v>
      </c>
      <c r="AQ124" s="120" t="s">
        <v>526</v>
      </c>
      <c r="AR124" s="120">
        <v>333415</v>
      </c>
      <c r="AT124" s="120">
        <v>96</v>
      </c>
      <c r="AY124" s="120" t="s">
        <v>276</v>
      </c>
      <c r="BE124" s="120" t="s">
        <v>123</v>
      </c>
      <c r="BG124" s="120">
        <v>50</v>
      </c>
      <c r="BL124" s="120" t="s">
        <v>544</v>
      </c>
      <c r="BN124" s="120">
        <v>50</v>
      </c>
      <c r="CM124" s="120">
        <v>1</v>
      </c>
      <c r="CN124" s="120" t="s">
        <v>125</v>
      </c>
      <c r="CO124" s="120" t="s">
        <v>1683</v>
      </c>
      <c r="CU124" s="120" t="s">
        <v>126</v>
      </c>
      <c r="CV124" s="120" t="s">
        <v>1344</v>
      </c>
      <c r="CW124" s="120" t="s">
        <v>1684</v>
      </c>
    </row>
    <row r="125" spans="1:101" x14ac:dyDescent="0.3">
      <c r="A125" s="120" t="s">
        <v>1332</v>
      </c>
      <c r="B125" s="120" t="s">
        <v>1544</v>
      </c>
      <c r="C125" s="120" t="s">
        <v>1545</v>
      </c>
      <c r="D125" s="120" t="s">
        <v>1546</v>
      </c>
      <c r="E125" s="120" t="s">
        <v>1547</v>
      </c>
      <c r="F125" s="120" t="s">
        <v>1548</v>
      </c>
      <c r="G125" s="120" t="s">
        <v>136</v>
      </c>
      <c r="I125" s="121">
        <v>5.3999999999999999E-2</v>
      </c>
      <c r="M125" s="120" t="s">
        <v>528</v>
      </c>
      <c r="N125" s="120" t="s">
        <v>109</v>
      </c>
      <c r="O125" s="120">
        <v>88</v>
      </c>
      <c r="P125" s="120" t="s">
        <v>102</v>
      </c>
      <c r="Q125" s="120" t="s">
        <v>102</v>
      </c>
      <c r="R125" t="str">
        <f>IFERROR(VLOOKUP(S125,'[1]Effects Code'!$C:$D,2,FALSE), S125)</f>
        <v>Mortality</v>
      </c>
      <c r="S125" s="120" t="s">
        <v>184</v>
      </c>
      <c r="T125" s="120">
        <v>70</v>
      </c>
      <c r="U125" s="120" t="s">
        <v>122</v>
      </c>
      <c r="V125" s="120" t="str">
        <f t="shared" si="1"/>
        <v>Centrarchidae, 70</v>
      </c>
      <c r="W125" s="120" t="s">
        <v>526</v>
      </c>
      <c r="X125" s="120">
        <v>16753</v>
      </c>
      <c r="Y125" s="123">
        <v>1187546</v>
      </c>
      <c r="Z125" s="120">
        <v>1996</v>
      </c>
      <c r="AA125" s="120" t="s">
        <v>578</v>
      </c>
      <c r="AB125" s="120" t="s">
        <v>579</v>
      </c>
      <c r="AC125" s="120" t="s">
        <v>580</v>
      </c>
      <c r="AD125" s="121">
        <v>5.3999999999999999E-2</v>
      </c>
      <c r="AE125" s="121"/>
      <c r="AF125" s="120" t="s">
        <v>528</v>
      </c>
      <c r="AG125" s="120" t="s">
        <v>314</v>
      </c>
      <c r="AH125" s="120" t="s">
        <v>323</v>
      </c>
      <c r="AI125" s="120">
        <v>2</v>
      </c>
      <c r="AM125" s="120" t="s">
        <v>110</v>
      </c>
      <c r="AN125" s="120" t="s">
        <v>1491</v>
      </c>
      <c r="AO125" s="120" t="s">
        <v>525</v>
      </c>
      <c r="AP125" s="120" t="s">
        <v>119</v>
      </c>
      <c r="AQ125" s="120" t="s">
        <v>526</v>
      </c>
      <c r="AR125" s="120">
        <v>333415</v>
      </c>
      <c r="AT125" s="120">
        <v>70</v>
      </c>
      <c r="AY125" s="120" t="s">
        <v>122</v>
      </c>
      <c r="BE125" s="120" t="s">
        <v>158</v>
      </c>
      <c r="BG125" s="120">
        <v>54</v>
      </c>
      <c r="BL125" s="120" t="s">
        <v>544</v>
      </c>
      <c r="BN125" s="120">
        <v>54</v>
      </c>
      <c r="BT125" s="121"/>
      <c r="BV125" s="121"/>
      <c r="CD125" s="121"/>
      <c r="CN125" s="120" t="s">
        <v>176</v>
      </c>
      <c r="CO125" s="120" t="s">
        <v>576</v>
      </c>
      <c r="CP125" s="120" t="s">
        <v>577</v>
      </c>
      <c r="CQ125" s="120" t="s">
        <v>568</v>
      </c>
      <c r="CU125" s="120" t="s">
        <v>192</v>
      </c>
      <c r="CV125" s="120" t="s">
        <v>315</v>
      </c>
      <c r="CW125" s="120" t="s">
        <v>1598</v>
      </c>
    </row>
    <row r="126" spans="1:101" x14ac:dyDescent="0.3">
      <c r="A126" s="120" t="s">
        <v>1332</v>
      </c>
      <c r="B126" s="120" t="s">
        <v>1544</v>
      </c>
      <c r="C126" s="120" t="s">
        <v>1545</v>
      </c>
      <c r="D126" s="120" t="s">
        <v>1546</v>
      </c>
      <c r="E126" s="120" t="s">
        <v>1547</v>
      </c>
      <c r="F126" s="120" t="s">
        <v>1548</v>
      </c>
      <c r="G126" s="120" t="s">
        <v>117</v>
      </c>
      <c r="I126" s="121">
        <v>0.06</v>
      </c>
      <c r="M126" s="120" t="s">
        <v>528</v>
      </c>
      <c r="N126" s="120" t="s">
        <v>109</v>
      </c>
      <c r="O126" s="120">
        <v>100</v>
      </c>
      <c r="P126" s="120" t="s">
        <v>172</v>
      </c>
      <c r="Q126" s="120" t="s">
        <v>1213</v>
      </c>
      <c r="R126" t="str">
        <f>IFERROR(VLOOKUP(S126,'[1]Effects Code'!$C:$D,2,FALSE), S126)</f>
        <v>17-beta Estradiol</v>
      </c>
      <c r="S126" s="120" t="s">
        <v>1558</v>
      </c>
      <c r="T126" s="120">
        <v>1</v>
      </c>
      <c r="U126" s="120" t="s">
        <v>122</v>
      </c>
      <c r="V126" s="120" t="str">
        <f t="shared" si="1"/>
        <v>Centrarchidae, 1</v>
      </c>
      <c r="W126" s="120" t="s">
        <v>526</v>
      </c>
      <c r="X126" s="120">
        <v>76753</v>
      </c>
      <c r="Y126" s="123">
        <v>1255262</v>
      </c>
      <c r="Z126" s="120">
        <v>2005</v>
      </c>
      <c r="AA126" s="120" t="s">
        <v>1685</v>
      </c>
      <c r="AB126" s="120" t="s">
        <v>1686</v>
      </c>
      <c r="AC126" s="120" t="s">
        <v>1687</v>
      </c>
      <c r="AD126" s="121">
        <v>0.06</v>
      </c>
      <c r="AE126" s="121"/>
      <c r="AF126" s="120" t="s">
        <v>528</v>
      </c>
      <c r="AI126" s="120">
        <v>2</v>
      </c>
      <c r="AM126" s="120" t="s">
        <v>110</v>
      </c>
      <c r="AN126" s="120" t="s">
        <v>1491</v>
      </c>
      <c r="AO126" s="120" t="s">
        <v>525</v>
      </c>
      <c r="AP126" s="120" t="s">
        <v>119</v>
      </c>
      <c r="AQ126" s="120" t="s">
        <v>526</v>
      </c>
      <c r="AR126" s="120">
        <v>333415</v>
      </c>
      <c r="AT126" s="120">
        <v>24</v>
      </c>
      <c r="AY126" s="120" t="s">
        <v>276</v>
      </c>
      <c r="BE126" s="120" t="s">
        <v>123</v>
      </c>
      <c r="BG126" s="120">
        <v>60</v>
      </c>
      <c r="BL126" s="120" t="s">
        <v>544</v>
      </c>
      <c r="BN126" s="120">
        <v>60</v>
      </c>
      <c r="BT126" s="121"/>
      <c r="BV126" s="121"/>
      <c r="CD126" s="121"/>
      <c r="CM126" s="120">
        <v>1</v>
      </c>
      <c r="CN126" s="120" t="s">
        <v>125</v>
      </c>
      <c r="CO126" s="120">
        <v>7.25</v>
      </c>
      <c r="CP126" s="120">
        <v>125.5</v>
      </c>
      <c r="CQ126" s="120" t="s">
        <v>544</v>
      </c>
      <c r="CU126" s="120" t="s">
        <v>126</v>
      </c>
      <c r="CV126" s="120" t="s">
        <v>123</v>
      </c>
      <c r="CW126" s="120" t="s">
        <v>1688</v>
      </c>
    </row>
    <row r="127" spans="1:101" x14ac:dyDescent="0.3">
      <c r="A127" s="120" t="s">
        <v>1332</v>
      </c>
      <c r="B127" s="120" t="s">
        <v>1544</v>
      </c>
      <c r="C127" s="120" t="s">
        <v>1545</v>
      </c>
      <c r="D127" s="120" t="s">
        <v>1546</v>
      </c>
      <c r="E127" s="120" t="s">
        <v>1547</v>
      </c>
      <c r="F127" s="120" t="s">
        <v>1548</v>
      </c>
      <c r="G127" s="120" t="s">
        <v>117</v>
      </c>
      <c r="I127" s="121">
        <v>0.06</v>
      </c>
      <c r="M127" s="120" t="s">
        <v>528</v>
      </c>
      <c r="N127" s="120" t="s">
        <v>109</v>
      </c>
      <c r="O127" s="120">
        <v>100</v>
      </c>
      <c r="P127" s="120" t="s">
        <v>154</v>
      </c>
      <c r="Q127" s="120" t="s">
        <v>300</v>
      </c>
      <c r="R127" t="str">
        <f>IFERROR(VLOOKUP(S127,'[1]Effects Code'!$C:$D,2,FALSE), S127)</f>
        <v>Sexual development</v>
      </c>
      <c r="S127" s="120" t="s">
        <v>1689</v>
      </c>
      <c r="T127" s="120">
        <v>1</v>
      </c>
      <c r="U127" s="120" t="s">
        <v>122</v>
      </c>
      <c r="V127" s="120" t="str">
        <f t="shared" si="1"/>
        <v>Centrarchidae, 1</v>
      </c>
      <c r="W127" s="120" t="s">
        <v>526</v>
      </c>
      <c r="X127" s="120">
        <v>84753</v>
      </c>
      <c r="Y127" s="123">
        <v>1255401</v>
      </c>
      <c r="Z127" s="120">
        <v>2003</v>
      </c>
      <c r="AA127" s="120" t="s">
        <v>1690</v>
      </c>
      <c r="AB127" s="120" t="s">
        <v>1691</v>
      </c>
      <c r="AC127" s="120" t="s">
        <v>1692</v>
      </c>
      <c r="AD127" s="121">
        <v>0.06</v>
      </c>
      <c r="AE127" s="121"/>
      <c r="AF127" s="120" t="s">
        <v>528</v>
      </c>
      <c r="AI127" s="120">
        <v>2</v>
      </c>
      <c r="AM127" s="120" t="s">
        <v>110</v>
      </c>
      <c r="AN127" s="120" t="s">
        <v>1491</v>
      </c>
      <c r="AO127" s="120" t="s">
        <v>525</v>
      </c>
      <c r="AP127" s="120" t="s">
        <v>119</v>
      </c>
      <c r="AQ127" s="120" t="s">
        <v>526</v>
      </c>
      <c r="AR127" s="120">
        <v>333415</v>
      </c>
      <c r="AT127" s="120">
        <v>24</v>
      </c>
      <c r="AY127" s="120" t="s">
        <v>276</v>
      </c>
      <c r="BE127" s="120" t="s">
        <v>123</v>
      </c>
      <c r="BG127" s="120">
        <v>60</v>
      </c>
      <c r="BL127" s="120" t="s">
        <v>544</v>
      </c>
      <c r="BN127" s="120">
        <v>60</v>
      </c>
      <c r="BT127" s="121"/>
      <c r="BV127" s="121"/>
      <c r="CD127" s="121"/>
      <c r="CM127" s="120">
        <v>1</v>
      </c>
      <c r="CN127" s="120" t="s">
        <v>125</v>
      </c>
      <c r="CO127" s="120">
        <v>7</v>
      </c>
      <c r="CP127" s="120">
        <v>125.12</v>
      </c>
      <c r="CQ127" s="120" t="s">
        <v>528</v>
      </c>
      <c r="CU127" s="120" t="s">
        <v>126</v>
      </c>
      <c r="CV127" s="120" t="s">
        <v>1344</v>
      </c>
      <c r="CW127" s="120" t="s">
        <v>1693</v>
      </c>
    </row>
    <row r="128" spans="1:101" x14ac:dyDescent="0.3">
      <c r="A128" s="120" t="s">
        <v>1332</v>
      </c>
      <c r="B128" s="120" t="s">
        <v>1333</v>
      </c>
      <c r="C128" s="120" t="s">
        <v>1334</v>
      </c>
      <c r="D128" s="120" t="s">
        <v>1335</v>
      </c>
      <c r="E128" s="120" t="s">
        <v>1336</v>
      </c>
      <c r="F128" s="120" t="s">
        <v>1337</v>
      </c>
      <c r="G128" s="120" t="s">
        <v>157</v>
      </c>
      <c r="I128" s="121">
        <v>0.06</v>
      </c>
      <c r="J128" s="120" t="s">
        <v>143</v>
      </c>
      <c r="L128" s="120">
        <v>0.6</v>
      </c>
      <c r="M128" s="120" t="s">
        <v>528</v>
      </c>
      <c r="N128" s="120" t="s">
        <v>109</v>
      </c>
      <c r="O128" s="120">
        <v>60</v>
      </c>
      <c r="P128" s="120" t="s">
        <v>102</v>
      </c>
      <c r="Q128" s="120" t="s">
        <v>102</v>
      </c>
      <c r="R128" t="str">
        <f>IFERROR(VLOOKUP(S128,'[1]Effects Code'!$C:$D,2,FALSE), S128)</f>
        <v>Mortality</v>
      </c>
      <c r="S128" s="120" t="s">
        <v>184</v>
      </c>
      <c r="T128" s="120">
        <v>3</v>
      </c>
      <c r="U128" s="120" t="s">
        <v>122</v>
      </c>
      <c r="V128" s="120" t="str">
        <f t="shared" si="1"/>
        <v>Cyprinidae, 3</v>
      </c>
      <c r="W128" s="120" t="s">
        <v>526</v>
      </c>
      <c r="X128" s="120">
        <v>100841</v>
      </c>
      <c r="Y128" s="123">
        <v>1337980</v>
      </c>
      <c r="Z128" s="120">
        <v>2007</v>
      </c>
      <c r="AA128" s="120" t="s">
        <v>1501</v>
      </c>
      <c r="AB128" s="120" t="s">
        <v>1502</v>
      </c>
      <c r="AC128" s="120" t="s">
        <v>1503</v>
      </c>
      <c r="AD128" s="121">
        <v>0.06</v>
      </c>
      <c r="AE128" s="120">
        <v>0.6</v>
      </c>
      <c r="AF128" s="120" t="s">
        <v>528</v>
      </c>
      <c r="AH128" s="120" t="s">
        <v>147</v>
      </c>
      <c r="AI128" s="120">
        <v>21</v>
      </c>
      <c r="AL128" s="120" t="s">
        <v>1504</v>
      </c>
      <c r="AM128" s="120" t="s">
        <v>110</v>
      </c>
      <c r="AN128" s="120" t="s">
        <v>1342</v>
      </c>
      <c r="AO128" s="120" t="s">
        <v>525</v>
      </c>
      <c r="AP128" s="120" t="s">
        <v>119</v>
      </c>
      <c r="AQ128" s="120" t="s">
        <v>526</v>
      </c>
      <c r="AR128" s="120">
        <v>333415</v>
      </c>
      <c r="AT128" s="120">
        <v>3</v>
      </c>
      <c r="AY128" s="120" t="s">
        <v>122</v>
      </c>
      <c r="BE128" s="120" t="s">
        <v>123</v>
      </c>
      <c r="BG128" s="120">
        <v>100</v>
      </c>
      <c r="BL128" s="120" t="s">
        <v>544</v>
      </c>
      <c r="BN128" s="120">
        <v>60</v>
      </c>
      <c r="BX128" s="120">
        <v>1000</v>
      </c>
      <c r="CD128" s="120">
        <v>600</v>
      </c>
      <c r="CM128" s="120">
        <v>4</v>
      </c>
      <c r="CN128" s="120" t="s">
        <v>125</v>
      </c>
      <c r="CO128" s="120" t="s">
        <v>1505</v>
      </c>
      <c r="CU128" s="120" t="s">
        <v>126</v>
      </c>
      <c r="CV128" s="120" t="s">
        <v>545</v>
      </c>
      <c r="CW128" s="120" t="s">
        <v>1694</v>
      </c>
    </row>
    <row r="129" spans="1:101" x14ac:dyDescent="0.3">
      <c r="A129" s="120" t="s">
        <v>1332</v>
      </c>
      <c r="B129" s="120" t="s">
        <v>1333</v>
      </c>
      <c r="C129" s="120" t="s">
        <v>1334</v>
      </c>
      <c r="D129" s="120" t="s">
        <v>1335</v>
      </c>
      <c r="E129" s="120" t="s">
        <v>1336</v>
      </c>
      <c r="F129" s="120" t="s">
        <v>1337</v>
      </c>
      <c r="G129" s="120" t="s">
        <v>143</v>
      </c>
      <c r="I129" s="121">
        <v>0.06</v>
      </c>
      <c r="M129" s="120" t="s">
        <v>528</v>
      </c>
      <c r="N129" s="120" t="s">
        <v>109</v>
      </c>
      <c r="O129" s="120">
        <v>100</v>
      </c>
      <c r="P129" s="120" t="s">
        <v>172</v>
      </c>
      <c r="Q129" s="120" t="s">
        <v>172</v>
      </c>
      <c r="R129" t="str">
        <f>IFERROR(VLOOKUP(S129,'[1]Effects Code'!$C:$D,2,FALSE), S129)</f>
        <v>Hemoglobin</v>
      </c>
      <c r="S129" s="120" t="s">
        <v>1695</v>
      </c>
      <c r="T129" s="120">
        <v>10</v>
      </c>
      <c r="U129" s="120" t="s">
        <v>122</v>
      </c>
      <c r="V129" s="120" t="str">
        <f t="shared" si="1"/>
        <v>Cyprinidae, 10</v>
      </c>
      <c r="W129" s="120" t="s">
        <v>526</v>
      </c>
      <c r="X129" s="120">
        <v>120738</v>
      </c>
      <c r="Y129" s="123">
        <v>1338647</v>
      </c>
      <c r="Z129" s="120">
        <v>2008</v>
      </c>
      <c r="AA129" s="120" t="s">
        <v>1696</v>
      </c>
      <c r="AB129" s="120" t="s">
        <v>1697</v>
      </c>
      <c r="AC129" s="120" t="s">
        <v>1698</v>
      </c>
      <c r="AD129" s="121">
        <v>0.06</v>
      </c>
      <c r="AE129" s="121"/>
      <c r="AF129" s="120" t="s">
        <v>528</v>
      </c>
      <c r="AI129" s="120">
        <v>21</v>
      </c>
      <c r="AM129" s="120" t="s">
        <v>110</v>
      </c>
      <c r="AN129" s="120" t="s">
        <v>1342</v>
      </c>
      <c r="AO129" s="120" t="s">
        <v>525</v>
      </c>
      <c r="AP129" s="120" t="s">
        <v>119</v>
      </c>
      <c r="AQ129" s="120" t="s">
        <v>526</v>
      </c>
      <c r="AR129" s="120">
        <v>333415</v>
      </c>
      <c r="AT129" s="120">
        <v>10</v>
      </c>
      <c r="AY129" s="120" t="s">
        <v>122</v>
      </c>
      <c r="BE129" s="120" t="s">
        <v>123</v>
      </c>
      <c r="BG129" s="120">
        <v>60</v>
      </c>
      <c r="BL129" s="120" t="s">
        <v>544</v>
      </c>
      <c r="BN129" s="121">
        <v>60</v>
      </c>
      <c r="CD129" s="121"/>
      <c r="CM129" s="120">
        <v>2</v>
      </c>
      <c r="CN129" s="120" t="s">
        <v>125</v>
      </c>
      <c r="CU129" s="120" t="s">
        <v>126</v>
      </c>
      <c r="CV129" s="120" t="s">
        <v>187</v>
      </c>
      <c r="CW129" s="120" t="s">
        <v>1699</v>
      </c>
    </row>
    <row r="130" spans="1:101" x14ac:dyDescent="0.3">
      <c r="A130" s="120" t="s">
        <v>1332</v>
      </c>
      <c r="B130" s="120" t="s">
        <v>1333</v>
      </c>
      <c r="C130" s="120" t="s">
        <v>1334</v>
      </c>
      <c r="D130" s="120" t="s">
        <v>1335</v>
      </c>
      <c r="E130" s="120" t="s">
        <v>1336</v>
      </c>
      <c r="F130" s="120" t="s">
        <v>1337</v>
      </c>
      <c r="G130" s="120" t="s">
        <v>143</v>
      </c>
      <c r="I130" s="121">
        <v>0.06</v>
      </c>
      <c r="M130" s="120" t="s">
        <v>528</v>
      </c>
      <c r="N130" s="120" t="s">
        <v>109</v>
      </c>
      <c r="O130" s="120">
        <v>100</v>
      </c>
      <c r="P130" s="120" t="s">
        <v>1002</v>
      </c>
      <c r="Q130" s="120" t="s">
        <v>1002</v>
      </c>
      <c r="R130" t="str">
        <f>IFERROR(VLOOKUP(S130,'[1]Effects Code'!$C:$D,2,FALSE), S130)</f>
        <v>Red blood cell</v>
      </c>
      <c r="S130" s="120" t="s">
        <v>1525</v>
      </c>
      <c r="T130" s="120">
        <v>10</v>
      </c>
      <c r="U130" s="120" t="s">
        <v>122</v>
      </c>
      <c r="V130" s="120" t="str">
        <f t="shared" si="1"/>
        <v>Cyprinidae, 10</v>
      </c>
      <c r="W130" s="120" t="s">
        <v>526</v>
      </c>
      <c r="X130" s="120">
        <v>120738</v>
      </c>
      <c r="Y130" s="123">
        <v>1338646</v>
      </c>
      <c r="Z130" s="120">
        <v>2008</v>
      </c>
      <c r="AA130" s="120" t="s">
        <v>1696</v>
      </c>
      <c r="AB130" s="120" t="s">
        <v>1697</v>
      </c>
      <c r="AC130" s="120" t="s">
        <v>1698</v>
      </c>
      <c r="AD130" s="121">
        <v>0.06</v>
      </c>
      <c r="AE130" s="121"/>
      <c r="AF130" s="120" t="s">
        <v>528</v>
      </c>
      <c r="AI130" s="120">
        <v>21</v>
      </c>
      <c r="AM130" s="120" t="s">
        <v>110</v>
      </c>
      <c r="AN130" s="120" t="s">
        <v>1342</v>
      </c>
      <c r="AO130" s="120" t="s">
        <v>525</v>
      </c>
      <c r="AP130" s="120" t="s">
        <v>119</v>
      </c>
      <c r="AQ130" s="120" t="s">
        <v>526</v>
      </c>
      <c r="AR130" s="120">
        <v>333415</v>
      </c>
      <c r="AT130" s="120">
        <v>10</v>
      </c>
      <c r="AY130" s="120" t="s">
        <v>122</v>
      </c>
      <c r="BE130" s="120" t="s">
        <v>123</v>
      </c>
      <c r="BG130" s="120">
        <v>60</v>
      </c>
      <c r="BL130" s="120" t="s">
        <v>544</v>
      </c>
      <c r="BN130" s="121">
        <v>60</v>
      </c>
      <c r="CD130" s="121"/>
      <c r="CM130" s="120">
        <v>2</v>
      </c>
      <c r="CN130" s="120" t="s">
        <v>125</v>
      </c>
      <c r="CU130" s="120" t="s">
        <v>126</v>
      </c>
      <c r="CV130" s="120" t="s">
        <v>187</v>
      </c>
      <c r="CW130" s="120" t="s">
        <v>1700</v>
      </c>
    </row>
    <row r="131" spans="1:101" x14ac:dyDescent="0.3">
      <c r="A131" s="120" t="s">
        <v>1332</v>
      </c>
      <c r="B131" s="120" t="s">
        <v>1333</v>
      </c>
      <c r="C131" s="120" t="s">
        <v>1659</v>
      </c>
      <c r="D131" s="120" t="s">
        <v>1701</v>
      </c>
      <c r="E131" s="120" t="s">
        <v>1702</v>
      </c>
      <c r="F131" s="120" t="s">
        <v>1703</v>
      </c>
      <c r="G131" s="120" t="s">
        <v>157</v>
      </c>
      <c r="I131" s="121">
        <v>0.06</v>
      </c>
      <c r="M131" s="120" t="s">
        <v>528</v>
      </c>
      <c r="N131" s="120" t="s">
        <v>109</v>
      </c>
      <c r="O131" s="120">
        <v>100</v>
      </c>
      <c r="P131" s="120" t="s">
        <v>172</v>
      </c>
      <c r="Q131" s="120" t="s">
        <v>173</v>
      </c>
      <c r="R131" t="str">
        <f>IFERROR(VLOOKUP(S131,'[1]Effects Code'!$C:$D,2,FALSE), S131)</f>
        <v>Catalase</v>
      </c>
      <c r="S131" s="120" t="s">
        <v>1366</v>
      </c>
      <c r="T131" s="120">
        <v>1</v>
      </c>
      <c r="U131" s="120" t="s">
        <v>122</v>
      </c>
      <c r="V131" s="120" t="str">
        <f t="shared" ref="V131:V194" si="2">CONCATENATE(B131,", ",T131)</f>
        <v>Cyprinidae, 1</v>
      </c>
      <c r="W131" s="120" t="s">
        <v>526</v>
      </c>
      <c r="X131" s="120">
        <v>153739</v>
      </c>
      <c r="Y131" s="123">
        <v>1338797</v>
      </c>
      <c r="Z131" s="120">
        <v>2010</v>
      </c>
      <c r="AA131" s="120" t="s">
        <v>1704</v>
      </c>
      <c r="AB131" s="120" t="s">
        <v>1705</v>
      </c>
      <c r="AC131" s="120" t="s">
        <v>1706</v>
      </c>
      <c r="AD131" s="121">
        <v>0.06</v>
      </c>
      <c r="AE131" s="121"/>
      <c r="AF131" s="120" t="s">
        <v>528</v>
      </c>
      <c r="AI131" s="120">
        <v>42</v>
      </c>
      <c r="AL131" s="120" t="s">
        <v>1516</v>
      </c>
      <c r="AM131" s="120" t="s">
        <v>110</v>
      </c>
      <c r="AN131" s="120" t="s">
        <v>1342</v>
      </c>
      <c r="AO131" s="120" t="s">
        <v>525</v>
      </c>
      <c r="AP131" s="120" t="s">
        <v>119</v>
      </c>
      <c r="AQ131" s="120" t="s">
        <v>526</v>
      </c>
      <c r="AR131" s="120">
        <v>333415</v>
      </c>
      <c r="AT131" s="120">
        <v>24</v>
      </c>
      <c r="AY131" s="120" t="s">
        <v>276</v>
      </c>
      <c r="BE131" s="120" t="s">
        <v>123</v>
      </c>
      <c r="BG131" s="120">
        <v>60</v>
      </c>
      <c r="BL131" s="120" t="s">
        <v>544</v>
      </c>
      <c r="BN131" s="121">
        <v>60</v>
      </c>
      <c r="CD131" s="121"/>
      <c r="CM131" s="120">
        <v>3</v>
      </c>
      <c r="CN131" s="120" t="s">
        <v>125</v>
      </c>
      <c r="CO131" s="120" t="s">
        <v>1707</v>
      </c>
      <c r="CP131" s="120" t="s">
        <v>1708</v>
      </c>
      <c r="CQ131" s="120" t="s">
        <v>568</v>
      </c>
      <c r="CU131" s="120" t="s">
        <v>126</v>
      </c>
      <c r="CV131" s="120" t="s">
        <v>545</v>
      </c>
      <c r="CW131" s="120" t="s">
        <v>1709</v>
      </c>
    </row>
    <row r="132" spans="1:101" x14ac:dyDescent="0.3">
      <c r="A132" s="120" t="s">
        <v>1332</v>
      </c>
      <c r="B132" s="120" t="s">
        <v>1333</v>
      </c>
      <c r="C132" s="120" t="s">
        <v>1659</v>
      </c>
      <c r="D132" s="120" t="s">
        <v>1701</v>
      </c>
      <c r="E132" s="120" t="s">
        <v>1702</v>
      </c>
      <c r="F132" s="120" t="s">
        <v>1703</v>
      </c>
      <c r="G132" s="120" t="s">
        <v>157</v>
      </c>
      <c r="I132" s="121">
        <v>0.06</v>
      </c>
      <c r="M132" s="120" t="s">
        <v>528</v>
      </c>
      <c r="N132" s="120" t="s">
        <v>109</v>
      </c>
      <c r="O132" s="120">
        <v>100</v>
      </c>
      <c r="P132" s="120" t="s">
        <v>172</v>
      </c>
      <c r="Q132" s="120" t="s">
        <v>173</v>
      </c>
      <c r="R132" t="str">
        <f>IFERROR(VLOOKUP(S132,'[1]Effects Code'!$C:$D,2,FALSE), S132)</f>
        <v>Catalase</v>
      </c>
      <c r="S132" s="120" t="s">
        <v>1366</v>
      </c>
      <c r="T132" s="120">
        <v>2</v>
      </c>
      <c r="U132" s="120" t="s">
        <v>122</v>
      </c>
      <c r="V132" s="120" t="str">
        <f t="shared" si="2"/>
        <v>Cyprinidae, 2</v>
      </c>
      <c r="W132" s="120" t="s">
        <v>526</v>
      </c>
      <c r="X132" s="120">
        <v>153739</v>
      </c>
      <c r="Y132" s="123">
        <v>1338796</v>
      </c>
      <c r="Z132" s="120">
        <v>2010</v>
      </c>
      <c r="AA132" s="120" t="s">
        <v>1704</v>
      </c>
      <c r="AB132" s="120" t="s">
        <v>1705</v>
      </c>
      <c r="AC132" s="120" t="s">
        <v>1706</v>
      </c>
      <c r="AD132" s="121">
        <v>0.06</v>
      </c>
      <c r="AE132" s="121"/>
      <c r="AF132" s="120" t="s">
        <v>528</v>
      </c>
      <c r="AI132" s="120">
        <v>42</v>
      </c>
      <c r="AL132" s="120" t="s">
        <v>1516</v>
      </c>
      <c r="AM132" s="120" t="s">
        <v>110</v>
      </c>
      <c r="AN132" s="120" t="s">
        <v>1342</v>
      </c>
      <c r="AO132" s="120" t="s">
        <v>525</v>
      </c>
      <c r="AP132" s="120" t="s">
        <v>119</v>
      </c>
      <c r="AQ132" s="120" t="s">
        <v>526</v>
      </c>
      <c r="AR132" s="120">
        <v>333415</v>
      </c>
      <c r="AT132" s="120">
        <v>48</v>
      </c>
      <c r="AY132" s="120" t="s">
        <v>276</v>
      </c>
      <c r="BE132" s="120" t="s">
        <v>123</v>
      </c>
      <c r="BG132" s="120">
        <v>60</v>
      </c>
      <c r="BL132" s="120" t="s">
        <v>544</v>
      </c>
      <c r="BN132" s="121">
        <v>60</v>
      </c>
      <c r="CD132" s="121"/>
      <c r="CM132" s="120">
        <v>3</v>
      </c>
      <c r="CN132" s="120" t="s">
        <v>125</v>
      </c>
      <c r="CO132" s="120" t="s">
        <v>1707</v>
      </c>
      <c r="CP132" s="120" t="s">
        <v>1708</v>
      </c>
      <c r="CQ132" s="120" t="s">
        <v>568</v>
      </c>
      <c r="CU132" s="120" t="s">
        <v>126</v>
      </c>
      <c r="CV132" s="120" t="s">
        <v>545</v>
      </c>
      <c r="CW132" s="120" t="s">
        <v>1709</v>
      </c>
    </row>
    <row r="133" spans="1:101" x14ac:dyDescent="0.3">
      <c r="A133" s="120" t="s">
        <v>1332</v>
      </c>
      <c r="B133" s="120" t="s">
        <v>1333</v>
      </c>
      <c r="C133" s="120" t="s">
        <v>1659</v>
      </c>
      <c r="D133" s="120" t="s">
        <v>1701</v>
      </c>
      <c r="E133" s="120" t="s">
        <v>1702</v>
      </c>
      <c r="F133" s="120" t="s">
        <v>1703</v>
      </c>
      <c r="G133" s="120" t="s">
        <v>157</v>
      </c>
      <c r="I133" s="121">
        <v>0.06</v>
      </c>
      <c r="M133" s="120" t="s">
        <v>528</v>
      </c>
      <c r="N133" s="120" t="s">
        <v>109</v>
      </c>
      <c r="O133" s="120">
        <v>100</v>
      </c>
      <c r="P133" s="120" t="s">
        <v>172</v>
      </c>
      <c r="Q133" s="120" t="s">
        <v>173</v>
      </c>
      <c r="R133" t="str">
        <f>IFERROR(VLOOKUP(S133,'[1]Effects Code'!$C:$D,2,FALSE), S133)</f>
        <v>Catalase</v>
      </c>
      <c r="S133" s="120" t="s">
        <v>1366</v>
      </c>
      <c r="T133" s="120">
        <v>4</v>
      </c>
      <c r="U133" s="120" t="s">
        <v>122</v>
      </c>
      <c r="V133" s="120" t="str">
        <f t="shared" si="2"/>
        <v>Cyprinidae, 4</v>
      </c>
      <c r="W133" s="120" t="s">
        <v>526</v>
      </c>
      <c r="X133" s="120">
        <v>153739</v>
      </c>
      <c r="Y133" s="123">
        <v>1338795</v>
      </c>
      <c r="Z133" s="120">
        <v>2010</v>
      </c>
      <c r="AA133" s="120" t="s">
        <v>1704</v>
      </c>
      <c r="AB133" s="120" t="s">
        <v>1705</v>
      </c>
      <c r="AC133" s="120" t="s">
        <v>1706</v>
      </c>
      <c r="AD133" s="121">
        <v>0.06</v>
      </c>
      <c r="AE133" s="121"/>
      <c r="AF133" s="120" t="s">
        <v>528</v>
      </c>
      <c r="AI133" s="120">
        <v>42</v>
      </c>
      <c r="AL133" s="120" t="s">
        <v>1516</v>
      </c>
      <c r="AM133" s="120" t="s">
        <v>110</v>
      </c>
      <c r="AN133" s="120" t="s">
        <v>1342</v>
      </c>
      <c r="AO133" s="120" t="s">
        <v>525</v>
      </c>
      <c r="AP133" s="120" t="s">
        <v>119</v>
      </c>
      <c r="AQ133" s="120" t="s">
        <v>526</v>
      </c>
      <c r="AR133" s="120">
        <v>333415</v>
      </c>
      <c r="AT133" s="120">
        <v>96</v>
      </c>
      <c r="AY133" s="120" t="s">
        <v>276</v>
      </c>
      <c r="BE133" s="120" t="s">
        <v>123</v>
      </c>
      <c r="BG133" s="120">
        <v>60</v>
      </c>
      <c r="BL133" s="120" t="s">
        <v>544</v>
      </c>
      <c r="BN133" s="121">
        <v>60</v>
      </c>
      <c r="CD133" s="121"/>
      <c r="CM133" s="120">
        <v>3</v>
      </c>
      <c r="CN133" s="120" t="s">
        <v>125</v>
      </c>
      <c r="CO133" s="120" t="s">
        <v>1707</v>
      </c>
      <c r="CP133" s="120" t="s">
        <v>1708</v>
      </c>
      <c r="CQ133" s="120" t="s">
        <v>568</v>
      </c>
      <c r="CU133" s="120" t="s">
        <v>126</v>
      </c>
      <c r="CV133" s="120" t="s">
        <v>545</v>
      </c>
      <c r="CW133" s="120" t="s">
        <v>1709</v>
      </c>
    </row>
    <row r="134" spans="1:101" x14ac:dyDescent="0.3">
      <c r="A134" s="120" t="s">
        <v>1414</v>
      </c>
      <c r="B134" s="120" t="s">
        <v>1415</v>
      </c>
      <c r="C134" s="120" t="s">
        <v>1416</v>
      </c>
      <c r="D134" s="120" t="s">
        <v>1417</v>
      </c>
      <c r="E134" s="120" t="s">
        <v>1418</v>
      </c>
      <c r="F134" s="120" t="s">
        <v>1419</v>
      </c>
      <c r="G134" s="120" t="s">
        <v>1420</v>
      </c>
      <c r="I134" s="121">
        <v>6.6691600000000004E-2</v>
      </c>
      <c r="M134" s="120" t="s">
        <v>528</v>
      </c>
      <c r="N134" s="120" t="s">
        <v>109</v>
      </c>
      <c r="O134" s="120">
        <v>50</v>
      </c>
      <c r="P134" s="120" t="s">
        <v>102</v>
      </c>
      <c r="Q134" s="120" t="s">
        <v>102</v>
      </c>
      <c r="R134" t="str">
        <f>IFERROR(VLOOKUP(S134,'[1]Effects Code'!$C:$D,2,FALSE), S134)</f>
        <v>Mortality</v>
      </c>
      <c r="S134" s="120" t="s">
        <v>184</v>
      </c>
      <c r="T134" s="120">
        <v>8</v>
      </c>
      <c r="U134" s="120" t="s">
        <v>122</v>
      </c>
      <c r="V134" s="120" t="str">
        <f t="shared" si="2"/>
        <v>Scaphiopodidae, 8</v>
      </c>
      <c r="W134" s="120" t="s">
        <v>526</v>
      </c>
      <c r="X134" s="120">
        <v>153563</v>
      </c>
      <c r="Y134" s="123">
        <v>1338490</v>
      </c>
      <c r="Z134" s="120">
        <v>2010</v>
      </c>
      <c r="AA134" s="120" t="s">
        <v>1421</v>
      </c>
      <c r="AB134" s="120" t="s">
        <v>1422</v>
      </c>
      <c r="AC134" s="120" t="s">
        <v>1423</v>
      </c>
      <c r="AD134" s="121">
        <v>6.6691600000000004E-2</v>
      </c>
      <c r="AE134" s="121"/>
      <c r="AF134" s="120" t="s">
        <v>528</v>
      </c>
      <c r="AH134" s="120" t="s">
        <v>147</v>
      </c>
      <c r="AI134" s="120">
        <v>27698</v>
      </c>
      <c r="AJ134" s="120">
        <v>10</v>
      </c>
      <c r="AK134" s="120" t="s">
        <v>1424</v>
      </c>
      <c r="AL134" s="120" t="s">
        <v>148</v>
      </c>
      <c r="AM134" s="120" t="s">
        <v>110</v>
      </c>
      <c r="AN134" s="120" t="s">
        <v>1425</v>
      </c>
      <c r="AO134" s="120" t="s">
        <v>525</v>
      </c>
      <c r="AP134" s="120" t="s">
        <v>119</v>
      </c>
      <c r="AQ134" s="120" t="s">
        <v>526</v>
      </c>
      <c r="AR134" s="120">
        <v>333415</v>
      </c>
      <c r="AT134" s="120">
        <v>8</v>
      </c>
      <c r="AY134" s="120" t="s">
        <v>122</v>
      </c>
      <c r="BE134" s="120" t="s">
        <v>158</v>
      </c>
      <c r="BG134" s="120">
        <v>66691.600000000006</v>
      </c>
      <c r="BL134" s="120" t="s">
        <v>1426</v>
      </c>
      <c r="BN134" s="121">
        <v>66691.600000000006</v>
      </c>
      <c r="CD134" s="121"/>
      <c r="CM134" s="120">
        <v>5</v>
      </c>
      <c r="CN134" s="120" t="s">
        <v>1427</v>
      </c>
      <c r="CO134" s="120" t="s">
        <v>1428</v>
      </c>
      <c r="CU134" s="120" t="s">
        <v>126</v>
      </c>
      <c r="CV134" s="120" t="s">
        <v>545</v>
      </c>
      <c r="CW134" s="120" t="s">
        <v>1710</v>
      </c>
    </row>
    <row r="135" spans="1:101" x14ac:dyDescent="0.3">
      <c r="A135" s="120" t="s">
        <v>1332</v>
      </c>
      <c r="B135" s="120" t="s">
        <v>1483</v>
      </c>
      <c r="C135" s="120" t="s">
        <v>1484</v>
      </c>
      <c r="D135" s="120" t="s">
        <v>1485</v>
      </c>
      <c r="E135" s="120" t="s">
        <v>1486</v>
      </c>
      <c r="F135" s="120" t="s">
        <v>1487</v>
      </c>
      <c r="G135" s="120" t="s">
        <v>157</v>
      </c>
      <c r="I135" s="121">
        <v>7.3999999999999996E-2</v>
      </c>
      <c r="J135" s="120" t="s">
        <v>143</v>
      </c>
      <c r="L135" s="121">
        <v>0.35</v>
      </c>
      <c r="M135" s="120" t="s">
        <v>528</v>
      </c>
      <c r="N135" s="120" t="s">
        <v>109</v>
      </c>
      <c r="O135" s="120">
        <v>50</v>
      </c>
      <c r="P135" s="120" t="s">
        <v>154</v>
      </c>
      <c r="Q135" s="120" t="s">
        <v>154</v>
      </c>
      <c r="R135" t="str">
        <f>IFERROR(VLOOKUP(S135,'[1]Effects Code'!$C:$D,2,FALSE), S135)</f>
        <v>Specific growth rate</v>
      </c>
      <c r="S135" s="120" t="s">
        <v>1711</v>
      </c>
      <c r="T135" s="120">
        <v>60</v>
      </c>
      <c r="U135" s="120" t="s">
        <v>122</v>
      </c>
      <c r="V135" s="120" t="str">
        <f t="shared" si="2"/>
        <v>Channidae, 60</v>
      </c>
      <c r="W135" s="120" t="s">
        <v>526</v>
      </c>
      <c r="X135" s="120">
        <v>119558</v>
      </c>
      <c r="Y135" s="123">
        <v>1338656</v>
      </c>
      <c r="Z135" s="120">
        <v>2009</v>
      </c>
      <c r="AA135" s="120" t="s">
        <v>1488</v>
      </c>
      <c r="AB135" s="120" t="s">
        <v>1712</v>
      </c>
      <c r="AC135" s="120" t="s">
        <v>1713</v>
      </c>
      <c r="AD135" s="121">
        <v>7.3999999999999996E-2</v>
      </c>
      <c r="AE135" s="121">
        <v>0.35</v>
      </c>
      <c r="AF135" s="120" t="s">
        <v>528</v>
      </c>
      <c r="AH135" s="120" t="s">
        <v>147</v>
      </c>
      <c r="AI135" s="120">
        <v>528</v>
      </c>
      <c r="AL135" s="120" t="s">
        <v>141</v>
      </c>
      <c r="AM135" s="120" t="s">
        <v>110</v>
      </c>
      <c r="AN135" s="120" t="s">
        <v>1491</v>
      </c>
      <c r="AO135" s="120" t="s">
        <v>525</v>
      </c>
      <c r="AP135" s="120" t="s">
        <v>119</v>
      </c>
      <c r="AQ135" s="120" t="s">
        <v>526</v>
      </c>
      <c r="AR135" s="120">
        <v>333415</v>
      </c>
      <c r="AT135" s="120">
        <v>60</v>
      </c>
      <c r="AY135" s="120" t="s">
        <v>122</v>
      </c>
      <c r="BE135" s="120" t="s">
        <v>158</v>
      </c>
      <c r="BG135" s="120">
        <v>7.3999999999999996E-2</v>
      </c>
      <c r="BL135" s="120" t="s">
        <v>528</v>
      </c>
      <c r="BN135" s="121">
        <v>7.3999999999999996E-2</v>
      </c>
      <c r="BX135" s="120">
        <v>0.35</v>
      </c>
      <c r="CD135" s="121">
        <v>0.35</v>
      </c>
      <c r="CM135" s="120">
        <v>3</v>
      </c>
      <c r="CN135" s="120" t="s">
        <v>176</v>
      </c>
      <c r="CO135" s="120">
        <v>7.5</v>
      </c>
      <c r="CP135" s="120" t="s">
        <v>1714</v>
      </c>
      <c r="CQ135" s="120" t="s">
        <v>568</v>
      </c>
      <c r="CU135" s="120" t="s">
        <v>126</v>
      </c>
      <c r="CV135" s="120" t="s">
        <v>1477</v>
      </c>
      <c r="CW135" s="120" t="s">
        <v>1715</v>
      </c>
    </row>
    <row r="136" spans="1:101" x14ac:dyDescent="0.3">
      <c r="A136" s="120" t="s">
        <v>1332</v>
      </c>
      <c r="B136" s="120" t="s">
        <v>1483</v>
      </c>
      <c r="C136" s="120" t="s">
        <v>1484</v>
      </c>
      <c r="D136" s="120" t="s">
        <v>1485</v>
      </c>
      <c r="E136" s="120" t="s">
        <v>1486</v>
      </c>
      <c r="F136" s="120" t="s">
        <v>1487</v>
      </c>
      <c r="G136" s="120" t="s">
        <v>157</v>
      </c>
      <c r="I136" s="121">
        <v>7.3999999999999996E-2</v>
      </c>
      <c r="J136" s="120" t="s">
        <v>143</v>
      </c>
      <c r="L136" s="121">
        <v>0.35</v>
      </c>
      <c r="M136" s="120" t="s">
        <v>528</v>
      </c>
      <c r="N136" s="120" t="s">
        <v>109</v>
      </c>
      <c r="O136" s="120">
        <v>50</v>
      </c>
      <c r="P136" s="120" t="s">
        <v>154</v>
      </c>
      <c r="Q136" s="120" t="s">
        <v>154</v>
      </c>
      <c r="R136" t="str">
        <f>IFERROR(VLOOKUP(S136,'[1]Effects Code'!$C:$D,2,FALSE), S136)</f>
        <v>Weight</v>
      </c>
      <c r="S136" s="120" t="s">
        <v>167</v>
      </c>
      <c r="T136" s="120">
        <v>60.88</v>
      </c>
      <c r="U136" s="120" t="s">
        <v>122</v>
      </c>
      <c r="V136" s="120" t="str">
        <f t="shared" si="2"/>
        <v>Channidae, 60.88</v>
      </c>
      <c r="W136" s="120" t="s">
        <v>526</v>
      </c>
      <c r="X136" s="120">
        <v>119558</v>
      </c>
      <c r="Y136" s="123">
        <v>1338651</v>
      </c>
      <c r="Z136" s="120">
        <v>2009</v>
      </c>
      <c r="AA136" s="120" t="s">
        <v>1488</v>
      </c>
      <c r="AB136" s="120" t="s">
        <v>1712</v>
      </c>
      <c r="AC136" s="120" t="s">
        <v>1713</v>
      </c>
      <c r="AD136" s="121">
        <v>7.3999999999999996E-2</v>
      </c>
      <c r="AE136" s="121">
        <v>0.35</v>
      </c>
      <c r="AF136" s="120" t="s">
        <v>528</v>
      </c>
      <c r="AH136" s="120" t="s">
        <v>147</v>
      </c>
      <c r="AI136" s="120">
        <v>528</v>
      </c>
      <c r="AL136" s="120" t="s">
        <v>141</v>
      </c>
      <c r="AM136" s="120" t="s">
        <v>110</v>
      </c>
      <c r="AN136" s="120" t="s">
        <v>1491</v>
      </c>
      <c r="AO136" s="120" t="s">
        <v>525</v>
      </c>
      <c r="AP136" s="120" t="s">
        <v>119</v>
      </c>
      <c r="AQ136" s="120" t="s">
        <v>526</v>
      </c>
      <c r="AR136" s="120">
        <v>333415</v>
      </c>
      <c r="AT136" s="120">
        <v>2</v>
      </c>
      <c r="AY136" s="120" t="s">
        <v>231</v>
      </c>
      <c r="BE136" s="120" t="s">
        <v>158</v>
      </c>
      <c r="BG136" s="120">
        <v>7.3999999999999996E-2</v>
      </c>
      <c r="BL136" s="120" t="s">
        <v>528</v>
      </c>
      <c r="BN136" s="121">
        <v>7.3999999999999996E-2</v>
      </c>
      <c r="BX136" s="120">
        <v>0.35</v>
      </c>
      <c r="CD136" s="121">
        <v>0.35</v>
      </c>
      <c r="CM136" s="120">
        <v>3</v>
      </c>
      <c r="CN136" s="120" t="s">
        <v>176</v>
      </c>
      <c r="CO136" s="120">
        <v>7.5</v>
      </c>
      <c r="CP136" s="120" t="s">
        <v>1714</v>
      </c>
      <c r="CQ136" s="120" t="s">
        <v>568</v>
      </c>
      <c r="CU136" s="120" t="s">
        <v>126</v>
      </c>
      <c r="CV136" s="120" t="s">
        <v>1477</v>
      </c>
      <c r="CW136" s="120" t="s">
        <v>1716</v>
      </c>
    </row>
    <row r="137" spans="1:101" x14ac:dyDescent="0.3">
      <c r="A137" s="120" t="s">
        <v>1332</v>
      </c>
      <c r="B137" s="120" t="s">
        <v>1483</v>
      </c>
      <c r="C137" s="120" t="s">
        <v>1484</v>
      </c>
      <c r="D137" s="120" t="s">
        <v>1485</v>
      </c>
      <c r="E137" s="120" t="s">
        <v>1486</v>
      </c>
      <c r="F137" s="120" t="s">
        <v>1487</v>
      </c>
      <c r="G137" s="120" t="s">
        <v>157</v>
      </c>
      <c r="I137" s="121">
        <v>7.3999999999999996E-2</v>
      </c>
      <c r="J137" s="120" t="s">
        <v>143</v>
      </c>
      <c r="L137" s="121">
        <v>0.35</v>
      </c>
      <c r="M137" s="120" t="s">
        <v>528</v>
      </c>
      <c r="N137" s="120" t="s">
        <v>109</v>
      </c>
      <c r="O137" s="120">
        <v>50</v>
      </c>
      <c r="P137" s="120" t="s">
        <v>154</v>
      </c>
      <c r="Q137" s="120" t="s">
        <v>154</v>
      </c>
      <c r="R137" t="str">
        <f>IFERROR(VLOOKUP(S137,'[1]Effects Code'!$C:$D,2,FALSE), S137)</f>
        <v>Specific growth rate</v>
      </c>
      <c r="S137" s="120" t="s">
        <v>1711</v>
      </c>
      <c r="T137" s="120">
        <v>40</v>
      </c>
      <c r="U137" s="120" t="s">
        <v>122</v>
      </c>
      <c r="V137" s="120" t="str">
        <f t="shared" si="2"/>
        <v>Channidae, 40</v>
      </c>
      <c r="W137" s="120" t="s">
        <v>526</v>
      </c>
      <c r="X137" s="120">
        <v>119558</v>
      </c>
      <c r="Y137" s="123">
        <v>1338650</v>
      </c>
      <c r="Z137" s="120">
        <v>2009</v>
      </c>
      <c r="AA137" s="120" t="s">
        <v>1488</v>
      </c>
      <c r="AB137" s="120" t="s">
        <v>1712</v>
      </c>
      <c r="AC137" s="120" t="s">
        <v>1713</v>
      </c>
      <c r="AD137" s="121">
        <v>7.3999999999999996E-2</v>
      </c>
      <c r="AE137" s="121">
        <v>0.35</v>
      </c>
      <c r="AF137" s="120" t="s">
        <v>528</v>
      </c>
      <c r="AH137" s="120" t="s">
        <v>147</v>
      </c>
      <c r="AI137" s="120">
        <v>528</v>
      </c>
      <c r="AL137" s="120" t="s">
        <v>141</v>
      </c>
      <c r="AM137" s="120" t="s">
        <v>110</v>
      </c>
      <c r="AN137" s="120" t="s">
        <v>1491</v>
      </c>
      <c r="AO137" s="120" t="s">
        <v>525</v>
      </c>
      <c r="AP137" s="120" t="s">
        <v>119</v>
      </c>
      <c r="AQ137" s="120" t="s">
        <v>526</v>
      </c>
      <c r="AR137" s="120">
        <v>333415</v>
      </c>
      <c r="AT137" s="120">
        <v>40</v>
      </c>
      <c r="AY137" s="120" t="s">
        <v>122</v>
      </c>
      <c r="BE137" s="120" t="s">
        <v>158</v>
      </c>
      <c r="BG137" s="120">
        <v>7.3999999999999996E-2</v>
      </c>
      <c r="BL137" s="120" t="s">
        <v>528</v>
      </c>
      <c r="BN137" s="121">
        <v>7.3999999999999996E-2</v>
      </c>
      <c r="BX137" s="120">
        <v>0.35</v>
      </c>
      <c r="CD137" s="121">
        <v>0.35</v>
      </c>
      <c r="CM137" s="120">
        <v>3</v>
      </c>
      <c r="CN137" s="120" t="s">
        <v>176</v>
      </c>
      <c r="CO137" s="120">
        <v>7.5</v>
      </c>
      <c r="CP137" s="120" t="s">
        <v>1714</v>
      </c>
      <c r="CQ137" s="120" t="s">
        <v>568</v>
      </c>
      <c r="CU137" s="120" t="s">
        <v>126</v>
      </c>
      <c r="CV137" s="120" t="s">
        <v>1477</v>
      </c>
      <c r="CW137" s="120" t="s">
        <v>1715</v>
      </c>
    </row>
    <row r="138" spans="1:101" x14ac:dyDescent="0.3">
      <c r="A138" s="120" t="s">
        <v>1332</v>
      </c>
      <c r="B138" s="120" t="s">
        <v>1635</v>
      </c>
      <c r="C138" s="120" t="s">
        <v>1636</v>
      </c>
      <c r="D138" s="120" t="s">
        <v>1637</v>
      </c>
      <c r="E138" s="120" t="s">
        <v>1638</v>
      </c>
      <c r="F138" s="120" t="s">
        <v>1639</v>
      </c>
      <c r="G138" s="120" t="s">
        <v>185</v>
      </c>
      <c r="I138" s="121">
        <v>8.2799999999999999E-2</v>
      </c>
      <c r="M138" s="120" t="s">
        <v>528</v>
      </c>
      <c r="N138" s="120" t="s">
        <v>109</v>
      </c>
      <c r="O138" s="120">
        <v>92</v>
      </c>
      <c r="P138" s="120" t="s">
        <v>102</v>
      </c>
      <c r="Q138" s="120" t="s">
        <v>102</v>
      </c>
      <c r="R138" t="str">
        <f>IFERROR(VLOOKUP(S138,'[1]Effects Code'!$C:$D,2,FALSE), S138)</f>
        <v>Mortality</v>
      </c>
      <c r="S138" s="120" t="s">
        <v>184</v>
      </c>
      <c r="T138" s="120">
        <v>3</v>
      </c>
      <c r="U138" s="120" t="s">
        <v>122</v>
      </c>
      <c r="V138" s="120" t="str">
        <f t="shared" si="2"/>
        <v>Anguillidae, 3</v>
      </c>
      <c r="W138" s="120" t="s">
        <v>526</v>
      </c>
      <c r="X138" s="120">
        <v>11055</v>
      </c>
      <c r="Y138" s="123">
        <v>1135667</v>
      </c>
      <c r="Z138" s="120">
        <v>1991</v>
      </c>
      <c r="AA138" s="120" t="s">
        <v>1717</v>
      </c>
      <c r="AB138" s="120" t="s">
        <v>1718</v>
      </c>
      <c r="AC138" s="120" t="s">
        <v>1719</v>
      </c>
      <c r="AD138" s="121">
        <v>8.2799999999999999E-2</v>
      </c>
      <c r="AE138" s="121"/>
      <c r="AF138" s="120" t="s">
        <v>528</v>
      </c>
      <c r="AG138" s="120" t="s">
        <v>314</v>
      </c>
      <c r="AH138" s="120" t="s">
        <v>323</v>
      </c>
      <c r="AI138" s="120">
        <v>574</v>
      </c>
      <c r="AM138" s="120" t="s">
        <v>110</v>
      </c>
      <c r="AN138" s="120" t="s">
        <v>1644</v>
      </c>
      <c r="AO138" s="120" t="s">
        <v>525</v>
      </c>
      <c r="AP138" s="120" t="s">
        <v>119</v>
      </c>
      <c r="AQ138" s="120" t="s">
        <v>526</v>
      </c>
      <c r="AR138" s="120">
        <v>333415</v>
      </c>
      <c r="AT138" s="120">
        <v>72</v>
      </c>
      <c r="AY138" s="120" t="s">
        <v>276</v>
      </c>
      <c r="BE138" s="120" t="s">
        <v>123</v>
      </c>
      <c r="BG138" s="120">
        <v>90</v>
      </c>
      <c r="BI138" s="120">
        <v>70</v>
      </c>
      <c r="BK138" s="120">
        <v>110</v>
      </c>
      <c r="BL138" s="120" t="s">
        <v>544</v>
      </c>
      <c r="BN138" s="120">
        <v>82.8</v>
      </c>
      <c r="BP138" s="120">
        <v>64.400000000000006</v>
      </c>
      <c r="BR138" s="120">
        <v>101.2</v>
      </c>
      <c r="BT138" s="121">
        <v>6.4399999999999999E-2</v>
      </c>
      <c r="BV138" s="121">
        <v>0.1012</v>
      </c>
      <c r="CD138" s="121"/>
      <c r="CN138" s="120" t="s">
        <v>125</v>
      </c>
      <c r="CU138" s="120" t="s">
        <v>126</v>
      </c>
      <c r="CV138" s="120" t="s">
        <v>545</v>
      </c>
      <c r="CW138" s="120" t="s">
        <v>1720</v>
      </c>
    </row>
    <row r="139" spans="1:101" x14ac:dyDescent="0.3">
      <c r="A139" s="120" t="s">
        <v>1332</v>
      </c>
      <c r="B139" s="120" t="s">
        <v>1333</v>
      </c>
      <c r="C139" s="120" t="s">
        <v>1479</v>
      </c>
      <c r="D139" s="120" t="s">
        <v>1480</v>
      </c>
      <c r="E139" s="120" t="s">
        <v>1481</v>
      </c>
      <c r="F139" s="120" t="s">
        <v>1482</v>
      </c>
      <c r="G139" s="120" t="s">
        <v>251</v>
      </c>
      <c r="I139" s="121">
        <v>8.3799999999999999E-2</v>
      </c>
      <c r="M139" s="120" t="s">
        <v>528</v>
      </c>
      <c r="N139" s="120" t="s">
        <v>109</v>
      </c>
      <c r="O139" s="120">
        <v>88.2</v>
      </c>
      <c r="P139" s="120" t="s">
        <v>154</v>
      </c>
      <c r="Q139" s="120" t="s">
        <v>154</v>
      </c>
      <c r="R139" t="str">
        <f>IFERROR(VLOOKUP(S139,'[1]Effects Code'!$C:$D,2,FALSE), S139)</f>
        <v>Length</v>
      </c>
      <c r="S139" s="120" t="s">
        <v>156</v>
      </c>
      <c r="T139" s="120">
        <v>32</v>
      </c>
      <c r="U139" s="120" t="s">
        <v>122</v>
      </c>
      <c r="V139" s="120" t="str">
        <f t="shared" si="2"/>
        <v>Cyprinidae, 32</v>
      </c>
      <c r="W139" s="120" t="s">
        <v>526</v>
      </c>
      <c r="X139" s="120">
        <v>17878</v>
      </c>
      <c r="Y139" s="123">
        <v>1198104</v>
      </c>
      <c r="Z139" s="120">
        <v>1987</v>
      </c>
      <c r="AA139" s="120" t="s">
        <v>1586</v>
      </c>
      <c r="AB139" s="120" t="s">
        <v>1587</v>
      </c>
      <c r="AC139" s="120" t="s">
        <v>1721</v>
      </c>
      <c r="AD139" s="121">
        <v>8.3799999999999999E-2</v>
      </c>
      <c r="AE139" s="121"/>
      <c r="AF139" s="120" t="s">
        <v>528</v>
      </c>
      <c r="AG139" s="120" t="s">
        <v>314</v>
      </c>
      <c r="AH139" s="120" t="s">
        <v>397</v>
      </c>
      <c r="AI139" s="120">
        <v>1</v>
      </c>
      <c r="AJ139" s="120" t="s">
        <v>1464</v>
      </c>
      <c r="AK139" s="120" t="s">
        <v>276</v>
      </c>
      <c r="AL139" s="120" t="s">
        <v>148</v>
      </c>
      <c r="AM139" s="120" t="s">
        <v>110</v>
      </c>
      <c r="AN139" s="120" t="s">
        <v>1342</v>
      </c>
      <c r="AO139" s="120" t="s">
        <v>525</v>
      </c>
      <c r="AP139" s="120" t="s">
        <v>119</v>
      </c>
      <c r="AQ139" s="120" t="s">
        <v>526</v>
      </c>
      <c r="AR139" s="120">
        <v>333415</v>
      </c>
      <c r="AT139" s="120">
        <v>32</v>
      </c>
      <c r="AY139" s="120" t="s">
        <v>122</v>
      </c>
      <c r="BE139" s="120" t="s">
        <v>158</v>
      </c>
      <c r="BG139" s="120">
        <v>83.8</v>
      </c>
      <c r="BL139" s="120" t="s">
        <v>544</v>
      </c>
      <c r="BN139" s="120">
        <v>83.8</v>
      </c>
      <c r="BT139" s="121"/>
      <c r="BV139" s="121"/>
      <c r="CD139" s="121"/>
      <c r="CM139" s="120">
        <v>5</v>
      </c>
      <c r="CN139" s="120" t="s">
        <v>176</v>
      </c>
      <c r="CO139" s="120" t="s">
        <v>1722</v>
      </c>
      <c r="CP139" s="120" t="s">
        <v>1590</v>
      </c>
      <c r="CQ139" s="120" t="s">
        <v>568</v>
      </c>
      <c r="CU139" s="120" t="s">
        <v>126</v>
      </c>
      <c r="CV139" s="120" t="s">
        <v>123</v>
      </c>
      <c r="CW139" s="120" t="s">
        <v>619</v>
      </c>
    </row>
    <row r="140" spans="1:101" x14ac:dyDescent="0.3">
      <c r="A140" s="120" t="s">
        <v>1332</v>
      </c>
      <c r="B140" s="120" t="s">
        <v>1333</v>
      </c>
      <c r="C140" s="120" t="s">
        <v>1659</v>
      </c>
      <c r="D140" s="120" t="s">
        <v>1660</v>
      </c>
      <c r="E140" s="120" t="s">
        <v>1661</v>
      </c>
      <c r="F140" s="120" t="s">
        <v>1662</v>
      </c>
      <c r="G140" s="120" t="s">
        <v>108</v>
      </c>
      <c r="I140" s="121">
        <v>8.4000000000000005E-2</v>
      </c>
      <c r="M140" s="120" t="s">
        <v>528</v>
      </c>
      <c r="N140" s="120" t="s">
        <v>109</v>
      </c>
      <c r="O140" s="120">
        <v>60</v>
      </c>
      <c r="P140" s="120" t="s">
        <v>102</v>
      </c>
      <c r="Q140" s="120" t="s">
        <v>102</v>
      </c>
      <c r="R140" t="str">
        <f>IFERROR(VLOOKUP(S140,'[1]Effects Code'!$C:$D,2,FALSE), S140)</f>
        <v>Mortality</v>
      </c>
      <c r="S140" s="120" t="s">
        <v>184</v>
      </c>
      <c r="T140" s="120">
        <v>2</v>
      </c>
      <c r="U140" s="120" t="s">
        <v>122</v>
      </c>
      <c r="V140" s="120" t="str">
        <f t="shared" si="2"/>
        <v>Cyprinidae, 2</v>
      </c>
      <c r="W140" s="120" t="s">
        <v>526</v>
      </c>
      <c r="X140" s="120">
        <v>153779</v>
      </c>
      <c r="Y140" s="123">
        <v>1338867</v>
      </c>
      <c r="Z140" s="120">
        <v>2010</v>
      </c>
      <c r="AA140" s="120" t="s">
        <v>1663</v>
      </c>
      <c r="AB140" s="120" t="s">
        <v>1664</v>
      </c>
      <c r="AC140" s="120" t="s">
        <v>1665</v>
      </c>
      <c r="AD140" s="121">
        <v>8.4000000000000005E-2</v>
      </c>
      <c r="AE140" s="121"/>
      <c r="AF140" s="120" t="s">
        <v>528</v>
      </c>
      <c r="AH140" s="120" t="s">
        <v>147</v>
      </c>
      <c r="AI140" s="120">
        <v>1025</v>
      </c>
      <c r="AL140" s="120" t="s">
        <v>1516</v>
      </c>
      <c r="AM140" s="120" t="s">
        <v>110</v>
      </c>
      <c r="AN140" s="120" t="s">
        <v>1342</v>
      </c>
      <c r="AO140" s="120" t="s">
        <v>525</v>
      </c>
      <c r="AP140" s="120" t="s">
        <v>119</v>
      </c>
      <c r="AQ140" s="120" t="s">
        <v>526</v>
      </c>
      <c r="AR140" s="120">
        <v>333415</v>
      </c>
      <c r="AT140" s="120">
        <v>48</v>
      </c>
      <c r="AY140" s="120" t="s">
        <v>276</v>
      </c>
      <c r="BE140" s="120" t="s">
        <v>123</v>
      </c>
      <c r="BG140" s="120">
        <v>0.14000000000000001</v>
      </c>
      <c r="BL140" s="120" t="s">
        <v>124</v>
      </c>
      <c r="BN140" s="121">
        <v>8.4000000000000005E-2</v>
      </c>
      <c r="CD140" s="121"/>
      <c r="CM140" s="120">
        <v>4</v>
      </c>
      <c r="CN140" s="120" t="s">
        <v>125</v>
      </c>
      <c r="CU140" s="120" t="s">
        <v>126</v>
      </c>
      <c r="CV140" s="120" t="s">
        <v>545</v>
      </c>
      <c r="CW140" s="120" t="s">
        <v>1666</v>
      </c>
    </row>
    <row r="141" spans="1:101" x14ac:dyDescent="0.3">
      <c r="A141" s="120" t="s">
        <v>1332</v>
      </c>
      <c r="B141" s="120" t="s">
        <v>1333</v>
      </c>
      <c r="C141" s="120" t="s">
        <v>1659</v>
      </c>
      <c r="D141" s="120" t="s">
        <v>1660</v>
      </c>
      <c r="E141" s="120" t="s">
        <v>1661</v>
      </c>
      <c r="F141" s="120" t="s">
        <v>1662</v>
      </c>
      <c r="G141" s="120" t="s">
        <v>108</v>
      </c>
      <c r="I141" s="121">
        <v>8.4000000000000005E-2</v>
      </c>
      <c r="M141" s="120" t="s">
        <v>528</v>
      </c>
      <c r="N141" s="120" t="s">
        <v>109</v>
      </c>
      <c r="O141" s="120">
        <v>60</v>
      </c>
      <c r="P141" s="120" t="s">
        <v>102</v>
      </c>
      <c r="Q141" s="120" t="s">
        <v>102</v>
      </c>
      <c r="R141" t="str">
        <f>IFERROR(VLOOKUP(S141,'[1]Effects Code'!$C:$D,2,FALSE), S141)</f>
        <v>Mortality</v>
      </c>
      <c r="S141" s="120" t="s">
        <v>184</v>
      </c>
      <c r="T141" s="120">
        <v>4</v>
      </c>
      <c r="U141" s="120" t="s">
        <v>122</v>
      </c>
      <c r="V141" s="120" t="str">
        <f t="shared" si="2"/>
        <v>Cyprinidae, 4</v>
      </c>
      <c r="W141" s="120" t="s">
        <v>526</v>
      </c>
      <c r="X141" s="120">
        <v>153779</v>
      </c>
      <c r="Y141" s="123">
        <v>1338873</v>
      </c>
      <c r="Z141" s="120">
        <v>2010</v>
      </c>
      <c r="AA141" s="120" t="s">
        <v>1663</v>
      </c>
      <c r="AB141" s="120" t="s">
        <v>1664</v>
      </c>
      <c r="AC141" s="120" t="s">
        <v>1665</v>
      </c>
      <c r="AD141" s="121">
        <v>8.4000000000000005E-2</v>
      </c>
      <c r="AE141" s="121"/>
      <c r="AF141" s="120" t="s">
        <v>528</v>
      </c>
      <c r="AH141" s="120" t="s">
        <v>147</v>
      </c>
      <c r="AI141" s="120">
        <v>1025</v>
      </c>
      <c r="AL141" s="120" t="s">
        <v>1516</v>
      </c>
      <c r="AM141" s="120" t="s">
        <v>110</v>
      </c>
      <c r="AN141" s="120" t="s">
        <v>1342</v>
      </c>
      <c r="AO141" s="120" t="s">
        <v>525</v>
      </c>
      <c r="AP141" s="120" t="s">
        <v>119</v>
      </c>
      <c r="AQ141" s="120" t="s">
        <v>526</v>
      </c>
      <c r="AR141" s="120">
        <v>333415</v>
      </c>
      <c r="AT141" s="120">
        <v>96</v>
      </c>
      <c r="AY141" s="120" t="s">
        <v>276</v>
      </c>
      <c r="BE141" s="120" t="s">
        <v>123</v>
      </c>
      <c r="BG141" s="120">
        <v>0.14000000000000001</v>
      </c>
      <c r="BL141" s="120" t="s">
        <v>124</v>
      </c>
      <c r="BN141" s="121">
        <v>8.4000000000000005E-2</v>
      </c>
      <c r="CD141" s="121"/>
      <c r="CM141" s="120">
        <v>4</v>
      </c>
      <c r="CN141" s="120" t="s">
        <v>125</v>
      </c>
      <c r="CU141" s="120" t="s">
        <v>126</v>
      </c>
      <c r="CV141" s="120" t="s">
        <v>545</v>
      </c>
      <c r="CW141" s="120" t="s">
        <v>1666</v>
      </c>
    </row>
    <row r="142" spans="1:101" x14ac:dyDescent="0.3">
      <c r="A142" s="120" t="s">
        <v>1332</v>
      </c>
      <c r="B142" s="120" t="s">
        <v>1635</v>
      </c>
      <c r="C142" s="120" t="s">
        <v>1636</v>
      </c>
      <c r="D142" s="120" t="s">
        <v>1637</v>
      </c>
      <c r="E142" s="120" t="s">
        <v>1638</v>
      </c>
      <c r="F142" s="120" t="s">
        <v>1639</v>
      </c>
      <c r="G142" s="120" t="s">
        <v>185</v>
      </c>
      <c r="I142" s="121">
        <v>8.5000000000000006E-2</v>
      </c>
      <c r="M142" s="120" t="s">
        <v>528</v>
      </c>
      <c r="N142" s="120" t="s">
        <v>109</v>
      </c>
      <c r="O142" s="120">
        <v>95</v>
      </c>
      <c r="P142" s="120" t="s">
        <v>102</v>
      </c>
      <c r="Q142" s="120" t="s">
        <v>102</v>
      </c>
      <c r="R142" t="str">
        <f>IFERROR(VLOOKUP(S142,'[1]Effects Code'!$C:$D,2,FALSE), S142)</f>
        <v>Mortality</v>
      </c>
      <c r="S142" s="120" t="s">
        <v>184</v>
      </c>
      <c r="T142" s="120">
        <v>4</v>
      </c>
      <c r="U142" s="120" t="s">
        <v>122</v>
      </c>
      <c r="V142" s="120" t="str">
        <f t="shared" si="2"/>
        <v>Anguillidae, 4</v>
      </c>
      <c r="W142" s="120" t="s">
        <v>526</v>
      </c>
      <c r="X142" s="120">
        <v>15687</v>
      </c>
      <c r="Y142" s="123">
        <v>1179799</v>
      </c>
      <c r="Z142" s="120">
        <v>1994</v>
      </c>
      <c r="AA142" s="120" t="s">
        <v>1723</v>
      </c>
      <c r="AB142" s="120" t="s">
        <v>1724</v>
      </c>
      <c r="AC142" s="120" t="s">
        <v>1725</v>
      </c>
      <c r="AD142" s="121">
        <v>8.5000000000000006E-2</v>
      </c>
      <c r="AE142" s="121"/>
      <c r="AF142" s="120" t="s">
        <v>528</v>
      </c>
      <c r="AG142" s="120" t="s">
        <v>1344</v>
      </c>
      <c r="AH142" s="120" t="s">
        <v>397</v>
      </c>
      <c r="AI142" s="120">
        <v>574</v>
      </c>
      <c r="AM142" s="120" t="s">
        <v>110</v>
      </c>
      <c r="AN142" s="120" t="s">
        <v>1644</v>
      </c>
      <c r="AO142" s="120" t="s">
        <v>525</v>
      </c>
      <c r="AP142" s="120" t="s">
        <v>119</v>
      </c>
      <c r="AQ142" s="120" t="s">
        <v>526</v>
      </c>
      <c r="AR142" s="120">
        <v>333415</v>
      </c>
      <c r="AT142" s="120">
        <v>96</v>
      </c>
      <c r="AY142" s="120" t="s">
        <v>276</v>
      </c>
      <c r="BE142" s="120" t="s">
        <v>158</v>
      </c>
      <c r="BG142" s="120">
        <v>85</v>
      </c>
      <c r="BI142" s="120">
        <v>66</v>
      </c>
      <c r="BK142" s="120">
        <v>102</v>
      </c>
      <c r="BL142" s="120" t="s">
        <v>544</v>
      </c>
      <c r="BN142" s="120">
        <v>85</v>
      </c>
      <c r="BP142" s="120">
        <v>66</v>
      </c>
      <c r="BR142" s="120">
        <v>102</v>
      </c>
      <c r="BT142" s="121">
        <v>6.6000000000000003E-2</v>
      </c>
      <c r="BV142" s="121">
        <v>0.10199999999999999</v>
      </c>
      <c r="CD142" s="121"/>
      <c r="CN142" s="120" t="s">
        <v>187</v>
      </c>
      <c r="CO142" s="120" t="s">
        <v>1562</v>
      </c>
      <c r="CP142" s="120" t="s">
        <v>1726</v>
      </c>
      <c r="CQ142" s="120" t="s">
        <v>568</v>
      </c>
      <c r="CU142" s="120" t="s">
        <v>126</v>
      </c>
      <c r="CV142" s="120" t="s">
        <v>545</v>
      </c>
      <c r="CW142" s="120" t="s">
        <v>1727</v>
      </c>
    </row>
    <row r="143" spans="1:101" x14ac:dyDescent="0.3">
      <c r="A143" s="120" t="s">
        <v>1332</v>
      </c>
      <c r="B143" s="120" t="s">
        <v>1333</v>
      </c>
      <c r="C143" s="120" t="s">
        <v>1479</v>
      </c>
      <c r="D143" s="120" t="s">
        <v>1480</v>
      </c>
      <c r="E143" s="120" t="s">
        <v>1481</v>
      </c>
      <c r="F143" s="120" t="s">
        <v>1482</v>
      </c>
      <c r="G143" s="120" t="s">
        <v>251</v>
      </c>
      <c r="I143" s="121">
        <v>8.6099999999999996E-2</v>
      </c>
      <c r="J143" s="120" t="s">
        <v>136</v>
      </c>
      <c r="L143" s="121">
        <v>0.17199999999999999</v>
      </c>
      <c r="M143" s="120" t="s">
        <v>528</v>
      </c>
      <c r="N143" s="120" t="s">
        <v>109</v>
      </c>
      <c r="O143" s="120">
        <v>88.2</v>
      </c>
      <c r="P143" s="120" t="s">
        <v>154</v>
      </c>
      <c r="Q143" s="120" t="s">
        <v>154</v>
      </c>
      <c r="R143" t="str">
        <f>IFERROR(VLOOKUP(S143,'[1]Effects Code'!$C:$D,2,FALSE), S143)</f>
        <v>Dry weight (AQUIRE only)</v>
      </c>
      <c r="S143" s="120" t="s">
        <v>1585</v>
      </c>
      <c r="T143" s="120">
        <v>7</v>
      </c>
      <c r="U143" s="120" t="s">
        <v>122</v>
      </c>
      <c r="V143" s="120" t="str">
        <f t="shared" si="2"/>
        <v>Cyprinidae, 7</v>
      </c>
      <c r="W143" s="120" t="s">
        <v>526</v>
      </c>
      <c r="X143" s="120">
        <v>5313</v>
      </c>
      <c r="Y143" s="123">
        <v>1333125</v>
      </c>
      <c r="Z143" s="120">
        <v>1989</v>
      </c>
      <c r="AA143" s="120" t="s">
        <v>1586</v>
      </c>
      <c r="AB143" s="120" t="s">
        <v>1587</v>
      </c>
      <c r="AC143" s="120" t="s">
        <v>1588</v>
      </c>
      <c r="AD143" s="121">
        <v>8.6099999999999996E-2</v>
      </c>
      <c r="AE143" s="121">
        <v>0.17199999999999999</v>
      </c>
      <c r="AF143" s="120" t="s">
        <v>528</v>
      </c>
      <c r="AG143" s="120" t="s">
        <v>314</v>
      </c>
      <c r="AH143" s="120" t="s">
        <v>397</v>
      </c>
      <c r="AI143" s="120">
        <v>1</v>
      </c>
      <c r="AL143" s="120" t="s">
        <v>1504</v>
      </c>
      <c r="AM143" s="120" t="s">
        <v>110</v>
      </c>
      <c r="AN143" s="120" t="s">
        <v>1342</v>
      </c>
      <c r="AO143" s="120" t="s">
        <v>525</v>
      </c>
      <c r="AP143" s="120" t="s">
        <v>119</v>
      </c>
      <c r="AQ143" s="120" t="s">
        <v>526</v>
      </c>
      <c r="AR143" s="120">
        <v>333415</v>
      </c>
      <c r="AT143" s="120">
        <v>7</v>
      </c>
      <c r="AY143" s="120" t="s">
        <v>122</v>
      </c>
      <c r="BE143" s="120" t="s">
        <v>158</v>
      </c>
      <c r="BG143" s="120">
        <v>86.1</v>
      </c>
      <c r="BL143" s="120" t="s">
        <v>544</v>
      </c>
      <c r="BN143" s="121">
        <v>86.1</v>
      </c>
      <c r="BX143" s="120">
        <v>172</v>
      </c>
      <c r="CD143" s="121">
        <v>172</v>
      </c>
      <c r="CM143" s="120">
        <v>5</v>
      </c>
      <c r="CN143" s="120" t="s">
        <v>176</v>
      </c>
      <c r="CP143" s="120" t="s">
        <v>1590</v>
      </c>
      <c r="CQ143" s="120" t="s">
        <v>568</v>
      </c>
      <c r="CU143" s="120" t="s">
        <v>126</v>
      </c>
      <c r="CV143" s="120" t="s">
        <v>123</v>
      </c>
      <c r="CW143" s="120" t="s">
        <v>1591</v>
      </c>
    </row>
    <row r="144" spans="1:101" x14ac:dyDescent="0.3">
      <c r="A144" s="120" t="s">
        <v>1332</v>
      </c>
      <c r="B144" s="120" t="s">
        <v>1367</v>
      </c>
      <c r="C144" s="120" t="s">
        <v>1368</v>
      </c>
      <c r="D144" s="120" t="s">
        <v>1457</v>
      </c>
      <c r="E144" s="120" t="s">
        <v>1458</v>
      </c>
      <c r="F144" s="120" t="s">
        <v>1459</v>
      </c>
      <c r="G144" s="120" t="s">
        <v>185</v>
      </c>
      <c r="I144" s="121">
        <v>0.09</v>
      </c>
      <c r="M144" s="120" t="s">
        <v>528</v>
      </c>
      <c r="N144" s="120" t="s">
        <v>109</v>
      </c>
      <c r="O144" s="120">
        <v>89</v>
      </c>
      <c r="P144" s="120" t="s">
        <v>102</v>
      </c>
      <c r="Q144" s="120" t="s">
        <v>102</v>
      </c>
      <c r="R144" t="str">
        <f>IFERROR(VLOOKUP(S144,'[1]Effects Code'!$C:$D,2,FALSE), S144)</f>
        <v>Mortality</v>
      </c>
      <c r="S144" s="120" t="s">
        <v>184</v>
      </c>
      <c r="T144" s="120">
        <v>4</v>
      </c>
      <c r="U144" s="120" t="s">
        <v>122</v>
      </c>
      <c r="V144" s="120" t="str">
        <f t="shared" si="2"/>
        <v>Salmonidae, 4</v>
      </c>
      <c r="W144" s="120" t="s">
        <v>526</v>
      </c>
      <c r="X144" s="120">
        <v>6797</v>
      </c>
      <c r="Y144" s="123">
        <v>1090114</v>
      </c>
      <c r="Z144" s="120">
        <v>1986</v>
      </c>
      <c r="AA144" s="120" t="s">
        <v>1728</v>
      </c>
      <c r="AB144" s="120" t="s">
        <v>1729</v>
      </c>
      <c r="AC144" s="120" t="s">
        <v>1730</v>
      </c>
      <c r="AD144" s="121">
        <v>0.09</v>
      </c>
      <c r="AE144" s="121"/>
      <c r="AF144" s="120" t="s">
        <v>528</v>
      </c>
      <c r="AH144" s="120" t="s">
        <v>397</v>
      </c>
      <c r="AI144" s="120">
        <v>4</v>
      </c>
      <c r="AM144" s="120" t="s">
        <v>110</v>
      </c>
      <c r="AN144" s="120" t="s">
        <v>1377</v>
      </c>
      <c r="AO144" s="120" t="s">
        <v>525</v>
      </c>
      <c r="AP144" s="120" t="s">
        <v>119</v>
      </c>
      <c r="AQ144" s="120" t="s">
        <v>526</v>
      </c>
      <c r="AR144" s="120">
        <v>333415</v>
      </c>
      <c r="AT144" s="120">
        <v>96</v>
      </c>
      <c r="AY144" s="120" t="s">
        <v>276</v>
      </c>
      <c r="BE144" s="120" t="s">
        <v>158</v>
      </c>
      <c r="BG144" s="120">
        <v>90</v>
      </c>
      <c r="BL144" s="120" t="s">
        <v>1731</v>
      </c>
      <c r="BN144" s="120">
        <v>90</v>
      </c>
      <c r="BT144" s="121"/>
      <c r="BV144" s="121"/>
      <c r="CD144" s="121"/>
      <c r="CN144" s="120" t="s">
        <v>187</v>
      </c>
      <c r="CO144" s="120">
        <v>7.1</v>
      </c>
      <c r="CP144" s="120">
        <v>44</v>
      </c>
      <c r="CQ144" s="120" t="s">
        <v>568</v>
      </c>
      <c r="CU144" s="120" t="s">
        <v>126</v>
      </c>
      <c r="CV144" s="120" t="s">
        <v>545</v>
      </c>
      <c r="CW144" s="120" t="s">
        <v>1732</v>
      </c>
    </row>
    <row r="145" spans="1:101" x14ac:dyDescent="0.3">
      <c r="A145" s="120" t="s">
        <v>1332</v>
      </c>
      <c r="B145" s="120" t="s">
        <v>1635</v>
      </c>
      <c r="C145" s="120" t="s">
        <v>1636</v>
      </c>
      <c r="D145" s="120" t="s">
        <v>1637</v>
      </c>
      <c r="E145" s="120" t="s">
        <v>1638</v>
      </c>
      <c r="F145" s="120" t="s">
        <v>1639</v>
      </c>
      <c r="G145" s="120" t="s">
        <v>185</v>
      </c>
      <c r="I145" s="121">
        <v>0.09</v>
      </c>
      <c r="M145" s="120" t="s">
        <v>528</v>
      </c>
      <c r="N145" s="120" t="s">
        <v>109</v>
      </c>
      <c r="O145" s="120">
        <v>95</v>
      </c>
      <c r="P145" s="120" t="s">
        <v>102</v>
      </c>
      <c r="Q145" s="120" t="s">
        <v>102</v>
      </c>
      <c r="R145" t="str">
        <f>IFERROR(VLOOKUP(S145,'[1]Effects Code'!$C:$D,2,FALSE), S145)</f>
        <v>Mortality</v>
      </c>
      <c r="S145" s="120" t="s">
        <v>184</v>
      </c>
      <c r="T145" s="120">
        <v>3</v>
      </c>
      <c r="U145" s="120" t="s">
        <v>122</v>
      </c>
      <c r="V145" s="120" t="str">
        <f t="shared" si="2"/>
        <v>Anguillidae, 3</v>
      </c>
      <c r="W145" s="120" t="s">
        <v>526</v>
      </c>
      <c r="X145" s="120">
        <v>7004</v>
      </c>
      <c r="Y145" s="123">
        <v>1098425</v>
      </c>
      <c r="Z145" s="120">
        <v>1993</v>
      </c>
      <c r="AA145" s="120" t="s">
        <v>1733</v>
      </c>
      <c r="AB145" s="120" t="s">
        <v>1734</v>
      </c>
      <c r="AC145" s="120" t="s">
        <v>1735</v>
      </c>
      <c r="AD145" s="121">
        <v>0.09</v>
      </c>
      <c r="AE145" s="121"/>
      <c r="AF145" s="120" t="s">
        <v>528</v>
      </c>
      <c r="AG145" s="120" t="s">
        <v>1344</v>
      </c>
      <c r="AH145" s="120" t="s">
        <v>397</v>
      </c>
      <c r="AI145" s="120">
        <v>574</v>
      </c>
      <c r="AM145" s="120" t="s">
        <v>110</v>
      </c>
      <c r="AN145" s="120" t="s">
        <v>1644</v>
      </c>
      <c r="AO145" s="120" t="s">
        <v>525</v>
      </c>
      <c r="AP145" s="120" t="s">
        <v>119</v>
      </c>
      <c r="AQ145" s="120" t="s">
        <v>526</v>
      </c>
      <c r="AR145" s="120">
        <v>333415</v>
      </c>
      <c r="AT145" s="120">
        <v>72</v>
      </c>
      <c r="AY145" s="120" t="s">
        <v>276</v>
      </c>
      <c r="BE145" s="120" t="s">
        <v>158</v>
      </c>
      <c r="BG145" s="120">
        <v>90</v>
      </c>
      <c r="BI145" s="120">
        <v>70</v>
      </c>
      <c r="BK145" s="120">
        <v>110</v>
      </c>
      <c r="BL145" s="120" t="s">
        <v>544</v>
      </c>
      <c r="BN145" s="120">
        <v>90</v>
      </c>
      <c r="BP145" s="120">
        <v>70</v>
      </c>
      <c r="BR145" s="120">
        <v>110</v>
      </c>
      <c r="BT145" s="121">
        <v>7.0000000000000007E-2</v>
      </c>
      <c r="BV145" s="121">
        <v>0.11</v>
      </c>
      <c r="CD145" s="121"/>
      <c r="CN145" s="120" t="s">
        <v>176</v>
      </c>
      <c r="CO145" s="120" t="s">
        <v>1562</v>
      </c>
      <c r="CP145" s="120" t="s">
        <v>1726</v>
      </c>
      <c r="CQ145" s="120" t="s">
        <v>568</v>
      </c>
      <c r="CU145" s="120" t="s">
        <v>126</v>
      </c>
      <c r="CV145" s="120" t="s">
        <v>545</v>
      </c>
      <c r="CW145" s="120" t="s">
        <v>1727</v>
      </c>
    </row>
    <row r="146" spans="1:101" x14ac:dyDescent="0.3">
      <c r="A146" s="120" t="s">
        <v>1332</v>
      </c>
      <c r="B146" s="120" t="s">
        <v>1367</v>
      </c>
      <c r="C146" s="120" t="s">
        <v>1368</v>
      </c>
      <c r="D146" s="120" t="s">
        <v>1457</v>
      </c>
      <c r="E146" s="120" t="s">
        <v>1458</v>
      </c>
      <c r="F146" s="120" t="s">
        <v>1459</v>
      </c>
      <c r="G146" s="120" t="s">
        <v>185</v>
      </c>
      <c r="I146" s="121">
        <v>0.09</v>
      </c>
      <c r="M146" s="121" t="s">
        <v>528</v>
      </c>
      <c r="N146" s="120" t="s">
        <v>109</v>
      </c>
      <c r="P146" s="120" t="s">
        <v>102</v>
      </c>
      <c r="Q146" s="120" t="s">
        <v>102</v>
      </c>
      <c r="R146" t="str">
        <f>IFERROR(VLOOKUP(S146,'[1]Effects Code'!$C:$D,2,FALSE), S146)</f>
        <v>Mortality</v>
      </c>
      <c r="S146" s="120" t="s">
        <v>184</v>
      </c>
      <c r="T146" s="120">
        <v>4</v>
      </c>
      <c r="U146" s="120" t="s">
        <v>122</v>
      </c>
      <c r="V146" s="120" t="str">
        <f t="shared" si="2"/>
        <v>Salmonidae, 4</v>
      </c>
      <c r="W146" s="120" t="s">
        <v>526</v>
      </c>
      <c r="X146" s="120" t="s">
        <v>1496</v>
      </c>
      <c r="Y146" s="123" t="s">
        <v>1736</v>
      </c>
      <c r="Z146" s="120">
        <v>1980</v>
      </c>
      <c r="AA146" s="120" t="s">
        <v>1737</v>
      </c>
      <c r="AM146" s="120" t="s">
        <v>110</v>
      </c>
    </row>
    <row r="147" spans="1:101" x14ac:dyDescent="0.3">
      <c r="A147" s="120" t="s">
        <v>1332</v>
      </c>
      <c r="B147" s="120" t="s">
        <v>1333</v>
      </c>
      <c r="C147" s="120" t="s">
        <v>1401</v>
      </c>
      <c r="D147" s="120" t="s">
        <v>1402</v>
      </c>
      <c r="E147" s="120" t="s">
        <v>1403</v>
      </c>
      <c r="F147" s="120" t="s">
        <v>1404</v>
      </c>
      <c r="G147" s="120" t="s">
        <v>157</v>
      </c>
      <c r="I147" s="129">
        <f>(0.3/1000000)*304.35*1000</f>
        <v>9.1305000000000011E-2</v>
      </c>
      <c r="J147" s="120" t="s">
        <v>143</v>
      </c>
      <c r="L147" s="129">
        <f>(10/1000000)*304.35*1000</f>
        <v>3.0435000000000008</v>
      </c>
      <c r="M147" s="119" t="s">
        <v>528</v>
      </c>
      <c r="N147" s="120" t="s">
        <v>109</v>
      </c>
      <c r="O147" s="120">
        <v>100</v>
      </c>
      <c r="P147" s="120" t="s">
        <v>245</v>
      </c>
      <c r="Q147" s="120" t="s">
        <v>1738</v>
      </c>
      <c r="R147" t="str">
        <f>IFERROR(VLOOKUP(S147,'[1]Effects Code'!$C:$D,2,FALSE), S147)</f>
        <v>Swimming</v>
      </c>
      <c r="S147" s="120" t="s">
        <v>1550</v>
      </c>
      <c r="T147" s="120">
        <v>4.75</v>
      </c>
      <c r="U147" s="120" t="s">
        <v>122</v>
      </c>
      <c r="V147" s="120" t="str">
        <f t="shared" si="2"/>
        <v>Cyprinidae, 4.75</v>
      </c>
      <c r="W147" s="120" t="s">
        <v>526</v>
      </c>
      <c r="X147" s="120">
        <v>159765</v>
      </c>
      <c r="Y147" s="123">
        <v>2049970</v>
      </c>
      <c r="Z147" s="120">
        <v>2011</v>
      </c>
      <c r="AA147" s="120" t="s">
        <v>1739</v>
      </c>
      <c r="AB147" s="120" t="s">
        <v>1740</v>
      </c>
      <c r="AC147" s="120" t="s">
        <v>1741</v>
      </c>
      <c r="AD147" s="121">
        <v>0.3</v>
      </c>
      <c r="AE147" s="120">
        <v>10</v>
      </c>
      <c r="AF147" s="120" t="s">
        <v>1742</v>
      </c>
      <c r="AI147" s="120">
        <v>5156</v>
      </c>
      <c r="AJ147" s="120">
        <v>6</v>
      </c>
      <c r="AK147" s="120" t="s">
        <v>1438</v>
      </c>
      <c r="AL147" s="120" t="s">
        <v>148</v>
      </c>
      <c r="AM147" s="120" t="s">
        <v>110</v>
      </c>
      <c r="AN147" s="120" t="s">
        <v>1342</v>
      </c>
      <c r="AO147" s="120" t="s">
        <v>525</v>
      </c>
      <c r="AP147" s="120" t="s">
        <v>119</v>
      </c>
      <c r="AQ147" s="120" t="s">
        <v>526</v>
      </c>
      <c r="AR147" s="120">
        <v>333415</v>
      </c>
      <c r="AT147" s="120">
        <v>114</v>
      </c>
      <c r="AY147" s="120" t="s">
        <v>276</v>
      </c>
      <c r="BE147" s="120" t="s">
        <v>123</v>
      </c>
      <c r="BG147" s="120">
        <v>0.3</v>
      </c>
      <c r="BL147" s="120" t="s">
        <v>1742</v>
      </c>
      <c r="BN147" s="120">
        <v>0.3</v>
      </c>
      <c r="BX147" s="120">
        <v>10</v>
      </c>
      <c r="CD147" s="120">
        <v>10</v>
      </c>
      <c r="CM147" s="120">
        <v>1</v>
      </c>
      <c r="CN147" s="120" t="s">
        <v>125</v>
      </c>
      <c r="CU147" s="120" t="s">
        <v>126</v>
      </c>
      <c r="CV147" s="120" t="s">
        <v>1344</v>
      </c>
      <c r="CW147" s="120" t="s">
        <v>1743</v>
      </c>
    </row>
    <row r="148" spans="1:101" x14ac:dyDescent="0.3">
      <c r="A148" s="120" t="s">
        <v>1332</v>
      </c>
      <c r="B148" s="120" t="s">
        <v>1333</v>
      </c>
      <c r="C148" s="120" t="s">
        <v>1401</v>
      </c>
      <c r="D148" s="120" t="s">
        <v>1402</v>
      </c>
      <c r="E148" s="120" t="s">
        <v>1403</v>
      </c>
      <c r="F148" s="120" t="s">
        <v>1404</v>
      </c>
      <c r="G148" s="120" t="s">
        <v>157</v>
      </c>
      <c r="I148" s="129">
        <f>(0.3/1000000)*304.35*1000</f>
        <v>9.1305000000000011E-2</v>
      </c>
      <c r="J148" s="120" t="s">
        <v>143</v>
      </c>
      <c r="L148" s="129">
        <f>(10/1000000)*304.35*1000</f>
        <v>3.0435000000000008</v>
      </c>
      <c r="M148" s="119" t="s">
        <v>528</v>
      </c>
      <c r="N148" s="120" t="s">
        <v>109</v>
      </c>
      <c r="O148" s="120">
        <v>100</v>
      </c>
      <c r="P148" s="120" t="s">
        <v>172</v>
      </c>
      <c r="Q148" s="120" t="s">
        <v>173</v>
      </c>
      <c r="R148" t="str">
        <f>IFERROR(VLOOKUP(S148,'[1]Effects Code'!$C:$D,2,FALSE), S148)</f>
        <v>Acetylcholinesterase</v>
      </c>
      <c r="S148" s="120" t="s">
        <v>174</v>
      </c>
      <c r="T148" s="120">
        <v>4.75</v>
      </c>
      <c r="U148" s="120" t="s">
        <v>122</v>
      </c>
      <c r="V148" s="120" t="str">
        <f t="shared" si="2"/>
        <v>Cyprinidae, 4.75</v>
      </c>
      <c r="W148" s="120" t="s">
        <v>526</v>
      </c>
      <c r="X148" s="120">
        <v>159765</v>
      </c>
      <c r="Y148" s="123">
        <v>2049970</v>
      </c>
      <c r="Z148" s="120">
        <v>2011</v>
      </c>
      <c r="AA148" s="120" t="s">
        <v>1739</v>
      </c>
      <c r="AB148" s="120" t="s">
        <v>1740</v>
      </c>
      <c r="AC148" s="120" t="s">
        <v>1741</v>
      </c>
      <c r="AD148" s="121">
        <v>0.3</v>
      </c>
      <c r="AE148" s="120">
        <v>10</v>
      </c>
      <c r="AF148" s="120" t="s">
        <v>1742</v>
      </c>
      <c r="AI148" s="120">
        <v>5156</v>
      </c>
      <c r="AJ148" s="120">
        <v>6</v>
      </c>
      <c r="AK148" s="120" t="s">
        <v>1438</v>
      </c>
      <c r="AL148" s="120" t="s">
        <v>148</v>
      </c>
      <c r="AM148" s="120" t="s">
        <v>110</v>
      </c>
      <c r="AN148" s="120" t="s">
        <v>1342</v>
      </c>
      <c r="AO148" s="120" t="s">
        <v>525</v>
      </c>
      <c r="AP148" s="120" t="s">
        <v>119</v>
      </c>
      <c r="AQ148" s="120" t="s">
        <v>526</v>
      </c>
      <c r="AR148" s="120">
        <v>333415</v>
      </c>
      <c r="AT148" s="120">
        <v>114</v>
      </c>
      <c r="AY148" s="120" t="s">
        <v>276</v>
      </c>
      <c r="BE148" s="120" t="s">
        <v>123</v>
      </c>
      <c r="BG148" s="120">
        <v>0.3</v>
      </c>
      <c r="BL148" s="120" t="s">
        <v>1742</v>
      </c>
      <c r="BN148" s="120">
        <v>0.3</v>
      </c>
      <c r="BX148" s="120">
        <v>10</v>
      </c>
      <c r="CD148" s="120">
        <v>10</v>
      </c>
      <c r="CM148" s="120">
        <v>1</v>
      </c>
      <c r="CN148" s="120" t="s">
        <v>125</v>
      </c>
      <c r="CU148" s="120" t="s">
        <v>126</v>
      </c>
      <c r="CV148" s="120" t="s">
        <v>1344</v>
      </c>
      <c r="CW148" s="120" t="s">
        <v>1744</v>
      </c>
    </row>
    <row r="149" spans="1:101" x14ac:dyDescent="0.3">
      <c r="A149" s="120" t="s">
        <v>1332</v>
      </c>
      <c r="B149" s="120" t="s">
        <v>1635</v>
      </c>
      <c r="C149" s="120" t="s">
        <v>1636</v>
      </c>
      <c r="D149" s="120" t="s">
        <v>1637</v>
      </c>
      <c r="E149" s="120" t="s">
        <v>1638</v>
      </c>
      <c r="F149" s="120" t="s">
        <v>1639</v>
      </c>
      <c r="G149" s="120" t="s">
        <v>185</v>
      </c>
      <c r="I149" s="121">
        <v>9.1999999999999998E-2</v>
      </c>
      <c r="M149" s="120" t="s">
        <v>528</v>
      </c>
      <c r="N149" s="120" t="s">
        <v>109</v>
      </c>
      <c r="O149" s="120">
        <v>95</v>
      </c>
      <c r="P149" s="120" t="s">
        <v>102</v>
      </c>
      <c r="Q149" s="120" t="s">
        <v>102</v>
      </c>
      <c r="R149" t="str">
        <f>IFERROR(VLOOKUP(S149,'[1]Effects Code'!$C:$D,2,FALSE), S149)</f>
        <v>Mortality</v>
      </c>
      <c r="S149" s="120" t="s">
        <v>184</v>
      </c>
      <c r="T149" s="120">
        <v>3</v>
      </c>
      <c r="U149" s="120" t="s">
        <v>122</v>
      </c>
      <c r="V149" s="120" t="str">
        <f t="shared" si="2"/>
        <v>Anguillidae, 3</v>
      </c>
      <c r="W149" s="120" t="s">
        <v>526</v>
      </c>
      <c r="X149" s="120">
        <v>15687</v>
      </c>
      <c r="Y149" s="123">
        <v>1179798</v>
      </c>
      <c r="Z149" s="120">
        <v>1994</v>
      </c>
      <c r="AA149" s="120" t="s">
        <v>1723</v>
      </c>
      <c r="AB149" s="120" t="s">
        <v>1724</v>
      </c>
      <c r="AC149" s="120" t="s">
        <v>1725</v>
      </c>
      <c r="AD149" s="121">
        <v>9.1999999999999998E-2</v>
      </c>
      <c r="AE149" s="121"/>
      <c r="AF149" s="120" t="s">
        <v>528</v>
      </c>
      <c r="AG149" s="120" t="s">
        <v>1344</v>
      </c>
      <c r="AH149" s="120" t="s">
        <v>397</v>
      </c>
      <c r="AI149" s="120">
        <v>574</v>
      </c>
      <c r="AM149" s="120" t="s">
        <v>110</v>
      </c>
      <c r="AN149" s="120" t="s">
        <v>1644</v>
      </c>
      <c r="AO149" s="120" t="s">
        <v>525</v>
      </c>
      <c r="AP149" s="120" t="s">
        <v>119</v>
      </c>
      <c r="AQ149" s="120" t="s">
        <v>526</v>
      </c>
      <c r="AR149" s="120">
        <v>333415</v>
      </c>
      <c r="AT149" s="120">
        <v>72</v>
      </c>
      <c r="AY149" s="120" t="s">
        <v>276</v>
      </c>
      <c r="BE149" s="120" t="s">
        <v>158</v>
      </c>
      <c r="BG149" s="120">
        <v>92</v>
      </c>
      <c r="BI149" s="120">
        <v>73</v>
      </c>
      <c r="BK149" s="120">
        <v>110</v>
      </c>
      <c r="BL149" s="120" t="s">
        <v>544</v>
      </c>
      <c r="BN149" s="120">
        <v>92</v>
      </c>
      <c r="BP149" s="120">
        <v>73</v>
      </c>
      <c r="BR149" s="120">
        <v>110</v>
      </c>
      <c r="BT149" s="121">
        <v>7.2999999999999995E-2</v>
      </c>
      <c r="BV149" s="121">
        <v>0.11</v>
      </c>
      <c r="CD149" s="121"/>
      <c r="CN149" s="120" t="s">
        <v>187</v>
      </c>
      <c r="CO149" s="120" t="s">
        <v>1562</v>
      </c>
      <c r="CP149" s="120" t="s">
        <v>1726</v>
      </c>
      <c r="CQ149" s="120" t="s">
        <v>568</v>
      </c>
      <c r="CU149" s="120" t="s">
        <v>126</v>
      </c>
      <c r="CV149" s="120" t="s">
        <v>545</v>
      </c>
      <c r="CW149" s="120" t="s">
        <v>1727</v>
      </c>
    </row>
    <row r="150" spans="1:101" x14ac:dyDescent="0.3">
      <c r="A150" s="120" t="s">
        <v>1332</v>
      </c>
      <c r="B150" s="120" t="s">
        <v>1745</v>
      </c>
      <c r="C150" s="120" t="s">
        <v>1746</v>
      </c>
      <c r="D150" s="120" t="s">
        <v>1747</v>
      </c>
      <c r="E150" s="120" t="s">
        <v>1748</v>
      </c>
      <c r="F150" s="120" t="s">
        <v>1749</v>
      </c>
      <c r="G150" s="120" t="s">
        <v>117</v>
      </c>
      <c r="I150" s="121">
        <v>9.3899999999999997E-2</v>
      </c>
      <c r="M150" s="120" t="s">
        <v>528</v>
      </c>
      <c r="N150" s="120" t="s">
        <v>109</v>
      </c>
      <c r="O150" s="120">
        <v>93.9</v>
      </c>
      <c r="P150" s="120" t="s">
        <v>245</v>
      </c>
      <c r="Q150" s="120" t="s">
        <v>245</v>
      </c>
      <c r="R150" t="str">
        <f>IFERROR(VLOOKUP(S150,'[1]Effects Code'!$C:$D,2,FALSE), S150)</f>
        <v>Swimming</v>
      </c>
      <c r="S150" s="120" t="s">
        <v>1550</v>
      </c>
      <c r="T150" s="120">
        <v>2</v>
      </c>
      <c r="U150" s="120" t="s">
        <v>122</v>
      </c>
      <c r="V150" s="120" t="str">
        <f t="shared" si="2"/>
        <v>Adrianichthyidae, 2</v>
      </c>
      <c r="W150" s="120" t="s">
        <v>526</v>
      </c>
      <c r="X150" s="120">
        <v>66302</v>
      </c>
      <c r="Y150" s="123">
        <v>1255018</v>
      </c>
      <c r="Z150" s="120">
        <v>2002</v>
      </c>
      <c r="AA150" s="120" t="s">
        <v>1750</v>
      </c>
      <c r="AB150" s="120" t="s">
        <v>1751</v>
      </c>
      <c r="AC150" s="120" t="s">
        <v>1752</v>
      </c>
      <c r="AD150" s="121">
        <v>9.3899999999999997E-2</v>
      </c>
      <c r="AE150" s="121"/>
      <c r="AF150" s="120" t="s">
        <v>528</v>
      </c>
      <c r="AI150" s="120">
        <v>109</v>
      </c>
      <c r="AJ150" s="120" t="s">
        <v>1753</v>
      </c>
      <c r="AK150" s="120" t="s">
        <v>231</v>
      </c>
      <c r="AL150" s="120" t="s">
        <v>220</v>
      </c>
      <c r="AM150" s="120" t="s">
        <v>110</v>
      </c>
      <c r="AN150" s="120" t="s">
        <v>1754</v>
      </c>
      <c r="AO150" s="120" t="s">
        <v>525</v>
      </c>
      <c r="AP150" s="120" t="s">
        <v>119</v>
      </c>
      <c r="AQ150" s="120" t="s">
        <v>526</v>
      </c>
      <c r="AR150" s="120">
        <v>333415</v>
      </c>
      <c r="AT150" s="120">
        <v>2</v>
      </c>
      <c r="AY150" s="120" t="s">
        <v>122</v>
      </c>
      <c r="BE150" s="120" t="s">
        <v>123</v>
      </c>
      <c r="BG150" s="120">
        <v>0.1</v>
      </c>
      <c r="BL150" s="120" t="s">
        <v>528</v>
      </c>
      <c r="BN150" s="120">
        <v>9.3899999999999997E-2</v>
      </c>
      <c r="BT150" s="121"/>
      <c r="BV150" s="121"/>
      <c r="CD150" s="121"/>
      <c r="CM150" s="120">
        <v>1</v>
      </c>
      <c r="CN150" s="120" t="s">
        <v>125</v>
      </c>
      <c r="CU150" s="120" t="s">
        <v>126</v>
      </c>
      <c r="CV150" s="120" t="s">
        <v>545</v>
      </c>
      <c r="CW150" s="120" t="s">
        <v>1755</v>
      </c>
    </row>
    <row r="151" spans="1:101" x14ac:dyDescent="0.3">
      <c r="A151" s="120" t="s">
        <v>1332</v>
      </c>
      <c r="B151" s="120" t="s">
        <v>1745</v>
      </c>
      <c r="C151" s="120" t="s">
        <v>1746</v>
      </c>
      <c r="D151" s="120" t="s">
        <v>1747</v>
      </c>
      <c r="E151" s="120" t="s">
        <v>1748</v>
      </c>
      <c r="F151" s="120" t="s">
        <v>1749</v>
      </c>
      <c r="G151" s="120" t="s">
        <v>117</v>
      </c>
      <c r="I151" s="121">
        <v>9.3899999999999997E-2</v>
      </c>
      <c r="M151" s="120" t="s">
        <v>528</v>
      </c>
      <c r="N151" s="120" t="s">
        <v>109</v>
      </c>
      <c r="O151" s="120">
        <v>93.9</v>
      </c>
      <c r="P151" s="120" t="s">
        <v>245</v>
      </c>
      <c r="Q151" s="120" t="s">
        <v>245</v>
      </c>
      <c r="R151" t="str">
        <f>IFERROR(VLOOKUP(S151,'[1]Effects Code'!$C:$D,2,FALSE), S151)</f>
        <v>Swimming</v>
      </c>
      <c r="S151" s="120" t="s">
        <v>1550</v>
      </c>
      <c r="T151" s="120">
        <v>2</v>
      </c>
      <c r="U151" s="120" t="s">
        <v>122</v>
      </c>
      <c r="V151" s="120" t="str">
        <f t="shared" si="2"/>
        <v>Adrianichthyidae, 2</v>
      </c>
      <c r="W151" s="120" t="s">
        <v>526</v>
      </c>
      <c r="X151" s="120">
        <v>81945</v>
      </c>
      <c r="Y151" s="123">
        <v>1255243</v>
      </c>
      <c r="Z151" s="120">
        <v>2005</v>
      </c>
      <c r="AA151" s="120" t="s">
        <v>1756</v>
      </c>
      <c r="AB151" s="120" t="s">
        <v>1757</v>
      </c>
      <c r="AC151" s="120" t="s">
        <v>1758</v>
      </c>
      <c r="AD151" s="121">
        <v>9.3899999999999997E-2</v>
      </c>
      <c r="AE151" s="121"/>
      <c r="AF151" s="120" t="s">
        <v>528</v>
      </c>
      <c r="AI151" s="120">
        <v>109</v>
      </c>
      <c r="AJ151" s="120" t="s">
        <v>1753</v>
      </c>
      <c r="AK151" s="120" t="s">
        <v>231</v>
      </c>
      <c r="AM151" s="120" t="s">
        <v>110</v>
      </c>
      <c r="AN151" s="120" t="s">
        <v>1754</v>
      </c>
      <c r="AO151" s="120" t="s">
        <v>525</v>
      </c>
      <c r="AP151" s="120" t="s">
        <v>119</v>
      </c>
      <c r="AQ151" s="120" t="s">
        <v>526</v>
      </c>
      <c r="AR151" s="120">
        <v>333415</v>
      </c>
      <c r="AT151" s="120">
        <v>2</v>
      </c>
      <c r="AY151" s="120" t="s">
        <v>122</v>
      </c>
      <c r="BE151" s="120" t="s">
        <v>123</v>
      </c>
      <c r="BG151" s="120">
        <v>0.1</v>
      </c>
      <c r="BL151" s="120" t="s">
        <v>528</v>
      </c>
      <c r="BN151" s="120">
        <v>9.3899999999999997E-2</v>
      </c>
      <c r="BT151" s="121"/>
      <c r="BV151" s="121"/>
      <c r="CD151" s="121"/>
      <c r="CM151" s="120">
        <v>1</v>
      </c>
      <c r="CN151" s="120" t="s">
        <v>125</v>
      </c>
      <c r="CU151" s="120" t="s">
        <v>126</v>
      </c>
      <c r="CV151" s="120" t="s">
        <v>545</v>
      </c>
      <c r="CW151" s="120" t="s">
        <v>1759</v>
      </c>
    </row>
    <row r="152" spans="1:101" x14ac:dyDescent="0.3">
      <c r="A152" s="120" t="s">
        <v>1332</v>
      </c>
      <c r="B152" s="120" t="s">
        <v>1745</v>
      </c>
      <c r="C152" s="120" t="s">
        <v>1746</v>
      </c>
      <c r="D152" s="120" t="s">
        <v>1747</v>
      </c>
      <c r="E152" s="120" t="s">
        <v>1748</v>
      </c>
      <c r="F152" s="120" t="s">
        <v>1749</v>
      </c>
      <c r="G152" s="120" t="s">
        <v>117</v>
      </c>
      <c r="I152" s="121">
        <v>9.3899999999999997E-2</v>
      </c>
      <c r="M152" s="120" t="s">
        <v>528</v>
      </c>
      <c r="N152" s="120" t="s">
        <v>109</v>
      </c>
      <c r="O152" s="120">
        <v>93.9</v>
      </c>
      <c r="P152" s="120" t="s">
        <v>245</v>
      </c>
      <c r="Q152" s="120" t="s">
        <v>245</v>
      </c>
      <c r="R152" t="str">
        <f>IFERROR(VLOOKUP(S152,'[1]Effects Code'!$C:$D,2,FALSE), S152)</f>
        <v>Swimming</v>
      </c>
      <c r="S152" s="120" t="s">
        <v>1550</v>
      </c>
      <c r="T152" s="120">
        <v>2</v>
      </c>
      <c r="U152" s="120" t="s">
        <v>122</v>
      </c>
      <c r="V152" s="120" t="str">
        <f t="shared" si="2"/>
        <v>Adrianichthyidae, 2</v>
      </c>
      <c r="W152" s="120" t="s">
        <v>526</v>
      </c>
      <c r="X152" s="120">
        <v>84382</v>
      </c>
      <c r="Y152" s="123">
        <v>1255374</v>
      </c>
      <c r="Z152" s="120">
        <v>2005</v>
      </c>
      <c r="AA152" s="120" t="s">
        <v>1760</v>
      </c>
      <c r="AB152" s="120" t="s">
        <v>1761</v>
      </c>
      <c r="AC152" s="120" t="s">
        <v>1762</v>
      </c>
      <c r="AD152" s="121">
        <v>9.3899999999999997E-2</v>
      </c>
      <c r="AE152" s="121"/>
      <c r="AF152" s="120" t="s">
        <v>528</v>
      </c>
      <c r="AI152" s="120">
        <v>109</v>
      </c>
      <c r="AJ152" s="120" t="s">
        <v>1753</v>
      </c>
      <c r="AK152" s="120" t="s">
        <v>231</v>
      </c>
      <c r="AL152" s="120" t="s">
        <v>220</v>
      </c>
      <c r="AM152" s="120" t="s">
        <v>110</v>
      </c>
      <c r="AN152" s="120" t="s">
        <v>1754</v>
      </c>
      <c r="AO152" s="120" t="s">
        <v>525</v>
      </c>
      <c r="AP152" s="120" t="s">
        <v>119</v>
      </c>
      <c r="AQ152" s="120" t="s">
        <v>526</v>
      </c>
      <c r="AR152" s="120">
        <v>333415</v>
      </c>
      <c r="AT152" s="120">
        <v>2</v>
      </c>
      <c r="AY152" s="120" t="s">
        <v>122</v>
      </c>
      <c r="BE152" s="120" t="s">
        <v>123</v>
      </c>
      <c r="BG152" s="120">
        <v>0.1</v>
      </c>
      <c r="BL152" s="120" t="s">
        <v>528</v>
      </c>
      <c r="BN152" s="120">
        <v>9.3899999999999997E-2</v>
      </c>
      <c r="BT152" s="121"/>
      <c r="BV152" s="121"/>
      <c r="CD152" s="121"/>
      <c r="CM152" s="120">
        <v>1</v>
      </c>
      <c r="CN152" s="120" t="s">
        <v>125</v>
      </c>
      <c r="CU152" s="120" t="s">
        <v>126</v>
      </c>
      <c r="CV152" s="120" t="s">
        <v>545</v>
      </c>
      <c r="CW152" s="120" t="s">
        <v>1763</v>
      </c>
    </row>
    <row r="153" spans="1:101" x14ac:dyDescent="0.3">
      <c r="A153" s="120" t="s">
        <v>1332</v>
      </c>
      <c r="B153" s="120" t="s">
        <v>1764</v>
      </c>
      <c r="C153" s="120" t="s">
        <v>1765</v>
      </c>
      <c r="D153" s="120" t="s">
        <v>1766</v>
      </c>
      <c r="E153" s="120" t="s">
        <v>1767</v>
      </c>
      <c r="F153" s="120" t="s">
        <v>1768</v>
      </c>
      <c r="G153" s="120" t="s">
        <v>117</v>
      </c>
      <c r="I153" s="121">
        <v>0.1</v>
      </c>
      <c r="M153" s="120" t="s">
        <v>528</v>
      </c>
      <c r="N153" s="120" t="s">
        <v>109</v>
      </c>
      <c r="O153" s="120">
        <v>100</v>
      </c>
      <c r="P153" s="120" t="s">
        <v>172</v>
      </c>
      <c r="Q153" s="120" t="s">
        <v>172</v>
      </c>
      <c r="R153" t="str">
        <f>IFERROR(VLOOKUP(S153,'[1]Effects Code'!$C:$D,2,FALSE), S153)</f>
        <v>Protein content</v>
      </c>
      <c r="S153" s="120" t="s">
        <v>1359</v>
      </c>
      <c r="T153" s="120">
        <v>1</v>
      </c>
      <c r="U153" s="120" t="s">
        <v>122</v>
      </c>
      <c r="V153" s="120" t="str">
        <f t="shared" si="2"/>
        <v>Cichlidae, 1</v>
      </c>
      <c r="W153" s="120" t="s">
        <v>526</v>
      </c>
      <c r="X153" s="120">
        <v>84745</v>
      </c>
      <c r="Y153" s="123">
        <v>1255399</v>
      </c>
      <c r="Z153" s="120">
        <v>2006</v>
      </c>
      <c r="AA153" s="120" t="s">
        <v>1769</v>
      </c>
      <c r="AB153" s="120" t="s">
        <v>1770</v>
      </c>
      <c r="AC153" s="120" t="s">
        <v>1771</v>
      </c>
      <c r="AD153" s="121">
        <v>0.1</v>
      </c>
      <c r="AE153" s="121"/>
      <c r="AF153" s="120" t="s">
        <v>528</v>
      </c>
      <c r="AI153" s="120">
        <v>485</v>
      </c>
      <c r="AL153" s="120" t="s">
        <v>220</v>
      </c>
      <c r="AM153" s="120" t="s">
        <v>110</v>
      </c>
      <c r="AN153" s="120" t="s">
        <v>1491</v>
      </c>
      <c r="AO153" s="120" t="s">
        <v>525</v>
      </c>
      <c r="AP153" s="120" t="s">
        <v>119</v>
      </c>
      <c r="AQ153" s="120" t="s">
        <v>526</v>
      </c>
      <c r="AR153" s="120">
        <v>333415</v>
      </c>
      <c r="AT153" s="120">
        <v>1</v>
      </c>
      <c r="AY153" s="120" t="s">
        <v>122</v>
      </c>
      <c r="BE153" s="120" t="s">
        <v>123</v>
      </c>
      <c r="BG153" s="120">
        <v>0.1</v>
      </c>
      <c r="BL153" s="120" t="s">
        <v>124</v>
      </c>
      <c r="BN153" s="120">
        <v>0.1</v>
      </c>
      <c r="BT153" s="121"/>
      <c r="BV153" s="121"/>
      <c r="CD153" s="121"/>
      <c r="CM153" s="120">
        <v>3</v>
      </c>
      <c r="CN153" s="120" t="s">
        <v>125</v>
      </c>
      <c r="CO153" s="120">
        <v>8.1999999999999993</v>
      </c>
      <c r="CP153" s="120">
        <v>268</v>
      </c>
      <c r="CQ153" s="120" t="s">
        <v>1520</v>
      </c>
      <c r="CU153" s="120" t="s">
        <v>126</v>
      </c>
      <c r="CV153" s="120" t="s">
        <v>1344</v>
      </c>
      <c r="CW153" s="120" t="s">
        <v>1772</v>
      </c>
    </row>
    <row r="154" spans="1:101" x14ac:dyDescent="0.3">
      <c r="A154" s="120" t="s">
        <v>1332</v>
      </c>
      <c r="B154" s="120" t="s">
        <v>1764</v>
      </c>
      <c r="C154" s="120" t="s">
        <v>1765</v>
      </c>
      <c r="D154" s="120" t="s">
        <v>1766</v>
      </c>
      <c r="E154" s="120" t="s">
        <v>1767</v>
      </c>
      <c r="F154" s="120" t="s">
        <v>1768</v>
      </c>
      <c r="G154" s="120" t="s">
        <v>117</v>
      </c>
      <c r="I154" s="121">
        <v>0.1</v>
      </c>
      <c r="M154" s="120" t="s">
        <v>528</v>
      </c>
      <c r="N154" s="120" t="s">
        <v>109</v>
      </c>
      <c r="O154" s="120">
        <v>100</v>
      </c>
      <c r="P154" s="120" t="s">
        <v>172</v>
      </c>
      <c r="Q154" s="120" t="s">
        <v>173</v>
      </c>
      <c r="R154" t="str">
        <f>IFERROR(VLOOKUP(S154,'[1]Effects Code'!$C:$D,2,FALSE), S154)</f>
        <v>Acetylcholinesterase</v>
      </c>
      <c r="S154" s="120" t="s">
        <v>174</v>
      </c>
      <c r="T154" s="120">
        <v>1</v>
      </c>
      <c r="U154" s="120" t="s">
        <v>122</v>
      </c>
      <c r="V154" s="120" t="str">
        <f t="shared" si="2"/>
        <v>Cichlidae, 1</v>
      </c>
      <c r="W154" s="120" t="s">
        <v>526</v>
      </c>
      <c r="X154" s="120">
        <v>84745</v>
      </c>
      <c r="Y154" s="123">
        <v>1255398</v>
      </c>
      <c r="Z154" s="120">
        <v>2006</v>
      </c>
      <c r="AA154" s="120" t="s">
        <v>1769</v>
      </c>
      <c r="AB154" s="120" t="s">
        <v>1770</v>
      </c>
      <c r="AC154" s="120" t="s">
        <v>1771</v>
      </c>
      <c r="AD154" s="121">
        <v>0.1</v>
      </c>
      <c r="AE154" s="121"/>
      <c r="AF154" s="120" t="s">
        <v>528</v>
      </c>
      <c r="AI154" s="120">
        <v>485</v>
      </c>
      <c r="AL154" s="120" t="s">
        <v>220</v>
      </c>
      <c r="AM154" s="120" t="s">
        <v>110</v>
      </c>
      <c r="AN154" s="120" t="s">
        <v>1491</v>
      </c>
      <c r="AO154" s="120" t="s">
        <v>525</v>
      </c>
      <c r="AP154" s="120" t="s">
        <v>119</v>
      </c>
      <c r="AQ154" s="120" t="s">
        <v>526</v>
      </c>
      <c r="AR154" s="120">
        <v>333415</v>
      </c>
      <c r="AT154" s="120">
        <v>1</v>
      </c>
      <c r="AY154" s="120" t="s">
        <v>122</v>
      </c>
      <c r="BE154" s="120" t="s">
        <v>123</v>
      </c>
      <c r="BG154" s="120">
        <v>0.1</v>
      </c>
      <c r="BL154" s="120" t="s">
        <v>124</v>
      </c>
      <c r="BN154" s="120">
        <v>0.1</v>
      </c>
      <c r="BT154" s="121"/>
      <c r="BV154" s="121"/>
      <c r="CD154" s="121"/>
      <c r="CM154" s="120">
        <v>3</v>
      </c>
      <c r="CN154" s="120" t="s">
        <v>125</v>
      </c>
      <c r="CO154" s="120">
        <v>8.1999999999999993</v>
      </c>
      <c r="CP154" s="120">
        <v>268</v>
      </c>
      <c r="CQ154" s="120" t="s">
        <v>1520</v>
      </c>
      <c r="CU154" s="120" t="s">
        <v>126</v>
      </c>
      <c r="CV154" s="120" t="s">
        <v>1344</v>
      </c>
      <c r="CW154" s="120" t="s">
        <v>1773</v>
      </c>
    </row>
    <row r="155" spans="1:101" x14ac:dyDescent="0.3">
      <c r="A155" s="120" t="s">
        <v>1332</v>
      </c>
      <c r="B155" s="120" t="s">
        <v>1764</v>
      </c>
      <c r="C155" s="120" t="s">
        <v>1765</v>
      </c>
      <c r="D155" s="120" t="s">
        <v>1766</v>
      </c>
      <c r="E155" s="120" t="s">
        <v>1767</v>
      </c>
      <c r="F155" s="120" t="s">
        <v>1768</v>
      </c>
      <c r="G155" s="120" t="s">
        <v>143</v>
      </c>
      <c r="I155" s="121">
        <v>0.1</v>
      </c>
      <c r="M155" s="120" t="s">
        <v>528</v>
      </c>
      <c r="N155" s="120" t="s">
        <v>109</v>
      </c>
      <c r="O155" s="120">
        <v>100</v>
      </c>
      <c r="P155" s="120" t="s">
        <v>172</v>
      </c>
      <c r="Q155" s="120" t="s">
        <v>172</v>
      </c>
      <c r="R155" t="str">
        <f>IFERROR(VLOOKUP(S155,'[1]Effects Code'!$C:$D,2,FALSE), S155)</f>
        <v>Glutathione (reduced glutathione)</v>
      </c>
      <c r="S155" s="120" t="s">
        <v>1774</v>
      </c>
      <c r="T155" s="120">
        <v>7</v>
      </c>
      <c r="U155" s="120" t="s">
        <v>122</v>
      </c>
      <c r="V155" s="120" t="str">
        <f t="shared" si="2"/>
        <v>Cichlidae, 7</v>
      </c>
      <c r="W155" s="120" t="s">
        <v>526</v>
      </c>
      <c r="X155" s="120">
        <v>121113</v>
      </c>
      <c r="Y155" s="123">
        <v>1338523</v>
      </c>
      <c r="Z155" s="120">
        <v>2007</v>
      </c>
      <c r="AA155" s="120" t="s">
        <v>1775</v>
      </c>
      <c r="AB155" s="120" t="s">
        <v>1776</v>
      </c>
      <c r="AC155" s="120" t="s">
        <v>1777</v>
      </c>
      <c r="AD155" s="121">
        <v>0.1</v>
      </c>
      <c r="AE155" s="121"/>
      <c r="AF155" s="120" t="s">
        <v>528</v>
      </c>
      <c r="AH155" s="120" t="s">
        <v>1351</v>
      </c>
      <c r="AI155" s="120">
        <v>485</v>
      </c>
      <c r="AL155" s="120" t="s">
        <v>220</v>
      </c>
      <c r="AM155" s="120" t="s">
        <v>110</v>
      </c>
      <c r="AN155" s="120" t="s">
        <v>1491</v>
      </c>
      <c r="AO155" s="120" t="s">
        <v>525</v>
      </c>
      <c r="AP155" s="120" t="s">
        <v>119</v>
      </c>
      <c r="AQ155" s="120" t="s">
        <v>526</v>
      </c>
      <c r="AR155" s="120">
        <v>333415</v>
      </c>
      <c r="AT155" s="120">
        <v>7</v>
      </c>
      <c r="AY155" s="120" t="s">
        <v>122</v>
      </c>
      <c r="BE155" s="120" t="s">
        <v>123</v>
      </c>
      <c r="BG155" s="120">
        <v>0.1</v>
      </c>
      <c r="BL155" s="120" t="s">
        <v>528</v>
      </c>
      <c r="BN155" s="121">
        <v>0.1</v>
      </c>
      <c r="CD155" s="121"/>
      <c r="CM155" s="120">
        <v>3</v>
      </c>
      <c r="CN155" s="120" t="s">
        <v>125</v>
      </c>
      <c r="CO155" s="120" t="s">
        <v>1778</v>
      </c>
      <c r="CP155" s="120" t="s">
        <v>1779</v>
      </c>
      <c r="CQ155" s="120" t="s">
        <v>1780</v>
      </c>
      <c r="CU155" s="120" t="s">
        <v>126</v>
      </c>
      <c r="CV155" s="120" t="s">
        <v>1344</v>
      </c>
      <c r="CW155" s="120" t="s">
        <v>1781</v>
      </c>
    </row>
    <row r="156" spans="1:101" x14ac:dyDescent="0.3">
      <c r="A156" s="120" t="s">
        <v>1332</v>
      </c>
      <c r="B156" s="120" t="s">
        <v>1764</v>
      </c>
      <c r="C156" s="120" t="s">
        <v>1765</v>
      </c>
      <c r="D156" s="120" t="s">
        <v>1766</v>
      </c>
      <c r="E156" s="120" t="s">
        <v>1767</v>
      </c>
      <c r="F156" s="120" t="s">
        <v>1768</v>
      </c>
      <c r="G156" s="120" t="s">
        <v>143</v>
      </c>
      <c r="I156" s="121">
        <v>0.1</v>
      </c>
      <c r="M156" s="120" t="s">
        <v>528</v>
      </c>
      <c r="N156" s="120" t="s">
        <v>109</v>
      </c>
      <c r="O156" s="120">
        <v>100</v>
      </c>
      <c r="P156" s="120" t="s">
        <v>172</v>
      </c>
      <c r="Q156" s="120" t="s">
        <v>173</v>
      </c>
      <c r="R156" t="str">
        <f>IFERROR(VLOOKUP(S156,'[1]Effects Code'!$C:$D,2,FALSE), S156)</f>
        <v>Acetylcholinesterase</v>
      </c>
      <c r="S156" s="120" t="s">
        <v>174</v>
      </c>
      <c r="T156" s="120">
        <v>1</v>
      </c>
      <c r="U156" s="120" t="s">
        <v>122</v>
      </c>
      <c r="V156" s="120" t="str">
        <f t="shared" si="2"/>
        <v>Cichlidae, 1</v>
      </c>
      <c r="W156" s="120" t="s">
        <v>526</v>
      </c>
      <c r="X156" s="120">
        <v>121113</v>
      </c>
      <c r="Y156" s="123">
        <v>1338524</v>
      </c>
      <c r="Z156" s="120">
        <v>2007</v>
      </c>
      <c r="AA156" s="120" t="s">
        <v>1775</v>
      </c>
      <c r="AB156" s="120" t="s">
        <v>1776</v>
      </c>
      <c r="AC156" s="120" t="s">
        <v>1777</v>
      </c>
      <c r="AD156" s="121">
        <v>0.1</v>
      </c>
      <c r="AE156" s="121"/>
      <c r="AF156" s="120" t="s">
        <v>528</v>
      </c>
      <c r="AH156" s="120" t="s">
        <v>1351</v>
      </c>
      <c r="AI156" s="120">
        <v>485</v>
      </c>
      <c r="AL156" s="120" t="s">
        <v>220</v>
      </c>
      <c r="AM156" s="120" t="s">
        <v>110</v>
      </c>
      <c r="AN156" s="120" t="s">
        <v>1491</v>
      </c>
      <c r="AO156" s="120" t="s">
        <v>525</v>
      </c>
      <c r="AP156" s="120" t="s">
        <v>119</v>
      </c>
      <c r="AQ156" s="120" t="s">
        <v>526</v>
      </c>
      <c r="AR156" s="120">
        <v>333415</v>
      </c>
      <c r="AT156" s="120">
        <v>1</v>
      </c>
      <c r="AY156" s="120" t="s">
        <v>122</v>
      </c>
      <c r="BE156" s="120" t="s">
        <v>123</v>
      </c>
      <c r="BG156" s="120">
        <v>0.1</v>
      </c>
      <c r="BL156" s="120" t="s">
        <v>528</v>
      </c>
      <c r="BN156" s="121">
        <v>0.1</v>
      </c>
      <c r="CD156" s="121"/>
      <c r="CM156" s="120">
        <v>3</v>
      </c>
      <c r="CN156" s="120" t="s">
        <v>125</v>
      </c>
      <c r="CO156" s="120" t="s">
        <v>1778</v>
      </c>
      <c r="CP156" s="120" t="s">
        <v>1779</v>
      </c>
      <c r="CQ156" s="120" t="s">
        <v>1780</v>
      </c>
      <c r="CU156" s="120" t="s">
        <v>126</v>
      </c>
      <c r="CV156" s="120" t="s">
        <v>1344</v>
      </c>
      <c r="CW156" s="120" t="s">
        <v>1782</v>
      </c>
    </row>
    <row r="157" spans="1:101" x14ac:dyDescent="0.3">
      <c r="A157" s="120" t="s">
        <v>1332</v>
      </c>
      <c r="B157" s="120" t="s">
        <v>1367</v>
      </c>
      <c r="C157" s="120" t="s">
        <v>1368</v>
      </c>
      <c r="D157" s="120" t="s">
        <v>1457</v>
      </c>
      <c r="E157" s="120" t="s">
        <v>1458</v>
      </c>
      <c r="F157" s="120" t="s">
        <v>1459</v>
      </c>
      <c r="G157" s="120" t="s">
        <v>143</v>
      </c>
      <c r="I157" s="121">
        <v>0.1</v>
      </c>
      <c r="M157" s="120" t="s">
        <v>528</v>
      </c>
      <c r="N157" s="120" t="s">
        <v>109</v>
      </c>
      <c r="O157" s="120">
        <v>60</v>
      </c>
      <c r="P157" s="120" t="s">
        <v>172</v>
      </c>
      <c r="Q157" s="120" t="s">
        <v>173</v>
      </c>
      <c r="R157" t="str">
        <f>IFERROR(VLOOKUP(S157,'[1]Effects Code'!$C:$D,2,FALSE), S157)</f>
        <v>Acetylcholinesterase</v>
      </c>
      <c r="S157" s="120" t="s">
        <v>174</v>
      </c>
      <c r="T157" s="120">
        <v>7</v>
      </c>
      <c r="U157" s="120" t="s">
        <v>122</v>
      </c>
      <c r="V157" s="120" t="str">
        <f t="shared" si="2"/>
        <v>Salmonidae, 7</v>
      </c>
      <c r="W157" s="120" t="s">
        <v>526</v>
      </c>
      <c r="X157" s="120">
        <v>153572</v>
      </c>
      <c r="Y157" s="123">
        <v>1338427</v>
      </c>
      <c r="Z157" s="120">
        <v>2011</v>
      </c>
      <c r="AA157" s="120" t="s">
        <v>1783</v>
      </c>
      <c r="AB157" s="120" t="s">
        <v>1784</v>
      </c>
      <c r="AC157" s="120" t="s">
        <v>1785</v>
      </c>
      <c r="AD157" s="121">
        <v>0.1</v>
      </c>
      <c r="AE157" s="121"/>
      <c r="AF157" s="120" t="s">
        <v>528</v>
      </c>
      <c r="AH157" s="120" t="s">
        <v>323</v>
      </c>
      <c r="AI157" s="120">
        <v>4</v>
      </c>
      <c r="AL157" s="120" t="s">
        <v>1786</v>
      </c>
      <c r="AM157" s="120" t="s">
        <v>110</v>
      </c>
      <c r="AN157" s="120" t="s">
        <v>1377</v>
      </c>
      <c r="AO157" s="120" t="s">
        <v>525</v>
      </c>
      <c r="AP157" s="120" t="s">
        <v>119</v>
      </c>
      <c r="AQ157" s="120" t="s">
        <v>526</v>
      </c>
      <c r="AR157" s="120">
        <v>333415</v>
      </c>
      <c r="AT157" s="120">
        <v>7</v>
      </c>
      <c r="AY157" s="120" t="s">
        <v>122</v>
      </c>
      <c r="BE157" s="120" t="s">
        <v>158</v>
      </c>
      <c r="BG157" s="120">
        <v>0.1</v>
      </c>
      <c r="BL157" s="120" t="s">
        <v>1787</v>
      </c>
      <c r="BN157" s="121">
        <v>0.1</v>
      </c>
      <c r="CD157" s="121"/>
      <c r="CM157" s="120">
        <v>2</v>
      </c>
      <c r="CN157" s="120" t="s">
        <v>125</v>
      </c>
      <c r="CO157" s="120">
        <v>7.4</v>
      </c>
      <c r="CP157" s="120">
        <v>150</v>
      </c>
      <c r="CQ157" s="120" t="s">
        <v>568</v>
      </c>
      <c r="CU157" s="120" t="s">
        <v>126</v>
      </c>
      <c r="CV157" s="120" t="s">
        <v>1344</v>
      </c>
      <c r="CW157" s="120" t="s">
        <v>1788</v>
      </c>
    </row>
    <row r="158" spans="1:101" x14ac:dyDescent="0.3">
      <c r="A158" s="120" t="s">
        <v>1332</v>
      </c>
      <c r="B158" s="120" t="s">
        <v>1367</v>
      </c>
      <c r="C158" s="120" t="s">
        <v>1368</v>
      </c>
      <c r="D158" s="120" t="s">
        <v>1457</v>
      </c>
      <c r="E158" s="120" t="s">
        <v>1458</v>
      </c>
      <c r="F158" s="120" t="s">
        <v>1459</v>
      </c>
      <c r="G158" s="120" t="s">
        <v>143</v>
      </c>
      <c r="I158" s="121">
        <v>0.1</v>
      </c>
      <c r="M158" s="120" t="s">
        <v>528</v>
      </c>
      <c r="N158" s="120" t="s">
        <v>109</v>
      </c>
      <c r="O158" s="120">
        <v>60</v>
      </c>
      <c r="P158" s="120" t="s">
        <v>172</v>
      </c>
      <c r="Q158" s="120" t="s">
        <v>172</v>
      </c>
      <c r="R158" t="str">
        <f>IFERROR(VLOOKUP(S158,'[1]Effects Code'!$C:$D,2,FALSE), S158)</f>
        <v>Glucose</v>
      </c>
      <c r="S158" s="120" t="s">
        <v>1789</v>
      </c>
      <c r="T158" s="120">
        <v>7</v>
      </c>
      <c r="U158" s="120" t="s">
        <v>122</v>
      </c>
      <c r="V158" s="120" t="str">
        <f t="shared" si="2"/>
        <v>Salmonidae, 7</v>
      </c>
      <c r="W158" s="120" t="s">
        <v>526</v>
      </c>
      <c r="X158" s="120">
        <v>153572</v>
      </c>
      <c r="Y158" s="123">
        <v>1338428</v>
      </c>
      <c r="Z158" s="120">
        <v>2011</v>
      </c>
      <c r="AA158" s="120" t="s">
        <v>1783</v>
      </c>
      <c r="AB158" s="120" t="s">
        <v>1784</v>
      </c>
      <c r="AC158" s="120" t="s">
        <v>1785</v>
      </c>
      <c r="AD158" s="121">
        <v>0.1</v>
      </c>
      <c r="AE158" s="121"/>
      <c r="AF158" s="120" t="s">
        <v>528</v>
      </c>
      <c r="AH158" s="120" t="s">
        <v>323</v>
      </c>
      <c r="AI158" s="120">
        <v>4</v>
      </c>
      <c r="AL158" s="120" t="s">
        <v>1786</v>
      </c>
      <c r="AM158" s="120" t="s">
        <v>110</v>
      </c>
      <c r="AN158" s="120" t="s">
        <v>1377</v>
      </c>
      <c r="AO158" s="120" t="s">
        <v>525</v>
      </c>
      <c r="AP158" s="120" t="s">
        <v>119</v>
      </c>
      <c r="AQ158" s="120" t="s">
        <v>526</v>
      </c>
      <c r="AR158" s="120">
        <v>333415</v>
      </c>
      <c r="AT158" s="120">
        <v>7</v>
      </c>
      <c r="AY158" s="120" t="s">
        <v>122</v>
      </c>
      <c r="BE158" s="120" t="s">
        <v>158</v>
      </c>
      <c r="BG158" s="120">
        <v>0.1</v>
      </c>
      <c r="BL158" s="120" t="s">
        <v>1787</v>
      </c>
      <c r="BN158" s="121">
        <v>0.1</v>
      </c>
      <c r="CD158" s="121"/>
      <c r="CM158" s="120">
        <v>2</v>
      </c>
      <c r="CN158" s="120" t="s">
        <v>125</v>
      </c>
      <c r="CO158" s="120">
        <v>7.4</v>
      </c>
      <c r="CP158" s="120">
        <v>150</v>
      </c>
      <c r="CQ158" s="120" t="s">
        <v>568</v>
      </c>
      <c r="CU158" s="120" t="s">
        <v>126</v>
      </c>
      <c r="CV158" s="120" t="s">
        <v>1344</v>
      </c>
      <c r="CW158" s="120" t="s">
        <v>1790</v>
      </c>
    </row>
    <row r="159" spans="1:101" x14ac:dyDescent="0.3">
      <c r="A159" s="120" t="s">
        <v>1332</v>
      </c>
      <c r="B159" s="120" t="s">
        <v>1333</v>
      </c>
      <c r="C159" s="120" t="s">
        <v>1565</v>
      </c>
      <c r="D159" s="120" t="s">
        <v>1566</v>
      </c>
      <c r="E159" s="120" t="s">
        <v>1567</v>
      </c>
      <c r="F159" s="120" t="s">
        <v>1568</v>
      </c>
      <c r="G159" s="120" t="s">
        <v>157</v>
      </c>
      <c r="I159" s="121">
        <v>0.1</v>
      </c>
      <c r="J159" s="120" t="s">
        <v>143</v>
      </c>
      <c r="L159" s="121">
        <v>1</v>
      </c>
      <c r="M159" s="120" t="s">
        <v>528</v>
      </c>
      <c r="N159" s="120" t="s">
        <v>109</v>
      </c>
      <c r="O159" s="120">
        <v>100</v>
      </c>
      <c r="P159" s="120" t="s">
        <v>154</v>
      </c>
      <c r="Q159" s="120" t="s">
        <v>154</v>
      </c>
      <c r="R159" t="str">
        <f>IFERROR(VLOOKUP(S159,'[1]Effects Code'!$C:$D,2,FALSE), S159)</f>
        <v>Length</v>
      </c>
      <c r="S159" s="120" t="s">
        <v>156</v>
      </c>
      <c r="T159" s="120">
        <v>11</v>
      </c>
      <c r="U159" s="120" t="s">
        <v>122</v>
      </c>
      <c r="V159" s="120" t="str">
        <f t="shared" si="2"/>
        <v>Cyprinidae, 11</v>
      </c>
      <c r="W159" s="120" t="s">
        <v>526</v>
      </c>
      <c r="X159" s="120">
        <v>153576</v>
      </c>
      <c r="Y159" s="123">
        <v>1338388</v>
      </c>
      <c r="Z159" s="120">
        <v>2010</v>
      </c>
      <c r="AA159" s="120" t="s">
        <v>1569</v>
      </c>
      <c r="AB159" s="120" t="s">
        <v>1570</v>
      </c>
      <c r="AC159" s="120" t="s">
        <v>1571</v>
      </c>
      <c r="AD159" s="121">
        <v>0.1</v>
      </c>
      <c r="AE159" s="121">
        <v>1</v>
      </c>
      <c r="AF159" s="120" t="s">
        <v>528</v>
      </c>
      <c r="AH159" s="120" t="s">
        <v>147</v>
      </c>
      <c r="AI159" s="120">
        <v>43</v>
      </c>
      <c r="AJ159" s="120">
        <v>1</v>
      </c>
      <c r="AK159" s="120" t="s">
        <v>1572</v>
      </c>
      <c r="AL159" s="120" t="s">
        <v>230</v>
      </c>
      <c r="AM159" s="120" t="s">
        <v>110</v>
      </c>
      <c r="AN159" s="120" t="s">
        <v>1342</v>
      </c>
      <c r="AO159" s="120" t="s">
        <v>525</v>
      </c>
      <c r="AP159" s="120" t="s">
        <v>119</v>
      </c>
      <c r="AQ159" s="120" t="s">
        <v>526</v>
      </c>
      <c r="AR159" s="120">
        <v>333415</v>
      </c>
      <c r="AT159" s="120">
        <v>11</v>
      </c>
      <c r="AY159" s="120" t="s">
        <v>122</v>
      </c>
      <c r="BE159" s="120" t="s">
        <v>123</v>
      </c>
      <c r="BG159" s="120">
        <v>100</v>
      </c>
      <c r="BL159" s="120" t="s">
        <v>1573</v>
      </c>
      <c r="BN159" s="121">
        <v>100</v>
      </c>
      <c r="BX159" s="120">
        <v>1000</v>
      </c>
      <c r="CD159" s="121">
        <v>1000</v>
      </c>
      <c r="CM159" s="120">
        <v>4</v>
      </c>
      <c r="CN159" s="120" t="s">
        <v>125</v>
      </c>
      <c r="CO159" s="120" t="s">
        <v>1574</v>
      </c>
      <c r="CU159" s="120" t="s">
        <v>126</v>
      </c>
      <c r="CV159" s="120" t="s">
        <v>1344</v>
      </c>
      <c r="CW159" s="120" t="s">
        <v>1575</v>
      </c>
    </row>
    <row r="160" spans="1:101" x14ac:dyDescent="0.3">
      <c r="A160" s="120" t="s">
        <v>1332</v>
      </c>
      <c r="B160" s="120" t="s">
        <v>1333</v>
      </c>
      <c r="C160" s="120" t="s">
        <v>1565</v>
      </c>
      <c r="D160" s="120" t="s">
        <v>1566</v>
      </c>
      <c r="E160" s="120" t="s">
        <v>1567</v>
      </c>
      <c r="F160" s="120" t="s">
        <v>1568</v>
      </c>
      <c r="G160" s="120" t="s">
        <v>157</v>
      </c>
      <c r="I160" s="121">
        <v>0.1</v>
      </c>
      <c r="J160" s="120" t="s">
        <v>143</v>
      </c>
      <c r="L160" s="121">
        <v>1</v>
      </c>
      <c r="M160" s="120" t="s">
        <v>528</v>
      </c>
      <c r="N160" s="120" t="s">
        <v>109</v>
      </c>
      <c r="O160" s="120">
        <v>100</v>
      </c>
      <c r="P160" s="120" t="s">
        <v>154</v>
      </c>
      <c r="Q160" s="120" t="s">
        <v>300</v>
      </c>
      <c r="R160" t="str">
        <f>IFERROR(VLOOKUP(S160,'[1]Effects Code'!$C:$D,2,FALSE), S160)</f>
        <v>Deformation</v>
      </c>
      <c r="S160" s="120" t="s">
        <v>1500</v>
      </c>
      <c r="T160" s="120">
        <v>21</v>
      </c>
      <c r="U160" s="120" t="s">
        <v>122</v>
      </c>
      <c r="V160" s="120" t="str">
        <f t="shared" si="2"/>
        <v>Cyprinidae, 21</v>
      </c>
      <c r="W160" s="120" t="s">
        <v>526</v>
      </c>
      <c r="X160" s="120">
        <v>153576</v>
      </c>
      <c r="Y160" s="123">
        <v>1338391</v>
      </c>
      <c r="Z160" s="120">
        <v>2010</v>
      </c>
      <c r="AA160" s="120" t="s">
        <v>1569</v>
      </c>
      <c r="AB160" s="120" t="s">
        <v>1570</v>
      </c>
      <c r="AC160" s="120" t="s">
        <v>1571</v>
      </c>
      <c r="AD160" s="121">
        <v>0.1</v>
      </c>
      <c r="AE160" s="121">
        <v>1</v>
      </c>
      <c r="AF160" s="120" t="s">
        <v>528</v>
      </c>
      <c r="AH160" s="120" t="s">
        <v>147</v>
      </c>
      <c r="AI160" s="120">
        <v>43</v>
      </c>
      <c r="AJ160" s="120">
        <v>1</v>
      </c>
      <c r="AK160" s="120" t="s">
        <v>1572</v>
      </c>
      <c r="AL160" s="120" t="s">
        <v>230</v>
      </c>
      <c r="AM160" s="120" t="s">
        <v>110</v>
      </c>
      <c r="AN160" s="120" t="s">
        <v>1342</v>
      </c>
      <c r="AO160" s="120" t="s">
        <v>525</v>
      </c>
      <c r="AP160" s="120" t="s">
        <v>119</v>
      </c>
      <c r="AQ160" s="120" t="s">
        <v>526</v>
      </c>
      <c r="AR160" s="120">
        <v>333415</v>
      </c>
      <c r="AT160" s="120">
        <v>21</v>
      </c>
      <c r="AY160" s="120" t="s">
        <v>122</v>
      </c>
      <c r="BE160" s="120" t="s">
        <v>123</v>
      </c>
      <c r="BG160" s="120">
        <v>100</v>
      </c>
      <c r="BL160" s="120" t="s">
        <v>1573</v>
      </c>
      <c r="BN160" s="121">
        <v>100</v>
      </c>
      <c r="BX160" s="120">
        <v>1000</v>
      </c>
      <c r="CD160" s="121">
        <v>1000</v>
      </c>
      <c r="CM160" s="120">
        <v>4</v>
      </c>
      <c r="CN160" s="120" t="s">
        <v>125</v>
      </c>
      <c r="CO160" s="120" t="s">
        <v>1574</v>
      </c>
      <c r="CU160" s="120" t="s">
        <v>126</v>
      </c>
      <c r="CV160" s="120" t="s">
        <v>1344</v>
      </c>
      <c r="CW160" s="120" t="s">
        <v>1791</v>
      </c>
    </row>
    <row r="161" spans="1:101" x14ac:dyDescent="0.3">
      <c r="A161" s="120" t="s">
        <v>1332</v>
      </c>
      <c r="B161" s="120" t="s">
        <v>1635</v>
      </c>
      <c r="C161" s="120" t="s">
        <v>1636</v>
      </c>
      <c r="D161" s="120" t="s">
        <v>1637</v>
      </c>
      <c r="E161" s="120" t="s">
        <v>1638</v>
      </c>
      <c r="F161" s="120" t="s">
        <v>1639</v>
      </c>
      <c r="G161" s="120" t="s">
        <v>185</v>
      </c>
      <c r="I161" s="121">
        <v>0.1012</v>
      </c>
      <c r="M161" s="120" t="s">
        <v>528</v>
      </c>
      <c r="N161" s="120" t="s">
        <v>109</v>
      </c>
      <c r="O161" s="120">
        <v>92</v>
      </c>
      <c r="P161" s="120" t="s">
        <v>102</v>
      </c>
      <c r="Q161" s="120" t="s">
        <v>102</v>
      </c>
      <c r="R161" t="str">
        <f>IFERROR(VLOOKUP(S161,'[1]Effects Code'!$C:$D,2,FALSE), S161)</f>
        <v>Mortality</v>
      </c>
      <c r="S161" s="120" t="s">
        <v>184</v>
      </c>
      <c r="T161" s="120">
        <v>2</v>
      </c>
      <c r="U161" s="120" t="s">
        <v>122</v>
      </c>
      <c r="V161" s="120" t="str">
        <f t="shared" si="2"/>
        <v>Anguillidae, 2</v>
      </c>
      <c r="W161" s="120" t="s">
        <v>526</v>
      </c>
      <c r="X161" s="120">
        <v>11055</v>
      </c>
      <c r="Y161" s="123">
        <v>1135666</v>
      </c>
      <c r="Z161" s="120">
        <v>1991</v>
      </c>
      <c r="AA161" s="120" t="s">
        <v>1717</v>
      </c>
      <c r="AB161" s="120" t="s">
        <v>1718</v>
      </c>
      <c r="AC161" s="120" t="s">
        <v>1719</v>
      </c>
      <c r="AD161" s="121">
        <v>0.1012</v>
      </c>
      <c r="AE161" s="121"/>
      <c r="AF161" s="120" t="s">
        <v>528</v>
      </c>
      <c r="AG161" s="120" t="s">
        <v>314</v>
      </c>
      <c r="AH161" s="120" t="s">
        <v>323</v>
      </c>
      <c r="AI161" s="120">
        <v>574</v>
      </c>
      <c r="AM161" s="120" t="s">
        <v>110</v>
      </c>
      <c r="AN161" s="120" t="s">
        <v>1644</v>
      </c>
      <c r="AO161" s="120" t="s">
        <v>525</v>
      </c>
      <c r="AP161" s="120" t="s">
        <v>119</v>
      </c>
      <c r="AQ161" s="120" t="s">
        <v>526</v>
      </c>
      <c r="AR161" s="120">
        <v>333415</v>
      </c>
      <c r="AT161" s="120">
        <v>48</v>
      </c>
      <c r="AY161" s="120" t="s">
        <v>276</v>
      </c>
      <c r="BE161" s="120" t="s">
        <v>123</v>
      </c>
      <c r="BG161" s="120">
        <v>110</v>
      </c>
      <c r="BI161" s="120">
        <v>80</v>
      </c>
      <c r="BK161" s="120">
        <v>140</v>
      </c>
      <c r="BL161" s="120" t="s">
        <v>544</v>
      </c>
      <c r="BN161" s="120">
        <v>101.2</v>
      </c>
      <c r="BP161" s="120">
        <v>73.599999999999994</v>
      </c>
      <c r="BR161" s="120">
        <v>128.80000000000001</v>
      </c>
      <c r="BT161" s="121">
        <v>7.3599999999999999E-2</v>
      </c>
      <c r="BV161" s="121">
        <v>0.1288</v>
      </c>
      <c r="CD161" s="121"/>
      <c r="CN161" s="120" t="s">
        <v>125</v>
      </c>
      <c r="CU161" s="120" t="s">
        <v>126</v>
      </c>
      <c r="CV161" s="120" t="s">
        <v>545</v>
      </c>
      <c r="CW161" s="120" t="s">
        <v>1720</v>
      </c>
    </row>
    <row r="162" spans="1:101" x14ac:dyDescent="0.3">
      <c r="A162" s="120" t="s">
        <v>1332</v>
      </c>
      <c r="B162" s="120" t="s">
        <v>1333</v>
      </c>
      <c r="C162" s="120" t="s">
        <v>1659</v>
      </c>
      <c r="D162" s="120" t="s">
        <v>1660</v>
      </c>
      <c r="E162" s="120" t="s">
        <v>1661</v>
      </c>
      <c r="F162" s="120" t="s">
        <v>1662</v>
      </c>
      <c r="G162" s="120" t="s">
        <v>108</v>
      </c>
      <c r="I162" s="121">
        <v>0.108</v>
      </c>
      <c r="M162" s="120" t="s">
        <v>528</v>
      </c>
      <c r="N162" s="120" t="s">
        <v>109</v>
      </c>
      <c r="O162" s="120">
        <v>60</v>
      </c>
      <c r="P162" s="120" t="s">
        <v>102</v>
      </c>
      <c r="Q162" s="120" t="s">
        <v>102</v>
      </c>
      <c r="R162" t="str">
        <f>IFERROR(VLOOKUP(S162,'[1]Effects Code'!$C:$D,2,FALSE), S162)</f>
        <v>Mortality</v>
      </c>
      <c r="S162" s="120" t="s">
        <v>184</v>
      </c>
      <c r="T162" s="120">
        <v>3</v>
      </c>
      <c r="U162" s="120" t="s">
        <v>122</v>
      </c>
      <c r="V162" s="120" t="str">
        <f t="shared" si="2"/>
        <v>Cyprinidae, 3</v>
      </c>
      <c r="W162" s="120" t="s">
        <v>526</v>
      </c>
      <c r="X162" s="120">
        <v>153779</v>
      </c>
      <c r="Y162" s="123">
        <v>1338870</v>
      </c>
      <c r="Z162" s="120">
        <v>2010</v>
      </c>
      <c r="AA162" s="120" t="s">
        <v>1663</v>
      </c>
      <c r="AB162" s="120" t="s">
        <v>1664</v>
      </c>
      <c r="AC162" s="120" t="s">
        <v>1665</v>
      </c>
      <c r="AD162" s="121">
        <v>0.108</v>
      </c>
      <c r="AE162" s="121"/>
      <c r="AF162" s="120" t="s">
        <v>528</v>
      </c>
      <c r="AH162" s="120" t="s">
        <v>147</v>
      </c>
      <c r="AI162" s="120">
        <v>1025</v>
      </c>
      <c r="AL162" s="120" t="s">
        <v>1516</v>
      </c>
      <c r="AM162" s="120" t="s">
        <v>110</v>
      </c>
      <c r="AN162" s="120" t="s">
        <v>1342</v>
      </c>
      <c r="AO162" s="120" t="s">
        <v>525</v>
      </c>
      <c r="AP162" s="120" t="s">
        <v>119</v>
      </c>
      <c r="AQ162" s="120" t="s">
        <v>526</v>
      </c>
      <c r="AR162" s="120">
        <v>333415</v>
      </c>
      <c r="AT162" s="120">
        <v>72</v>
      </c>
      <c r="AY162" s="120" t="s">
        <v>276</v>
      </c>
      <c r="BE162" s="120" t="s">
        <v>123</v>
      </c>
      <c r="BG162" s="120">
        <v>0.18</v>
      </c>
      <c r="BL162" s="120" t="s">
        <v>124</v>
      </c>
      <c r="BN162" s="121">
        <v>0.108</v>
      </c>
      <c r="CD162" s="121"/>
      <c r="CM162" s="120">
        <v>4</v>
      </c>
      <c r="CN162" s="120" t="s">
        <v>125</v>
      </c>
      <c r="CU162" s="120" t="s">
        <v>126</v>
      </c>
      <c r="CV162" s="120" t="s">
        <v>545</v>
      </c>
      <c r="CW162" s="120" t="s">
        <v>1666</v>
      </c>
    </row>
    <row r="163" spans="1:101" x14ac:dyDescent="0.3">
      <c r="A163" s="120" t="s">
        <v>1332</v>
      </c>
      <c r="B163" s="120" t="s">
        <v>1635</v>
      </c>
      <c r="C163" s="120" t="s">
        <v>1636</v>
      </c>
      <c r="D163" s="120" t="s">
        <v>1637</v>
      </c>
      <c r="E163" s="120" t="s">
        <v>1638</v>
      </c>
      <c r="F163" s="120" t="s">
        <v>1639</v>
      </c>
      <c r="G163" s="120" t="s">
        <v>185</v>
      </c>
      <c r="I163" s="121">
        <v>0.11</v>
      </c>
      <c r="M163" s="120" t="s">
        <v>528</v>
      </c>
      <c r="N163" s="120" t="s">
        <v>109</v>
      </c>
      <c r="O163" s="120">
        <v>95</v>
      </c>
      <c r="P163" s="120" t="s">
        <v>102</v>
      </c>
      <c r="Q163" s="120" t="s">
        <v>102</v>
      </c>
      <c r="R163" t="str">
        <f>IFERROR(VLOOKUP(S163,'[1]Effects Code'!$C:$D,2,FALSE), S163)</f>
        <v>Mortality</v>
      </c>
      <c r="S163" s="120" t="s">
        <v>184</v>
      </c>
      <c r="T163" s="120">
        <v>2</v>
      </c>
      <c r="U163" s="120" t="s">
        <v>122</v>
      </c>
      <c r="V163" s="120" t="str">
        <f t="shared" si="2"/>
        <v>Anguillidae, 2</v>
      </c>
      <c r="W163" s="120" t="s">
        <v>526</v>
      </c>
      <c r="X163" s="120">
        <v>7004</v>
      </c>
      <c r="Y163" s="123">
        <v>1098424</v>
      </c>
      <c r="Z163" s="120">
        <v>1993</v>
      </c>
      <c r="AA163" s="120" t="s">
        <v>1733</v>
      </c>
      <c r="AB163" s="120" t="s">
        <v>1734</v>
      </c>
      <c r="AC163" s="120" t="s">
        <v>1735</v>
      </c>
      <c r="AD163" s="121">
        <v>0.11</v>
      </c>
      <c r="AE163" s="121"/>
      <c r="AF163" s="120" t="s">
        <v>528</v>
      </c>
      <c r="AG163" s="120" t="s">
        <v>1344</v>
      </c>
      <c r="AH163" s="120" t="s">
        <v>397</v>
      </c>
      <c r="AI163" s="120">
        <v>574</v>
      </c>
      <c r="AM163" s="120" t="s">
        <v>110</v>
      </c>
      <c r="AN163" s="120" t="s">
        <v>1644</v>
      </c>
      <c r="AO163" s="120" t="s">
        <v>525</v>
      </c>
      <c r="AP163" s="120" t="s">
        <v>119</v>
      </c>
      <c r="AQ163" s="120" t="s">
        <v>526</v>
      </c>
      <c r="AR163" s="120">
        <v>333415</v>
      </c>
      <c r="AT163" s="120">
        <v>48</v>
      </c>
      <c r="AY163" s="120" t="s">
        <v>276</v>
      </c>
      <c r="BE163" s="120" t="s">
        <v>158</v>
      </c>
      <c r="BG163" s="120">
        <v>110</v>
      </c>
      <c r="BI163" s="120">
        <v>80</v>
      </c>
      <c r="BK163" s="120">
        <v>140</v>
      </c>
      <c r="BL163" s="120" t="s">
        <v>544</v>
      </c>
      <c r="BN163" s="120">
        <v>110</v>
      </c>
      <c r="BP163" s="120">
        <v>80</v>
      </c>
      <c r="BR163" s="120">
        <v>140</v>
      </c>
      <c r="BT163" s="121">
        <v>0.08</v>
      </c>
      <c r="BV163" s="121">
        <v>0.14000000000000001</v>
      </c>
      <c r="CD163" s="121"/>
      <c r="CN163" s="120" t="s">
        <v>176</v>
      </c>
      <c r="CO163" s="120" t="s">
        <v>1562</v>
      </c>
      <c r="CP163" s="120" t="s">
        <v>1726</v>
      </c>
      <c r="CQ163" s="120" t="s">
        <v>568</v>
      </c>
      <c r="CU163" s="120" t="s">
        <v>126</v>
      </c>
      <c r="CV163" s="120" t="s">
        <v>545</v>
      </c>
      <c r="CW163" s="120" t="s">
        <v>1727</v>
      </c>
    </row>
    <row r="164" spans="1:101" x14ac:dyDescent="0.3">
      <c r="A164" s="120" t="s">
        <v>1332</v>
      </c>
      <c r="B164" s="120" t="s">
        <v>1635</v>
      </c>
      <c r="C164" s="120" t="s">
        <v>1636</v>
      </c>
      <c r="D164" s="120" t="s">
        <v>1637</v>
      </c>
      <c r="E164" s="120" t="s">
        <v>1638</v>
      </c>
      <c r="F164" s="120" t="s">
        <v>1639</v>
      </c>
      <c r="G164" s="120" t="s">
        <v>185</v>
      </c>
      <c r="I164" s="121">
        <v>0.114</v>
      </c>
      <c r="M164" s="120" t="s">
        <v>528</v>
      </c>
      <c r="N164" s="120" t="s">
        <v>109</v>
      </c>
      <c r="O164" s="120">
        <v>95</v>
      </c>
      <c r="P164" s="120" t="s">
        <v>102</v>
      </c>
      <c r="Q164" s="120" t="s">
        <v>102</v>
      </c>
      <c r="R164" t="str">
        <f>IFERROR(VLOOKUP(S164,'[1]Effects Code'!$C:$D,2,FALSE), S164)</f>
        <v>Mortality</v>
      </c>
      <c r="S164" s="120" t="s">
        <v>184</v>
      </c>
      <c r="T164" s="120">
        <v>2</v>
      </c>
      <c r="U164" s="120" t="s">
        <v>122</v>
      </c>
      <c r="V164" s="120" t="str">
        <f t="shared" si="2"/>
        <v>Anguillidae, 2</v>
      </c>
      <c r="W164" s="120" t="s">
        <v>526</v>
      </c>
      <c r="X164" s="120">
        <v>15687</v>
      </c>
      <c r="Y164" s="123">
        <v>1179797</v>
      </c>
      <c r="Z164" s="120">
        <v>1994</v>
      </c>
      <c r="AA164" s="120" t="s">
        <v>1723</v>
      </c>
      <c r="AB164" s="120" t="s">
        <v>1724</v>
      </c>
      <c r="AC164" s="120" t="s">
        <v>1725</v>
      </c>
      <c r="AD164" s="121">
        <v>0.114</v>
      </c>
      <c r="AE164" s="121"/>
      <c r="AF164" s="120" t="s">
        <v>528</v>
      </c>
      <c r="AG164" s="120" t="s">
        <v>1344</v>
      </c>
      <c r="AH164" s="120" t="s">
        <v>397</v>
      </c>
      <c r="AI164" s="120">
        <v>574</v>
      </c>
      <c r="AM164" s="120" t="s">
        <v>110</v>
      </c>
      <c r="AN164" s="120" t="s">
        <v>1644</v>
      </c>
      <c r="AO164" s="120" t="s">
        <v>525</v>
      </c>
      <c r="AP164" s="120" t="s">
        <v>119</v>
      </c>
      <c r="AQ164" s="120" t="s">
        <v>526</v>
      </c>
      <c r="AR164" s="120">
        <v>333415</v>
      </c>
      <c r="AT164" s="120">
        <v>48</v>
      </c>
      <c r="AY164" s="120" t="s">
        <v>276</v>
      </c>
      <c r="BE164" s="120" t="s">
        <v>158</v>
      </c>
      <c r="BG164" s="120">
        <v>114</v>
      </c>
      <c r="BI164" s="120">
        <v>85</v>
      </c>
      <c r="BK164" s="120">
        <v>147</v>
      </c>
      <c r="BL164" s="120" t="s">
        <v>544</v>
      </c>
      <c r="BN164" s="120">
        <v>114</v>
      </c>
      <c r="BP164" s="120">
        <v>85</v>
      </c>
      <c r="BR164" s="120">
        <v>147</v>
      </c>
      <c r="BT164" s="121">
        <v>8.5000000000000006E-2</v>
      </c>
      <c r="BV164" s="121">
        <v>0.14699999999999999</v>
      </c>
      <c r="CD164" s="121"/>
      <c r="CN164" s="120" t="s">
        <v>187</v>
      </c>
      <c r="CO164" s="120" t="s">
        <v>1562</v>
      </c>
      <c r="CP164" s="120" t="s">
        <v>1726</v>
      </c>
      <c r="CQ164" s="120" t="s">
        <v>568</v>
      </c>
      <c r="CU164" s="120" t="s">
        <v>126</v>
      </c>
      <c r="CV164" s="120" t="s">
        <v>545</v>
      </c>
      <c r="CW164" s="120" t="s">
        <v>1727</v>
      </c>
    </row>
    <row r="165" spans="1:101" x14ac:dyDescent="0.3">
      <c r="A165" s="120" t="s">
        <v>1332</v>
      </c>
      <c r="B165" s="120" t="s">
        <v>1333</v>
      </c>
      <c r="C165" s="120" t="s">
        <v>1479</v>
      </c>
      <c r="D165" s="120" t="s">
        <v>1480</v>
      </c>
      <c r="E165" s="120" t="s">
        <v>1481</v>
      </c>
      <c r="F165" s="120" t="s">
        <v>1482</v>
      </c>
      <c r="G165" s="120" t="s">
        <v>1613</v>
      </c>
      <c r="I165" s="121">
        <v>0.122</v>
      </c>
      <c r="M165" s="120" t="s">
        <v>528</v>
      </c>
      <c r="N165" s="120" t="s">
        <v>109</v>
      </c>
      <c r="O165" s="120">
        <v>88.2</v>
      </c>
      <c r="P165" s="120" t="s">
        <v>154</v>
      </c>
      <c r="Q165" s="120" t="s">
        <v>154</v>
      </c>
      <c r="R165" t="str">
        <f>IFERROR(VLOOKUP(S165,'[1]Effects Code'!$C:$D,2,FALSE), S165)</f>
        <v>Dry weight (AQUIRE only)</v>
      </c>
      <c r="S165" s="120" t="s">
        <v>1585</v>
      </c>
      <c r="T165" s="120">
        <v>7</v>
      </c>
      <c r="U165" s="120" t="s">
        <v>122</v>
      </c>
      <c r="V165" s="120" t="str">
        <f t="shared" si="2"/>
        <v>Cyprinidae, 7</v>
      </c>
      <c r="W165" s="120" t="s">
        <v>526</v>
      </c>
      <c r="X165" s="120">
        <v>5313</v>
      </c>
      <c r="Y165" s="123">
        <v>1333126</v>
      </c>
      <c r="Z165" s="120">
        <v>1989</v>
      </c>
      <c r="AA165" s="120" t="s">
        <v>1586</v>
      </c>
      <c r="AB165" s="120" t="s">
        <v>1587</v>
      </c>
      <c r="AC165" s="120" t="s">
        <v>1588</v>
      </c>
      <c r="AD165" s="121">
        <v>0.122</v>
      </c>
      <c r="AE165" s="121"/>
      <c r="AF165" s="120" t="s">
        <v>528</v>
      </c>
      <c r="AG165" s="120" t="s">
        <v>314</v>
      </c>
      <c r="AH165" s="120" t="s">
        <v>397</v>
      </c>
      <c r="AI165" s="120">
        <v>1</v>
      </c>
      <c r="AL165" s="120" t="s">
        <v>1504</v>
      </c>
      <c r="AM165" s="120" t="s">
        <v>110</v>
      </c>
      <c r="AN165" s="120" t="s">
        <v>1342</v>
      </c>
      <c r="AO165" s="120" t="s">
        <v>525</v>
      </c>
      <c r="AP165" s="120" t="s">
        <v>119</v>
      </c>
      <c r="AQ165" s="120" t="s">
        <v>526</v>
      </c>
      <c r="AR165" s="120">
        <v>333415</v>
      </c>
      <c r="AT165" s="120">
        <v>7</v>
      </c>
      <c r="AY165" s="120" t="s">
        <v>122</v>
      </c>
      <c r="BE165" s="120" t="s">
        <v>158</v>
      </c>
      <c r="BG165" s="120">
        <v>122</v>
      </c>
      <c r="BL165" s="120" t="s">
        <v>544</v>
      </c>
      <c r="BN165" s="121">
        <v>122</v>
      </c>
      <c r="CD165" s="121"/>
      <c r="CM165" s="120">
        <v>5</v>
      </c>
      <c r="CN165" s="120" t="s">
        <v>176</v>
      </c>
      <c r="CP165" s="120" t="s">
        <v>1590</v>
      </c>
      <c r="CQ165" s="120" t="s">
        <v>568</v>
      </c>
      <c r="CU165" s="120" t="s">
        <v>126</v>
      </c>
      <c r="CV165" s="120" t="s">
        <v>123</v>
      </c>
      <c r="CW165" s="120" t="s">
        <v>1591</v>
      </c>
    </row>
    <row r="166" spans="1:101" x14ac:dyDescent="0.3">
      <c r="A166" s="120" t="s">
        <v>1332</v>
      </c>
      <c r="B166" s="120" t="s">
        <v>1483</v>
      </c>
      <c r="C166" s="120" t="s">
        <v>1484</v>
      </c>
      <c r="D166" s="120" t="s">
        <v>1485</v>
      </c>
      <c r="E166" s="120" t="s">
        <v>1486</v>
      </c>
      <c r="F166" s="120" t="s">
        <v>1487</v>
      </c>
      <c r="G166" s="120" t="s">
        <v>143</v>
      </c>
      <c r="I166" s="121">
        <v>0.13</v>
      </c>
      <c r="M166" s="120" t="s">
        <v>528</v>
      </c>
      <c r="N166" s="120" t="s">
        <v>109</v>
      </c>
      <c r="O166" s="120">
        <v>50</v>
      </c>
      <c r="P166" s="120" t="s">
        <v>172</v>
      </c>
      <c r="Q166" s="120" t="s">
        <v>173</v>
      </c>
      <c r="R166" t="str">
        <f>IFERROR(VLOOKUP(S166,'[1]Effects Code'!$C:$D,2,FALSE), S166)</f>
        <v>Cholinesterase</v>
      </c>
      <c r="S166" s="120" t="s">
        <v>206</v>
      </c>
      <c r="T166" s="120">
        <v>3</v>
      </c>
      <c r="U166" s="120" t="s">
        <v>122</v>
      </c>
      <c r="V166" s="120" t="str">
        <f t="shared" si="2"/>
        <v>Channidae, 3</v>
      </c>
      <c r="W166" s="120" t="s">
        <v>526</v>
      </c>
      <c r="X166" s="120">
        <v>112013</v>
      </c>
      <c r="Y166" s="123">
        <v>1338327</v>
      </c>
      <c r="Z166" s="120">
        <v>2008</v>
      </c>
      <c r="AA166" s="120" t="s">
        <v>1488</v>
      </c>
      <c r="AB166" s="120" t="s">
        <v>1592</v>
      </c>
      <c r="AC166" s="120" t="s">
        <v>1593</v>
      </c>
      <c r="AD166" s="121">
        <v>0.13</v>
      </c>
      <c r="AE166" s="121"/>
      <c r="AF166" s="120" t="s">
        <v>528</v>
      </c>
      <c r="AH166" s="120" t="s">
        <v>147</v>
      </c>
      <c r="AI166" s="120">
        <v>528</v>
      </c>
      <c r="AL166" s="120" t="s">
        <v>220</v>
      </c>
      <c r="AM166" s="120" t="s">
        <v>110</v>
      </c>
      <c r="AN166" s="120" t="s">
        <v>1491</v>
      </c>
      <c r="AO166" s="120" t="s">
        <v>525</v>
      </c>
      <c r="AP166" s="120" t="s">
        <v>119</v>
      </c>
      <c r="AQ166" s="120" t="s">
        <v>526</v>
      </c>
      <c r="AR166" s="120">
        <v>333415</v>
      </c>
      <c r="AT166" s="120">
        <v>3</v>
      </c>
      <c r="AY166" s="120" t="s">
        <v>122</v>
      </c>
      <c r="BE166" s="120" t="s">
        <v>158</v>
      </c>
      <c r="BG166" s="120">
        <v>0.13</v>
      </c>
      <c r="BL166" s="120" t="s">
        <v>528</v>
      </c>
      <c r="BN166" s="121">
        <v>0.13</v>
      </c>
      <c r="CD166" s="121"/>
      <c r="CM166" s="120">
        <v>1</v>
      </c>
      <c r="CN166" s="120" t="s">
        <v>176</v>
      </c>
      <c r="CO166" s="120">
        <v>6.5</v>
      </c>
      <c r="CU166" s="120" t="s">
        <v>192</v>
      </c>
      <c r="CV166" s="120" t="s">
        <v>315</v>
      </c>
      <c r="CW166" s="120" t="s">
        <v>1792</v>
      </c>
    </row>
    <row r="167" spans="1:101" x14ac:dyDescent="0.3">
      <c r="A167" s="120" t="s">
        <v>1332</v>
      </c>
      <c r="B167" s="120" t="s">
        <v>1544</v>
      </c>
      <c r="C167" s="120" t="s">
        <v>1545</v>
      </c>
      <c r="D167" s="120" t="s">
        <v>1546</v>
      </c>
      <c r="E167" s="120" t="s">
        <v>1547</v>
      </c>
      <c r="F167" s="120" t="s">
        <v>1548</v>
      </c>
      <c r="G167" s="120" t="s">
        <v>185</v>
      </c>
      <c r="I167" s="121">
        <v>0.13600000000000001</v>
      </c>
      <c r="M167" s="120" t="s">
        <v>528</v>
      </c>
      <c r="N167" s="120" t="s">
        <v>109</v>
      </c>
      <c r="O167" s="122">
        <v>91</v>
      </c>
      <c r="P167" s="120" t="s">
        <v>102</v>
      </c>
      <c r="Q167" s="120" t="s">
        <v>102</v>
      </c>
      <c r="R167" t="str">
        <f>IFERROR(VLOOKUP(S167,'[1]Effects Code'!$C:$D,2,FALSE), S167)</f>
        <v>Mortality</v>
      </c>
      <c r="S167" s="120" t="s">
        <v>184</v>
      </c>
      <c r="T167" s="120">
        <v>4</v>
      </c>
      <c r="U167" s="120" t="s">
        <v>122</v>
      </c>
      <c r="V167" s="120" t="str">
        <f t="shared" si="2"/>
        <v>Centrarchidae, 4</v>
      </c>
      <c r="W167" s="120" t="s">
        <v>526</v>
      </c>
      <c r="X167" s="120">
        <v>13000</v>
      </c>
      <c r="Y167" s="123">
        <v>1151670</v>
      </c>
      <c r="Z167" s="120">
        <v>1965</v>
      </c>
      <c r="AA167" s="120" t="s">
        <v>1793</v>
      </c>
      <c r="AB167" s="120" t="s">
        <v>1794</v>
      </c>
      <c r="AC167" s="120" t="s">
        <v>1795</v>
      </c>
      <c r="AD167" s="121">
        <v>0.13600000000000001</v>
      </c>
      <c r="AE167" s="121"/>
      <c r="AF167" s="120" t="s">
        <v>528</v>
      </c>
      <c r="AI167" s="120">
        <v>2</v>
      </c>
      <c r="AM167" s="120" t="s">
        <v>110</v>
      </c>
      <c r="AN167" s="120" t="s">
        <v>1491</v>
      </c>
      <c r="AO167" s="120" t="s">
        <v>525</v>
      </c>
      <c r="AP167" s="120" t="s">
        <v>119</v>
      </c>
      <c r="AQ167" s="120" t="s">
        <v>526</v>
      </c>
      <c r="AR167" s="120">
        <v>333415</v>
      </c>
      <c r="AT167" s="120">
        <v>96</v>
      </c>
      <c r="AY167" s="120" t="s">
        <v>276</v>
      </c>
      <c r="BE167" s="120" t="s">
        <v>158</v>
      </c>
      <c r="BG167" s="120">
        <v>136</v>
      </c>
      <c r="BI167" s="120">
        <v>100</v>
      </c>
      <c r="BK167" s="120">
        <v>185</v>
      </c>
      <c r="BL167" s="120" t="s">
        <v>544</v>
      </c>
      <c r="BN167" s="120">
        <v>136</v>
      </c>
      <c r="BP167" s="120">
        <v>100</v>
      </c>
      <c r="BR167" s="120">
        <v>185</v>
      </c>
      <c r="BT167" s="121">
        <v>0.1</v>
      </c>
      <c r="BV167" s="121">
        <v>0.185</v>
      </c>
      <c r="CD167" s="121"/>
      <c r="CN167" s="120" t="s">
        <v>125</v>
      </c>
      <c r="CU167" s="120" t="s">
        <v>126</v>
      </c>
      <c r="CV167" s="120" t="s">
        <v>545</v>
      </c>
      <c r="CW167" s="120" t="s">
        <v>1796</v>
      </c>
    </row>
    <row r="168" spans="1:101" x14ac:dyDescent="0.3">
      <c r="A168" s="120" t="s">
        <v>1332</v>
      </c>
      <c r="B168" s="120" t="s">
        <v>1333</v>
      </c>
      <c r="C168" s="120" t="s">
        <v>1659</v>
      </c>
      <c r="D168" s="120" t="s">
        <v>1660</v>
      </c>
      <c r="E168" s="120" t="s">
        <v>1661</v>
      </c>
      <c r="F168" s="120" t="s">
        <v>1662</v>
      </c>
      <c r="G168" s="120" t="s">
        <v>108</v>
      </c>
      <c r="I168" s="121">
        <v>0.14399999999999999</v>
      </c>
      <c r="M168" s="120" t="s">
        <v>528</v>
      </c>
      <c r="N168" s="120" t="s">
        <v>109</v>
      </c>
      <c r="O168" s="120">
        <v>60</v>
      </c>
      <c r="P168" s="120" t="s">
        <v>102</v>
      </c>
      <c r="Q168" s="120" t="s">
        <v>102</v>
      </c>
      <c r="R168" t="str">
        <f>IFERROR(VLOOKUP(S168,'[1]Effects Code'!$C:$D,2,FALSE), S168)</f>
        <v>Mortality</v>
      </c>
      <c r="S168" s="120" t="s">
        <v>184</v>
      </c>
      <c r="T168" s="120">
        <v>1</v>
      </c>
      <c r="U168" s="120" t="s">
        <v>122</v>
      </c>
      <c r="V168" s="120" t="str">
        <f t="shared" si="2"/>
        <v>Cyprinidae, 1</v>
      </c>
      <c r="W168" s="120" t="s">
        <v>526</v>
      </c>
      <c r="X168" s="120">
        <v>153779</v>
      </c>
      <c r="Y168" s="123">
        <v>1338864</v>
      </c>
      <c r="Z168" s="120">
        <v>2010</v>
      </c>
      <c r="AA168" s="120" t="s">
        <v>1663</v>
      </c>
      <c r="AB168" s="120" t="s">
        <v>1664</v>
      </c>
      <c r="AC168" s="120" t="s">
        <v>1665</v>
      </c>
      <c r="AD168" s="121">
        <v>0.14399999999999999</v>
      </c>
      <c r="AE168" s="121"/>
      <c r="AF168" s="120" t="s">
        <v>528</v>
      </c>
      <c r="AH168" s="120" t="s">
        <v>147</v>
      </c>
      <c r="AI168" s="120">
        <v>1025</v>
      </c>
      <c r="AL168" s="120" t="s">
        <v>1516</v>
      </c>
      <c r="AM168" s="120" t="s">
        <v>110</v>
      </c>
      <c r="AN168" s="120" t="s">
        <v>1342</v>
      </c>
      <c r="AO168" s="120" t="s">
        <v>525</v>
      </c>
      <c r="AP168" s="120" t="s">
        <v>119</v>
      </c>
      <c r="AQ168" s="120" t="s">
        <v>526</v>
      </c>
      <c r="AR168" s="120">
        <v>333415</v>
      </c>
      <c r="AT168" s="120">
        <v>24</v>
      </c>
      <c r="AY168" s="120" t="s">
        <v>276</v>
      </c>
      <c r="BE168" s="120" t="s">
        <v>123</v>
      </c>
      <c r="BG168" s="120">
        <v>0.24</v>
      </c>
      <c r="BL168" s="120" t="s">
        <v>124</v>
      </c>
      <c r="BN168" s="121">
        <v>0.14399999999999999</v>
      </c>
      <c r="CD168" s="121"/>
      <c r="CM168" s="120">
        <v>4</v>
      </c>
      <c r="CN168" s="120" t="s">
        <v>125</v>
      </c>
      <c r="CU168" s="120" t="s">
        <v>126</v>
      </c>
      <c r="CV168" s="120" t="s">
        <v>545</v>
      </c>
      <c r="CW168" s="120" t="s">
        <v>1666</v>
      </c>
    </row>
    <row r="169" spans="1:101" x14ac:dyDescent="0.3">
      <c r="A169" s="120" t="s">
        <v>1332</v>
      </c>
      <c r="B169" s="120" t="s">
        <v>1635</v>
      </c>
      <c r="C169" s="120" t="s">
        <v>1636</v>
      </c>
      <c r="D169" s="120" t="s">
        <v>1637</v>
      </c>
      <c r="E169" s="120" t="s">
        <v>1638</v>
      </c>
      <c r="F169" s="120" t="s">
        <v>1639</v>
      </c>
      <c r="G169" s="120" t="s">
        <v>185</v>
      </c>
      <c r="I169" s="121">
        <v>0.1472</v>
      </c>
      <c r="M169" s="120" t="s">
        <v>528</v>
      </c>
      <c r="N169" s="120" t="s">
        <v>109</v>
      </c>
      <c r="O169" s="120">
        <v>92</v>
      </c>
      <c r="P169" s="120" t="s">
        <v>102</v>
      </c>
      <c r="Q169" s="120" t="s">
        <v>102</v>
      </c>
      <c r="R169" t="str">
        <f>IFERROR(VLOOKUP(S169,'[1]Effects Code'!$C:$D,2,FALSE), S169)</f>
        <v>Mortality</v>
      </c>
      <c r="S169" s="120" t="s">
        <v>184</v>
      </c>
      <c r="T169" s="120">
        <v>1</v>
      </c>
      <c r="U169" s="120" t="s">
        <v>122</v>
      </c>
      <c r="V169" s="120" t="str">
        <f t="shared" si="2"/>
        <v>Anguillidae, 1</v>
      </c>
      <c r="W169" s="120" t="s">
        <v>526</v>
      </c>
      <c r="X169" s="120">
        <v>11055</v>
      </c>
      <c r="Y169" s="123">
        <v>1135665</v>
      </c>
      <c r="Z169" s="120">
        <v>1991</v>
      </c>
      <c r="AA169" s="120" t="s">
        <v>1717</v>
      </c>
      <c r="AB169" s="120" t="s">
        <v>1718</v>
      </c>
      <c r="AC169" s="120" t="s">
        <v>1719</v>
      </c>
      <c r="AD169" s="121">
        <v>0.1472</v>
      </c>
      <c r="AE169" s="121"/>
      <c r="AF169" s="120" t="s">
        <v>528</v>
      </c>
      <c r="AG169" s="120" t="s">
        <v>314</v>
      </c>
      <c r="AH169" s="120" t="s">
        <v>323</v>
      </c>
      <c r="AI169" s="120">
        <v>574</v>
      </c>
      <c r="AM169" s="120" t="s">
        <v>110</v>
      </c>
      <c r="AN169" s="120" t="s">
        <v>1644</v>
      </c>
      <c r="AO169" s="120" t="s">
        <v>525</v>
      </c>
      <c r="AP169" s="120" t="s">
        <v>119</v>
      </c>
      <c r="AQ169" s="120" t="s">
        <v>526</v>
      </c>
      <c r="AR169" s="120">
        <v>333415</v>
      </c>
      <c r="AT169" s="120">
        <v>24</v>
      </c>
      <c r="AY169" s="120" t="s">
        <v>276</v>
      </c>
      <c r="BE169" s="120" t="s">
        <v>123</v>
      </c>
      <c r="BG169" s="120">
        <v>160</v>
      </c>
      <c r="BI169" s="120">
        <v>100</v>
      </c>
      <c r="BK169" s="120">
        <v>230</v>
      </c>
      <c r="BL169" s="120" t="s">
        <v>544</v>
      </c>
      <c r="BN169" s="120">
        <v>147.19999999999999</v>
      </c>
      <c r="BP169" s="120">
        <v>92</v>
      </c>
      <c r="BR169" s="120">
        <v>211.6</v>
      </c>
      <c r="BT169" s="121">
        <v>9.1999999999999998E-2</v>
      </c>
      <c r="BV169" s="121">
        <v>0.21160000000000001</v>
      </c>
      <c r="CD169" s="121"/>
      <c r="CN169" s="120" t="s">
        <v>125</v>
      </c>
      <c r="CU169" s="120" t="s">
        <v>126</v>
      </c>
      <c r="CV169" s="120" t="s">
        <v>545</v>
      </c>
      <c r="CW169" s="120" t="s">
        <v>1720</v>
      </c>
    </row>
    <row r="170" spans="1:101" x14ac:dyDescent="0.3">
      <c r="A170" s="120" t="s">
        <v>1332</v>
      </c>
      <c r="B170" s="120" t="s">
        <v>1673</v>
      </c>
      <c r="C170" s="120" t="s">
        <v>1674</v>
      </c>
      <c r="D170" s="120" t="s">
        <v>1675</v>
      </c>
      <c r="E170" s="120" t="s">
        <v>1676</v>
      </c>
      <c r="F170" s="120" t="s">
        <v>1677</v>
      </c>
      <c r="G170" s="120" t="s">
        <v>157</v>
      </c>
      <c r="I170" s="121">
        <v>0.15</v>
      </c>
      <c r="L170" s="120"/>
      <c r="M170" s="120" t="s">
        <v>528</v>
      </c>
      <c r="N170" s="120" t="s">
        <v>109</v>
      </c>
      <c r="O170" s="120">
        <v>100</v>
      </c>
      <c r="P170" s="120" t="s">
        <v>172</v>
      </c>
      <c r="Q170" s="120" t="s">
        <v>173</v>
      </c>
      <c r="R170" t="str">
        <f>IFERROR(VLOOKUP(S170,'[1]Effects Code'!$C:$D,2,FALSE), S170)</f>
        <v>Acetylcholinesterase</v>
      </c>
      <c r="S170" s="120" t="s">
        <v>174</v>
      </c>
      <c r="T170" s="120">
        <v>4</v>
      </c>
      <c r="U170" s="120" t="s">
        <v>122</v>
      </c>
      <c r="V170" s="120" t="str">
        <f t="shared" si="2"/>
        <v>Poeciliidae, 4</v>
      </c>
      <c r="W170" s="120" t="s">
        <v>526</v>
      </c>
      <c r="X170" s="120">
        <v>160914</v>
      </c>
      <c r="Y170" s="123">
        <v>2075955</v>
      </c>
      <c r="Z170" s="120">
        <v>2011</v>
      </c>
      <c r="AA170" s="120" t="s">
        <v>1679</v>
      </c>
      <c r="AB170" s="120" t="s">
        <v>1680</v>
      </c>
      <c r="AC170" s="120" t="s">
        <v>1681</v>
      </c>
      <c r="AD170" s="121">
        <v>0.15</v>
      </c>
      <c r="AF170" s="120" t="s">
        <v>528</v>
      </c>
      <c r="AH170" s="120" t="s">
        <v>147</v>
      </c>
      <c r="AI170" s="120">
        <v>28</v>
      </c>
      <c r="AL170" s="120" t="s">
        <v>220</v>
      </c>
      <c r="AM170" s="120" t="s">
        <v>110</v>
      </c>
      <c r="AN170" s="120" t="s">
        <v>1682</v>
      </c>
      <c r="AO170" s="120" t="s">
        <v>525</v>
      </c>
      <c r="AP170" s="120" t="s">
        <v>119</v>
      </c>
      <c r="AQ170" s="120" t="s">
        <v>526</v>
      </c>
      <c r="AR170" s="120">
        <v>333415</v>
      </c>
      <c r="AT170" s="120">
        <v>96</v>
      </c>
      <c r="AY170" s="120" t="s">
        <v>276</v>
      </c>
      <c r="BE170" s="120" t="s">
        <v>123</v>
      </c>
      <c r="BG170" s="120">
        <v>150</v>
      </c>
      <c r="BL170" s="120" t="s">
        <v>544</v>
      </c>
      <c r="BN170" s="120">
        <v>150</v>
      </c>
      <c r="CM170" s="120">
        <v>1</v>
      </c>
      <c r="CN170" s="120" t="s">
        <v>125</v>
      </c>
      <c r="CO170" s="120" t="s">
        <v>1683</v>
      </c>
      <c r="CU170" s="120" t="s">
        <v>126</v>
      </c>
      <c r="CV170" s="120" t="s">
        <v>1344</v>
      </c>
      <c r="CW170" s="120" t="s">
        <v>1684</v>
      </c>
    </row>
    <row r="171" spans="1:101" x14ac:dyDescent="0.3">
      <c r="A171" s="120" t="s">
        <v>1332</v>
      </c>
      <c r="B171" s="120" t="s">
        <v>1673</v>
      </c>
      <c r="C171" s="120" t="s">
        <v>1674</v>
      </c>
      <c r="D171" s="120" t="s">
        <v>1675</v>
      </c>
      <c r="E171" s="120" t="s">
        <v>1676</v>
      </c>
      <c r="F171" s="120" t="s">
        <v>1677</v>
      </c>
      <c r="G171" s="120" t="s">
        <v>157</v>
      </c>
      <c r="I171" s="121">
        <v>0.15</v>
      </c>
      <c r="L171" s="120"/>
      <c r="M171" s="120" t="s">
        <v>528</v>
      </c>
      <c r="N171" s="120" t="s">
        <v>109</v>
      </c>
      <c r="O171" s="120">
        <v>100</v>
      </c>
      <c r="P171" s="120" t="s">
        <v>172</v>
      </c>
      <c r="Q171" s="120" t="s">
        <v>173</v>
      </c>
      <c r="R171" t="str">
        <f>IFERROR(VLOOKUP(S171,'[1]Effects Code'!$C:$D,2,FALSE), S171)</f>
        <v>Acetylcholinesterase</v>
      </c>
      <c r="S171" s="120" t="s">
        <v>174</v>
      </c>
      <c r="T171" s="120">
        <v>4</v>
      </c>
      <c r="U171" s="120" t="s">
        <v>122</v>
      </c>
      <c r="V171" s="120" t="str">
        <f t="shared" si="2"/>
        <v>Poeciliidae, 4</v>
      </c>
      <c r="W171" s="120" t="s">
        <v>526</v>
      </c>
      <c r="X171" s="120">
        <v>160914</v>
      </c>
      <c r="Y171" s="123">
        <v>2075955</v>
      </c>
      <c r="Z171" s="120">
        <v>2011</v>
      </c>
      <c r="AA171" s="120" t="s">
        <v>1679</v>
      </c>
      <c r="AB171" s="120" t="s">
        <v>1680</v>
      </c>
      <c r="AC171" s="120" t="s">
        <v>1681</v>
      </c>
      <c r="AD171" s="121">
        <v>0.15</v>
      </c>
      <c r="AF171" s="120" t="s">
        <v>528</v>
      </c>
      <c r="AH171" s="120" t="s">
        <v>147</v>
      </c>
      <c r="AI171" s="120">
        <v>28</v>
      </c>
      <c r="AL171" s="120" t="s">
        <v>220</v>
      </c>
      <c r="AM171" s="120" t="s">
        <v>110</v>
      </c>
      <c r="AN171" s="120" t="s">
        <v>1682</v>
      </c>
      <c r="AO171" s="120" t="s">
        <v>525</v>
      </c>
      <c r="AP171" s="120" t="s">
        <v>119</v>
      </c>
      <c r="AQ171" s="120" t="s">
        <v>526</v>
      </c>
      <c r="AR171" s="120">
        <v>333415</v>
      </c>
      <c r="AT171" s="120">
        <v>96</v>
      </c>
      <c r="AY171" s="120" t="s">
        <v>276</v>
      </c>
      <c r="BE171" s="120" t="s">
        <v>123</v>
      </c>
      <c r="BG171" s="120">
        <v>150</v>
      </c>
      <c r="BL171" s="120" t="s">
        <v>544</v>
      </c>
      <c r="BN171" s="120">
        <v>150</v>
      </c>
      <c r="CM171" s="120">
        <v>1</v>
      </c>
      <c r="CN171" s="120" t="s">
        <v>125</v>
      </c>
      <c r="CO171" s="120" t="s">
        <v>1683</v>
      </c>
      <c r="CU171" s="120" t="s">
        <v>126</v>
      </c>
      <c r="CV171" s="120" t="s">
        <v>1344</v>
      </c>
      <c r="CW171" s="120" t="s">
        <v>1684</v>
      </c>
    </row>
    <row r="172" spans="1:101" x14ac:dyDescent="0.3">
      <c r="A172" s="120" t="s">
        <v>1332</v>
      </c>
      <c r="B172" s="120" t="s">
        <v>1797</v>
      </c>
      <c r="C172" s="120" t="s">
        <v>1798</v>
      </c>
      <c r="D172" s="120" t="s">
        <v>1799</v>
      </c>
      <c r="E172" s="120" t="s">
        <v>1800</v>
      </c>
      <c r="F172" s="120" t="s">
        <v>1801</v>
      </c>
      <c r="G172" s="120" t="s">
        <v>185</v>
      </c>
      <c r="I172" s="121">
        <v>0.15</v>
      </c>
      <c r="M172" s="121" t="s">
        <v>528</v>
      </c>
      <c r="N172" s="120" t="s">
        <v>109</v>
      </c>
      <c r="P172" s="120" t="s">
        <v>102</v>
      </c>
      <c r="Q172" s="120" t="s">
        <v>102</v>
      </c>
      <c r="R172" t="str">
        <f>IFERROR(VLOOKUP(S172,'[1]Effects Code'!$C:$D,2,FALSE), S172)</f>
        <v>Mortality</v>
      </c>
      <c r="S172" s="120" t="s">
        <v>184</v>
      </c>
      <c r="T172" s="120">
        <v>4</v>
      </c>
      <c r="U172" s="120" t="s">
        <v>122</v>
      </c>
      <c r="V172" s="120" t="str">
        <f t="shared" si="2"/>
        <v>Mugilidae, 4</v>
      </c>
      <c r="W172" s="120" t="s">
        <v>615</v>
      </c>
      <c r="X172" s="120" t="s">
        <v>1496</v>
      </c>
      <c r="Y172" s="123" t="s">
        <v>1802</v>
      </c>
      <c r="Z172" s="120">
        <v>1986</v>
      </c>
      <c r="AA172" s="120" t="s">
        <v>1803</v>
      </c>
      <c r="AM172" s="120" t="s">
        <v>110</v>
      </c>
    </row>
    <row r="173" spans="1:101" x14ac:dyDescent="0.3">
      <c r="A173" s="120" t="s">
        <v>1332</v>
      </c>
      <c r="B173" s="120" t="s">
        <v>1544</v>
      </c>
      <c r="C173" s="120" t="s">
        <v>1545</v>
      </c>
      <c r="D173" s="120" t="s">
        <v>1546</v>
      </c>
      <c r="E173" s="120" t="s">
        <v>1547</v>
      </c>
      <c r="F173" s="120" t="s">
        <v>1548</v>
      </c>
      <c r="G173" s="120" t="s">
        <v>185</v>
      </c>
      <c r="I173" s="121">
        <v>0.156</v>
      </c>
      <c r="M173" s="120" t="s">
        <v>528</v>
      </c>
      <c r="N173" s="120" t="s">
        <v>109</v>
      </c>
      <c r="O173" s="120">
        <v>100</v>
      </c>
      <c r="P173" s="120" t="s">
        <v>102</v>
      </c>
      <c r="Q173" s="120" t="s">
        <v>102</v>
      </c>
      <c r="R173" t="str">
        <f>IFERROR(VLOOKUP(S173,'[1]Effects Code'!$C:$D,2,FALSE), S173)</f>
        <v>Mortality</v>
      </c>
      <c r="S173" s="120" t="s">
        <v>184</v>
      </c>
      <c r="T173" s="120">
        <v>3</v>
      </c>
      <c r="U173" s="120" t="s">
        <v>122</v>
      </c>
      <c r="V173" s="120" t="str">
        <f t="shared" si="2"/>
        <v>Centrarchidae, 3</v>
      </c>
      <c r="W173" s="120" t="s">
        <v>526</v>
      </c>
      <c r="X173" s="120">
        <v>13000</v>
      </c>
      <c r="Y173" s="123">
        <v>1151669</v>
      </c>
      <c r="Z173" s="120">
        <v>1965</v>
      </c>
      <c r="AA173" s="120" t="s">
        <v>1793</v>
      </c>
      <c r="AB173" s="120" t="s">
        <v>1794</v>
      </c>
      <c r="AC173" s="120" t="s">
        <v>1795</v>
      </c>
      <c r="AD173" s="121">
        <v>0.156</v>
      </c>
      <c r="AE173" s="121"/>
      <c r="AF173" s="120" t="s">
        <v>528</v>
      </c>
      <c r="AI173" s="120">
        <v>2</v>
      </c>
      <c r="AM173" s="120" t="s">
        <v>110</v>
      </c>
      <c r="AN173" s="120" t="s">
        <v>1491</v>
      </c>
      <c r="AO173" s="120" t="s">
        <v>525</v>
      </c>
      <c r="AP173" s="120" t="s">
        <v>119</v>
      </c>
      <c r="AQ173" s="120" t="s">
        <v>526</v>
      </c>
      <c r="AR173" s="120">
        <v>333415</v>
      </c>
      <c r="AT173" s="120">
        <v>72</v>
      </c>
      <c r="AY173" s="120" t="s">
        <v>276</v>
      </c>
      <c r="BE173" s="120" t="s">
        <v>158</v>
      </c>
      <c r="BG173" s="120">
        <v>156</v>
      </c>
      <c r="BI173" s="120">
        <v>138</v>
      </c>
      <c r="BK173" s="120">
        <v>279</v>
      </c>
      <c r="BL173" s="120" t="s">
        <v>544</v>
      </c>
      <c r="BN173" s="120">
        <v>156</v>
      </c>
      <c r="BP173" s="120">
        <v>138</v>
      </c>
      <c r="BR173" s="120">
        <v>279</v>
      </c>
      <c r="BT173" s="121">
        <v>0.13800000000000001</v>
      </c>
      <c r="BV173" s="121">
        <v>0.27900000000000003</v>
      </c>
      <c r="CD173" s="121"/>
      <c r="CN173" s="120" t="s">
        <v>125</v>
      </c>
      <c r="CU173" s="120" t="s">
        <v>126</v>
      </c>
      <c r="CV173" s="120" t="s">
        <v>545</v>
      </c>
      <c r="CW173" s="120" t="s">
        <v>1796</v>
      </c>
    </row>
    <row r="174" spans="1:101" x14ac:dyDescent="0.3">
      <c r="A174" s="120" t="s">
        <v>1332</v>
      </c>
      <c r="B174" s="120" t="s">
        <v>1333</v>
      </c>
      <c r="C174" s="120" t="s">
        <v>1479</v>
      </c>
      <c r="D174" s="120" t="s">
        <v>1480</v>
      </c>
      <c r="E174" s="120" t="s">
        <v>1481</v>
      </c>
      <c r="F174" s="120" t="s">
        <v>1482</v>
      </c>
      <c r="G174" s="120" t="s">
        <v>251</v>
      </c>
      <c r="I174" s="121">
        <v>0.16</v>
      </c>
      <c r="J174" s="120" t="s">
        <v>136</v>
      </c>
      <c r="L174" s="121">
        <v>0.27700000000000002</v>
      </c>
      <c r="M174" s="120" t="s">
        <v>528</v>
      </c>
      <c r="N174" s="120" t="s">
        <v>109</v>
      </c>
      <c r="O174" s="120">
        <v>88.2</v>
      </c>
      <c r="P174" s="120" t="s">
        <v>154</v>
      </c>
      <c r="Q174" s="120" t="s">
        <v>154</v>
      </c>
      <c r="R174" t="str">
        <f>IFERROR(VLOOKUP(S174,'[1]Effects Code'!$C:$D,2,FALSE), S174)</f>
        <v>Dry weight (AQUIRE only)</v>
      </c>
      <c r="S174" s="120" t="s">
        <v>1585</v>
      </c>
      <c r="T174" s="120">
        <v>7</v>
      </c>
      <c r="U174" s="120" t="s">
        <v>122</v>
      </c>
      <c r="V174" s="120" t="str">
        <f t="shared" si="2"/>
        <v>Cyprinidae, 7</v>
      </c>
      <c r="W174" s="120" t="s">
        <v>526</v>
      </c>
      <c r="X174" s="120">
        <v>5313</v>
      </c>
      <c r="Y174" s="123">
        <v>1333124</v>
      </c>
      <c r="Z174" s="120">
        <v>1989</v>
      </c>
      <c r="AA174" s="120" t="s">
        <v>1586</v>
      </c>
      <c r="AB174" s="120" t="s">
        <v>1587</v>
      </c>
      <c r="AC174" s="120" t="s">
        <v>1588</v>
      </c>
      <c r="AD174" s="121">
        <v>0.16</v>
      </c>
      <c r="AE174" s="121">
        <v>0.27700000000000002</v>
      </c>
      <c r="AF174" s="120" t="s">
        <v>528</v>
      </c>
      <c r="AG174" s="120" t="s">
        <v>314</v>
      </c>
      <c r="AH174" s="120" t="s">
        <v>397</v>
      </c>
      <c r="AI174" s="120">
        <v>1</v>
      </c>
      <c r="AL174" s="120" t="s">
        <v>1504</v>
      </c>
      <c r="AM174" s="120" t="s">
        <v>110</v>
      </c>
      <c r="AN174" s="120" t="s">
        <v>1342</v>
      </c>
      <c r="AO174" s="120" t="s">
        <v>525</v>
      </c>
      <c r="AP174" s="120" t="s">
        <v>119</v>
      </c>
      <c r="AQ174" s="120" t="s">
        <v>526</v>
      </c>
      <c r="AR174" s="120">
        <v>333415</v>
      </c>
      <c r="AT174" s="120">
        <v>7</v>
      </c>
      <c r="AY174" s="120" t="s">
        <v>122</v>
      </c>
      <c r="BE174" s="120" t="s">
        <v>158</v>
      </c>
      <c r="BG174" s="120">
        <v>160</v>
      </c>
      <c r="BL174" s="120" t="s">
        <v>544</v>
      </c>
      <c r="BN174" s="121">
        <v>160</v>
      </c>
      <c r="BX174" s="120">
        <v>277</v>
      </c>
      <c r="CD174" s="121">
        <v>277</v>
      </c>
      <c r="CM174" s="120">
        <v>5</v>
      </c>
      <c r="CN174" s="120" t="s">
        <v>176</v>
      </c>
      <c r="CP174" s="120" t="s">
        <v>1590</v>
      </c>
      <c r="CQ174" s="120" t="s">
        <v>568</v>
      </c>
      <c r="CU174" s="120" t="s">
        <v>126</v>
      </c>
      <c r="CV174" s="120" t="s">
        <v>123</v>
      </c>
      <c r="CW174" s="120" t="s">
        <v>1804</v>
      </c>
    </row>
    <row r="175" spans="1:101" x14ac:dyDescent="0.3">
      <c r="A175" s="120" t="s">
        <v>1332</v>
      </c>
      <c r="B175" s="120" t="s">
        <v>1333</v>
      </c>
      <c r="C175" s="120" t="s">
        <v>1479</v>
      </c>
      <c r="D175" s="120" t="s">
        <v>1480</v>
      </c>
      <c r="E175" s="120" t="s">
        <v>1481</v>
      </c>
      <c r="F175" s="120" t="s">
        <v>1482</v>
      </c>
      <c r="G175" s="120" t="s">
        <v>1613</v>
      </c>
      <c r="I175" s="121">
        <v>0.16</v>
      </c>
      <c r="M175" s="120" t="s">
        <v>528</v>
      </c>
      <c r="N175" s="120" t="s">
        <v>109</v>
      </c>
      <c r="O175" s="120">
        <v>88.2</v>
      </c>
      <c r="P175" s="120" t="s">
        <v>102</v>
      </c>
      <c r="Q175" s="120" t="s">
        <v>102</v>
      </c>
      <c r="R175" t="str">
        <f>IFERROR(VLOOKUP(S175,'[1]Effects Code'!$C:$D,2,FALSE), S175)</f>
        <v>Survival</v>
      </c>
      <c r="S175" s="120" t="s">
        <v>233</v>
      </c>
      <c r="T175" s="120">
        <v>32</v>
      </c>
      <c r="U175" s="120" t="s">
        <v>122</v>
      </c>
      <c r="V175" s="120" t="str">
        <f t="shared" si="2"/>
        <v>Cyprinidae, 32</v>
      </c>
      <c r="W175" s="120" t="s">
        <v>526</v>
      </c>
      <c r="X175" s="120">
        <v>5313</v>
      </c>
      <c r="Y175" s="123">
        <v>1333115</v>
      </c>
      <c r="Z175" s="120">
        <v>1989</v>
      </c>
      <c r="AA175" s="120" t="s">
        <v>1586</v>
      </c>
      <c r="AB175" s="120" t="s">
        <v>1587</v>
      </c>
      <c r="AC175" s="120" t="s">
        <v>1588</v>
      </c>
      <c r="AD175" s="121">
        <v>0.16</v>
      </c>
      <c r="AE175" s="121"/>
      <c r="AF175" s="120" t="s">
        <v>528</v>
      </c>
      <c r="AG175" s="120" t="s">
        <v>314</v>
      </c>
      <c r="AH175" s="120" t="s">
        <v>397</v>
      </c>
      <c r="AI175" s="120">
        <v>1</v>
      </c>
      <c r="AJ175" s="120" t="s">
        <v>1589</v>
      </c>
      <c r="AK175" s="120" t="s">
        <v>276</v>
      </c>
      <c r="AL175" s="120" t="s">
        <v>148</v>
      </c>
      <c r="AM175" s="120" t="s">
        <v>110</v>
      </c>
      <c r="AN175" s="120" t="s">
        <v>1342</v>
      </c>
      <c r="AO175" s="120" t="s">
        <v>525</v>
      </c>
      <c r="AP175" s="120" t="s">
        <v>119</v>
      </c>
      <c r="AQ175" s="120" t="s">
        <v>526</v>
      </c>
      <c r="AR175" s="120">
        <v>333415</v>
      </c>
      <c r="AT175" s="120">
        <v>32</v>
      </c>
      <c r="AY175" s="120" t="s">
        <v>122</v>
      </c>
      <c r="BE175" s="120" t="s">
        <v>158</v>
      </c>
      <c r="BG175" s="120">
        <v>160</v>
      </c>
      <c r="BL175" s="120" t="s">
        <v>544</v>
      </c>
      <c r="BN175" s="121">
        <v>160</v>
      </c>
      <c r="CD175" s="121"/>
      <c r="CM175" s="120">
        <v>5</v>
      </c>
      <c r="CN175" s="120" t="s">
        <v>176</v>
      </c>
      <c r="CP175" s="120" t="s">
        <v>1590</v>
      </c>
      <c r="CQ175" s="120" t="s">
        <v>568</v>
      </c>
      <c r="CU175" s="120" t="s">
        <v>126</v>
      </c>
      <c r="CV175" s="120" t="s">
        <v>123</v>
      </c>
      <c r="CW175" s="120" t="s">
        <v>1591</v>
      </c>
    </row>
    <row r="176" spans="1:101" x14ac:dyDescent="0.3">
      <c r="A176" s="120" t="s">
        <v>1332</v>
      </c>
      <c r="B176" s="120" t="s">
        <v>1635</v>
      </c>
      <c r="C176" s="120" t="s">
        <v>1636</v>
      </c>
      <c r="D176" s="120" t="s">
        <v>1637</v>
      </c>
      <c r="E176" s="120" t="s">
        <v>1638</v>
      </c>
      <c r="F176" s="120" t="s">
        <v>1639</v>
      </c>
      <c r="G176" s="120" t="s">
        <v>185</v>
      </c>
      <c r="I176" s="121">
        <v>0.16</v>
      </c>
      <c r="M176" s="120" t="s">
        <v>528</v>
      </c>
      <c r="N176" s="120" t="s">
        <v>109</v>
      </c>
      <c r="O176" s="120">
        <v>95</v>
      </c>
      <c r="P176" s="120" t="s">
        <v>102</v>
      </c>
      <c r="Q176" s="120" t="s">
        <v>102</v>
      </c>
      <c r="R176" t="str">
        <f>IFERROR(VLOOKUP(S176,'[1]Effects Code'!$C:$D,2,FALSE), S176)</f>
        <v>Mortality</v>
      </c>
      <c r="S176" s="120" t="s">
        <v>184</v>
      </c>
      <c r="T176" s="120">
        <v>1</v>
      </c>
      <c r="U176" s="120" t="s">
        <v>122</v>
      </c>
      <c r="V176" s="120" t="str">
        <f t="shared" si="2"/>
        <v>Anguillidae, 1</v>
      </c>
      <c r="W176" s="120" t="s">
        <v>526</v>
      </c>
      <c r="X176" s="120">
        <v>7004</v>
      </c>
      <c r="Y176" s="123">
        <v>1098423</v>
      </c>
      <c r="Z176" s="120">
        <v>1993</v>
      </c>
      <c r="AA176" s="120" t="s">
        <v>1733</v>
      </c>
      <c r="AB176" s="120" t="s">
        <v>1734</v>
      </c>
      <c r="AC176" s="120" t="s">
        <v>1735</v>
      </c>
      <c r="AD176" s="121">
        <v>0.16</v>
      </c>
      <c r="AE176" s="121"/>
      <c r="AF176" s="120" t="s">
        <v>528</v>
      </c>
      <c r="AG176" s="120" t="s">
        <v>1344</v>
      </c>
      <c r="AH176" s="120" t="s">
        <v>397</v>
      </c>
      <c r="AI176" s="120">
        <v>574</v>
      </c>
      <c r="AM176" s="120" t="s">
        <v>110</v>
      </c>
      <c r="AN176" s="120" t="s">
        <v>1644</v>
      </c>
      <c r="AO176" s="120" t="s">
        <v>525</v>
      </c>
      <c r="AP176" s="120" t="s">
        <v>119</v>
      </c>
      <c r="AQ176" s="120" t="s">
        <v>526</v>
      </c>
      <c r="AR176" s="120">
        <v>333415</v>
      </c>
      <c r="AT176" s="120">
        <v>24</v>
      </c>
      <c r="AY176" s="120" t="s">
        <v>276</v>
      </c>
      <c r="BE176" s="120" t="s">
        <v>158</v>
      </c>
      <c r="BG176" s="120">
        <v>160</v>
      </c>
      <c r="BI176" s="120">
        <v>100</v>
      </c>
      <c r="BK176" s="120">
        <v>230</v>
      </c>
      <c r="BL176" s="120" t="s">
        <v>544</v>
      </c>
      <c r="BN176" s="120">
        <v>160</v>
      </c>
      <c r="BP176" s="120">
        <v>100</v>
      </c>
      <c r="BR176" s="120">
        <v>230</v>
      </c>
      <c r="BT176" s="121">
        <v>0.1</v>
      </c>
      <c r="BV176" s="121">
        <v>0.23</v>
      </c>
      <c r="CD176" s="121"/>
      <c r="CN176" s="120" t="s">
        <v>176</v>
      </c>
      <c r="CO176" s="120" t="s">
        <v>1562</v>
      </c>
      <c r="CP176" s="120" t="s">
        <v>1726</v>
      </c>
      <c r="CQ176" s="120" t="s">
        <v>568</v>
      </c>
      <c r="CU176" s="120" t="s">
        <v>126</v>
      </c>
      <c r="CV176" s="120" t="s">
        <v>545</v>
      </c>
      <c r="CW176" s="120" t="s">
        <v>1727</v>
      </c>
    </row>
    <row r="177" spans="1:101" x14ac:dyDescent="0.3">
      <c r="A177" s="120" t="s">
        <v>1332</v>
      </c>
      <c r="B177" s="120" t="s">
        <v>1333</v>
      </c>
      <c r="C177" s="120" t="s">
        <v>1479</v>
      </c>
      <c r="D177" s="120" t="s">
        <v>1480</v>
      </c>
      <c r="E177" s="120" t="s">
        <v>1481</v>
      </c>
      <c r="F177" s="120" t="s">
        <v>1482</v>
      </c>
      <c r="G177" s="120" t="s">
        <v>251</v>
      </c>
      <c r="I177" s="121">
        <v>0.16</v>
      </c>
      <c r="M177" s="120" t="s">
        <v>528</v>
      </c>
      <c r="N177" s="120" t="s">
        <v>109</v>
      </c>
      <c r="O177" s="120">
        <v>88.2</v>
      </c>
      <c r="P177" s="120" t="s">
        <v>102</v>
      </c>
      <c r="Q177" s="120" t="s">
        <v>102</v>
      </c>
      <c r="R177" t="str">
        <f>IFERROR(VLOOKUP(S177,'[1]Effects Code'!$C:$D,2,FALSE), S177)</f>
        <v>Survival</v>
      </c>
      <c r="S177" s="120" t="s">
        <v>233</v>
      </c>
      <c r="T177" s="120">
        <v>32</v>
      </c>
      <c r="U177" s="120" t="s">
        <v>122</v>
      </c>
      <c r="V177" s="120" t="str">
        <f t="shared" si="2"/>
        <v>Cyprinidae, 32</v>
      </c>
      <c r="W177" s="120" t="s">
        <v>526</v>
      </c>
      <c r="X177" s="120">
        <v>17878</v>
      </c>
      <c r="Y177" s="123">
        <v>1198105</v>
      </c>
      <c r="Z177" s="120">
        <v>1987</v>
      </c>
      <c r="AA177" s="120" t="s">
        <v>1586</v>
      </c>
      <c r="AB177" s="120" t="s">
        <v>1587</v>
      </c>
      <c r="AC177" s="120" t="s">
        <v>1721</v>
      </c>
      <c r="AD177" s="121">
        <v>0.16</v>
      </c>
      <c r="AE177" s="121"/>
      <c r="AF177" s="120" t="s">
        <v>528</v>
      </c>
      <c r="AG177" s="120" t="s">
        <v>314</v>
      </c>
      <c r="AH177" s="120" t="s">
        <v>397</v>
      </c>
      <c r="AI177" s="120">
        <v>1</v>
      </c>
      <c r="AJ177" s="120" t="s">
        <v>1464</v>
      </c>
      <c r="AK177" s="120" t="s">
        <v>276</v>
      </c>
      <c r="AL177" s="120" t="s">
        <v>148</v>
      </c>
      <c r="AM177" s="120" t="s">
        <v>110</v>
      </c>
      <c r="AN177" s="120" t="s">
        <v>1342</v>
      </c>
      <c r="AO177" s="120" t="s">
        <v>525</v>
      </c>
      <c r="AP177" s="120" t="s">
        <v>119</v>
      </c>
      <c r="AQ177" s="120" t="s">
        <v>526</v>
      </c>
      <c r="AR177" s="120">
        <v>333415</v>
      </c>
      <c r="AT177" s="120">
        <v>32</v>
      </c>
      <c r="AY177" s="120" t="s">
        <v>122</v>
      </c>
      <c r="BE177" s="120" t="s">
        <v>158</v>
      </c>
      <c r="BG177" s="120">
        <v>160</v>
      </c>
      <c r="BL177" s="120" t="s">
        <v>544</v>
      </c>
      <c r="BN177" s="120">
        <v>160</v>
      </c>
      <c r="BT177" s="121"/>
      <c r="BV177" s="121"/>
      <c r="CD177" s="121"/>
      <c r="CM177" s="120">
        <v>5</v>
      </c>
      <c r="CN177" s="120" t="s">
        <v>176</v>
      </c>
      <c r="CO177" s="120" t="s">
        <v>1805</v>
      </c>
      <c r="CP177" s="120" t="s">
        <v>1590</v>
      </c>
      <c r="CQ177" s="120" t="s">
        <v>568</v>
      </c>
      <c r="CU177" s="120" t="s">
        <v>126</v>
      </c>
      <c r="CV177" s="120" t="s">
        <v>123</v>
      </c>
      <c r="CW177" s="120" t="s">
        <v>1806</v>
      </c>
    </row>
    <row r="178" spans="1:101" x14ac:dyDescent="0.3">
      <c r="A178" s="120" t="s">
        <v>1332</v>
      </c>
      <c r="B178" s="120" t="s">
        <v>1333</v>
      </c>
      <c r="C178" s="120" t="s">
        <v>1479</v>
      </c>
      <c r="D178" s="120" t="s">
        <v>1480</v>
      </c>
      <c r="E178" s="120" t="s">
        <v>1481</v>
      </c>
      <c r="F178" s="120" t="s">
        <v>1482</v>
      </c>
      <c r="G178" s="120" t="s">
        <v>136</v>
      </c>
      <c r="I178" s="121">
        <v>0.16</v>
      </c>
      <c r="M178" s="120" t="s">
        <v>528</v>
      </c>
      <c r="N178" s="120" t="s">
        <v>109</v>
      </c>
      <c r="O178" s="120">
        <v>88.2</v>
      </c>
      <c r="P178" s="120" t="s">
        <v>154</v>
      </c>
      <c r="Q178" s="120" t="s">
        <v>154</v>
      </c>
      <c r="R178" t="str">
        <f>IFERROR(VLOOKUP(S178,'[1]Effects Code'!$C:$D,2,FALSE), S178)</f>
        <v>Length</v>
      </c>
      <c r="S178" s="120" t="s">
        <v>156</v>
      </c>
      <c r="T178" s="120">
        <v>32</v>
      </c>
      <c r="U178" s="120" t="s">
        <v>122</v>
      </c>
      <c r="V178" s="120" t="str">
        <f t="shared" si="2"/>
        <v>Cyprinidae, 32</v>
      </c>
      <c r="W178" s="120" t="s">
        <v>526</v>
      </c>
      <c r="X178" s="120">
        <v>17878</v>
      </c>
      <c r="Y178" s="123">
        <v>1198103</v>
      </c>
      <c r="Z178" s="120">
        <v>1987</v>
      </c>
      <c r="AA178" s="120" t="s">
        <v>1586</v>
      </c>
      <c r="AB178" s="120" t="s">
        <v>1587</v>
      </c>
      <c r="AC178" s="120" t="s">
        <v>1721</v>
      </c>
      <c r="AD178" s="121">
        <v>0.16</v>
      </c>
      <c r="AE178" s="121"/>
      <c r="AF178" s="120" t="s">
        <v>528</v>
      </c>
      <c r="AG178" s="120" t="s">
        <v>314</v>
      </c>
      <c r="AH178" s="120" t="s">
        <v>397</v>
      </c>
      <c r="AI178" s="120">
        <v>1</v>
      </c>
      <c r="AJ178" s="120" t="s">
        <v>1464</v>
      </c>
      <c r="AK178" s="120" t="s">
        <v>276</v>
      </c>
      <c r="AL178" s="120" t="s">
        <v>148</v>
      </c>
      <c r="AM178" s="120" t="s">
        <v>110</v>
      </c>
      <c r="AN178" s="120" t="s">
        <v>1342</v>
      </c>
      <c r="AO178" s="120" t="s">
        <v>525</v>
      </c>
      <c r="AP178" s="120" t="s">
        <v>119</v>
      </c>
      <c r="AQ178" s="120" t="s">
        <v>526</v>
      </c>
      <c r="AR178" s="120">
        <v>333415</v>
      </c>
      <c r="AT178" s="120">
        <v>32</v>
      </c>
      <c r="AY178" s="120" t="s">
        <v>122</v>
      </c>
      <c r="BE178" s="120" t="s">
        <v>158</v>
      </c>
      <c r="BG178" s="120">
        <v>160</v>
      </c>
      <c r="BL178" s="120" t="s">
        <v>544</v>
      </c>
      <c r="BN178" s="120">
        <v>160</v>
      </c>
      <c r="BT178" s="121"/>
      <c r="BV178" s="121"/>
      <c r="CD178" s="121"/>
      <c r="CM178" s="120">
        <v>5</v>
      </c>
      <c r="CN178" s="120" t="s">
        <v>176</v>
      </c>
      <c r="CO178" s="120" t="s">
        <v>1805</v>
      </c>
      <c r="CP178" s="120" t="s">
        <v>1590</v>
      </c>
      <c r="CQ178" s="120" t="s">
        <v>568</v>
      </c>
      <c r="CU178" s="120" t="s">
        <v>126</v>
      </c>
      <c r="CV178" s="120" t="s">
        <v>123</v>
      </c>
      <c r="CW178" s="120" t="s">
        <v>619</v>
      </c>
    </row>
    <row r="179" spans="1:101" x14ac:dyDescent="0.3">
      <c r="A179" s="120" t="s">
        <v>1332</v>
      </c>
      <c r="B179" s="120" t="s">
        <v>1333</v>
      </c>
      <c r="C179" s="120" t="s">
        <v>1479</v>
      </c>
      <c r="D179" s="120" t="s">
        <v>1480</v>
      </c>
      <c r="E179" s="120" t="s">
        <v>1481</v>
      </c>
      <c r="F179" s="120" t="s">
        <v>1482</v>
      </c>
      <c r="G179" s="120" t="s">
        <v>251</v>
      </c>
      <c r="I179" s="121">
        <v>0.16</v>
      </c>
      <c r="M179" s="120" t="s">
        <v>528</v>
      </c>
      <c r="N179" s="120" t="s">
        <v>109</v>
      </c>
      <c r="O179" s="120">
        <v>88.2</v>
      </c>
      <c r="P179" s="120" t="s">
        <v>154</v>
      </c>
      <c r="Q179" s="120" t="s">
        <v>154</v>
      </c>
      <c r="R179" t="str">
        <f>IFERROR(VLOOKUP(S179,'[1]Effects Code'!$C:$D,2,FALSE), S179)</f>
        <v>Wet weight (AQUIRE only)</v>
      </c>
      <c r="S179" s="120" t="s">
        <v>1807</v>
      </c>
      <c r="T179" s="120">
        <v>32</v>
      </c>
      <c r="U179" s="120" t="s">
        <v>122</v>
      </c>
      <c r="V179" s="120" t="str">
        <f t="shared" si="2"/>
        <v>Cyprinidae, 32</v>
      </c>
      <c r="W179" s="120" t="s">
        <v>526</v>
      </c>
      <c r="X179" s="120">
        <v>17878</v>
      </c>
      <c r="Y179" s="123">
        <v>1198108</v>
      </c>
      <c r="Z179" s="120">
        <v>1987</v>
      </c>
      <c r="AA179" s="120" t="s">
        <v>1586</v>
      </c>
      <c r="AB179" s="120" t="s">
        <v>1587</v>
      </c>
      <c r="AC179" s="120" t="s">
        <v>1721</v>
      </c>
      <c r="AD179" s="121">
        <v>0.16</v>
      </c>
      <c r="AE179" s="121"/>
      <c r="AF179" s="120" t="s">
        <v>528</v>
      </c>
      <c r="AG179" s="120" t="s">
        <v>314</v>
      </c>
      <c r="AH179" s="120" t="s">
        <v>397</v>
      </c>
      <c r="AI179" s="120">
        <v>1</v>
      </c>
      <c r="AJ179" s="120" t="s">
        <v>1464</v>
      </c>
      <c r="AK179" s="120" t="s">
        <v>276</v>
      </c>
      <c r="AL179" s="120" t="s">
        <v>148</v>
      </c>
      <c r="AM179" s="120" t="s">
        <v>110</v>
      </c>
      <c r="AN179" s="120" t="s">
        <v>1342</v>
      </c>
      <c r="AO179" s="120" t="s">
        <v>525</v>
      </c>
      <c r="AP179" s="120" t="s">
        <v>119</v>
      </c>
      <c r="AQ179" s="120" t="s">
        <v>526</v>
      </c>
      <c r="AR179" s="120">
        <v>333415</v>
      </c>
      <c r="AT179" s="120">
        <v>32</v>
      </c>
      <c r="AY179" s="120" t="s">
        <v>122</v>
      </c>
      <c r="BE179" s="120" t="s">
        <v>158</v>
      </c>
      <c r="BG179" s="120">
        <v>160</v>
      </c>
      <c r="BL179" s="120" t="s">
        <v>544</v>
      </c>
      <c r="BN179" s="120">
        <v>160</v>
      </c>
      <c r="BT179" s="121"/>
      <c r="BV179" s="121"/>
      <c r="CD179" s="121"/>
      <c r="CM179" s="120">
        <v>5</v>
      </c>
      <c r="CN179" s="120" t="s">
        <v>176</v>
      </c>
      <c r="CO179" s="120" t="s">
        <v>1805</v>
      </c>
      <c r="CP179" s="120" t="s">
        <v>1590</v>
      </c>
      <c r="CQ179" s="120" t="s">
        <v>568</v>
      </c>
      <c r="CU179" s="120" t="s">
        <v>126</v>
      </c>
      <c r="CV179" s="120" t="s">
        <v>123</v>
      </c>
      <c r="CW179" s="120" t="s">
        <v>619</v>
      </c>
    </row>
    <row r="180" spans="1:101" x14ac:dyDescent="0.3">
      <c r="A180" s="120" t="s">
        <v>1332</v>
      </c>
      <c r="B180" s="120" t="s">
        <v>1635</v>
      </c>
      <c r="C180" s="120" t="s">
        <v>1636</v>
      </c>
      <c r="D180" s="120" t="s">
        <v>1637</v>
      </c>
      <c r="E180" s="120" t="s">
        <v>1638</v>
      </c>
      <c r="F180" s="120" t="s">
        <v>1639</v>
      </c>
      <c r="G180" s="120" t="s">
        <v>185</v>
      </c>
      <c r="I180" s="121">
        <v>0.16400000000000001</v>
      </c>
      <c r="M180" s="120" t="s">
        <v>528</v>
      </c>
      <c r="N180" s="120" t="s">
        <v>109</v>
      </c>
      <c r="O180" s="120">
        <v>95</v>
      </c>
      <c r="P180" s="120" t="s">
        <v>102</v>
      </c>
      <c r="Q180" s="120" t="s">
        <v>102</v>
      </c>
      <c r="R180" t="str">
        <f>IFERROR(VLOOKUP(S180,'[1]Effects Code'!$C:$D,2,FALSE), S180)</f>
        <v>Mortality</v>
      </c>
      <c r="S180" s="120" t="s">
        <v>184</v>
      </c>
      <c r="T180" s="120">
        <v>1</v>
      </c>
      <c r="U180" s="120" t="s">
        <v>122</v>
      </c>
      <c r="V180" s="120" t="str">
        <f t="shared" si="2"/>
        <v>Anguillidae, 1</v>
      </c>
      <c r="W180" s="120" t="s">
        <v>526</v>
      </c>
      <c r="X180" s="120">
        <v>15687</v>
      </c>
      <c r="Y180" s="123">
        <v>1179796</v>
      </c>
      <c r="Z180" s="120">
        <v>1994</v>
      </c>
      <c r="AA180" s="120" t="s">
        <v>1723</v>
      </c>
      <c r="AB180" s="120" t="s">
        <v>1724</v>
      </c>
      <c r="AC180" s="120" t="s">
        <v>1725</v>
      </c>
      <c r="AD180" s="121">
        <v>0.16400000000000001</v>
      </c>
      <c r="AE180" s="121"/>
      <c r="AF180" s="120" t="s">
        <v>528</v>
      </c>
      <c r="AG180" s="120" t="s">
        <v>1344</v>
      </c>
      <c r="AH180" s="120" t="s">
        <v>397</v>
      </c>
      <c r="AI180" s="120">
        <v>574</v>
      </c>
      <c r="AM180" s="120" t="s">
        <v>110</v>
      </c>
      <c r="AN180" s="120" t="s">
        <v>1644</v>
      </c>
      <c r="AO180" s="120" t="s">
        <v>525</v>
      </c>
      <c r="AP180" s="120" t="s">
        <v>119</v>
      </c>
      <c r="AQ180" s="120" t="s">
        <v>526</v>
      </c>
      <c r="AR180" s="120">
        <v>333415</v>
      </c>
      <c r="AT180" s="120">
        <v>24</v>
      </c>
      <c r="AY180" s="120" t="s">
        <v>276</v>
      </c>
      <c r="BE180" s="120" t="s">
        <v>158</v>
      </c>
      <c r="BG180" s="120">
        <v>164</v>
      </c>
      <c r="BI180" s="120">
        <v>103</v>
      </c>
      <c r="BK180" s="120">
        <v>234</v>
      </c>
      <c r="BL180" s="120" t="s">
        <v>544</v>
      </c>
      <c r="BN180" s="120">
        <v>164</v>
      </c>
      <c r="BP180" s="120">
        <v>103</v>
      </c>
      <c r="BR180" s="120">
        <v>234</v>
      </c>
      <c r="BT180" s="121">
        <v>0.10299999999999999</v>
      </c>
      <c r="BV180" s="121">
        <v>0.23400000000000001</v>
      </c>
      <c r="CD180" s="121"/>
      <c r="CN180" s="120" t="s">
        <v>187</v>
      </c>
      <c r="CO180" s="120" t="s">
        <v>1562</v>
      </c>
      <c r="CP180" s="120" t="s">
        <v>1726</v>
      </c>
      <c r="CQ180" s="120" t="s">
        <v>568</v>
      </c>
      <c r="CU180" s="120" t="s">
        <v>126</v>
      </c>
      <c r="CV180" s="120" t="s">
        <v>545</v>
      </c>
      <c r="CW180" s="120" t="s">
        <v>1727</v>
      </c>
    </row>
    <row r="181" spans="1:101" x14ac:dyDescent="0.3">
      <c r="A181" s="120" t="s">
        <v>1332</v>
      </c>
      <c r="B181" s="120" t="s">
        <v>1544</v>
      </c>
      <c r="C181" s="120" t="s">
        <v>1545</v>
      </c>
      <c r="D181" s="120" t="s">
        <v>1546</v>
      </c>
      <c r="E181" s="120" t="s">
        <v>1547</v>
      </c>
      <c r="F181" s="120" t="s">
        <v>1548</v>
      </c>
      <c r="G181" s="120" t="s">
        <v>185</v>
      </c>
      <c r="I181" s="121">
        <v>0.16800000000000001</v>
      </c>
      <c r="M181" s="120" t="s">
        <v>528</v>
      </c>
      <c r="N181" s="120" t="s">
        <v>109</v>
      </c>
      <c r="O181" s="120">
        <v>92</v>
      </c>
      <c r="P181" s="120" t="s">
        <v>102</v>
      </c>
      <c r="Q181" s="120" t="s">
        <v>102</v>
      </c>
      <c r="R181" t="str">
        <f>IFERROR(VLOOKUP(S181,'[1]Effects Code'!$C:$D,2,FALSE), S181)</f>
        <v>Mortality</v>
      </c>
      <c r="S181" s="120" t="s">
        <v>184</v>
      </c>
      <c r="T181" s="120">
        <v>4</v>
      </c>
      <c r="U181" s="120" t="s">
        <v>122</v>
      </c>
      <c r="V181" s="120" t="str">
        <f t="shared" si="2"/>
        <v>Centrarchidae, 4</v>
      </c>
      <c r="W181" s="120" t="s">
        <v>526</v>
      </c>
      <c r="X181" s="120">
        <v>6797</v>
      </c>
      <c r="Y181" s="123">
        <v>1090118</v>
      </c>
      <c r="Z181" s="120">
        <v>1986</v>
      </c>
      <c r="AA181" s="120" t="s">
        <v>1728</v>
      </c>
      <c r="AB181" s="120" t="s">
        <v>1729</v>
      </c>
      <c r="AC181" s="120" t="s">
        <v>1730</v>
      </c>
      <c r="AD181" s="121">
        <v>0.16800000000000001</v>
      </c>
      <c r="AE181" s="121"/>
      <c r="AF181" s="120" t="s">
        <v>528</v>
      </c>
      <c r="AH181" s="120" t="s">
        <v>397</v>
      </c>
      <c r="AI181" s="120">
        <v>2</v>
      </c>
      <c r="AM181" s="120" t="s">
        <v>110</v>
      </c>
      <c r="AN181" s="120" t="s">
        <v>1491</v>
      </c>
      <c r="AO181" s="120" t="s">
        <v>525</v>
      </c>
      <c r="AP181" s="120" t="s">
        <v>119</v>
      </c>
      <c r="AQ181" s="120" t="s">
        <v>526</v>
      </c>
      <c r="AR181" s="120">
        <v>333415</v>
      </c>
      <c r="AT181" s="120">
        <v>96</v>
      </c>
      <c r="AY181" s="120" t="s">
        <v>276</v>
      </c>
      <c r="BE181" s="120" t="s">
        <v>158</v>
      </c>
      <c r="BG181" s="120">
        <v>168</v>
      </c>
      <c r="BI181" s="120">
        <v>120</v>
      </c>
      <c r="BK181" s="120">
        <v>220</v>
      </c>
      <c r="BL181" s="120" t="s">
        <v>1731</v>
      </c>
      <c r="BN181" s="120">
        <v>168</v>
      </c>
      <c r="BP181" s="120">
        <v>120</v>
      </c>
      <c r="BR181" s="120">
        <v>220</v>
      </c>
      <c r="BT181" s="121">
        <v>0.12</v>
      </c>
      <c r="BV181" s="121">
        <v>0.22</v>
      </c>
      <c r="CD181" s="121"/>
      <c r="CN181" s="120" t="s">
        <v>187</v>
      </c>
      <c r="CO181" s="120">
        <v>7.1</v>
      </c>
      <c r="CP181" s="120">
        <v>44</v>
      </c>
      <c r="CQ181" s="120" t="s">
        <v>568</v>
      </c>
      <c r="CU181" s="120" t="s">
        <v>126</v>
      </c>
      <c r="CV181" s="120" t="s">
        <v>545</v>
      </c>
      <c r="CW181" s="120" t="s">
        <v>1808</v>
      </c>
    </row>
    <row r="182" spans="1:101" x14ac:dyDescent="0.3">
      <c r="A182" s="120" t="s">
        <v>1332</v>
      </c>
      <c r="B182" s="120" t="s">
        <v>1333</v>
      </c>
      <c r="C182" s="120" t="s">
        <v>1479</v>
      </c>
      <c r="D182" s="120" t="s">
        <v>1480</v>
      </c>
      <c r="E182" s="120" t="s">
        <v>1481</v>
      </c>
      <c r="F182" s="120" t="s">
        <v>1482</v>
      </c>
      <c r="G182" s="120" t="s">
        <v>157</v>
      </c>
      <c r="I182" s="121">
        <v>0.17199999999999999</v>
      </c>
      <c r="M182" s="120" t="s">
        <v>528</v>
      </c>
      <c r="N182" s="120" t="s">
        <v>109</v>
      </c>
      <c r="O182" s="120">
        <v>88.2</v>
      </c>
      <c r="P182" s="120" t="s">
        <v>102</v>
      </c>
      <c r="Q182" s="120" t="s">
        <v>102</v>
      </c>
      <c r="R182" t="str">
        <f>IFERROR(VLOOKUP(S182,'[1]Effects Code'!$C:$D,2,FALSE), S182)</f>
        <v>Survival</v>
      </c>
      <c r="S182" s="120" t="s">
        <v>233</v>
      </c>
      <c r="T182" s="120">
        <v>7</v>
      </c>
      <c r="U182" s="120" t="s">
        <v>122</v>
      </c>
      <c r="V182" s="120" t="str">
        <f t="shared" si="2"/>
        <v>Cyprinidae, 7</v>
      </c>
      <c r="W182" s="120" t="s">
        <v>526</v>
      </c>
      <c r="X182" s="120">
        <v>17878</v>
      </c>
      <c r="Y182" s="123">
        <v>1198112</v>
      </c>
      <c r="Z182" s="120">
        <v>1987</v>
      </c>
      <c r="AA182" s="120" t="s">
        <v>1586</v>
      </c>
      <c r="AB182" s="120" t="s">
        <v>1587</v>
      </c>
      <c r="AC182" s="120" t="s">
        <v>1721</v>
      </c>
      <c r="AD182" s="121">
        <v>0.17199999999999999</v>
      </c>
      <c r="AE182" s="121"/>
      <c r="AF182" s="120" t="s">
        <v>528</v>
      </c>
      <c r="AG182" s="120" t="s">
        <v>314</v>
      </c>
      <c r="AH182" s="120" t="s">
        <v>397</v>
      </c>
      <c r="AI182" s="120">
        <v>1</v>
      </c>
      <c r="AL182" s="120" t="s">
        <v>1504</v>
      </c>
      <c r="AM182" s="120" t="s">
        <v>110</v>
      </c>
      <c r="AN182" s="120" t="s">
        <v>1342</v>
      </c>
      <c r="AO182" s="120" t="s">
        <v>525</v>
      </c>
      <c r="AP182" s="120" t="s">
        <v>119</v>
      </c>
      <c r="AQ182" s="120" t="s">
        <v>526</v>
      </c>
      <c r="AR182" s="120">
        <v>333415</v>
      </c>
      <c r="AT182" s="120">
        <v>7</v>
      </c>
      <c r="AY182" s="120" t="s">
        <v>122</v>
      </c>
      <c r="BE182" s="120" t="s">
        <v>158</v>
      </c>
      <c r="BG182" s="120">
        <v>172</v>
      </c>
      <c r="BL182" s="120" t="s">
        <v>544</v>
      </c>
      <c r="BN182" s="120">
        <v>172</v>
      </c>
      <c r="BT182" s="121"/>
      <c r="BV182" s="121"/>
      <c r="CD182" s="121"/>
      <c r="CM182" s="120">
        <v>5</v>
      </c>
      <c r="CN182" s="120" t="s">
        <v>176</v>
      </c>
      <c r="CO182" s="120" t="s">
        <v>1809</v>
      </c>
      <c r="CP182" s="120" t="s">
        <v>1590</v>
      </c>
      <c r="CQ182" s="120" t="s">
        <v>568</v>
      </c>
      <c r="CU182" s="120" t="s">
        <v>126</v>
      </c>
      <c r="CV182" s="120" t="s">
        <v>123</v>
      </c>
      <c r="CW182" s="120" t="s">
        <v>1810</v>
      </c>
    </row>
    <row r="183" spans="1:101" x14ac:dyDescent="0.3">
      <c r="A183" s="120" t="s">
        <v>1414</v>
      </c>
      <c r="B183" s="120" t="s">
        <v>1415</v>
      </c>
      <c r="C183" s="120" t="s">
        <v>1416</v>
      </c>
      <c r="D183" s="120" t="s">
        <v>1417</v>
      </c>
      <c r="E183" s="120" t="s">
        <v>1418</v>
      </c>
      <c r="F183" s="120" t="s">
        <v>1419</v>
      </c>
      <c r="G183" s="120" t="s">
        <v>1420</v>
      </c>
      <c r="H183" s="120" t="s">
        <v>260</v>
      </c>
      <c r="I183" s="121">
        <v>0.17499999999999999</v>
      </c>
      <c r="M183" s="120" t="s">
        <v>528</v>
      </c>
      <c r="N183" s="120" t="s">
        <v>109</v>
      </c>
      <c r="O183" s="120">
        <v>50</v>
      </c>
      <c r="P183" s="120" t="s">
        <v>102</v>
      </c>
      <c r="Q183" s="120" t="s">
        <v>102</v>
      </c>
      <c r="R183" t="str">
        <f>IFERROR(VLOOKUP(S183,'[1]Effects Code'!$C:$D,2,FALSE), S183)</f>
        <v>Mortality</v>
      </c>
      <c r="S183" s="120" t="s">
        <v>184</v>
      </c>
      <c r="T183" s="120">
        <v>8</v>
      </c>
      <c r="U183" s="120" t="s">
        <v>122</v>
      </c>
      <c r="V183" s="120" t="str">
        <f t="shared" si="2"/>
        <v>Scaphiopodidae, 8</v>
      </c>
      <c r="W183" s="120" t="s">
        <v>526</v>
      </c>
      <c r="X183" s="120">
        <v>153563</v>
      </c>
      <c r="Y183" s="123">
        <v>1338489</v>
      </c>
      <c r="Z183" s="120">
        <v>2010</v>
      </c>
      <c r="AA183" s="120" t="s">
        <v>1421</v>
      </c>
      <c r="AB183" s="120" t="s">
        <v>1422</v>
      </c>
      <c r="AC183" s="120" t="s">
        <v>1423</v>
      </c>
      <c r="AD183" s="121">
        <v>0.17499999999999999</v>
      </c>
      <c r="AE183" s="121"/>
      <c r="AF183" s="120" t="s">
        <v>528</v>
      </c>
      <c r="AH183" s="120" t="s">
        <v>147</v>
      </c>
      <c r="AI183" s="120">
        <v>27698</v>
      </c>
      <c r="AJ183" s="120">
        <v>10</v>
      </c>
      <c r="AK183" s="120" t="s">
        <v>1424</v>
      </c>
      <c r="AL183" s="120" t="s">
        <v>148</v>
      </c>
      <c r="AM183" s="120" t="s">
        <v>110</v>
      </c>
      <c r="AN183" s="120" t="s">
        <v>1425</v>
      </c>
      <c r="AO183" s="120" t="s">
        <v>525</v>
      </c>
      <c r="AP183" s="120" t="s">
        <v>119</v>
      </c>
      <c r="AQ183" s="120" t="s">
        <v>526</v>
      </c>
      <c r="AR183" s="120">
        <v>333415</v>
      </c>
      <c r="AT183" s="120">
        <v>8</v>
      </c>
      <c r="AY183" s="120" t="s">
        <v>122</v>
      </c>
      <c r="BE183" s="120" t="s">
        <v>158</v>
      </c>
      <c r="BF183" s="120" t="s">
        <v>260</v>
      </c>
      <c r="BG183" s="120">
        <v>175000</v>
      </c>
      <c r="BL183" s="120" t="s">
        <v>1426</v>
      </c>
      <c r="BM183" s="120" t="s">
        <v>260</v>
      </c>
      <c r="BN183" s="121">
        <v>175000</v>
      </c>
      <c r="CD183" s="121"/>
      <c r="CM183" s="120">
        <v>5</v>
      </c>
      <c r="CN183" s="120" t="s">
        <v>1427</v>
      </c>
      <c r="CO183" s="120" t="s">
        <v>1428</v>
      </c>
      <c r="CU183" s="120" t="s">
        <v>126</v>
      </c>
      <c r="CV183" s="120" t="s">
        <v>545</v>
      </c>
      <c r="CW183" s="120" t="s">
        <v>1811</v>
      </c>
    </row>
    <row r="184" spans="1:101" x14ac:dyDescent="0.3">
      <c r="A184" s="120" t="s">
        <v>1332</v>
      </c>
      <c r="B184" s="120" t="s">
        <v>1333</v>
      </c>
      <c r="C184" s="120" t="s">
        <v>1479</v>
      </c>
      <c r="D184" s="120" t="s">
        <v>1480</v>
      </c>
      <c r="E184" s="120" t="s">
        <v>1481</v>
      </c>
      <c r="F184" s="120" t="s">
        <v>1482</v>
      </c>
      <c r="G184" s="120" t="s">
        <v>251</v>
      </c>
      <c r="I184" s="121">
        <v>0.182</v>
      </c>
      <c r="J184" s="120" t="s">
        <v>136</v>
      </c>
      <c r="L184" s="121">
        <v>0.34699999999999998</v>
      </c>
      <c r="M184" s="120" t="s">
        <v>528</v>
      </c>
      <c r="N184" s="120" t="s">
        <v>109</v>
      </c>
      <c r="O184" s="120">
        <v>88.2</v>
      </c>
      <c r="P184" s="120" t="s">
        <v>154</v>
      </c>
      <c r="Q184" s="120" t="s">
        <v>154</v>
      </c>
      <c r="R184" t="str">
        <f>IFERROR(VLOOKUP(S184,'[1]Effects Code'!$C:$D,2,FALSE), S184)</f>
        <v>Dry weight (AQUIRE only)</v>
      </c>
      <c r="S184" s="120" t="s">
        <v>1585</v>
      </c>
      <c r="T184" s="120">
        <v>7</v>
      </c>
      <c r="U184" s="120" t="s">
        <v>122</v>
      </c>
      <c r="V184" s="120" t="str">
        <f t="shared" si="2"/>
        <v>Cyprinidae, 7</v>
      </c>
      <c r="W184" s="120" t="s">
        <v>526</v>
      </c>
      <c r="X184" s="120">
        <v>5313</v>
      </c>
      <c r="Y184" s="123">
        <v>1333121</v>
      </c>
      <c r="Z184" s="120">
        <v>1989</v>
      </c>
      <c r="AA184" s="120" t="s">
        <v>1586</v>
      </c>
      <c r="AB184" s="120" t="s">
        <v>1587</v>
      </c>
      <c r="AC184" s="120" t="s">
        <v>1588</v>
      </c>
      <c r="AD184" s="121">
        <v>0.182</v>
      </c>
      <c r="AE184" s="121">
        <v>0.34699999999999998</v>
      </c>
      <c r="AF184" s="120" t="s">
        <v>528</v>
      </c>
      <c r="AG184" s="120" t="s">
        <v>314</v>
      </c>
      <c r="AH184" s="120" t="s">
        <v>397</v>
      </c>
      <c r="AI184" s="120">
        <v>1</v>
      </c>
      <c r="AL184" s="120" t="s">
        <v>1504</v>
      </c>
      <c r="AM184" s="120" t="s">
        <v>110</v>
      </c>
      <c r="AN184" s="120" t="s">
        <v>1342</v>
      </c>
      <c r="AO184" s="120" t="s">
        <v>525</v>
      </c>
      <c r="AP184" s="120" t="s">
        <v>119</v>
      </c>
      <c r="AQ184" s="120" t="s">
        <v>526</v>
      </c>
      <c r="AR184" s="120">
        <v>333415</v>
      </c>
      <c r="AT184" s="120">
        <v>7</v>
      </c>
      <c r="AY184" s="120" t="s">
        <v>122</v>
      </c>
      <c r="BE184" s="120" t="s">
        <v>158</v>
      </c>
      <c r="BG184" s="120">
        <v>182</v>
      </c>
      <c r="BL184" s="120" t="s">
        <v>544</v>
      </c>
      <c r="BN184" s="121">
        <v>182</v>
      </c>
      <c r="BX184" s="120">
        <v>347</v>
      </c>
      <c r="CD184" s="121">
        <v>347</v>
      </c>
      <c r="CN184" s="120" t="s">
        <v>176</v>
      </c>
      <c r="CP184" s="120" t="s">
        <v>1590</v>
      </c>
      <c r="CQ184" s="120" t="s">
        <v>568</v>
      </c>
      <c r="CU184" s="120" t="s">
        <v>126</v>
      </c>
      <c r="CV184" s="120" t="s">
        <v>1344</v>
      </c>
      <c r="CW184" s="120" t="s">
        <v>619</v>
      </c>
    </row>
    <row r="185" spans="1:101" x14ac:dyDescent="0.3">
      <c r="A185" s="120" t="s">
        <v>1332</v>
      </c>
      <c r="B185" s="120" t="s">
        <v>1367</v>
      </c>
      <c r="C185" s="120" t="s">
        <v>1368</v>
      </c>
      <c r="D185" s="120" t="s">
        <v>1369</v>
      </c>
      <c r="E185" s="120" t="s">
        <v>1370</v>
      </c>
      <c r="F185" s="120" t="s">
        <v>1371</v>
      </c>
      <c r="G185" s="120" t="s">
        <v>157</v>
      </c>
      <c r="I185" s="121">
        <v>0.183</v>
      </c>
      <c r="M185" s="120" t="s">
        <v>528</v>
      </c>
      <c r="N185" s="120" t="s">
        <v>109</v>
      </c>
      <c r="O185" s="120">
        <v>100</v>
      </c>
      <c r="P185" s="120" t="s">
        <v>245</v>
      </c>
      <c r="Q185" s="120" t="s">
        <v>987</v>
      </c>
      <c r="R185" t="str">
        <f>IFERROR(VLOOKUP(S185,'[1]Effects Code'!$C:$D,2,FALSE), S185)</f>
        <v>Stimulus avoidance</v>
      </c>
      <c r="S185" s="120" t="s">
        <v>1812</v>
      </c>
      <c r="T185" s="120">
        <v>9.3799999999999994E-2</v>
      </c>
      <c r="U185" s="120" t="s">
        <v>122</v>
      </c>
      <c r="V185" s="120" t="str">
        <f t="shared" si="2"/>
        <v>Salmonidae, 0.0938</v>
      </c>
      <c r="W185" s="120" t="s">
        <v>526</v>
      </c>
      <c r="X185" s="120">
        <v>153566</v>
      </c>
      <c r="Y185" s="123">
        <v>1338730</v>
      </c>
      <c r="Z185" s="120">
        <v>2010</v>
      </c>
      <c r="AA185" s="120" t="s">
        <v>1813</v>
      </c>
      <c r="AB185" s="120" t="s">
        <v>1814</v>
      </c>
      <c r="AC185" s="120" t="s">
        <v>1815</v>
      </c>
      <c r="AD185" s="121">
        <v>0.183</v>
      </c>
      <c r="AE185" s="121"/>
      <c r="AF185" s="120" t="s">
        <v>528</v>
      </c>
      <c r="AI185" s="120">
        <v>22</v>
      </c>
      <c r="AL185" s="120" t="s">
        <v>141</v>
      </c>
      <c r="AM185" s="120" t="s">
        <v>110</v>
      </c>
      <c r="AN185" s="120" t="s">
        <v>1377</v>
      </c>
      <c r="AO185" s="120" t="s">
        <v>525</v>
      </c>
      <c r="AP185" s="120" t="s">
        <v>119</v>
      </c>
      <c r="AQ185" s="120" t="s">
        <v>526</v>
      </c>
      <c r="AR185" s="120">
        <v>333415</v>
      </c>
      <c r="AT185" s="120">
        <v>135</v>
      </c>
      <c r="AY185" s="120" t="s">
        <v>261</v>
      </c>
      <c r="BE185" s="120" t="s">
        <v>158</v>
      </c>
      <c r="BG185" s="120">
        <v>183</v>
      </c>
      <c r="BL185" s="120" t="s">
        <v>544</v>
      </c>
      <c r="BN185" s="121">
        <v>183</v>
      </c>
      <c r="CD185" s="121"/>
      <c r="CM185" s="120">
        <v>3</v>
      </c>
      <c r="CN185" s="120" t="s">
        <v>176</v>
      </c>
      <c r="CO185" s="120" t="s">
        <v>1816</v>
      </c>
      <c r="CP185" s="120" t="s">
        <v>1817</v>
      </c>
      <c r="CQ185" s="120" t="s">
        <v>528</v>
      </c>
      <c r="CU185" s="120" t="s">
        <v>126</v>
      </c>
      <c r="CV185" s="120" t="s">
        <v>545</v>
      </c>
      <c r="CW185" s="120" t="s">
        <v>1818</v>
      </c>
    </row>
    <row r="186" spans="1:101" x14ac:dyDescent="0.3">
      <c r="A186" s="120" t="s">
        <v>1332</v>
      </c>
      <c r="B186" s="120" t="s">
        <v>1367</v>
      </c>
      <c r="C186" s="120" t="s">
        <v>1368</v>
      </c>
      <c r="D186" s="120" t="s">
        <v>1369</v>
      </c>
      <c r="E186" s="120" t="s">
        <v>1370</v>
      </c>
      <c r="F186" s="120" t="s">
        <v>1371</v>
      </c>
      <c r="G186" s="120" t="s">
        <v>157</v>
      </c>
      <c r="I186" s="121">
        <v>0.183</v>
      </c>
      <c r="M186" s="120" t="s">
        <v>528</v>
      </c>
      <c r="N186" s="120" t="s">
        <v>109</v>
      </c>
      <c r="O186" s="120">
        <v>100</v>
      </c>
      <c r="P186" s="120" t="s">
        <v>245</v>
      </c>
      <c r="Q186" s="120" t="s">
        <v>987</v>
      </c>
      <c r="R186" t="str">
        <f>IFERROR(VLOOKUP(S186,'[1]Effects Code'!$C:$D,2,FALSE), S186)</f>
        <v>Stimulus avoidance</v>
      </c>
      <c r="S186" s="120" t="s">
        <v>1812</v>
      </c>
      <c r="T186" s="120">
        <v>9.3799999999999994E-2</v>
      </c>
      <c r="U186" s="120" t="s">
        <v>122</v>
      </c>
      <c r="V186" s="120" t="str">
        <f t="shared" si="2"/>
        <v>Salmonidae, 0.0938</v>
      </c>
      <c r="W186" s="120" t="s">
        <v>526</v>
      </c>
      <c r="X186" s="120">
        <v>153566</v>
      </c>
      <c r="Y186" s="123">
        <v>1338739</v>
      </c>
      <c r="Z186" s="120">
        <v>2010</v>
      </c>
      <c r="AA186" s="120" t="s">
        <v>1813</v>
      </c>
      <c r="AB186" s="120" t="s">
        <v>1814</v>
      </c>
      <c r="AC186" s="120" t="s">
        <v>1815</v>
      </c>
      <c r="AD186" s="121">
        <v>0.183</v>
      </c>
      <c r="AE186" s="121"/>
      <c r="AF186" s="120" t="s">
        <v>528</v>
      </c>
      <c r="AI186" s="120">
        <v>22</v>
      </c>
      <c r="AL186" s="120" t="s">
        <v>141</v>
      </c>
      <c r="AM186" s="120" t="s">
        <v>110</v>
      </c>
      <c r="AN186" s="120" t="s">
        <v>1377</v>
      </c>
      <c r="AO186" s="120" t="s">
        <v>525</v>
      </c>
      <c r="AP186" s="120" t="s">
        <v>119</v>
      </c>
      <c r="AQ186" s="120" t="s">
        <v>526</v>
      </c>
      <c r="AR186" s="120">
        <v>333415</v>
      </c>
      <c r="AT186" s="120">
        <v>135</v>
      </c>
      <c r="AY186" s="120" t="s">
        <v>261</v>
      </c>
      <c r="BE186" s="120" t="s">
        <v>158</v>
      </c>
      <c r="BG186" s="120">
        <v>183</v>
      </c>
      <c r="BL186" s="120" t="s">
        <v>544</v>
      </c>
      <c r="BN186" s="121">
        <v>183</v>
      </c>
      <c r="CD186" s="121"/>
      <c r="CM186" s="120">
        <v>3</v>
      </c>
      <c r="CN186" s="120" t="s">
        <v>176</v>
      </c>
      <c r="CO186" s="120" t="s">
        <v>1816</v>
      </c>
      <c r="CP186" s="120" t="s">
        <v>1817</v>
      </c>
      <c r="CQ186" s="120" t="s">
        <v>528</v>
      </c>
      <c r="CU186" s="120" t="s">
        <v>126</v>
      </c>
      <c r="CV186" s="120" t="s">
        <v>545</v>
      </c>
      <c r="CW186" s="120" t="s">
        <v>1819</v>
      </c>
    </row>
    <row r="187" spans="1:101" x14ac:dyDescent="0.3">
      <c r="A187" s="120" t="s">
        <v>1332</v>
      </c>
      <c r="B187" s="120" t="s">
        <v>1367</v>
      </c>
      <c r="C187" s="120" t="s">
        <v>1368</v>
      </c>
      <c r="D187" s="120" t="s">
        <v>1369</v>
      </c>
      <c r="E187" s="120" t="s">
        <v>1370</v>
      </c>
      <c r="F187" s="120" t="s">
        <v>1371</v>
      </c>
      <c r="G187" s="120" t="s">
        <v>157</v>
      </c>
      <c r="I187" s="121">
        <v>0.183</v>
      </c>
      <c r="M187" s="120" t="s">
        <v>528</v>
      </c>
      <c r="N187" s="120" t="s">
        <v>109</v>
      </c>
      <c r="O187" s="120">
        <v>100</v>
      </c>
      <c r="P187" s="120" t="s">
        <v>245</v>
      </c>
      <c r="Q187" s="120" t="s">
        <v>245</v>
      </c>
      <c r="R187" t="str">
        <f>IFERROR(VLOOKUP(S187,'[1]Effects Code'!$C:$D,2,FALSE), S187)</f>
        <v>Predator vulnerability</v>
      </c>
      <c r="S187" s="120" t="s">
        <v>1820</v>
      </c>
      <c r="T187" s="120">
        <v>9.3799999999999994E-2</v>
      </c>
      <c r="U187" s="120" t="s">
        <v>122</v>
      </c>
      <c r="V187" s="120" t="str">
        <f t="shared" si="2"/>
        <v>Salmonidae, 0.0938</v>
      </c>
      <c r="W187" s="120" t="s">
        <v>526</v>
      </c>
      <c r="X187" s="120">
        <v>153566</v>
      </c>
      <c r="Y187" s="123">
        <v>1338740</v>
      </c>
      <c r="Z187" s="120">
        <v>2010</v>
      </c>
      <c r="AA187" s="120" t="s">
        <v>1813</v>
      </c>
      <c r="AB187" s="120" t="s">
        <v>1814</v>
      </c>
      <c r="AC187" s="120" t="s">
        <v>1815</v>
      </c>
      <c r="AD187" s="121">
        <v>0.183</v>
      </c>
      <c r="AE187" s="121"/>
      <c r="AF187" s="120" t="s">
        <v>528</v>
      </c>
      <c r="AI187" s="120">
        <v>22</v>
      </c>
      <c r="AL187" s="120" t="s">
        <v>141</v>
      </c>
      <c r="AM187" s="120" t="s">
        <v>110</v>
      </c>
      <c r="AN187" s="120" t="s">
        <v>1377</v>
      </c>
      <c r="AO187" s="120" t="s">
        <v>525</v>
      </c>
      <c r="AP187" s="120" t="s">
        <v>119</v>
      </c>
      <c r="AQ187" s="120" t="s">
        <v>526</v>
      </c>
      <c r="AR187" s="120">
        <v>333415</v>
      </c>
      <c r="AT187" s="120">
        <v>135</v>
      </c>
      <c r="AY187" s="120" t="s">
        <v>261</v>
      </c>
      <c r="BE187" s="120" t="s">
        <v>158</v>
      </c>
      <c r="BG187" s="120">
        <v>183</v>
      </c>
      <c r="BL187" s="120" t="s">
        <v>544</v>
      </c>
      <c r="BN187" s="121">
        <v>183</v>
      </c>
      <c r="CD187" s="121"/>
      <c r="CM187" s="120">
        <v>3</v>
      </c>
      <c r="CN187" s="120" t="s">
        <v>176</v>
      </c>
      <c r="CO187" s="120" t="s">
        <v>1816</v>
      </c>
      <c r="CP187" s="120" t="s">
        <v>1817</v>
      </c>
      <c r="CQ187" s="120" t="s">
        <v>528</v>
      </c>
      <c r="CU187" s="120" t="s">
        <v>126</v>
      </c>
      <c r="CV187" s="120" t="s">
        <v>545</v>
      </c>
      <c r="CW187" s="120" t="s">
        <v>1821</v>
      </c>
    </row>
    <row r="188" spans="1:101" x14ac:dyDescent="0.3">
      <c r="A188" s="120" t="s">
        <v>1332</v>
      </c>
      <c r="B188" s="120" t="s">
        <v>1544</v>
      </c>
      <c r="C188" s="120" t="s">
        <v>1545</v>
      </c>
      <c r="D188" s="120" t="s">
        <v>1546</v>
      </c>
      <c r="E188" s="120" t="s">
        <v>1547</v>
      </c>
      <c r="F188" s="120" t="s">
        <v>1548</v>
      </c>
      <c r="G188" s="120" t="s">
        <v>185</v>
      </c>
      <c r="I188" s="121">
        <v>0.19500000000000001</v>
      </c>
      <c r="M188" s="120" t="s">
        <v>528</v>
      </c>
      <c r="N188" s="120" t="s">
        <v>109</v>
      </c>
      <c r="O188" s="120">
        <v>100</v>
      </c>
      <c r="P188" s="120" t="s">
        <v>102</v>
      </c>
      <c r="Q188" s="120" t="s">
        <v>102</v>
      </c>
      <c r="R188" t="str">
        <f>IFERROR(VLOOKUP(S188,'[1]Effects Code'!$C:$D,2,FALSE), S188)</f>
        <v>Mortality</v>
      </c>
      <c r="S188" s="120" t="s">
        <v>184</v>
      </c>
      <c r="T188" s="120">
        <v>2</v>
      </c>
      <c r="U188" s="120" t="s">
        <v>122</v>
      </c>
      <c r="V188" s="120" t="str">
        <f t="shared" si="2"/>
        <v>Centrarchidae, 2</v>
      </c>
      <c r="W188" s="120" t="s">
        <v>526</v>
      </c>
      <c r="X188" s="120">
        <v>13000</v>
      </c>
      <c r="Y188" s="123">
        <v>1151668</v>
      </c>
      <c r="Z188" s="120">
        <v>1965</v>
      </c>
      <c r="AA188" s="120" t="s">
        <v>1793</v>
      </c>
      <c r="AB188" s="120" t="s">
        <v>1794</v>
      </c>
      <c r="AC188" s="120" t="s">
        <v>1795</v>
      </c>
      <c r="AD188" s="121">
        <v>0.19500000000000001</v>
      </c>
      <c r="AE188" s="121"/>
      <c r="AF188" s="120" t="s">
        <v>528</v>
      </c>
      <c r="AI188" s="120">
        <v>2</v>
      </c>
      <c r="AM188" s="120" t="s">
        <v>110</v>
      </c>
      <c r="AN188" s="120" t="s">
        <v>1491</v>
      </c>
      <c r="AO188" s="120" t="s">
        <v>525</v>
      </c>
      <c r="AP188" s="120" t="s">
        <v>119</v>
      </c>
      <c r="AQ188" s="120" t="s">
        <v>526</v>
      </c>
      <c r="AR188" s="120">
        <v>333415</v>
      </c>
      <c r="AT188" s="120">
        <v>48</v>
      </c>
      <c r="AY188" s="120" t="s">
        <v>276</v>
      </c>
      <c r="BE188" s="120" t="s">
        <v>158</v>
      </c>
      <c r="BG188" s="120">
        <v>195</v>
      </c>
      <c r="BI188" s="120">
        <v>177</v>
      </c>
      <c r="BK188" s="120">
        <v>238</v>
      </c>
      <c r="BL188" s="120" t="s">
        <v>544</v>
      </c>
      <c r="BN188" s="120">
        <v>195</v>
      </c>
      <c r="BP188" s="120">
        <v>177</v>
      </c>
      <c r="BR188" s="120">
        <v>238</v>
      </c>
      <c r="BT188" s="121">
        <v>0.17699999999999999</v>
      </c>
      <c r="BV188" s="121">
        <v>0.23799999999999999</v>
      </c>
      <c r="CD188" s="121"/>
      <c r="CN188" s="120" t="s">
        <v>125</v>
      </c>
      <c r="CU188" s="120" t="s">
        <v>126</v>
      </c>
      <c r="CV188" s="120" t="s">
        <v>545</v>
      </c>
      <c r="CW188" s="120" t="s">
        <v>1796</v>
      </c>
    </row>
    <row r="189" spans="1:101" x14ac:dyDescent="0.3">
      <c r="A189" s="120" t="s">
        <v>1332</v>
      </c>
      <c r="B189" s="120" t="s">
        <v>1333</v>
      </c>
      <c r="C189" s="120" t="s">
        <v>1822</v>
      </c>
      <c r="D189" s="120" t="s">
        <v>1823</v>
      </c>
      <c r="E189" s="120" t="s">
        <v>1824</v>
      </c>
      <c r="F189" s="120" t="s">
        <v>1825</v>
      </c>
      <c r="G189" s="120" t="s">
        <v>1826</v>
      </c>
      <c r="I189" s="121">
        <v>0.19700999999999999</v>
      </c>
      <c r="L189" s="120"/>
      <c r="M189" s="120" t="s">
        <v>528</v>
      </c>
      <c r="N189" s="120" t="s">
        <v>109</v>
      </c>
      <c r="O189" s="120">
        <v>99</v>
      </c>
      <c r="P189" s="120" t="s">
        <v>154</v>
      </c>
      <c r="Q189" s="120" t="s">
        <v>154</v>
      </c>
      <c r="R189" t="str">
        <f>IFERROR(VLOOKUP(S189,'[1]Effects Code'!$C:$D,2,FALSE), S189)</f>
        <v>Biomass</v>
      </c>
      <c r="S189" s="120" t="s">
        <v>534</v>
      </c>
      <c r="T189" s="120">
        <v>7</v>
      </c>
      <c r="U189" s="120" t="s">
        <v>122</v>
      </c>
      <c r="V189" s="120" t="str">
        <f t="shared" si="2"/>
        <v>Cyprinidae, 7</v>
      </c>
      <c r="W189" s="120" t="s">
        <v>526</v>
      </c>
      <c r="X189" s="120">
        <v>93091</v>
      </c>
      <c r="Y189" s="123">
        <v>1269704</v>
      </c>
      <c r="Z189" s="120">
        <v>2005</v>
      </c>
      <c r="AA189" s="120" t="s">
        <v>1827</v>
      </c>
      <c r="AB189" s="120" t="s">
        <v>1828</v>
      </c>
      <c r="AC189" s="120" t="s">
        <v>1829</v>
      </c>
      <c r="AD189" s="121">
        <v>0.19700999999999999</v>
      </c>
      <c r="AF189" s="120" t="s">
        <v>528</v>
      </c>
      <c r="AH189" s="120" t="s">
        <v>323</v>
      </c>
      <c r="AI189" s="120">
        <v>17101</v>
      </c>
      <c r="AJ189" s="120" t="s">
        <v>1464</v>
      </c>
      <c r="AK189" s="120" t="s">
        <v>276</v>
      </c>
      <c r="AM189" s="120" t="s">
        <v>110</v>
      </c>
      <c r="AN189" s="120" t="s">
        <v>1342</v>
      </c>
      <c r="AO189" s="120" t="s">
        <v>525</v>
      </c>
      <c r="AP189" s="120" t="s">
        <v>119</v>
      </c>
      <c r="AQ189" s="120" t="s">
        <v>526</v>
      </c>
      <c r="AR189" s="120">
        <v>333415</v>
      </c>
      <c r="AT189" s="120">
        <v>7</v>
      </c>
      <c r="AY189" s="120" t="s">
        <v>122</v>
      </c>
      <c r="BE189" s="120" t="s">
        <v>123</v>
      </c>
      <c r="BG189" s="120">
        <v>199</v>
      </c>
      <c r="BI189" s="120">
        <v>57</v>
      </c>
      <c r="BK189" s="120">
        <v>1269</v>
      </c>
      <c r="BL189" s="120" t="s">
        <v>544</v>
      </c>
      <c r="BN189" s="120">
        <v>197.01</v>
      </c>
      <c r="BP189" s="120">
        <v>56.43</v>
      </c>
      <c r="BR189" s="120">
        <v>1256.31</v>
      </c>
      <c r="BT189" s="120">
        <v>5.6430000000000001E-2</v>
      </c>
      <c r="BV189" s="120">
        <v>1.25631</v>
      </c>
      <c r="CN189" s="120" t="s">
        <v>125</v>
      </c>
      <c r="CO189" s="120" t="s">
        <v>1830</v>
      </c>
      <c r="CP189" s="120" t="s">
        <v>1831</v>
      </c>
      <c r="CQ189" s="120" t="s">
        <v>568</v>
      </c>
      <c r="CU189" s="120" t="s">
        <v>126</v>
      </c>
      <c r="CV189" s="120" t="s">
        <v>1344</v>
      </c>
      <c r="CW189" s="120" t="s">
        <v>503</v>
      </c>
    </row>
    <row r="190" spans="1:101" x14ac:dyDescent="0.3">
      <c r="A190" s="120" t="s">
        <v>1332</v>
      </c>
      <c r="B190" s="120" t="s">
        <v>1832</v>
      </c>
      <c r="C190" s="120" t="s">
        <v>1833</v>
      </c>
      <c r="D190" s="120" t="s">
        <v>1834</v>
      </c>
      <c r="E190" s="120" t="s">
        <v>1835</v>
      </c>
      <c r="F190" s="120" t="s">
        <v>1836</v>
      </c>
      <c r="G190" s="120" t="s">
        <v>185</v>
      </c>
      <c r="H190" s="120" t="s">
        <v>207</v>
      </c>
      <c r="I190" s="121">
        <v>0.2</v>
      </c>
      <c r="M190" s="120" t="s">
        <v>528</v>
      </c>
      <c r="N190" s="120" t="s">
        <v>109</v>
      </c>
      <c r="O190" s="120">
        <v>40</v>
      </c>
      <c r="P190" s="120" t="s">
        <v>102</v>
      </c>
      <c r="Q190" s="120" t="s">
        <v>102</v>
      </c>
      <c r="R190" t="str">
        <f>IFERROR(VLOOKUP(S190,'[1]Effects Code'!$C:$D,2,FALSE), S190)</f>
        <v>Mortality</v>
      </c>
      <c r="S190" s="120" t="s">
        <v>184</v>
      </c>
      <c r="T190" s="120">
        <v>3</v>
      </c>
      <c r="U190" s="120" t="s">
        <v>122</v>
      </c>
      <c r="V190" s="120" t="str">
        <f t="shared" si="2"/>
        <v>Bothidae, 3</v>
      </c>
      <c r="W190" s="120" t="s">
        <v>615</v>
      </c>
      <c r="X190" s="120">
        <v>84362</v>
      </c>
      <c r="Y190" s="123">
        <v>1255405</v>
      </c>
      <c r="Z190" s="120">
        <v>1993</v>
      </c>
      <c r="AA190" s="120" t="s">
        <v>1837</v>
      </c>
      <c r="AB190" s="120" t="s">
        <v>1838</v>
      </c>
      <c r="AC190" s="120" t="s">
        <v>1839</v>
      </c>
      <c r="AD190" s="121">
        <v>0.2</v>
      </c>
      <c r="AE190" s="121"/>
      <c r="AF190" s="120" t="s">
        <v>528</v>
      </c>
      <c r="AI190" s="120">
        <v>1874</v>
      </c>
      <c r="AL190" s="120" t="s">
        <v>1504</v>
      </c>
      <c r="AM190" s="120" t="s">
        <v>110</v>
      </c>
      <c r="AN190" s="120" t="s">
        <v>1439</v>
      </c>
      <c r="AO190" s="120" t="s">
        <v>525</v>
      </c>
      <c r="AP190" s="120" t="s">
        <v>119</v>
      </c>
      <c r="AQ190" s="120" t="s">
        <v>615</v>
      </c>
      <c r="AR190" s="120">
        <v>333415</v>
      </c>
      <c r="AT190" s="120">
        <v>72</v>
      </c>
      <c r="AY190" s="120" t="s">
        <v>276</v>
      </c>
      <c r="BE190" s="120" t="s">
        <v>123</v>
      </c>
      <c r="BF190" s="120" t="s">
        <v>207</v>
      </c>
      <c r="BG190" s="120">
        <v>0.5</v>
      </c>
      <c r="BL190" s="120" t="s">
        <v>124</v>
      </c>
      <c r="BM190" s="120" t="s">
        <v>207</v>
      </c>
      <c r="BN190" s="120">
        <v>0.2</v>
      </c>
      <c r="BT190" s="121"/>
      <c r="BV190" s="121"/>
      <c r="CD190" s="121"/>
      <c r="CN190" s="120" t="s">
        <v>125</v>
      </c>
      <c r="CU190" s="120" t="s">
        <v>126</v>
      </c>
      <c r="CV190" s="120" t="s">
        <v>1344</v>
      </c>
      <c r="CW190" s="120" t="s">
        <v>1840</v>
      </c>
    </row>
    <row r="191" spans="1:101" x14ac:dyDescent="0.3">
      <c r="A191" s="120" t="s">
        <v>1332</v>
      </c>
      <c r="B191" s="120" t="s">
        <v>1430</v>
      </c>
      <c r="C191" s="120" t="s">
        <v>1431</v>
      </c>
      <c r="D191" s="120" t="s">
        <v>1432</v>
      </c>
      <c r="E191" s="120" t="s">
        <v>1433</v>
      </c>
      <c r="F191" s="120" t="s">
        <v>1434</v>
      </c>
      <c r="G191" s="120" t="s">
        <v>251</v>
      </c>
      <c r="I191" s="121">
        <v>0.2</v>
      </c>
      <c r="J191" s="120" t="s">
        <v>136</v>
      </c>
      <c r="L191" s="120">
        <v>0.4</v>
      </c>
      <c r="M191" s="120" t="s">
        <v>528</v>
      </c>
      <c r="N191" s="120" t="s">
        <v>109</v>
      </c>
      <c r="O191" s="120">
        <v>100</v>
      </c>
      <c r="P191" s="120" t="s">
        <v>102</v>
      </c>
      <c r="Q191" s="120" t="s">
        <v>102</v>
      </c>
      <c r="R191" t="str">
        <f>IFERROR(VLOOKUP(S191,'[1]Effects Code'!$C:$D,2,FALSE), S191)</f>
        <v>Survival</v>
      </c>
      <c r="S191" s="120" t="s">
        <v>233</v>
      </c>
      <c r="T191" s="120">
        <v>6</v>
      </c>
      <c r="U191" s="120" t="s">
        <v>122</v>
      </c>
      <c r="V191" s="120" t="str">
        <f t="shared" si="2"/>
        <v>Scophthalmidae, 6</v>
      </c>
      <c r="W191" s="120" t="s">
        <v>615</v>
      </c>
      <c r="X191" s="120">
        <v>159160</v>
      </c>
      <c r="Y191" s="123">
        <v>2075992</v>
      </c>
      <c r="Z191" s="120">
        <v>2012</v>
      </c>
      <c r="AA191" s="120" t="s">
        <v>1435</v>
      </c>
      <c r="AB191" s="120" t="s">
        <v>1436</v>
      </c>
      <c r="AC191" s="120" t="s">
        <v>1437</v>
      </c>
      <c r="AD191" s="121">
        <v>0.2</v>
      </c>
      <c r="AE191" s="120">
        <v>0.4</v>
      </c>
      <c r="AF191" s="120" t="s">
        <v>528</v>
      </c>
      <c r="AI191" s="120">
        <v>1977</v>
      </c>
      <c r="AJ191" s="120">
        <v>72</v>
      </c>
      <c r="AK191" s="120" t="s">
        <v>1438</v>
      </c>
      <c r="AL191" s="120" t="s">
        <v>148</v>
      </c>
      <c r="AM191" s="120" t="s">
        <v>110</v>
      </c>
      <c r="AN191" s="120" t="s">
        <v>1439</v>
      </c>
      <c r="AO191" s="120" t="s">
        <v>525</v>
      </c>
      <c r="AP191" s="120" t="s">
        <v>119</v>
      </c>
      <c r="AQ191" s="120" t="s">
        <v>615</v>
      </c>
      <c r="AR191" s="120">
        <v>333415</v>
      </c>
      <c r="AT191" s="120">
        <v>144</v>
      </c>
      <c r="AY191" s="120" t="s">
        <v>276</v>
      </c>
      <c r="BE191" s="120" t="s">
        <v>123</v>
      </c>
      <c r="BG191" s="120">
        <v>0.2</v>
      </c>
      <c r="BL191" s="120" t="s">
        <v>528</v>
      </c>
      <c r="BN191" s="120">
        <v>0.2</v>
      </c>
      <c r="BX191" s="120">
        <v>0.4</v>
      </c>
      <c r="CD191" s="120">
        <v>0.4</v>
      </c>
      <c r="CM191" s="120">
        <v>1</v>
      </c>
      <c r="CN191" s="120" t="s">
        <v>125</v>
      </c>
      <c r="CU191" s="120" t="s">
        <v>126</v>
      </c>
      <c r="CV191" s="120" t="s">
        <v>1344</v>
      </c>
      <c r="CW191" s="120" t="s">
        <v>1841</v>
      </c>
    </row>
    <row r="192" spans="1:101" x14ac:dyDescent="0.3">
      <c r="A192" s="120" t="s">
        <v>1332</v>
      </c>
      <c r="B192" s="120" t="s">
        <v>1430</v>
      </c>
      <c r="C192" s="120" t="s">
        <v>1431</v>
      </c>
      <c r="D192" s="120" t="s">
        <v>1432</v>
      </c>
      <c r="E192" s="120" t="s">
        <v>1433</v>
      </c>
      <c r="F192" s="120" t="s">
        <v>1434</v>
      </c>
      <c r="G192" s="120" t="s">
        <v>157</v>
      </c>
      <c r="I192" s="121">
        <v>0.2</v>
      </c>
      <c r="J192" s="120" t="s">
        <v>143</v>
      </c>
      <c r="L192" s="120">
        <v>0.4</v>
      </c>
      <c r="M192" s="120" t="s">
        <v>528</v>
      </c>
      <c r="N192" s="120" t="s">
        <v>109</v>
      </c>
      <c r="O192" s="120">
        <v>100</v>
      </c>
      <c r="P192" s="120" t="s">
        <v>102</v>
      </c>
      <c r="Q192" s="120" t="s">
        <v>102</v>
      </c>
      <c r="R192" t="str">
        <f>IFERROR(VLOOKUP(S192,'[1]Effects Code'!$C:$D,2,FALSE), S192)</f>
        <v>Hatch</v>
      </c>
      <c r="S192" s="120" t="s">
        <v>116</v>
      </c>
      <c r="T192" s="120">
        <v>2</v>
      </c>
      <c r="U192" s="120" t="s">
        <v>122</v>
      </c>
      <c r="V192" s="120" t="str">
        <f t="shared" si="2"/>
        <v>Scophthalmidae, 2</v>
      </c>
      <c r="W192" s="120" t="s">
        <v>615</v>
      </c>
      <c r="X192" s="120">
        <v>159160</v>
      </c>
      <c r="Y192" s="123">
        <v>2075992</v>
      </c>
      <c r="Z192" s="120">
        <v>2012</v>
      </c>
      <c r="AA192" s="120" t="s">
        <v>1435</v>
      </c>
      <c r="AB192" s="120" t="s">
        <v>1436</v>
      </c>
      <c r="AC192" s="120" t="s">
        <v>1437</v>
      </c>
      <c r="AD192" s="121">
        <v>0.2</v>
      </c>
      <c r="AE192" s="120">
        <v>0.4</v>
      </c>
      <c r="AF192" s="120" t="s">
        <v>528</v>
      </c>
      <c r="AI192" s="120">
        <v>1977</v>
      </c>
      <c r="AJ192" s="120">
        <v>72</v>
      </c>
      <c r="AK192" s="120" t="s">
        <v>1438</v>
      </c>
      <c r="AL192" s="120" t="s">
        <v>148</v>
      </c>
      <c r="AM192" s="120" t="s">
        <v>110</v>
      </c>
      <c r="AN192" s="120" t="s">
        <v>1439</v>
      </c>
      <c r="AO192" s="120" t="s">
        <v>525</v>
      </c>
      <c r="AP192" s="120" t="s">
        <v>119</v>
      </c>
      <c r="AQ192" s="120" t="s">
        <v>615</v>
      </c>
      <c r="AR192" s="120">
        <v>333415</v>
      </c>
      <c r="AT192" s="120">
        <v>48</v>
      </c>
      <c r="AY192" s="120" t="s">
        <v>276</v>
      </c>
      <c r="BE192" s="120" t="s">
        <v>123</v>
      </c>
      <c r="BG192" s="120">
        <v>0.2</v>
      </c>
      <c r="BL192" s="120" t="s">
        <v>528</v>
      </c>
      <c r="BN192" s="120">
        <v>0.2</v>
      </c>
      <c r="BX192" s="120">
        <v>0.4</v>
      </c>
      <c r="CD192" s="120">
        <v>0.4</v>
      </c>
      <c r="CM192" s="120">
        <v>1</v>
      </c>
      <c r="CN192" s="120" t="s">
        <v>125</v>
      </c>
      <c r="CU192" s="120" t="s">
        <v>126</v>
      </c>
      <c r="CV192" s="120" t="s">
        <v>1344</v>
      </c>
      <c r="CW192" s="120" t="s">
        <v>1842</v>
      </c>
    </row>
    <row r="193" spans="1:101" x14ac:dyDescent="0.3">
      <c r="A193" s="120" t="s">
        <v>1332</v>
      </c>
      <c r="B193" s="120" t="s">
        <v>1430</v>
      </c>
      <c r="C193" s="120" t="s">
        <v>1431</v>
      </c>
      <c r="D193" s="120" t="s">
        <v>1432</v>
      </c>
      <c r="E193" s="120" t="s">
        <v>1433</v>
      </c>
      <c r="F193" s="120" t="s">
        <v>1434</v>
      </c>
      <c r="G193" s="120" t="s">
        <v>251</v>
      </c>
      <c r="I193" s="121">
        <v>0.2</v>
      </c>
      <c r="J193" s="120" t="s">
        <v>136</v>
      </c>
      <c r="L193" s="120">
        <v>0.4</v>
      </c>
      <c r="M193" s="120" t="s">
        <v>528</v>
      </c>
      <c r="N193" s="120" t="s">
        <v>109</v>
      </c>
      <c r="O193" s="120">
        <v>98</v>
      </c>
      <c r="P193" s="120" t="s">
        <v>154</v>
      </c>
      <c r="Q193" s="120" t="s">
        <v>300</v>
      </c>
      <c r="R193" t="str">
        <f>IFERROR(VLOOKUP(S193,'[1]Effects Code'!$C:$D,2,FALSE), S193)</f>
        <v>Abnormal</v>
      </c>
      <c r="S193" s="120" t="s">
        <v>301</v>
      </c>
      <c r="T193" s="120">
        <v>6</v>
      </c>
      <c r="U193" s="120" t="s">
        <v>122</v>
      </c>
      <c r="V193" s="120" t="str">
        <f t="shared" si="2"/>
        <v>Scophthalmidae, 6</v>
      </c>
      <c r="W193" s="120" t="s">
        <v>615</v>
      </c>
      <c r="X193" s="120">
        <v>160292</v>
      </c>
      <c r="Y193" s="123">
        <v>2054048</v>
      </c>
      <c r="Z193" s="120">
        <v>2012</v>
      </c>
      <c r="AA193" s="120" t="s">
        <v>1843</v>
      </c>
      <c r="AB193" s="120" t="s">
        <v>1844</v>
      </c>
      <c r="AC193" s="120" t="s">
        <v>1845</v>
      </c>
      <c r="AD193" s="121">
        <v>0.2</v>
      </c>
      <c r="AE193" s="120">
        <v>0.4</v>
      </c>
      <c r="AF193" s="120" t="s">
        <v>528</v>
      </c>
      <c r="AG193" s="120" t="s">
        <v>314</v>
      </c>
      <c r="AI193" s="120">
        <v>1977</v>
      </c>
      <c r="AJ193" s="120">
        <v>72</v>
      </c>
      <c r="AK193" s="120" t="s">
        <v>1438</v>
      </c>
      <c r="AL193" s="120" t="s">
        <v>148</v>
      </c>
      <c r="AM193" s="120" t="s">
        <v>110</v>
      </c>
      <c r="AN193" s="120" t="s">
        <v>1439</v>
      </c>
      <c r="AO193" s="120" t="s">
        <v>525</v>
      </c>
      <c r="AP193" s="120" t="s">
        <v>119</v>
      </c>
      <c r="AQ193" s="120" t="s">
        <v>615</v>
      </c>
      <c r="AR193" s="120">
        <v>333415</v>
      </c>
      <c r="AT193" s="120">
        <v>144</v>
      </c>
      <c r="AY193" s="120" t="s">
        <v>276</v>
      </c>
      <c r="BE193" s="120" t="s">
        <v>158</v>
      </c>
      <c r="BG193" s="120">
        <v>200</v>
      </c>
      <c r="BL193" s="120" t="s">
        <v>544</v>
      </c>
      <c r="BN193" s="120">
        <v>200</v>
      </c>
      <c r="BX193" s="120">
        <v>400</v>
      </c>
      <c r="CD193" s="120">
        <v>400</v>
      </c>
      <c r="CN193" s="120" t="s">
        <v>125</v>
      </c>
      <c r="CO193" s="120" t="s">
        <v>1846</v>
      </c>
      <c r="CU193" s="120" t="s">
        <v>126</v>
      </c>
      <c r="CV193" s="120" t="s">
        <v>1344</v>
      </c>
      <c r="CW193" s="120" t="s">
        <v>1847</v>
      </c>
    </row>
    <row r="194" spans="1:101" x14ac:dyDescent="0.3">
      <c r="A194" s="120" t="s">
        <v>1332</v>
      </c>
      <c r="B194" s="120" t="s">
        <v>1333</v>
      </c>
      <c r="C194" s="120" t="s">
        <v>1659</v>
      </c>
      <c r="D194" s="120" t="s">
        <v>1660</v>
      </c>
      <c r="E194" s="120" t="s">
        <v>1661</v>
      </c>
      <c r="F194" s="120" t="s">
        <v>1662</v>
      </c>
      <c r="G194" s="120" t="s">
        <v>185</v>
      </c>
      <c r="I194" s="121">
        <v>0.20399999999999999</v>
      </c>
      <c r="M194" s="120" t="s">
        <v>528</v>
      </c>
      <c r="N194" s="120" t="s">
        <v>109</v>
      </c>
      <c r="O194" s="120">
        <v>60</v>
      </c>
      <c r="P194" s="120" t="s">
        <v>102</v>
      </c>
      <c r="Q194" s="120" t="s">
        <v>102</v>
      </c>
      <c r="R194" t="str">
        <f>IFERROR(VLOOKUP(S194,'[1]Effects Code'!$C:$D,2,FALSE), S194)</f>
        <v>Mortality</v>
      </c>
      <c r="S194" s="120" t="s">
        <v>184</v>
      </c>
      <c r="T194" s="120">
        <v>4</v>
      </c>
      <c r="U194" s="120" t="s">
        <v>122</v>
      </c>
      <c r="V194" s="120" t="str">
        <f t="shared" si="2"/>
        <v>Cyprinidae, 4</v>
      </c>
      <c r="W194" s="120" t="s">
        <v>526</v>
      </c>
      <c r="X194" s="120">
        <v>153779</v>
      </c>
      <c r="Y194" s="123">
        <v>1338874</v>
      </c>
      <c r="Z194" s="120">
        <v>2010</v>
      </c>
      <c r="AA194" s="120" t="s">
        <v>1663</v>
      </c>
      <c r="AB194" s="120" t="s">
        <v>1664</v>
      </c>
      <c r="AC194" s="120" t="s">
        <v>1665</v>
      </c>
      <c r="AD194" s="121">
        <v>0.20399999999999999</v>
      </c>
      <c r="AE194" s="121"/>
      <c r="AF194" s="120" t="s">
        <v>528</v>
      </c>
      <c r="AH194" s="120" t="s">
        <v>147</v>
      </c>
      <c r="AI194" s="120">
        <v>1025</v>
      </c>
      <c r="AL194" s="120" t="s">
        <v>1516</v>
      </c>
      <c r="AM194" s="120" t="s">
        <v>110</v>
      </c>
      <c r="AN194" s="120" t="s">
        <v>1342</v>
      </c>
      <c r="AO194" s="120" t="s">
        <v>525</v>
      </c>
      <c r="AP194" s="120" t="s">
        <v>119</v>
      </c>
      <c r="AQ194" s="120" t="s">
        <v>526</v>
      </c>
      <c r="AR194" s="120">
        <v>333415</v>
      </c>
      <c r="AT194" s="120">
        <v>96</v>
      </c>
      <c r="AY194" s="120" t="s">
        <v>276</v>
      </c>
      <c r="BE194" s="120" t="s">
        <v>123</v>
      </c>
      <c r="BG194" s="120">
        <v>0.34</v>
      </c>
      <c r="BL194" s="120" t="s">
        <v>124</v>
      </c>
      <c r="BN194" s="121">
        <v>0.20399999999999999</v>
      </c>
      <c r="CD194" s="121"/>
      <c r="CM194" s="120">
        <v>4</v>
      </c>
      <c r="CN194" s="120" t="s">
        <v>125</v>
      </c>
      <c r="CU194" s="120" t="s">
        <v>126</v>
      </c>
      <c r="CV194" s="120" t="s">
        <v>545</v>
      </c>
      <c r="CW194" s="120" t="s">
        <v>1666</v>
      </c>
    </row>
    <row r="195" spans="1:101" x14ac:dyDescent="0.3">
      <c r="A195" s="120" t="s">
        <v>1332</v>
      </c>
      <c r="B195" s="120" t="s">
        <v>1333</v>
      </c>
      <c r="C195" s="120" t="s">
        <v>1479</v>
      </c>
      <c r="D195" s="120" t="s">
        <v>1480</v>
      </c>
      <c r="E195" s="120" t="s">
        <v>1481</v>
      </c>
      <c r="F195" s="120" t="s">
        <v>1482</v>
      </c>
      <c r="G195" s="120" t="s">
        <v>1613</v>
      </c>
      <c r="I195" s="121">
        <v>0.21</v>
      </c>
      <c r="M195" s="120" t="s">
        <v>528</v>
      </c>
      <c r="N195" s="120" t="s">
        <v>109</v>
      </c>
      <c r="O195" s="120">
        <v>88.2</v>
      </c>
      <c r="P195" s="120" t="s">
        <v>154</v>
      </c>
      <c r="Q195" s="120" t="s">
        <v>154</v>
      </c>
      <c r="R195" t="str">
        <f>IFERROR(VLOOKUP(S195,'[1]Effects Code'!$C:$D,2,FALSE), S195)</f>
        <v>Dry weight (AQUIRE only)</v>
      </c>
      <c r="S195" s="120" t="s">
        <v>1585</v>
      </c>
      <c r="T195" s="120">
        <v>7</v>
      </c>
      <c r="U195" s="120" t="s">
        <v>122</v>
      </c>
      <c r="V195" s="120" t="str">
        <f t="shared" ref="V195:V258" si="3">CONCATENATE(B195,", ",T195)</f>
        <v>Cyprinidae, 7</v>
      </c>
      <c r="W195" s="120" t="s">
        <v>526</v>
      </c>
      <c r="X195" s="120">
        <v>5313</v>
      </c>
      <c r="Y195" s="123">
        <v>1333123</v>
      </c>
      <c r="Z195" s="120">
        <v>1989</v>
      </c>
      <c r="AA195" s="120" t="s">
        <v>1586</v>
      </c>
      <c r="AB195" s="120" t="s">
        <v>1587</v>
      </c>
      <c r="AC195" s="120" t="s">
        <v>1588</v>
      </c>
      <c r="AD195" s="121">
        <v>0.21</v>
      </c>
      <c r="AE195" s="121"/>
      <c r="AF195" s="120" t="s">
        <v>528</v>
      </c>
      <c r="AG195" s="120" t="s">
        <v>314</v>
      </c>
      <c r="AH195" s="120" t="s">
        <v>397</v>
      </c>
      <c r="AI195" s="120">
        <v>1</v>
      </c>
      <c r="AL195" s="120" t="s">
        <v>1504</v>
      </c>
      <c r="AM195" s="120" t="s">
        <v>110</v>
      </c>
      <c r="AN195" s="120" t="s">
        <v>1342</v>
      </c>
      <c r="AO195" s="120" t="s">
        <v>525</v>
      </c>
      <c r="AP195" s="120" t="s">
        <v>119</v>
      </c>
      <c r="AQ195" s="120" t="s">
        <v>526</v>
      </c>
      <c r="AR195" s="120">
        <v>333415</v>
      </c>
      <c r="AT195" s="120">
        <v>7</v>
      </c>
      <c r="AY195" s="120" t="s">
        <v>122</v>
      </c>
      <c r="BE195" s="120" t="s">
        <v>158</v>
      </c>
      <c r="BG195" s="120">
        <v>210</v>
      </c>
      <c r="BL195" s="120" t="s">
        <v>544</v>
      </c>
      <c r="BN195" s="121">
        <v>210</v>
      </c>
      <c r="CD195" s="121"/>
      <c r="CM195" s="120">
        <v>5</v>
      </c>
      <c r="CN195" s="120" t="s">
        <v>176</v>
      </c>
      <c r="CP195" s="120" t="s">
        <v>1590</v>
      </c>
      <c r="CQ195" s="120" t="s">
        <v>568</v>
      </c>
      <c r="CU195" s="120" t="s">
        <v>126</v>
      </c>
      <c r="CV195" s="120" t="s">
        <v>123</v>
      </c>
      <c r="CW195" s="120" t="s">
        <v>1848</v>
      </c>
    </row>
    <row r="196" spans="1:101" x14ac:dyDescent="0.3">
      <c r="A196" s="120" t="s">
        <v>1332</v>
      </c>
      <c r="B196" s="120" t="s">
        <v>1333</v>
      </c>
      <c r="C196" s="120" t="s">
        <v>1479</v>
      </c>
      <c r="D196" s="120" t="s">
        <v>1480</v>
      </c>
      <c r="E196" s="120" t="s">
        <v>1481</v>
      </c>
      <c r="F196" s="120" t="s">
        <v>1482</v>
      </c>
      <c r="G196" s="120" t="s">
        <v>1613</v>
      </c>
      <c r="I196" s="121">
        <v>0.21299999999999999</v>
      </c>
      <c r="M196" s="120" t="s">
        <v>528</v>
      </c>
      <c r="N196" s="120" t="s">
        <v>109</v>
      </c>
      <c r="O196" s="120">
        <v>88.2</v>
      </c>
      <c r="P196" s="120" t="s">
        <v>154</v>
      </c>
      <c r="Q196" s="120" t="s">
        <v>154</v>
      </c>
      <c r="R196" t="str">
        <f>IFERROR(VLOOKUP(S196,'[1]Effects Code'!$C:$D,2,FALSE), S196)</f>
        <v>Wet weight (AQUIRE only)</v>
      </c>
      <c r="S196" s="120" t="s">
        <v>1807</v>
      </c>
      <c r="T196" s="120">
        <v>32</v>
      </c>
      <c r="U196" s="120" t="s">
        <v>122</v>
      </c>
      <c r="V196" s="120" t="str">
        <f t="shared" si="3"/>
        <v>Cyprinidae, 32</v>
      </c>
      <c r="W196" s="120" t="s">
        <v>526</v>
      </c>
      <c r="X196" s="120">
        <v>5313</v>
      </c>
      <c r="Y196" s="123">
        <v>1333114</v>
      </c>
      <c r="Z196" s="120">
        <v>1989</v>
      </c>
      <c r="AA196" s="120" t="s">
        <v>1586</v>
      </c>
      <c r="AB196" s="120" t="s">
        <v>1587</v>
      </c>
      <c r="AC196" s="120" t="s">
        <v>1588</v>
      </c>
      <c r="AD196" s="121">
        <v>0.21299999999999999</v>
      </c>
      <c r="AE196" s="121"/>
      <c r="AF196" s="120" t="s">
        <v>528</v>
      </c>
      <c r="AG196" s="120" t="s">
        <v>314</v>
      </c>
      <c r="AH196" s="120" t="s">
        <v>397</v>
      </c>
      <c r="AI196" s="120">
        <v>1</v>
      </c>
      <c r="AJ196" s="120" t="s">
        <v>1589</v>
      </c>
      <c r="AK196" s="120" t="s">
        <v>276</v>
      </c>
      <c r="AL196" s="120" t="s">
        <v>148</v>
      </c>
      <c r="AM196" s="120" t="s">
        <v>110</v>
      </c>
      <c r="AN196" s="120" t="s">
        <v>1342</v>
      </c>
      <c r="AO196" s="120" t="s">
        <v>525</v>
      </c>
      <c r="AP196" s="120" t="s">
        <v>119</v>
      </c>
      <c r="AQ196" s="120" t="s">
        <v>526</v>
      </c>
      <c r="AR196" s="120">
        <v>333415</v>
      </c>
      <c r="AT196" s="120">
        <v>32</v>
      </c>
      <c r="AY196" s="120" t="s">
        <v>122</v>
      </c>
      <c r="BE196" s="120" t="s">
        <v>158</v>
      </c>
      <c r="BG196" s="120">
        <v>213</v>
      </c>
      <c r="BL196" s="120" t="s">
        <v>544</v>
      </c>
      <c r="BN196" s="121">
        <v>213</v>
      </c>
      <c r="CD196" s="121"/>
      <c r="CM196" s="120">
        <v>5</v>
      </c>
      <c r="CN196" s="120" t="s">
        <v>176</v>
      </c>
      <c r="CP196" s="120" t="s">
        <v>1590</v>
      </c>
      <c r="CQ196" s="120" t="s">
        <v>568</v>
      </c>
      <c r="CU196" s="120" t="s">
        <v>126</v>
      </c>
      <c r="CV196" s="120" t="s">
        <v>123</v>
      </c>
      <c r="CW196" s="120" t="s">
        <v>1591</v>
      </c>
    </row>
    <row r="197" spans="1:101" x14ac:dyDescent="0.3">
      <c r="A197" s="120" t="s">
        <v>1332</v>
      </c>
      <c r="B197" s="120" t="s">
        <v>1544</v>
      </c>
      <c r="C197" s="120" t="s">
        <v>1545</v>
      </c>
      <c r="D197" s="120" t="s">
        <v>1546</v>
      </c>
      <c r="E197" s="120" t="s">
        <v>1547</v>
      </c>
      <c r="F197" s="120" t="s">
        <v>1548</v>
      </c>
      <c r="G197" s="120" t="s">
        <v>185</v>
      </c>
      <c r="I197" s="121">
        <v>0.25</v>
      </c>
      <c r="M197" s="120" t="s">
        <v>528</v>
      </c>
      <c r="N197" s="120" t="s">
        <v>109</v>
      </c>
      <c r="O197" s="120">
        <v>100</v>
      </c>
      <c r="P197" s="120" t="s">
        <v>102</v>
      </c>
      <c r="Q197" s="120" t="s">
        <v>102</v>
      </c>
      <c r="R197" t="str">
        <f>IFERROR(VLOOKUP(S197,'[1]Effects Code'!$C:$D,2,FALSE), S197)</f>
        <v>Mortality</v>
      </c>
      <c r="S197" s="120" t="s">
        <v>184</v>
      </c>
      <c r="T197" s="120">
        <v>1</v>
      </c>
      <c r="U197" s="120" t="s">
        <v>122</v>
      </c>
      <c r="V197" s="120" t="str">
        <f t="shared" si="3"/>
        <v>Centrarchidae, 1</v>
      </c>
      <c r="W197" s="120" t="s">
        <v>526</v>
      </c>
      <c r="X197" s="120">
        <v>13000</v>
      </c>
      <c r="Y197" s="123">
        <v>1151667</v>
      </c>
      <c r="Z197" s="120">
        <v>1965</v>
      </c>
      <c r="AA197" s="120" t="s">
        <v>1793</v>
      </c>
      <c r="AB197" s="120" t="s">
        <v>1794</v>
      </c>
      <c r="AC197" s="120" t="s">
        <v>1795</v>
      </c>
      <c r="AD197" s="121">
        <v>0.25</v>
      </c>
      <c r="AE197" s="121"/>
      <c r="AF197" s="120" t="s">
        <v>528</v>
      </c>
      <c r="AI197" s="120">
        <v>2</v>
      </c>
      <c r="AM197" s="120" t="s">
        <v>110</v>
      </c>
      <c r="AN197" s="120" t="s">
        <v>1491</v>
      </c>
      <c r="AO197" s="120" t="s">
        <v>525</v>
      </c>
      <c r="AP197" s="120" t="s">
        <v>119</v>
      </c>
      <c r="AQ197" s="120" t="s">
        <v>526</v>
      </c>
      <c r="AR197" s="120">
        <v>333415</v>
      </c>
      <c r="AT197" s="120">
        <v>24</v>
      </c>
      <c r="AY197" s="120" t="s">
        <v>276</v>
      </c>
      <c r="BE197" s="120" t="s">
        <v>158</v>
      </c>
      <c r="BG197" s="120">
        <v>250</v>
      </c>
      <c r="BI197" s="120">
        <v>207</v>
      </c>
      <c r="BK197" s="120">
        <v>290</v>
      </c>
      <c r="BL197" s="120" t="s">
        <v>544</v>
      </c>
      <c r="BN197" s="120">
        <v>250</v>
      </c>
      <c r="BP197" s="120">
        <v>207</v>
      </c>
      <c r="BR197" s="120">
        <v>290</v>
      </c>
      <c r="BT197" s="121">
        <v>0.20699999999999999</v>
      </c>
      <c r="BV197" s="121">
        <v>0.28999999999999998</v>
      </c>
      <c r="CD197" s="121"/>
      <c r="CN197" s="120" t="s">
        <v>125</v>
      </c>
      <c r="CU197" s="120" t="s">
        <v>126</v>
      </c>
      <c r="CV197" s="120" t="s">
        <v>545</v>
      </c>
      <c r="CW197" s="120" t="s">
        <v>1796</v>
      </c>
    </row>
    <row r="198" spans="1:101" x14ac:dyDescent="0.3">
      <c r="A198" s="120" t="s">
        <v>1332</v>
      </c>
      <c r="B198" s="120" t="s">
        <v>1333</v>
      </c>
      <c r="C198" s="120" t="s">
        <v>1479</v>
      </c>
      <c r="D198" s="120" t="s">
        <v>1480</v>
      </c>
      <c r="E198" s="120" t="s">
        <v>1481</v>
      </c>
      <c r="F198" s="120" t="s">
        <v>1482</v>
      </c>
      <c r="G198" s="120" t="s">
        <v>1613</v>
      </c>
      <c r="I198" s="121">
        <v>0.251</v>
      </c>
      <c r="M198" s="120" t="s">
        <v>528</v>
      </c>
      <c r="N198" s="120" t="s">
        <v>109</v>
      </c>
      <c r="O198" s="120">
        <v>88.2</v>
      </c>
      <c r="P198" s="120" t="s">
        <v>154</v>
      </c>
      <c r="Q198" s="120" t="s">
        <v>154</v>
      </c>
      <c r="R198" t="str">
        <f>IFERROR(VLOOKUP(S198,'[1]Effects Code'!$C:$D,2,FALSE), S198)</f>
        <v>Dry weight (AQUIRE only)</v>
      </c>
      <c r="S198" s="120" t="s">
        <v>1585</v>
      </c>
      <c r="T198" s="120">
        <v>7</v>
      </c>
      <c r="U198" s="120" t="s">
        <v>122</v>
      </c>
      <c r="V198" s="120" t="str">
        <f t="shared" si="3"/>
        <v>Cyprinidae, 7</v>
      </c>
      <c r="W198" s="120" t="s">
        <v>526</v>
      </c>
      <c r="X198" s="120">
        <v>5313</v>
      </c>
      <c r="Y198" s="123">
        <v>1333122</v>
      </c>
      <c r="Z198" s="120">
        <v>1989</v>
      </c>
      <c r="AA198" s="120" t="s">
        <v>1586</v>
      </c>
      <c r="AB198" s="120" t="s">
        <v>1587</v>
      </c>
      <c r="AC198" s="120" t="s">
        <v>1588</v>
      </c>
      <c r="AD198" s="121">
        <v>0.251</v>
      </c>
      <c r="AE198" s="121"/>
      <c r="AF198" s="120" t="s">
        <v>528</v>
      </c>
      <c r="AG198" s="120" t="s">
        <v>314</v>
      </c>
      <c r="AH198" s="120" t="s">
        <v>397</v>
      </c>
      <c r="AI198" s="120">
        <v>1</v>
      </c>
      <c r="AL198" s="120" t="s">
        <v>1504</v>
      </c>
      <c r="AM198" s="120" t="s">
        <v>110</v>
      </c>
      <c r="AN198" s="120" t="s">
        <v>1342</v>
      </c>
      <c r="AO198" s="120" t="s">
        <v>525</v>
      </c>
      <c r="AP198" s="120" t="s">
        <v>119</v>
      </c>
      <c r="AQ198" s="120" t="s">
        <v>526</v>
      </c>
      <c r="AR198" s="120">
        <v>333415</v>
      </c>
      <c r="AT198" s="120">
        <v>7</v>
      </c>
      <c r="AY198" s="120" t="s">
        <v>122</v>
      </c>
      <c r="BE198" s="120" t="s">
        <v>158</v>
      </c>
      <c r="BG198" s="120">
        <v>251</v>
      </c>
      <c r="BL198" s="120" t="s">
        <v>544</v>
      </c>
      <c r="BN198" s="121">
        <v>251</v>
      </c>
      <c r="CD198" s="121"/>
      <c r="CN198" s="120" t="s">
        <v>176</v>
      </c>
      <c r="CP198" s="120" t="s">
        <v>1590</v>
      </c>
      <c r="CQ198" s="120" t="s">
        <v>568</v>
      </c>
      <c r="CU198" s="120" t="s">
        <v>126</v>
      </c>
      <c r="CV198" s="120" t="s">
        <v>1344</v>
      </c>
      <c r="CW198" s="120" t="s">
        <v>619</v>
      </c>
    </row>
    <row r="199" spans="1:101" x14ac:dyDescent="0.3">
      <c r="A199" s="120" t="s">
        <v>1332</v>
      </c>
      <c r="B199" s="120" t="s">
        <v>1333</v>
      </c>
      <c r="C199" s="120" t="s">
        <v>1479</v>
      </c>
      <c r="D199" s="120" t="s">
        <v>1480</v>
      </c>
      <c r="E199" s="120" t="s">
        <v>1481</v>
      </c>
      <c r="F199" s="120" t="s">
        <v>1482</v>
      </c>
      <c r="G199" s="120" t="s">
        <v>157</v>
      </c>
      <c r="I199" s="121">
        <v>0.27700000000000002</v>
      </c>
      <c r="J199" s="120" t="s">
        <v>143</v>
      </c>
      <c r="K199" s="120" t="s">
        <v>260</v>
      </c>
      <c r="L199" s="121">
        <v>0.27700000000000002</v>
      </c>
      <c r="M199" s="120" t="s">
        <v>528</v>
      </c>
      <c r="N199" s="120" t="s">
        <v>109</v>
      </c>
      <c r="O199" s="120">
        <v>88.2</v>
      </c>
      <c r="P199" s="120" t="s">
        <v>102</v>
      </c>
      <c r="Q199" s="120" t="s">
        <v>102</v>
      </c>
      <c r="R199" t="str">
        <f>IFERROR(VLOOKUP(S199,'[1]Effects Code'!$C:$D,2,FALSE), S199)</f>
        <v>Survival</v>
      </c>
      <c r="S199" s="120" t="s">
        <v>233</v>
      </c>
      <c r="T199" s="120">
        <v>7</v>
      </c>
      <c r="U199" s="120" t="s">
        <v>122</v>
      </c>
      <c r="V199" s="120" t="str">
        <f t="shared" si="3"/>
        <v>Cyprinidae, 7</v>
      </c>
      <c r="W199" s="120" t="s">
        <v>526</v>
      </c>
      <c r="X199" s="120">
        <v>5313</v>
      </c>
      <c r="Y199" s="123">
        <v>1333118</v>
      </c>
      <c r="Z199" s="120">
        <v>1989</v>
      </c>
      <c r="AA199" s="120" t="s">
        <v>1586</v>
      </c>
      <c r="AB199" s="120" t="s">
        <v>1587</v>
      </c>
      <c r="AC199" s="120" t="s">
        <v>1588</v>
      </c>
      <c r="AD199" s="121">
        <v>0.27700000000000002</v>
      </c>
      <c r="AE199" s="121">
        <v>0.27700000000000002</v>
      </c>
      <c r="AF199" s="120" t="s">
        <v>528</v>
      </c>
      <c r="AG199" s="120" t="s">
        <v>314</v>
      </c>
      <c r="AH199" s="120" t="s">
        <v>397</v>
      </c>
      <c r="AI199" s="120">
        <v>1</v>
      </c>
      <c r="AL199" s="120" t="s">
        <v>1504</v>
      </c>
      <c r="AM199" s="120" t="s">
        <v>110</v>
      </c>
      <c r="AN199" s="120" t="s">
        <v>1342</v>
      </c>
      <c r="AO199" s="120" t="s">
        <v>525</v>
      </c>
      <c r="AP199" s="120" t="s">
        <v>119</v>
      </c>
      <c r="AQ199" s="120" t="s">
        <v>526</v>
      </c>
      <c r="AR199" s="120">
        <v>333415</v>
      </c>
      <c r="AT199" s="120">
        <v>7</v>
      </c>
      <c r="AY199" s="120" t="s">
        <v>122</v>
      </c>
      <c r="BE199" s="120" t="s">
        <v>158</v>
      </c>
      <c r="BG199" s="120">
        <v>277</v>
      </c>
      <c r="BL199" s="120" t="s">
        <v>544</v>
      </c>
      <c r="BN199" s="121">
        <v>277</v>
      </c>
      <c r="BW199" s="120" t="s">
        <v>260</v>
      </c>
      <c r="BX199" s="120">
        <v>277</v>
      </c>
      <c r="CC199" s="120" t="s">
        <v>260</v>
      </c>
      <c r="CD199" s="121">
        <v>277</v>
      </c>
      <c r="CN199" s="120" t="s">
        <v>176</v>
      </c>
      <c r="CP199" s="120" t="s">
        <v>1590</v>
      </c>
      <c r="CQ199" s="120" t="s">
        <v>568</v>
      </c>
      <c r="CU199" s="120" t="s">
        <v>126</v>
      </c>
      <c r="CV199" s="120" t="s">
        <v>1344</v>
      </c>
      <c r="CW199" s="120" t="s">
        <v>1849</v>
      </c>
    </row>
    <row r="200" spans="1:101" x14ac:dyDescent="0.3">
      <c r="A200" s="120" t="s">
        <v>1332</v>
      </c>
      <c r="B200" s="120" t="s">
        <v>1333</v>
      </c>
      <c r="C200" s="120" t="s">
        <v>1479</v>
      </c>
      <c r="D200" s="120" t="s">
        <v>1480</v>
      </c>
      <c r="E200" s="120" t="s">
        <v>1481</v>
      </c>
      <c r="F200" s="120" t="s">
        <v>1482</v>
      </c>
      <c r="G200" s="120" t="s">
        <v>157</v>
      </c>
      <c r="I200" s="121">
        <v>0.27700000000000002</v>
      </c>
      <c r="J200" s="120" t="s">
        <v>143</v>
      </c>
      <c r="K200" s="120" t="s">
        <v>260</v>
      </c>
      <c r="L200" s="121">
        <v>0.27700000000000002</v>
      </c>
      <c r="M200" s="120" t="s">
        <v>528</v>
      </c>
      <c r="N200" s="120" t="s">
        <v>109</v>
      </c>
      <c r="O200" s="120">
        <v>88.2</v>
      </c>
      <c r="P200" s="120" t="s">
        <v>154</v>
      </c>
      <c r="Q200" s="120" t="s">
        <v>154</v>
      </c>
      <c r="R200" t="str">
        <f>IFERROR(VLOOKUP(S200,'[1]Effects Code'!$C:$D,2,FALSE), S200)</f>
        <v>Dry weight (AQUIRE only)</v>
      </c>
      <c r="S200" s="120" t="s">
        <v>1585</v>
      </c>
      <c r="T200" s="120">
        <v>7</v>
      </c>
      <c r="U200" s="120" t="s">
        <v>122</v>
      </c>
      <c r="V200" s="120" t="str">
        <f t="shared" si="3"/>
        <v>Cyprinidae, 7</v>
      </c>
      <c r="W200" s="120" t="s">
        <v>526</v>
      </c>
      <c r="X200" s="120">
        <v>5313</v>
      </c>
      <c r="Y200" s="123">
        <v>1333117</v>
      </c>
      <c r="Z200" s="120">
        <v>1989</v>
      </c>
      <c r="AA200" s="120" t="s">
        <v>1586</v>
      </c>
      <c r="AB200" s="120" t="s">
        <v>1587</v>
      </c>
      <c r="AC200" s="120" t="s">
        <v>1588</v>
      </c>
      <c r="AD200" s="121">
        <v>0.27700000000000002</v>
      </c>
      <c r="AE200" s="121">
        <v>0.27700000000000002</v>
      </c>
      <c r="AF200" s="120" t="s">
        <v>528</v>
      </c>
      <c r="AG200" s="120" t="s">
        <v>314</v>
      </c>
      <c r="AH200" s="120" t="s">
        <v>397</v>
      </c>
      <c r="AI200" s="120">
        <v>1</v>
      </c>
      <c r="AL200" s="120" t="s">
        <v>1504</v>
      </c>
      <c r="AM200" s="120" t="s">
        <v>110</v>
      </c>
      <c r="AN200" s="120" t="s">
        <v>1342</v>
      </c>
      <c r="AO200" s="120" t="s">
        <v>525</v>
      </c>
      <c r="AP200" s="120" t="s">
        <v>119</v>
      </c>
      <c r="AQ200" s="120" t="s">
        <v>526</v>
      </c>
      <c r="AR200" s="120">
        <v>333415</v>
      </c>
      <c r="AT200" s="120">
        <v>7</v>
      </c>
      <c r="AY200" s="120" t="s">
        <v>122</v>
      </c>
      <c r="BE200" s="120" t="s">
        <v>158</v>
      </c>
      <c r="BG200" s="120">
        <v>277</v>
      </c>
      <c r="BL200" s="120" t="s">
        <v>544</v>
      </c>
      <c r="BN200" s="121">
        <v>277</v>
      </c>
      <c r="BW200" s="120" t="s">
        <v>260</v>
      </c>
      <c r="BX200" s="120">
        <v>277</v>
      </c>
      <c r="CC200" s="120" t="s">
        <v>260</v>
      </c>
      <c r="CD200" s="121">
        <v>277</v>
      </c>
      <c r="CN200" s="120" t="s">
        <v>176</v>
      </c>
      <c r="CP200" s="120" t="s">
        <v>1590</v>
      </c>
      <c r="CQ200" s="120" t="s">
        <v>568</v>
      </c>
      <c r="CU200" s="120" t="s">
        <v>126</v>
      </c>
      <c r="CV200" s="120" t="s">
        <v>1344</v>
      </c>
      <c r="CW200" s="120" t="s">
        <v>1849</v>
      </c>
    </row>
    <row r="201" spans="1:101" x14ac:dyDescent="0.3">
      <c r="A201" s="120" t="s">
        <v>1332</v>
      </c>
      <c r="B201" s="120" t="s">
        <v>1333</v>
      </c>
      <c r="C201" s="120" t="s">
        <v>1479</v>
      </c>
      <c r="D201" s="120" t="s">
        <v>1480</v>
      </c>
      <c r="E201" s="120" t="s">
        <v>1481</v>
      </c>
      <c r="F201" s="120" t="s">
        <v>1482</v>
      </c>
      <c r="G201" s="120" t="s">
        <v>157</v>
      </c>
      <c r="I201" s="121">
        <v>0.27700000000000002</v>
      </c>
      <c r="M201" s="120" t="s">
        <v>528</v>
      </c>
      <c r="N201" s="120" t="s">
        <v>109</v>
      </c>
      <c r="O201" s="120">
        <v>88.2</v>
      </c>
      <c r="P201" s="120" t="s">
        <v>102</v>
      </c>
      <c r="Q201" s="120" t="s">
        <v>102</v>
      </c>
      <c r="R201" t="str">
        <f>IFERROR(VLOOKUP(S201,'[1]Effects Code'!$C:$D,2,FALSE), S201)</f>
        <v>Survival</v>
      </c>
      <c r="S201" s="120" t="s">
        <v>233</v>
      </c>
      <c r="T201" s="120">
        <v>7</v>
      </c>
      <c r="U201" s="120" t="s">
        <v>122</v>
      </c>
      <c r="V201" s="120" t="str">
        <f t="shared" si="3"/>
        <v>Cyprinidae, 7</v>
      </c>
      <c r="W201" s="120" t="s">
        <v>526</v>
      </c>
      <c r="X201" s="120">
        <v>17878</v>
      </c>
      <c r="Y201" s="123">
        <v>1198111</v>
      </c>
      <c r="Z201" s="120">
        <v>1987</v>
      </c>
      <c r="AA201" s="120" t="s">
        <v>1586</v>
      </c>
      <c r="AB201" s="120" t="s">
        <v>1587</v>
      </c>
      <c r="AC201" s="120" t="s">
        <v>1721</v>
      </c>
      <c r="AD201" s="121">
        <v>0.27700000000000002</v>
      </c>
      <c r="AE201" s="121"/>
      <c r="AF201" s="120" t="s">
        <v>528</v>
      </c>
      <c r="AG201" s="120" t="s">
        <v>314</v>
      </c>
      <c r="AH201" s="120" t="s">
        <v>397</v>
      </c>
      <c r="AI201" s="120">
        <v>1</v>
      </c>
      <c r="AL201" s="120" t="s">
        <v>1504</v>
      </c>
      <c r="AM201" s="120" t="s">
        <v>110</v>
      </c>
      <c r="AN201" s="120" t="s">
        <v>1342</v>
      </c>
      <c r="AO201" s="120" t="s">
        <v>525</v>
      </c>
      <c r="AP201" s="120" t="s">
        <v>119</v>
      </c>
      <c r="AQ201" s="120" t="s">
        <v>526</v>
      </c>
      <c r="AR201" s="120">
        <v>333415</v>
      </c>
      <c r="AT201" s="120">
        <v>7</v>
      </c>
      <c r="AY201" s="120" t="s">
        <v>122</v>
      </c>
      <c r="BE201" s="120" t="s">
        <v>158</v>
      </c>
      <c r="BG201" s="120">
        <v>277</v>
      </c>
      <c r="BL201" s="120" t="s">
        <v>544</v>
      </c>
      <c r="BN201" s="120">
        <v>277</v>
      </c>
      <c r="BT201" s="121"/>
      <c r="BV201" s="121"/>
      <c r="CD201" s="121"/>
      <c r="CM201" s="120">
        <v>5</v>
      </c>
      <c r="CN201" s="120" t="s">
        <v>176</v>
      </c>
      <c r="CO201" s="120" t="s">
        <v>1850</v>
      </c>
      <c r="CP201" s="120" t="s">
        <v>1590</v>
      </c>
      <c r="CQ201" s="120" t="s">
        <v>568</v>
      </c>
      <c r="CU201" s="120" t="s">
        <v>126</v>
      </c>
      <c r="CV201" s="120" t="s">
        <v>123</v>
      </c>
      <c r="CW201" s="120" t="s">
        <v>1810</v>
      </c>
    </row>
    <row r="202" spans="1:101" x14ac:dyDescent="0.3">
      <c r="A202" s="120" t="s">
        <v>1332</v>
      </c>
      <c r="B202" s="120" t="s">
        <v>1764</v>
      </c>
      <c r="C202" s="120" t="s">
        <v>1765</v>
      </c>
      <c r="D202" s="120" t="s">
        <v>1766</v>
      </c>
      <c r="E202" s="120" t="s">
        <v>1767</v>
      </c>
      <c r="F202" s="120" t="s">
        <v>1768</v>
      </c>
      <c r="G202" s="120" t="s">
        <v>143</v>
      </c>
      <c r="I202" s="121">
        <v>0.28000000000000003</v>
      </c>
      <c r="M202" s="120" t="s">
        <v>528</v>
      </c>
      <c r="N202" s="120" t="s">
        <v>109</v>
      </c>
      <c r="O202" s="120">
        <v>100</v>
      </c>
      <c r="P202" s="120" t="s">
        <v>172</v>
      </c>
      <c r="Q202" s="120" t="s">
        <v>173</v>
      </c>
      <c r="R202" t="str">
        <f>IFERROR(VLOOKUP(S202,'[1]Effects Code'!$C:$D,2,FALSE), S202)</f>
        <v>Acetylcholinesterase</v>
      </c>
      <c r="S202" s="120" t="s">
        <v>174</v>
      </c>
      <c r="T202" s="120">
        <v>30</v>
      </c>
      <c r="U202" s="120" t="s">
        <v>122</v>
      </c>
      <c r="V202" s="120" t="str">
        <f t="shared" si="3"/>
        <v>Cichlidae, 30</v>
      </c>
      <c r="W202" s="120" t="s">
        <v>526</v>
      </c>
      <c r="X202" s="120">
        <v>120739</v>
      </c>
      <c r="Y202" s="123">
        <v>1338641</v>
      </c>
      <c r="Z202" s="120">
        <v>2007</v>
      </c>
      <c r="AA202" s="120" t="s">
        <v>1851</v>
      </c>
      <c r="AB202" s="120" t="s">
        <v>1852</v>
      </c>
      <c r="AC202" s="120" t="s">
        <v>1853</v>
      </c>
      <c r="AD202" s="121">
        <v>0.28000000000000003</v>
      </c>
      <c r="AE202" s="121"/>
      <c r="AF202" s="120" t="s">
        <v>528</v>
      </c>
      <c r="AI202" s="120">
        <v>485</v>
      </c>
      <c r="AL202" s="120" t="s">
        <v>220</v>
      </c>
      <c r="AM202" s="120" t="s">
        <v>110</v>
      </c>
      <c r="AN202" s="120" t="s">
        <v>1491</v>
      </c>
      <c r="AO202" s="120" t="s">
        <v>525</v>
      </c>
      <c r="AP202" s="120" t="s">
        <v>119</v>
      </c>
      <c r="AQ202" s="120" t="s">
        <v>526</v>
      </c>
      <c r="AR202" s="120">
        <v>333415</v>
      </c>
      <c r="AT202" s="120">
        <v>30</v>
      </c>
      <c r="AY202" s="120" t="s">
        <v>122</v>
      </c>
      <c r="BE202" s="120" t="s">
        <v>123</v>
      </c>
      <c r="BG202" s="120">
        <v>0.28000000000000003</v>
      </c>
      <c r="BL202" s="120" t="s">
        <v>528</v>
      </c>
      <c r="BN202" s="121">
        <v>0.28000000000000003</v>
      </c>
      <c r="CD202" s="121"/>
      <c r="CM202" s="120">
        <v>2</v>
      </c>
      <c r="CN202" s="120" t="s">
        <v>125</v>
      </c>
      <c r="CO202" s="120" t="s">
        <v>1854</v>
      </c>
      <c r="CU202" s="120" t="s">
        <v>126</v>
      </c>
      <c r="CV202" s="120" t="s">
        <v>187</v>
      </c>
      <c r="CW202" s="120" t="s">
        <v>1855</v>
      </c>
    </row>
    <row r="203" spans="1:101" x14ac:dyDescent="0.3">
      <c r="A203" s="120" t="s">
        <v>1332</v>
      </c>
      <c r="B203" s="120" t="s">
        <v>1764</v>
      </c>
      <c r="C203" s="120" t="s">
        <v>1765</v>
      </c>
      <c r="D203" s="120" t="s">
        <v>1766</v>
      </c>
      <c r="E203" s="120" t="s">
        <v>1767</v>
      </c>
      <c r="F203" s="120" t="s">
        <v>1768</v>
      </c>
      <c r="G203" s="120" t="s">
        <v>143</v>
      </c>
      <c r="I203" s="121">
        <v>0.28000000000000003</v>
      </c>
      <c r="M203" s="120" t="s">
        <v>528</v>
      </c>
      <c r="N203" s="120" t="s">
        <v>109</v>
      </c>
      <c r="O203" s="120">
        <v>100</v>
      </c>
      <c r="P203" s="120" t="s">
        <v>172</v>
      </c>
      <c r="Q203" s="120" t="s">
        <v>172</v>
      </c>
      <c r="R203" t="str">
        <f>IFERROR(VLOOKUP(S203,'[1]Effects Code'!$C:$D,2,FALSE), S203)</f>
        <v>Glutathione (reduced glutathione)</v>
      </c>
      <c r="S203" s="120" t="s">
        <v>1774</v>
      </c>
      <c r="T203" s="120">
        <v>30</v>
      </c>
      <c r="U203" s="120" t="s">
        <v>122</v>
      </c>
      <c r="V203" s="120" t="str">
        <f t="shared" si="3"/>
        <v>Cichlidae, 30</v>
      </c>
      <c r="W203" s="120" t="s">
        <v>526</v>
      </c>
      <c r="X203" s="120">
        <v>120739</v>
      </c>
      <c r="Y203" s="123">
        <v>1338640</v>
      </c>
      <c r="Z203" s="120">
        <v>2007</v>
      </c>
      <c r="AA203" s="120" t="s">
        <v>1851</v>
      </c>
      <c r="AB203" s="120" t="s">
        <v>1852</v>
      </c>
      <c r="AC203" s="120" t="s">
        <v>1853</v>
      </c>
      <c r="AD203" s="121">
        <v>0.28000000000000003</v>
      </c>
      <c r="AE203" s="121"/>
      <c r="AF203" s="120" t="s">
        <v>528</v>
      </c>
      <c r="AI203" s="120">
        <v>485</v>
      </c>
      <c r="AL203" s="120" t="s">
        <v>220</v>
      </c>
      <c r="AM203" s="120" t="s">
        <v>110</v>
      </c>
      <c r="AN203" s="120" t="s">
        <v>1491</v>
      </c>
      <c r="AO203" s="120" t="s">
        <v>525</v>
      </c>
      <c r="AP203" s="120" t="s">
        <v>119</v>
      </c>
      <c r="AQ203" s="120" t="s">
        <v>526</v>
      </c>
      <c r="AR203" s="120">
        <v>333415</v>
      </c>
      <c r="AT203" s="120">
        <v>30</v>
      </c>
      <c r="AY203" s="120" t="s">
        <v>122</v>
      </c>
      <c r="BE203" s="120" t="s">
        <v>123</v>
      </c>
      <c r="BG203" s="120">
        <v>0.28000000000000003</v>
      </c>
      <c r="BL203" s="120" t="s">
        <v>528</v>
      </c>
      <c r="BN203" s="121">
        <v>0.28000000000000003</v>
      </c>
      <c r="CD203" s="121"/>
      <c r="CM203" s="120">
        <v>2</v>
      </c>
      <c r="CN203" s="120" t="s">
        <v>125</v>
      </c>
      <c r="CO203" s="120" t="s">
        <v>1854</v>
      </c>
      <c r="CU203" s="120" t="s">
        <v>126</v>
      </c>
      <c r="CV203" s="120" t="s">
        <v>187</v>
      </c>
      <c r="CW203" s="120" t="s">
        <v>1856</v>
      </c>
    </row>
    <row r="204" spans="1:101" x14ac:dyDescent="0.3">
      <c r="A204" s="120" t="s">
        <v>1332</v>
      </c>
      <c r="B204" s="120" t="s">
        <v>1764</v>
      </c>
      <c r="C204" s="120" t="s">
        <v>1765</v>
      </c>
      <c r="D204" s="120" t="s">
        <v>1766</v>
      </c>
      <c r="E204" s="120" t="s">
        <v>1767</v>
      </c>
      <c r="F204" s="120" t="s">
        <v>1768</v>
      </c>
      <c r="G204" s="120" t="s">
        <v>108</v>
      </c>
      <c r="I204" s="121">
        <v>0.28000000000000003</v>
      </c>
      <c r="M204" s="120" t="s">
        <v>528</v>
      </c>
      <c r="N204" s="120" t="s">
        <v>109</v>
      </c>
      <c r="O204" s="120">
        <v>100</v>
      </c>
      <c r="P204" s="120" t="s">
        <v>102</v>
      </c>
      <c r="Q204" s="120" t="s">
        <v>102</v>
      </c>
      <c r="R204" t="str">
        <f>IFERROR(VLOOKUP(S204,'[1]Effects Code'!$C:$D,2,FALSE), S204)</f>
        <v>Mortality</v>
      </c>
      <c r="S204" s="120" t="s">
        <v>184</v>
      </c>
      <c r="T204" s="120">
        <v>4</v>
      </c>
      <c r="U204" s="120" t="s">
        <v>122</v>
      </c>
      <c r="V204" s="120" t="str">
        <f t="shared" si="3"/>
        <v>Cichlidae, 4</v>
      </c>
      <c r="W204" s="120" t="s">
        <v>526</v>
      </c>
      <c r="X204" s="120">
        <v>120740</v>
      </c>
      <c r="Y204" s="123">
        <v>1338628</v>
      </c>
      <c r="Z204" s="120">
        <v>2009</v>
      </c>
      <c r="AA204" s="120" t="s">
        <v>1857</v>
      </c>
      <c r="AB204" s="120" t="s">
        <v>1858</v>
      </c>
      <c r="AC204" s="120" t="s">
        <v>1859</v>
      </c>
      <c r="AD204" s="121">
        <v>0.28000000000000003</v>
      </c>
      <c r="AE204" s="121"/>
      <c r="AF204" s="120" t="s">
        <v>528</v>
      </c>
      <c r="AI204" s="120">
        <v>485</v>
      </c>
      <c r="AL204" s="120" t="s">
        <v>220</v>
      </c>
      <c r="AM204" s="120" t="s">
        <v>110</v>
      </c>
      <c r="AN204" s="120" t="s">
        <v>1491</v>
      </c>
      <c r="AO204" s="120" t="s">
        <v>525</v>
      </c>
      <c r="AP204" s="120" t="s">
        <v>119</v>
      </c>
      <c r="AQ204" s="120" t="s">
        <v>526</v>
      </c>
      <c r="AR204" s="120">
        <v>333415</v>
      </c>
      <c r="AT204" s="120">
        <v>96</v>
      </c>
      <c r="AY204" s="120" t="s">
        <v>276</v>
      </c>
      <c r="BE204" s="120" t="s">
        <v>123</v>
      </c>
      <c r="BG204" s="120">
        <v>0.28000000000000003</v>
      </c>
      <c r="BL204" s="120" t="s">
        <v>528</v>
      </c>
      <c r="BN204" s="121">
        <v>0.28000000000000003</v>
      </c>
      <c r="CD204" s="121"/>
      <c r="CM204" s="120">
        <v>4</v>
      </c>
      <c r="CN204" s="120" t="s">
        <v>125</v>
      </c>
      <c r="CO204" s="120" t="s">
        <v>1854</v>
      </c>
      <c r="CU204" s="120" t="s">
        <v>126</v>
      </c>
      <c r="CV204" s="120" t="s">
        <v>187</v>
      </c>
      <c r="CW204" s="120" t="s">
        <v>1860</v>
      </c>
    </row>
    <row r="205" spans="1:101" x14ac:dyDescent="0.3">
      <c r="A205" s="120" t="s">
        <v>1332</v>
      </c>
      <c r="B205" s="120" t="s">
        <v>1764</v>
      </c>
      <c r="C205" s="120" t="s">
        <v>1765</v>
      </c>
      <c r="D205" s="120" t="s">
        <v>1766</v>
      </c>
      <c r="E205" s="120" t="s">
        <v>1767</v>
      </c>
      <c r="F205" s="120" t="s">
        <v>1768</v>
      </c>
      <c r="G205" s="120" t="s">
        <v>143</v>
      </c>
      <c r="I205" s="121">
        <v>0.28000000000000003</v>
      </c>
      <c r="M205" s="120" t="s">
        <v>528</v>
      </c>
      <c r="N205" s="120" t="s">
        <v>109</v>
      </c>
      <c r="O205" s="120">
        <v>100</v>
      </c>
      <c r="P205" s="120" t="s">
        <v>172</v>
      </c>
      <c r="Q205" s="120" t="s">
        <v>172</v>
      </c>
      <c r="R205" t="str">
        <f>IFERROR(VLOOKUP(S205,'[1]Effects Code'!$C:$D,2,FALSE), S205)</f>
        <v>Protein, total</v>
      </c>
      <c r="S205" s="120" t="s">
        <v>1861</v>
      </c>
      <c r="T205" s="120">
        <v>30</v>
      </c>
      <c r="U205" s="120" t="s">
        <v>122</v>
      </c>
      <c r="V205" s="120" t="str">
        <f t="shared" si="3"/>
        <v>Cichlidae, 30</v>
      </c>
      <c r="W205" s="120" t="s">
        <v>526</v>
      </c>
      <c r="X205" s="120">
        <v>120740</v>
      </c>
      <c r="Y205" s="123">
        <v>1338637</v>
      </c>
      <c r="Z205" s="120">
        <v>2009</v>
      </c>
      <c r="AA205" s="120" t="s">
        <v>1857</v>
      </c>
      <c r="AB205" s="120" t="s">
        <v>1858</v>
      </c>
      <c r="AC205" s="120" t="s">
        <v>1859</v>
      </c>
      <c r="AD205" s="121">
        <v>0.28000000000000003</v>
      </c>
      <c r="AE205" s="121"/>
      <c r="AF205" s="120" t="s">
        <v>528</v>
      </c>
      <c r="AI205" s="120">
        <v>485</v>
      </c>
      <c r="AL205" s="120" t="s">
        <v>220</v>
      </c>
      <c r="AM205" s="120" t="s">
        <v>110</v>
      </c>
      <c r="AN205" s="120" t="s">
        <v>1491</v>
      </c>
      <c r="AO205" s="120" t="s">
        <v>525</v>
      </c>
      <c r="AP205" s="120" t="s">
        <v>119</v>
      </c>
      <c r="AQ205" s="120" t="s">
        <v>526</v>
      </c>
      <c r="AR205" s="120">
        <v>333415</v>
      </c>
      <c r="AT205" s="120">
        <v>30</v>
      </c>
      <c r="AY205" s="120" t="s">
        <v>122</v>
      </c>
      <c r="BE205" s="120" t="s">
        <v>123</v>
      </c>
      <c r="BG205" s="120">
        <v>0.28000000000000003</v>
      </c>
      <c r="BL205" s="120" t="s">
        <v>528</v>
      </c>
      <c r="BN205" s="121">
        <v>0.28000000000000003</v>
      </c>
      <c r="CD205" s="121"/>
      <c r="CM205" s="120">
        <v>2</v>
      </c>
      <c r="CN205" s="120" t="s">
        <v>125</v>
      </c>
      <c r="CO205" s="120" t="s">
        <v>1854</v>
      </c>
      <c r="CU205" s="120" t="s">
        <v>126</v>
      </c>
      <c r="CV205" s="120" t="s">
        <v>1344</v>
      </c>
      <c r="CW205" s="120" t="s">
        <v>1862</v>
      </c>
    </row>
    <row r="206" spans="1:101" x14ac:dyDescent="0.3">
      <c r="A206" s="120" t="s">
        <v>1332</v>
      </c>
      <c r="B206" s="120" t="s">
        <v>1764</v>
      </c>
      <c r="C206" s="120" t="s">
        <v>1765</v>
      </c>
      <c r="D206" s="120" t="s">
        <v>1766</v>
      </c>
      <c r="E206" s="120" t="s">
        <v>1767</v>
      </c>
      <c r="F206" s="120" t="s">
        <v>1768</v>
      </c>
      <c r="G206" s="120" t="s">
        <v>143</v>
      </c>
      <c r="I206" s="121">
        <v>0.28000000000000003</v>
      </c>
      <c r="M206" s="120" t="s">
        <v>528</v>
      </c>
      <c r="N206" s="120" t="s">
        <v>109</v>
      </c>
      <c r="O206" s="120">
        <v>100</v>
      </c>
      <c r="P206" s="120" t="s">
        <v>172</v>
      </c>
      <c r="Q206" s="120" t="s">
        <v>172</v>
      </c>
      <c r="R206" t="str">
        <f>IFERROR(VLOOKUP(S206,'[1]Effects Code'!$C:$D,2,FALSE), S206)</f>
        <v>Protein, total</v>
      </c>
      <c r="S206" s="120" t="s">
        <v>1861</v>
      </c>
      <c r="T206" s="120">
        <v>30</v>
      </c>
      <c r="U206" s="120" t="s">
        <v>122</v>
      </c>
      <c r="V206" s="120" t="str">
        <f t="shared" si="3"/>
        <v>Cichlidae, 30</v>
      </c>
      <c r="W206" s="120" t="s">
        <v>526</v>
      </c>
      <c r="X206" s="120">
        <v>120740</v>
      </c>
      <c r="Y206" s="123">
        <v>1338638</v>
      </c>
      <c r="Z206" s="120">
        <v>2009</v>
      </c>
      <c r="AA206" s="120" t="s">
        <v>1857</v>
      </c>
      <c r="AB206" s="120" t="s">
        <v>1858</v>
      </c>
      <c r="AC206" s="120" t="s">
        <v>1859</v>
      </c>
      <c r="AD206" s="121">
        <v>0.28000000000000003</v>
      </c>
      <c r="AE206" s="121"/>
      <c r="AF206" s="120" t="s">
        <v>528</v>
      </c>
      <c r="AI206" s="120">
        <v>485</v>
      </c>
      <c r="AL206" s="120" t="s">
        <v>220</v>
      </c>
      <c r="AM206" s="120" t="s">
        <v>110</v>
      </c>
      <c r="AN206" s="120" t="s">
        <v>1491</v>
      </c>
      <c r="AO206" s="120" t="s">
        <v>525</v>
      </c>
      <c r="AP206" s="120" t="s">
        <v>119</v>
      </c>
      <c r="AQ206" s="120" t="s">
        <v>526</v>
      </c>
      <c r="AR206" s="120">
        <v>333415</v>
      </c>
      <c r="AT206" s="120">
        <v>30</v>
      </c>
      <c r="AY206" s="120" t="s">
        <v>122</v>
      </c>
      <c r="BE206" s="120" t="s">
        <v>123</v>
      </c>
      <c r="BG206" s="120">
        <v>0.28000000000000003</v>
      </c>
      <c r="BL206" s="120" t="s">
        <v>528</v>
      </c>
      <c r="BN206" s="121">
        <v>0.28000000000000003</v>
      </c>
      <c r="CD206" s="121"/>
      <c r="CM206" s="120">
        <v>2</v>
      </c>
      <c r="CN206" s="120" t="s">
        <v>125</v>
      </c>
      <c r="CO206" s="120" t="s">
        <v>1854</v>
      </c>
      <c r="CU206" s="120" t="s">
        <v>126</v>
      </c>
      <c r="CV206" s="120" t="s">
        <v>1344</v>
      </c>
      <c r="CW206" s="120" t="s">
        <v>1863</v>
      </c>
    </row>
    <row r="207" spans="1:101" x14ac:dyDescent="0.3">
      <c r="A207" s="120" t="s">
        <v>1332</v>
      </c>
      <c r="B207" s="120" t="s">
        <v>1333</v>
      </c>
      <c r="C207" s="120" t="s">
        <v>1479</v>
      </c>
      <c r="D207" s="120" t="s">
        <v>1480</v>
      </c>
      <c r="E207" s="120" t="s">
        <v>1481</v>
      </c>
      <c r="F207" s="120" t="s">
        <v>1482</v>
      </c>
      <c r="G207" s="120" t="s">
        <v>157</v>
      </c>
      <c r="I207" s="121">
        <v>0.28499999999999998</v>
      </c>
      <c r="J207" s="120" t="s">
        <v>143</v>
      </c>
      <c r="K207" s="120" t="s">
        <v>260</v>
      </c>
      <c r="L207" s="121">
        <v>0.28499999999999998</v>
      </c>
      <c r="M207" s="120" t="s">
        <v>528</v>
      </c>
      <c r="N207" s="120" t="s">
        <v>109</v>
      </c>
      <c r="O207" s="120">
        <v>88.2</v>
      </c>
      <c r="P207" s="120" t="s">
        <v>154</v>
      </c>
      <c r="Q207" s="120" t="s">
        <v>154</v>
      </c>
      <c r="R207" t="str">
        <f>IFERROR(VLOOKUP(S207,'[1]Effects Code'!$C:$D,2,FALSE), S207)</f>
        <v>Dry weight (AQUIRE only)</v>
      </c>
      <c r="S207" s="120" t="s">
        <v>1585</v>
      </c>
      <c r="T207" s="120">
        <v>12</v>
      </c>
      <c r="U207" s="120" t="s">
        <v>122</v>
      </c>
      <c r="V207" s="120" t="str">
        <f t="shared" si="3"/>
        <v>Cyprinidae, 12</v>
      </c>
      <c r="W207" s="120" t="s">
        <v>526</v>
      </c>
      <c r="X207" s="120">
        <v>5313</v>
      </c>
      <c r="Y207" s="123">
        <v>1333120</v>
      </c>
      <c r="Z207" s="120">
        <v>1989</v>
      </c>
      <c r="AA207" s="120" t="s">
        <v>1586</v>
      </c>
      <c r="AB207" s="120" t="s">
        <v>1587</v>
      </c>
      <c r="AC207" s="120" t="s">
        <v>1588</v>
      </c>
      <c r="AD207" s="121">
        <v>0.28499999999999998</v>
      </c>
      <c r="AE207" s="121">
        <v>0.28499999999999998</v>
      </c>
      <c r="AF207" s="120" t="s">
        <v>528</v>
      </c>
      <c r="AG207" s="120" t="s">
        <v>314</v>
      </c>
      <c r="AH207" s="120" t="s">
        <v>397</v>
      </c>
      <c r="AI207" s="120">
        <v>1</v>
      </c>
      <c r="AL207" s="120" t="s">
        <v>1504</v>
      </c>
      <c r="AM207" s="120" t="s">
        <v>110</v>
      </c>
      <c r="AN207" s="120" t="s">
        <v>1342</v>
      </c>
      <c r="AO207" s="120" t="s">
        <v>525</v>
      </c>
      <c r="AP207" s="120" t="s">
        <v>119</v>
      </c>
      <c r="AQ207" s="120" t="s">
        <v>526</v>
      </c>
      <c r="AR207" s="120">
        <v>333415</v>
      </c>
      <c r="AT207" s="120">
        <v>12</v>
      </c>
      <c r="AY207" s="120" t="s">
        <v>122</v>
      </c>
      <c r="BE207" s="120" t="s">
        <v>158</v>
      </c>
      <c r="BG207" s="120">
        <v>285</v>
      </c>
      <c r="BL207" s="120" t="s">
        <v>544</v>
      </c>
      <c r="BN207" s="121">
        <v>285</v>
      </c>
      <c r="BW207" s="120" t="s">
        <v>260</v>
      </c>
      <c r="BX207" s="120">
        <v>285</v>
      </c>
      <c r="CC207" s="120" t="s">
        <v>260</v>
      </c>
      <c r="CD207" s="121">
        <v>285</v>
      </c>
      <c r="CN207" s="120" t="s">
        <v>176</v>
      </c>
      <c r="CP207" s="120" t="s">
        <v>1590</v>
      </c>
      <c r="CQ207" s="120" t="s">
        <v>568</v>
      </c>
      <c r="CU207" s="120" t="s">
        <v>126</v>
      </c>
      <c r="CV207" s="120" t="s">
        <v>1344</v>
      </c>
      <c r="CW207" s="120" t="s">
        <v>1864</v>
      </c>
    </row>
    <row r="208" spans="1:101" x14ac:dyDescent="0.3">
      <c r="A208" s="120" t="s">
        <v>1332</v>
      </c>
      <c r="B208" s="120" t="s">
        <v>1333</v>
      </c>
      <c r="C208" s="120" t="s">
        <v>1479</v>
      </c>
      <c r="D208" s="120" t="s">
        <v>1480</v>
      </c>
      <c r="E208" s="120" t="s">
        <v>1481</v>
      </c>
      <c r="F208" s="120" t="s">
        <v>1482</v>
      </c>
      <c r="G208" s="120" t="s">
        <v>157</v>
      </c>
      <c r="I208" s="121">
        <v>0.28499999999999998</v>
      </c>
      <c r="J208" s="120" t="s">
        <v>143</v>
      </c>
      <c r="K208" s="120" t="s">
        <v>260</v>
      </c>
      <c r="L208" s="121">
        <v>0.28499999999999998</v>
      </c>
      <c r="M208" s="120" t="s">
        <v>528</v>
      </c>
      <c r="N208" s="120" t="s">
        <v>109</v>
      </c>
      <c r="O208" s="120">
        <v>88.2</v>
      </c>
      <c r="P208" s="120" t="s">
        <v>102</v>
      </c>
      <c r="Q208" s="120" t="s">
        <v>102</v>
      </c>
      <c r="R208" t="str">
        <f>IFERROR(VLOOKUP(S208,'[1]Effects Code'!$C:$D,2,FALSE), S208)</f>
        <v>Survival</v>
      </c>
      <c r="S208" s="120" t="s">
        <v>233</v>
      </c>
      <c r="T208" s="120">
        <v>12</v>
      </c>
      <c r="U208" s="120" t="s">
        <v>122</v>
      </c>
      <c r="V208" s="120" t="str">
        <f t="shared" si="3"/>
        <v>Cyprinidae, 12</v>
      </c>
      <c r="W208" s="120" t="s">
        <v>526</v>
      </c>
      <c r="X208" s="120">
        <v>5313</v>
      </c>
      <c r="Y208" s="123">
        <v>1333119</v>
      </c>
      <c r="Z208" s="120">
        <v>1989</v>
      </c>
      <c r="AA208" s="120" t="s">
        <v>1586</v>
      </c>
      <c r="AB208" s="120" t="s">
        <v>1587</v>
      </c>
      <c r="AC208" s="120" t="s">
        <v>1588</v>
      </c>
      <c r="AD208" s="121">
        <v>0.28499999999999998</v>
      </c>
      <c r="AE208" s="121">
        <v>0.28499999999999998</v>
      </c>
      <c r="AF208" s="120" t="s">
        <v>528</v>
      </c>
      <c r="AG208" s="120" t="s">
        <v>314</v>
      </c>
      <c r="AH208" s="120" t="s">
        <v>397</v>
      </c>
      <c r="AI208" s="120">
        <v>1</v>
      </c>
      <c r="AL208" s="120" t="s">
        <v>1504</v>
      </c>
      <c r="AM208" s="120" t="s">
        <v>110</v>
      </c>
      <c r="AN208" s="120" t="s">
        <v>1342</v>
      </c>
      <c r="AO208" s="120" t="s">
        <v>525</v>
      </c>
      <c r="AP208" s="120" t="s">
        <v>119</v>
      </c>
      <c r="AQ208" s="120" t="s">
        <v>526</v>
      </c>
      <c r="AR208" s="120">
        <v>333415</v>
      </c>
      <c r="AT208" s="120">
        <v>12</v>
      </c>
      <c r="AY208" s="120" t="s">
        <v>122</v>
      </c>
      <c r="BE208" s="120" t="s">
        <v>158</v>
      </c>
      <c r="BG208" s="120">
        <v>285</v>
      </c>
      <c r="BL208" s="120" t="s">
        <v>544</v>
      </c>
      <c r="BN208" s="121">
        <v>285</v>
      </c>
      <c r="BW208" s="120" t="s">
        <v>260</v>
      </c>
      <c r="BX208" s="120">
        <v>285</v>
      </c>
      <c r="CC208" s="120" t="s">
        <v>260</v>
      </c>
      <c r="CD208" s="121">
        <v>285</v>
      </c>
      <c r="CN208" s="120" t="s">
        <v>176</v>
      </c>
      <c r="CP208" s="120" t="s">
        <v>1590</v>
      </c>
      <c r="CQ208" s="120" t="s">
        <v>568</v>
      </c>
      <c r="CU208" s="120" t="s">
        <v>126</v>
      </c>
      <c r="CV208" s="120" t="s">
        <v>1344</v>
      </c>
      <c r="CW208" s="120" t="s">
        <v>1864</v>
      </c>
    </row>
    <row r="209" spans="1:101" x14ac:dyDescent="0.3">
      <c r="A209" s="120" t="s">
        <v>1332</v>
      </c>
      <c r="B209" s="120" t="s">
        <v>1333</v>
      </c>
      <c r="C209" s="120" t="s">
        <v>1479</v>
      </c>
      <c r="D209" s="120" t="s">
        <v>1480</v>
      </c>
      <c r="E209" s="120" t="s">
        <v>1481</v>
      </c>
      <c r="F209" s="120" t="s">
        <v>1482</v>
      </c>
      <c r="G209" s="120" t="s">
        <v>157</v>
      </c>
      <c r="I209" s="121">
        <v>0.28499999999999998</v>
      </c>
      <c r="M209" s="120" t="s">
        <v>528</v>
      </c>
      <c r="N209" s="120" t="s">
        <v>109</v>
      </c>
      <c r="O209" s="120">
        <v>88.2</v>
      </c>
      <c r="P209" s="120" t="s">
        <v>102</v>
      </c>
      <c r="Q209" s="120" t="s">
        <v>102</v>
      </c>
      <c r="R209" t="str">
        <f>IFERROR(VLOOKUP(S209,'[1]Effects Code'!$C:$D,2,FALSE), S209)</f>
        <v>Hatch</v>
      </c>
      <c r="S209" s="120" t="s">
        <v>116</v>
      </c>
      <c r="T209" s="120">
        <v>32</v>
      </c>
      <c r="U209" s="120" t="s">
        <v>122</v>
      </c>
      <c r="V209" s="120" t="str">
        <f t="shared" si="3"/>
        <v>Cyprinidae, 32</v>
      </c>
      <c r="W209" s="120" t="s">
        <v>526</v>
      </c>
      <c r="X209" s="120">
        <v>17878</v>
      </c>
      <c r="Y209" s="123">
        <v>1198109</v>
      </c>
      <c r="Z209" s="120">
        <v>1987</v>
      </c>
      <c r="AA209" s="120" t="s">
        <v>1586</v>
      </c>
      <c r="AB209" s="120" t="s">
        <v>1587</v>
      </c>
      <c r="AC209" s="120" t="s">
        <v>1721</v>
      </c>
      <c r="AD209" s="121">
        <v>0.28499999999999998</v>
      </c>
      <c r="AE209" s="121"/>
      <c r="AF209" s="120" t="s">
        <v>528</v>
      </c>
      <c r="AG209" s="120" t="s">
        <v>314</v>
      </c>
      <c r="AH209" s="120" t="s">
        <v>397</v>
      </c>
      <c r="AI209" s="120">
        <v>1</v>
      </c>
      <c r="AJ209" s="120" t="s">
        <v>1464</v>
      </c>
      <c r="AK209" s="120" t="s">
        <v>276</v>
      </c>
      <c r="AL209" s="120" t="s">
        <v>148</v>
      </c>
      <c r="AM209" s="120" t="s">
        <v>110</v>
      </c>
      <c r="AN209" s="120" t="s">
        <v>1342</v>
      </c>
      <c r="AO209" s="120" t="s">
        <v>525</v>
      </c>
      <c r="AP209" s="120" t="s">
        <v>119</v>
      </c>
      <c r="AQ209" s="120" t="s">
        <v>526</v>
      </c>
      <c r="AR209" s="120">
        <v>333415</v>
      </c>
      <c r="AT209" s="120">
        <v>32</v>
      </c>
      <c r="AY209" s="120" t="s">
        <v>122</v>
      </c>
      <c r="BE209" s="120" t="s">
        <v>158</v>
      </c>
      <c r="BG209" s="120">
        <v>285</v>
      </c>
      <c r="BL209" s="120" t="s">
        <v>544</v>
      </c>
      <c r="BN209" s="120">
        <v>285</v>
      </c>
      <c r="BT209" s="121"/>
      <c r="BV209" s="121"/>
      <c r="CD209" s="121"/>
      <c r="CM209" s="120">
        <v>5</v>
      </c>
      <c r="CN209" s="120" t="s">
        <v>176</v>
      </c>
      <c r="CO209" s="120" t="s">
        <v>1865</v>
      </c>
      <c r="CP209" s="120" t="s">
        <v>1590</v>
      </c>
      <c r="CQ209" s="120" t="s">
        <v>568</v>
      </c>
      <c r="CU209" s="120" t="s">
        <v>126</v>
      </c>
      <c r="CV209" s="120" t="s">
        <v>123</v>
      </c>
      <c r="CW209" s="120" t="s">
        <v>1866</v>
      </c>
    </row>
    <row r="210" spans="1:101" x14ac:dyDescent="0.3">
      <c r="A210" s="120" t="s">
        <v>1332</v>
      </c>
      <c r="B210" s="120" t="s">
        <v>1333</v>
      </c>
      <c r="C210" s="120" t="s">
        <v>1479</v>
      </c>
      <c r="D210" s="120" t="s">
        <v>1480</v>
      </c>
      <c r="E210" s="120" t="s">
        <v>1481</v>
      </c>
      <c r="F210" s="120" t="s">
        <v>1482</v>
      </c>
      <c r="G210" s="120" t="s">
        <v>136</v>
      </c>
      <c r="I210" s="121">
        <v>0.28499999999999998</v>
      </c>
      <c r="M210" s="120" t="s">
        <v>528</v>
      </c>
      <c r="N210" s="120" t="s">
        <v>109</v>
      </c>
      <c r="O210" s="120">
        <v>88.2</v>
      </c>
      <c r="P210" s="120" t="s">
        <v>154</v>
      </c>
      <c r="Q210" s="120" t="s">
        <v>154</v>
      </c>
      <c r="R210" t="str">
        <f>IFERROR(VLOOKUP(S210,'[1]Effects Code'!$C:$D,2,FALSE), S210)</f>
        <v>Wet weight (AQUIRE only)</v>
      </c>
      <c r="S210" s="120" t="s">
        <v>1807</v>
      </c>
      <c r="T210" s="120">
        <v>32</v>
      </c>
      <c r="U210" s="120" t="s">
        <v>122</v>
      </c>
      <c r="V210" s="120" t="str">
        <f t="shared" si="3"/>
        <v>Cyprinidae, 32</v>
      </c>
      <c r="W210" s="120" t="s">
        <v>526</v>
      </c>
      <c r="X210" s="120">
        <v>17878</v>
      </c>
      <c r="Y210" s="123">
        <v>1198107</v>
      </c>
      <c r="Z210" s="120">
        <v>1987</v>
      </c>
      <c r="AA210" s="120" t="s">
        <v>1586</v>
      </c>
      <c r="AB210" s="120" t="s">
        <v>1587</v>
      </c>
      <c r="AC210" s="120" t="s">
        <v>1721</v>
      </c>
      <c r="AD210" s="121">
        <v>0.28499999999999998</v>
      </c>
      <c r="AE210" s="121"/>
      <c r="AF210" s="120" t="s">
        <v>528</v>
      </c>
      <c r="AG210" s="120" t="s">
        <v>314</v>
      </c>
      <c r="AH210" s="120" t="s">
        <v>397</v>
      </c>
      <c r="AI210" s="120">
        <v>1</v>
      </c>
      <c r="AJ210" s="120" t="s">
        <v>1464</v>
      </c>
      <c r="AK210" s="120" t="s">
        <v>276</v>
      </c>
      <c r="AL210" s="120" t="s">
        <v>148</v>
      </c>
      <c r="AM210" s="120" t="s">
        <v>110</v>
      </c>
      <c r="AN210" s="120" t="s">
        <v>1342</v>
      </c>
      <c r="AO210" s="120" t="s">
        <v>525</v>
      </c>
      <c r="AP210" s="120" t="s">
        <v>119</v>
      </c>
      <c r="AQ210" s="120" t="s">
        <v>526</v>
      </c>
      <c r="AR210" s="120">
        <v>333415</v>
      </c>
      <c r="AT210" s="120">
        <v>32</v>
      </c>
      <c r="AY210" s="120" t="s">
        <v>122</v>
      </c>
      <c r="BE210" s="120" t="s">
        <v>158</v>
      </c>
      <c r="BG210" s="120">
        <v>285</v>
      </c>
      <c r="BL210" s="120" t="s">
        <v>544</v>
      </c>
      <c r="BN210" s="120">
        <v>285</v>
      </c>
      <c r="BT210" s="121"/>
      <c r="BV210" s="121"/>
      <c r="CD210" s="121"/>
      <c r="CM210" s="120">
        <v>5</v>
      </c>
      <c r="CN210" s="120" t="s">
        <v>176</v>
      </c>
      <c r="CO210" s="120" t="s">
        <v>1865</v>
      </c>
      <c r="CP210" s="120" t="s">
        <v>1590</v>
      </c>
      <c r="CQ210" s="120" t="s">
        <v>568</v>
      </c>
      <c r="CU210" s="120" t="s">
        <v>126</v>
      </c>
      <c r="CV210" s="120" t="s">
        <v>123</v>
      </c>
      <c r="CW210" s="120" t="s">
        <v>619</v>
      </c>
    </row>
    <row r="211" spans="1:101" x14ac:dyDescent="0.3">
      <c r="A211" s="120" t="s">
        <v>1332</v>
      </c>
      <c r="B211" s="120" t="s">
        <v>1333</v>
      </c>
      <c r="C211" s="120" t="s">
        <v>1479</v>
      </c>
      <c r="D211" s="120" t="s">
        <v>1480</v>
      </c>
      <c r="E211" s="120" t="s">
        <v>1481</v>
      </c>
      <c r="F211" s="120" t="s">
        <v>1482</v>
      </c>
      <c r="G211" s="120" t="s">
        <v>136</v>
      </c>
      <c r="I211" s="121">
        <v>0.28499999999999998</v>
      </c>
      <c r="M211" s="120" t="s">
        <v>528</v>
      </c>
      <c r="N211" s="120" t="s">
        <v>109</v>
      </c>
      <c r="O211" s="120">
        <v>88.2</v>
      </c>
      <c r="P211" s="120" t="s">
        <v>102</v>
      </c>
      <c r="Q211" s="120" t="s">
        <v>102</v>
      </c>
      <c r="R211" t="str">
        <f>IFERROR(VLOOKUP(S211,'[1]Effects Code'!$C:$D,2,FALSE), S211)</f>
        <v>Survival</v>
      </c>
      <c r="S211" s="120" t="s">
        <v>233</v>
      </c>
      <c r="T211" s="120">
        <v>32</v>
      </c>
      <c r="U211" s="120" t="s">
        <v>122</v>
      </c>
      <c r="V211" s="120" t="str">
        <f t="shared" si="3"/>
        <v>Cyprinidae, 32</v>
      </c>
      <c r="W211" s="120" t="s">
        <v>526</v>
      </c>
      <c r="X211" s="120">
        <v>17878</v>
      </c>
      <c r="Y211" s="123">
        <v>1198106</v>
      </c>
      <c r="Z211" s="120">
        <v>1987</v>
      </c>
      <c r="AA211" s="120" t="s">
        <v>1586</v>
      </c>
      <c r="AB211" s="120" t="s">
        <v>1587</v>
      </c>
      <c r="AC211" s="120" t="s">
        <v>1721</v>
      </c>
      <c r="AD211" s="121">
        <v>0.28499999999999998</v>
      </c>
      <c r="AE211" s="121"/>
      <c r="AF211" s="120" t="s">
        <v>528</v>
      </c>
      <c r="AG211" s="120" t="s">
        <v>314</v>
      </c>
      <c r="AH211" s="120" t="s">
        <v>397</v>
      </c>
      <c r="AI211" s="120">
        <v>1</v>
      </c>
      <c r="AJ211" s="120" t="s">
        <v>1464</v>
      </c>
      <c r="AK211" s="120" t="s">
        <v>276</v>
      </c>
      <c r="AL211" s="120" t="s">
        <v>148</v>
      </c>
      <c r="AM211" s="120" t="s">
        <v>110</v>
      </c>
      <c r="AN211" s="120" t="s">
        <v>1342</v>
      </c>
      <c r="AO211" s="120" t="s">
        <v>525</v>
      </c>
      <c r="AP211" s="120" t="s">
        <v>119</v>
      </c>
      <c r="AQ211" s="120" t="s">
        <v>526</v>
      </c>
      <c r="AR211" s="120">
        <v>333415</v>
      </c>
      <c r="AT211" s="120">
        <v>32</v>
      </c>
      <c r="AY211" s="120" t="s">
        <v>122</v>
      </c>
      <c r="BE211" s="120" t="s">
        <v>158</v>
      </c>
      <c r="BG211" s="120">
        <v>285</v>
      </c>
      <c r="BL211" s="120" t="s">
        <v>544</v>
      </c>
      <c r="BN211" s="120">
        <v>285</v>
      </c>
      <c r="BT211" s="121"/>
      <c r="BV211" s="121"/>
      <c r="CD211" s="121"/>
      <c r="CM211" s="120">
        <v>5</v>
      </c>
      <c r="CN211" s="120" t="s">
        <v>176</v>
      </c>
      <c r="CO211" s="120" t="s">
        <v>1865</v>
      </c>
      <c r="CP211" s="120" t="s">
        <v>1590</v>
      </c>
      <c r="CQ211" s="120" t="s">
        <v>568</v>
      </c>
      <c r="CU211" s="120" t="s">
        <v>126</v>
      </c>
      <c r="CV211" s="120" t="s">
        <v>123</v>
      </c>
      <c r="CW211" s="120" t="s">
        <v>1867</v>
      </c>
    </row>
    <row r="212" spans="1:101" x14ac:dyDescent="0.3">
      <c r="A212" s="120" t="s">
        <v>1332</v>
      </c>
      <c r="B212" s="120" t="s">
        <v>1333</v>
      </c>
      <c r="C212" s="120" t="s">
        <v>1659</v>
      </c>
      <c r="D212" s="120" t="s">
        <v>1660</v>
      </c>
      <c r="E212" s="120" t="s">
        <v>1661</v>
      </c>
      <c r="F212" s="120" t="s">
        <v>1662</v>
      </c>
      <c r="G212" s="120" t="s">
        <v>185</v>
      </c>
      <c r="I212" s="121">
        <v>0.29399999999999998</v>
      </c>
      <c r="M212" s="120" t="s">
        <v>528</v>
      </c>
      <c r="N212" s="120" t="s">
        <v>109</v>
      </c>
      <c r="O212" s="120">
        <v>60</v>
      </c>
      <c r="P212" s="120" t="s">
        <v>102</v>
      </c>
      <c r="Q212" s="120" t="s">
        <v>102</v>
      </c>
      <c r="R212" t="str">
        <f>IFERROR(VLOOKUP(S212,'[1]Effects Code'!$C:$D,2,FALSE), S212)</f>
        <v>Mortality</v>
      </c>
      <c r="S212" s="120" t="s">
        <v>184</v>
      </c>
      <c r="T212" s="120">
        <v>3</v>
      </c>
      <c r="U212" s="120" t="s">
        <v>122</v>
      </c>
      <c r="V212" s="120" t="str">
        <f t="shared" si="3"/>
        <v>Cyprinidae, 3</v>
      </c>
      <c r="W212" s="120" t="s">
        <v>526</v>
      </c>
      <c r="X212" s="120">
        <v>153779</v>
      </c>
      <c r="Y212" s="123">
        <v>1338871</v>
      </c>
      <c r="Z212" s="120">
        <v>2010</v>
      </c>
      <c r="AA212" s="120" t="s">
        <v>1663</v>
      </c>
      <c r="AB212" s="120" t="s">
        <v>1664</v>
      </c>
      <c r="AC212" s="120" t="s">
        <v>1665</v>
      </c>
      <c r="AD212" s="121">
        <v>0.29399999999999998</v>
      </c>
      <c r="AE212" s="121"/>
      <c r="AF212" s="120" t="s">
        <v>528</v>
      </c>
      <c r="AH212" s="120" t="s">
        <v>147</v>
      </c>
      <c r="AI212" s="120">
        <v>1025</v>
      </c>
      <c r="AL212" s="120" t="s">
        <v>1516</v>
      </c>
      <c r="AM212" s="120" t="s">
        <v>110</v>
      </c>
      <c r="AN212" s="120" t="s">
        <v>1342</v>
      </c>
      <c r="AO212" s="120" t="s">
        <v>525</v>
      </c>
      <c r="AP212" s="120" t="s">
        <v>119</v>
      </c>
      <c r="AQ212" s="120" t="s">
        <v>526</v>
      </c>
      <c r="AR212" s="120">
        <v>333415</v>
      </c>
      <c r="AT212" s="120">
        <v>72</v>
      </c>
      <c r="AY212" s="120" t="s">
        <v>276</v>
      </c>
      <c r="BE212" s="120" t="s">
        <v>123</v>
      </c>
      <c r="BG212" s="120">
        <v>0.49</v>
      </c>
      <c r="BL212" s="120" t="s">
        <v>124</v>
      </c>
      <c r="BN212" s="121">
        <v>0.29399999999999998</v>
      </c>
      <c r="CD212" s="121"/>
      <c r="CM212" s="120">
        <v>4</v>
      </c>
      <c r="CN212" s="120" t="s">
        <v>125</v>
      </c>
      <c r="CU212" s="120" t="s">
        <v>126</v>
      </c>
      <c r="CV212" s="120" t="s">
        <v>545</v>
      </c>
      <c r="CW212" s="120" t="s">
        <v>1666</v>
      </c>
    </row>
    <row r="213" spans="1:101" x14ac:dyDescent="0.3">
      <c r="A213" s="120" t="s">
        <v>1332</v>
      </c>
      <c r="B213" s="120" t="s">
        <v>1483</v>
      </c>
      <c r="C213" s="120" t="s">
        <v>1868</v>
      </c>
      <c r="D213" s="120" t="s">
        <v>1869</v>
      </c>
      <c r="E213" s="120" t="s">
        <v>1870</v>
      </c>
      <c r="F213" s="120" t="s">
        <v>1871</v>
      </c>
      <c r="G213" s="120" t="s">
        <v>117</v>
      </c>
      <c r="I213" s="121">
        <v>0.3</v>
      </c>
      <c r="M213" s="120" t="s">
        <v>528</v>
      </c>
      <c r="N213" s="120" t="s">
        <v>109</v>
      </c>
      <c r="O213" s="120">
        <v>100</v>
      </c>
      <c r="P213" s="120" t="s">
        <v>172</v>
      </c>
      <c r="Q213" s="120" t="s">
        <v>173</v>
      </c>
      <c r="R213" t="str">
        <f>IFERROR(VLOOKUP(S213,'[1]Effects Code'!$C:$D,2,FALSE), S213)</f>
        <v>Alkaline phosphatase</v>
      </c>
      <c r="S213" s="120" t="s">
        <v>1872</v>
      </c>
      <c r="T213" s="120">
        <v>15</v>
      </c>
      <c r="U213" s="120" t="s">
        <v>122</v>
      </c>
      <c r="V213" s="120" t="str">
        <f t="shared" si="3"/>
        <v>Channidae, 15</v>
      </c>
      <c r="W213" s="120" t="s">
        <v>526</v>
      </c>
      <c r="X213" s="120">
        <v>15608</v>
      </c>
      <c r="Y213" s="123">
        <v>1255251</v>
      </c>
      <c r="Z213" s="120">
        <v>1981</v>
      </c>
      <c r="AA213" s="120" t="s">
        <v>1873</v>
      </c>
      <c r="AB213" s="120" t="s">
        <v>1874</v>
      </c>
      <c r="AC213" s="120" t="s">
        <v>1875</v>
      </c>
      <c r="AD213" s="121">
        <v>0.3</v>
      </c>
      <c r="AE213" s="121"/>
      <c r="AF213" s="120" t="s">
        <v>528</v>
      </c>
      <c r="AI213" s="120">
        <v>4797</v>
      </c>
      <c r="AM213" s="120" t="s">
        <v>110</v>
      </c>
      <c r="AN213" s="120" t="s">
        <v>1491</v>
      </c>
      <c r="AO213" s="120" t="s">
        <v>525</v>
      </c>
      <c r="AP213" s="120" t="s">
        <v>119</v>
      </c>
      <c r="AQ213" s="120" t="s">
        <v>526</v>
      </c>
      <c r="AR213" s="120">
        <v>333415</v>
      </c>
      <c r="AT213" s="120">
        <v>15</v>
      </c>
      <c r="AY213" s="120" t="s">
        <v>122</v>
      </c>
      <c r="BE213" s="120" t="s">
        <v>123</v>
      </c>
      <c r="BG213" s="120">
        <v>0.3</v>
      </c>
      <c r="BL213" s="120" t="s">
        <v>528</v>
      </c>
      <c r="BN213" s="120">
        <v>0.3</v>
      </c>
      <c r="BT213" s="121"/>
      <c r="BV213" s="121"/>
      <c r="CD213" s="121"/>
      <c r="CM213" s="120">
        <v>1</v>
      </c>
      <c r="CN213" s="120" t="s">
        <v>125</v>
      </c>
      <c r="CO213" s="120">
        <v>7.4</v>
      </c>
      <c r="CP213" s="120">
        <v>160</v>
      </c>
      <c r="CQ213" s="120" t="s">
        <v>1520</v>
      </c>
      <c r="CU213" s="120" t="s">
        <v>126</v>
      </c>
      <c r="CV213" s="120" t="s">
        <v>187</v>
      </c>
      <c r="CW213" s="120" t="s">
        <v>1876</v>
      </c>
    </row>
    <row r="214" spans="1:101" x14ac:dyDescent="0.3">
      <c r="A214" s="120" t="s">
        <v>1332</v>
      </c>
      <c r="B214" s="120" t="s">
        <v>1483</v>
      </c>
      <c r="C214" s="120" t="s">
        <v>1868</v>
      </c>
      <c r="D214" s="120" t="s">
        <v>1869</v>
      </c>
      <c r="E214" s="120" t="s">
        <v>1870</v>
      </c>
      <c r="F214" s="120" t="s">
        <v>1871</v>
      </c>
      <c r="G214" s="120" t="s">
        <v>117</v>
      </c>
      <c r="I214" s="121">
        <v>0.3</v>
      </c>
      <c r="M214" s="120" t="s">
        <v>528</v>
      </c>
      <c r="N214" s="120" t="s">
        <v>109</v>
      </c>
      <c r="O214" s="120">
        <v>100</v>
      </c>
      <c r="P214" s="120" t="s">
        <v>172</v>
      </c>
      <c r="Q214" s="120" t="s">
        <v>172</v>
      </c>
      <c r="R214" t="str">
        <f>IFERROR(VLOOKUP(S214,'[1]Effects Code'!$C:$D,2,FALSE), S214)</f>
        <v>Hemoglobin</v>
      </c>
      <c r="S214" s="120" t="s">
        <v>1695</v>
      </c>
      <c r="T214" s="120">
        <v>15</v>
      </c>
      <c r="U214" s="120" t="s">
        <v>122</v>
      </c>
      <c r="V214" s="120" t="str">
        <f t="shared" si="3"/>
        <v>Channidae, 15</v>
      </c>
      <c r="W214" s="120" t="s">
        <v>526</v>
      </c>
      <c r="X214" s="120">
        <v>15608</v>
      </c>
      <c r="Y214" s="123">
        <v>1255252</v>
      </c>
      <c r="Z214" s="120">
        <v>1981</v>
      </c>
      <c r="AA214" s="120" t="s">
        <v>1873</v>
      </c>
      <c r="AB214" s="120" t="s">
        <v>1874</v>
      </c>
      <c r="AC214" s="120" t="s">
        <v>1875</v>
      </c>
      <c r="AD214" s="121">
        <v>0.3</v>
      </c>
      <c r="AE214" s="121"/>
      <c r="AF214" s="120" t="s">
        <v>528</v>
      </c>
      <c r="AI214" s="120">
        <v>4797</v>
      </c>
      <c r="AM214" s="120" t="s">
        <v>110</v>
      </c>
      <c r="AN214" s="120" t="s">
        <v>1491</v>
      </c>
      <c r="AO214" s="120" t="s">
        <v>525</v>
      </c>
      <c r="AP214" s="120" t="s">
        <v>119</v>
      </c>
      <c r="AQ214" s="120" t="s">
        <v>526</v>
      </c>
      <c r="AR214" s="120">
        <v>333415</v>
      </c>
      <c r="AT214" s="120">
        <v>15</v>
      </c>
      <c r="AY214" s="120" t="s">
        <v>122</v>
      </c>
      <c r="BE214" s="120" t="s">
        <v>123</v>
      </c>
      <c r="BG214" s="120">
        <v>0.3</v>
      </c>
      <c r="BL214" s="120" t="s">
        <v>528</v>
      </c>
      <c r="BN214" s="120">
        <v>0.3</v>
      </c>
      <c r="BT214" s="121"/>
      <c r="BV214" s="121"/>
      <c r="CD214" s="121"/>
      <c r="CM214" s="120">
        <v>1</v>
      </c>
      <c r="CN214" s="120" t="s">
        <v>125</v>
      </c>
      <c r="CO214" s="120">
        <v>7.4</v>
      </c>
      <c r="CP214" s="120">
        <v>160</v>
      </c>
      <c r="CQ214" s="120" t="s">
        <v>1520</v>
      </c>
      <c r="CU214" s="120" t="s">
        <v>126</v>
      </c>
      <c r="CV214" s="120" t="s">
        <v>187</v>
      </c>
      <c r="CW214" s="120" t="s">
        <v>1877</v>
      </c>
    </row>
    <row r="215" spans="1:101" x14ac:dyDescent="0.3">
      <c r="A215" s="120" t="s">
        <v>1332</v>
      </c>
      <c r="B215" s="120" t="s">
        <v>1483</v>
      </c>
      <c r="C215" s="120" t="s">
        <v>1484</v>
      </c>
      <c r="D215" s="120" t="s">
        <v>1878</v>
      </c>
      <c r="E215" s="120" t="s">
        <v>1879</v>
      </c>
      <c r="F215" s="120" t="s">
        <v>1487</v>
      </c>
      <c r="G215" s="120" t="s">
        <v>157</v>
      </c>
      <c r="I215" s="121">
        <v>0.31</v>
      </c>
      <c r="L215" s="120"/>
      <c r="M215" s="120" t="s">
        <v>528</v>
      </c>
      <c r="N215" s="120" t="s">
        <v>109</v>
      </c>
      <c r="O215" s="120">
        <v>100</v>
      </c>
      <c r="P215" s="120" t="s">
        <v>172</v>
      </c>
      <c r="Q215" s="120" t="s">
        <v>173</v>
      </c>
      <c r="R215" t="str">
        <f>IFERROR(VLOOKUP(S215,'[1]Effects Code'!$C:$D,2,FALSE), S215)</f>
        <v>Trypsin</v>
      </c>
      <c r="S215" s="120" t="s">
        <v>1880</v>
      </c>
      <c r="T215" s="120">
        <v>30</v>
      </c>
      <c r="U215" s="120" t="s">
        <v>122</v>
      </c>
      <c r="V215" s="120" t="str">
        <f t="shared" si="3"/>
        <v>Channidae, 30</v>
      </c>
      <c r="W215" s="120" t="s">
        <v>526</v>
      </c>
      <c r="X215" s="120">
        <v>16398</v>
      </c>
      <c r="Y215" s="123">
        <v>1339081</v>
      </c>
      <c r="Z215" s="120">
        <v>1981</v>
      </c>
      <c r="AA215" s="120" t="s">
        <v>1881</v>
      </c>
      <c r="AB215" s="120" t="s">
        <v>1882</v>
      </c>
      <c r="AC215" s="120" t="s">
        <v>1883</v>
      </c>
      <c r="AD215" s="121">
        <v>0.31</v>
      </c>
      <c r="AF215" s="120" t="s">
        <v>528</v>
      </c>
      <c r="AI215" s="120">
        <v>418</v>
      </c>
      <c r="AM215" s="120" t="s">
        <v>110</v>
      </c>
      <c r="AN215" s="120" t="s">
        <v>1491</v>
      </c>
      <c r="AO215" s="120" t="s">
        <v>525</v>
      </c>
      <c r="AP215" s="120" t="s">
        <v>119</v>
      </c>
      <c r="AQ215" s="120" t="s">
        <v>526</v>
      </c>
      <c r="AR215" s="120">
        <v>333415</v>
      </c>
      <c r="AT215" s="120">
        <v>30</v>
      </c>
      <c r="AY215" s="120" t="s">
        <v>122</v>
      </c>
      <c r="BE215" s="120" t="s">
        <v>123</v>
      </c>
      <c r="BG215" s="120">
        <v>0.31</v>
      </c>
      <c r="BL215" s="120" t="s">
        <v>528</v>
      </c>
      <c r="BN215" s="120">
        <v>0.31</v>
      </c>
      <c r="CM215" s="120">
        <v>1</v>
      </c>
      <c r="CN215" s="120" t="s">
        <v>125</v>
      </c>
      <c r="CU215" s="120" t="s">
        <v>126</v>
      </c>
      <c r="CV215" s="120" t="s">
        <v>187</v>
      </c>
      <c r="CW215" s="120" t="s">
        <v>1884</v>
      </c>
    </row>
    <row r="216" spans="1:101" x14ac:dyDescent="0.3">
      <c r="A216" s="120" t="s">
        <v>1332</v>
      </c>
      <c r="B216" s="120" t="s">
        <v>1483</v>
      </c>
      <c r="C216" s="120" t="s">
        <v>1484</v>
      </c>
      <c r="D216" s="120" t="s">
        <v>1878</v>
      </c>
      <c r="E216" s="120" t="s">
        <v>1879</v>
      </c>
      <c r="F216" s="120" t="s">
        <v>1487</v>
      </c>
      <c r="G216" s="120" t="s">
        <v>157</v>
      </c>
      <c r="I216" s="121">
        <v>0.31</v>
      </c>
      <c r="L216" s="120"/>
      <c r="M216" s="120" t="s">
        <v>528</v>
      </c>
      <c r="N216" s="120" t="s">
        <v>109</v>
      </c>
      <c r="O216" s="120">
        <v>100</v>
      </c>
      <c r="P216" s="120" t="s">
        <v>172</v>
      </c>
      <c r="Q216" s="120" t="s">
        <v>173</v>
      </c>
      <c r="R216" t="str">
        <f>IFERROR(VLOOKUP(S216,'[1]Effects Code'!$C:$D,2,FALSE), S216)</f>
        <v>Trypsin</v>
      </c>
      <c r="S216" s="120" t="s">
        <v>1880</v>
      </c>
      <c r="T216" s="120">
        <v>30</v>
      </c>
      <c r="U216" s="120" t="s">
        <v>122</v>
      </c>
      <c r="V216" s="120" t="str">
        <f t="shared" si="3"/>
        <v>Channidae, 30</v>
      </c>
      <c r="W216" s="120" t="s">
        <v>526</v>
      </c>
      <c r="X216" s="120">
        <v>16398</v>
      </c>
      <c r="Y216" s="123">
        <v>1339080</v>
      </c>
      <c r="Z216" s="120">
        <v>1981</v>
      </c>
      <c r="AA216" s="120" t="s">
        <v>1881</v>
      </c>
      <c r="AB216" s="120" t="s">
        <v>1882</v>
      </c>
      <c r="AC216" s="120" t="s">
        <v>1883</v>
      </c>
      <c r="AD216" s="121">
        <v>0.31</v>
      </c>
      <c r="AF216" s="120" t="s">
        <v>528</v>
      </c>
      <c r="AI216" s="120">
        <v>418</v>
      </c>
      <c r="AM216" s="120" t="s">
        <v>110</v>
      </c>
      <c r="AN216" s="120" t="s">
        <v>1491</v>
      </c>
      <c r="AO216" s="120" t="s">
        <v>525</v>
      </c>
      <c r="AP216" s="120" t="s">
        <v>119</v>
      </c>
      <c r="AQ216" s="120" t="s">
        <v>526</v>
      </c>
      <c r="AR216" s="120">
        <v>333415</v>
      </c>
      <c r="AT216" s="120">
        <v>30</v>
      </c>
      <c r="AY216" s="120" t="s">
        <v>122</v>
      </c>
      <c r="BE216" s="120" t="s">
        <v>123</v>
      </c>
      <c r="BG216" s="120">
        <v>0.31</v>
      </c>
      <c r="BL216" s="120" t="s">
        <v>528</v>
      </c>
      <c r="BN216" s="120">
        <v>0.31</v>
      </c>
      <c r="CM216" s="120">
        <v>1</v>
      </c>
      <c r="CN216" s="120" t="s">
        <v>125</v>
      </c>
      <c r="CU216" s="120" t="s">
        <v>126</v>
      </c>
      <c r="CV216" s="120" t="s">
        <v>187</v>
      </c>
      <c r="CW216" s="120" t="s">
        <v>1885</v>
      </c>
    </row>
    <row r="217" spans="1:101" x14ac:dyDescent="0.3">
      <c r="A217" s="120" t="s">
        <v>1332</v>
      </c>
      <c r="B217" s="120" t="s">
        <v>1483</v>
      </c>
      <c r="C217" s="120" t="s">
        <v>1484</v>
      </c>
      <c r="D217" s="120" t="s">
        <v>1878</v>
      </c>
      <c r="E217" s="120" t="s">
        <v>1879</v>
      </c>
      <c r="F217" s="120" t="s">
        <v>1487</v>
      </c>
      <c r="G217" s="120" t="s">
        <v>143</v>
      </c>
      <c r="I217" s="121">
        <v>0.31</v>
      </c>
      <c r="L217" s="120"/>
      <c r="M217" s="120" t="s">
        <v>528</v>
      </c>
      <c r="N217" s="120" t="s">
        <v>109</v>
      </c>
      <c r="O217" s="120">
        <v>100</v>
      </c>
      <c r="P217" s="120" t="s">
        <v>172</v>
      </c>
      <c r="Q217" s="120" t="s">
        <v>173</v>
      </c>
      <c r="R217" t="str">
        <f>IFERROR(VLOOKUP(S217,'[1]Effects Code'!$C:$D,2,FALSE), S217)</f>
        <v>Pepsin</v>
      </c>
      <c r="S217" s="120" t="s">
        <v>1886</v>
      </c>
      <c r="T217" s="120">
        <v>30</v>
      </c>
      <c r="U217" s="120" t="s">
        <v>122</v>
      </c>
      <c r="V217" s="120" t="str">
        <f t="shared" si="3"/>
        <v>Channidae, 30</v>
      </c>
      <c r="W217" s="120" t="s">
        <v>526</v>
      </c>
      <c r="X217" s="120">
        <v>16398</v>
      </c>
      <c r="Y217" s="123">
        <v>1339079</v>
      </c>
      <c r="Z217" s="120">
        <v>1981</v>
      </c>
      <c r="AA217" s="120" t="s">
        <v>1881</v>
      </c>
      <c r="AB217" s="120" t="s">
        <v>1882</v>
      </c>
      <c r="AC217" s="120" t="s">
        <v>1883</v>
      </c>
      <c r="AD217" s="121">
        <v>0.31</v>
      </c>
      <c r="AF217" s="120" t="s">
        <v>528</v>
      </c>
      <c r="AI217" s="120">
        <v>418</v>
      </c>
      <c r="AM217" s="120" t="s">
        <v>110</v>
      </c>
      <c r="AN217" s="120" t="s">
        <v>1491</v>
      </c>
      <c r="AO217" s="120" t="s">
        <v>525</v>
      </c>
      <c r="AP217" s="120" t="s">
        <v>119</v>
      </c>
      <c r="AQ217" s="120" t="s">
        <v>526</v>
      </c>
      <c r="AR217" s="120">
        <v>333415</v>
      </c>
      <c r="AT217" s="120">
        <v>30</v>
      </c>
      <c r="AY217" s="120" t="s">
        <v>122</v>
      </c>
      <c r="BE217" s="120" t="s">
        <v>123</v>
      </c>
      <c r="BG217" s="120">
        <v>0.31</v>
      </c>
      <c r="BL217" s="120" t="s">
        <v>528</v>
      </c>
      <c r="BN217" s="120">
        <v>0.31</v>
      </c>
      <c r="CM217" s="120">
        <v>1</v>
      </c>
      <c r="CN217" s="120" t="s">
        <v>125</v>
      </c>
      <c r="CU217" s="120" t="s">
        <v>126</v>
      </c>
      <c r="CV217" s="120" t="s">
        <v>187</v>
      </c>
      <c r="CW217" s="120" t="s">
        <v>1887</v>
      </c>
    </row>
    <row r="218" spans="1:101" x14ac:dyDescent="0.3">
      <c r="A218" s="120" t="s">
        <v>1332</v>
      </c>
      <c r="B218" s="120" t="s">
        <v>1483</v>
      </c>
      <c r="C218" s="120" t="s">
        <v>1484</v>
      </c>
      <c r="D218" s="120" t="s">
        <v>1878</v>
      </c>
      <c r="E218" s="120" t="s">
        <v>1879</v>
      </c>
      <c r="F218" s="120" t="s">
        <v>1487</v>
      </c>
      <c r="G218" s="120" t="s">
        <v>143</v>
      </c>
      <c r="I218" s="121">
        <v>0.31</v>
      </c>
      <c r="L218" s="120"/>
      <c r="M218" s="120" t="s">
        <v>528</v>
      </c>
      <c r="N218" s="120" t="s">
        <v>109</v>
      </c>
      <c r="O218" s="120">
        <v>100</v>
      </c>
      <c r="P218" s="120" t="s">
        <v>172</v>
      </c>
      <c r="Q218" s="120" t="s">
        <v>173</v>
      </c>
      <c r="R218" t="str">
        <f>IFERROR(VLOOKUP(S218,'[1]Effects Code'!$C:$D,2,FALSE), S218)</f>
        <v>Lipase</v>
      </c>
      <c r="S218" s="120" t="s">
        <v>1888</v>
      </c>
      <c r="T218" s="120">
        <v>30</v>
      </c>
      <c r="U218" s="120" t="s">
        <v>122</v>
      </c>
      <c r="V218" s="120" t="str">
        <f t="shared" si="3"/>
        <v>Channidae, 30</v>
      </c>
      <c r="W218" s="120" t="s">
        <v>526</v>
      </c>
      <c r="X218" s="120">
        <v>16398</v>
      </c>
      <c r="Y218" s="123">
        <v>1339078</v>
      </c>
      <c r="Z218" s="120">
        <v>1981</v>
      </c>
      <c r="AA218" s="120" t="s">
        <v>1881</v>
      </c>
      <c r="AB218" s="120" t="s">
        <v>1882</v>
      </c>
      <c r="AC218" s="120" t="s">
        <v>1883</v>
      </c>
      <c r="AD218" s="121">
        <v>0.31</v>
      </c>
      <c r="AF218" s="120" t="s">
        <v>528</v>
      </c>
      <c r="AI218" s="120">
        <v>418</v>
      </c>
      <c r="AM218" s="120" t="s">
        <v>110</v>
      </c>
      <c r="AN218" s="120" t="s">
        <v>1491</v>
      </c>
      <c r="AO218" s="120" t="s">
        <v>525</v>
      </c>
      <c r="AP218" s="120" t="s">
        <v>119</v>
      </c>
      <c r="AQ218" s="120" t="s">
        <v>526</v>
      </c>
      <c r="AR218" s="120">
        <v>333415</v>
      </c>
      <c r="AT218" s="120">
        <v>30</v>
      </c>
      <c r="AY218" s="120" t="s">
        <v>122</v>
      </c>
      <c r="BE218" s="120" t="s">
        <v>123</v>
      </c>
      <c r="BG218" s="120">
        <v>0.31</v>
      </c>
      <c r="BL218" s="120" t="s">
        <v>528</v>
      </c>
      <c r="BN218" s="120">
        <v>0.31</v>
      </c>
      <c r="CM218" s="120">
        <v>1</v>
      </c>
      <c r="CN218" s="120" t="s">
        <v>125</v>
      </c>
      <c r="CU218" s="120" t="s">
        <v>126</v>
      </c>
      <c r="CV218" s="120" t="s">
        <v>187</v>
      </c>
      <c r="CW218" s="120" t="s">
        <v>1889</v>
      </c>
    </row>
    <row r="219" spans="1:101" x14ac:dyDescent="0.3">
      <c r="A219" s="120" t="s">
        <v>1332</v>
      </c>
      <c r="B219" s="120" t="s">
        <v>1483</v>
      </c>
      <c r="C219" s="120" t="s">
        <v>1484</v>
      </c>
      <c r="D219" s="120" t="s">
        <v>1878</v>
      </c>
      <c r="E219" s="120" t="s">
        <v>1879</v>
      </c>
      <c r="F219" s="120" t="s">
        <v>1487</v>
      </c>
      <c r="G219" s="120" t="s">
        <v>143</v>
      </c>
      <c r="I219" s="121">
        <v>0.31</v>
      </c>
      <c r="L219" s="120"/>
      <c r="M219" s="120" t="s">
        <v>528</v>
      </c>
      <c r="N219" s="120" t="s">
        <v>109</v>
      </c>
      <c r="O219" s="120">
        <v>100</v>
      </c>
      <c r="P219" s="120" t="s">
        <v>172</v>
      </c>
      <c r="Q219" s="120" t="s">
        <v>173</v>
      </c>
      <c r="R219" t="str">
        <f>IFERROR(VLOOKUP(S219,'[1]Effects Code'!$C:$D,2,FALSE), S219)</f>
        <v>Lipase</v>
      </c>
      <c r="S219" s="120" t="s">
        <v>1888</v>
      </c>
      <c r="T219" s="120">
        <v>30</v>
      </c>
      <c r="U219" s="120" t="s">
        <v>122</v>
      </c>
      <c r="V219" s="120" t="str">
        <f t="shared" si="3"/>
        <v>Channidae, 30</v>
      </c>
      <c r="W219" s="120" t="s">
        <v>526</v>
      </c>
      <c r="X219" s="120">
        <v>16398</v>
      </c>
      <c r="Y219" s="123">
        <v>1339077</v>
      </c>
      <c r="Z219" s="120">
        <v>1981</v>
      </c>
      <c r="AA219" s="120" t="s">
        <v>1881</v>
      </c>
      <c r="AB219" s="120" t="s">
        <v>1882</v>
      </c>
      <c r="AC219" s="120" t="s">
        <v>1883</v>
      </c>
      <c r="AD219" s="121">
        <v>0.31</v>
      </c>
      <c r="AF219" s="120" t="s">
        <v>528</v>
      </c>
      <c r="AI219" s="120">
        <v>418</v>
      </c>
      <c r="AM219" s="120" t="s">
        <v>110</v>
      </c>
      <c r="AN219" s="120" t="s">
        <v>1491</v>
      </c>
      <c r="AO219" s="120" t="s">
        <v>525</v>
      </c>
      <c r="AP219" s="120" t="s">
        <v>119</v>
      </c>
      <c r="AQ219" s="120" t="s">
        <v>526</v>
      </c>
      <c r="AR219" s="120">
        <v>333415</v>
      </c>
      <c r="AT219" s="120">
        <v>30</v>
      </c>
      <c r="AY219" s="120" t="s">
        <v>122</v>
      </c>
      <c r="BE219" s="120" t="s">
        <v>123</v>
      </c>
      <c r="BG219" s="120">
        <v>0.31</v>
      </c>
      <c r="BL219" s="120" t="s">
        <v>528</v>
      </c>
      <c r="BN219" s="120">
        <v>0.31</v>
      </c>
      <c r="CM219" s="120">
        <v>1</v>
      </c>
      <c r="CN219" s="120" t="s">
        <v>125</v>
      </c>
      <c r="CU219" s="120" t="s">
        <v>126</v>
      </c>
      <c r="CV219" s="120" t="s">
        <v>187</v>
      </c>
      <c r="CW219" s="120" t="s">
        <v>1890</v>
      </c>
    </row>
    <row r="220" spans="1:101" x14ac:dyDescent="0.3">
      <c r="A220" s="120" t="s">
        <v>1332</v>
      </c>
      <c r="B220" s="120" t="s">
        <v>1483</v>
      </c>
      <c r="C220" s="120" t="s">
        <v>1484</v>
      </c>
      <c r="D220" s="120" t="s">
        <v>1878</v>
      </c>
      <c r="E220" s="120" t="s">
        <v>1879</v>
      </c>
      <c r="F220" s="120" t="s">
        <v>1487</v>
      </c>
      <c r="G220" s="120" t="s">
        <v>157</v>
      </c>
      <c r="I220" s="121">
        <v>0.31</v>
      </c>
      <c r="L220" s="120"/>
      <c r="M220" s="120" t="s">
        <v>528</v>
      </c>
      <c r="N220" s="120" t="s">
        <v>109</v>
      </c>
      <c r="O220" s="120">
        <v>100</v>
      </c>
      <c r="P220" s="120" t="s">
        <v>172</v>
      </c>
      <c r="Q220" s="120" t="s">
        <v>173</v>
      </c>
      <c r="R220" t="str">
        <f>IFERROR(VLOOKUP(S220,'[1]Effects Code'!$C:$D,2,FALSE), S220)</f>
        <v>Lipase</v>
      </c>
      <c r="S220" s="120" t="s">
        <v>1888</v>
      </c>
      <c r="T220" s="120">
        <v>30</v>
      </c>
      <c r="U220" s="120" t="s">
        <v>122</v>
      </c>
      <c r="V220" s="120" t="str">
        <f t="shared" si="3"/>
        <v>Channidae, 30</v>
      </c>
      <c r="W220" s="120" t="s">
        <v>526</v>
      </c>
      <c r="X220" s="120">
        <v>16398</v>
      </c>
      <c r="Y220" s="123">
        <v>1339076</v>
      </c>
      <c r="Z220" s="120">
        <v>1981</v>
      </c>
      <c r="AA220" s="120" t="s">
        <v>1881</v>
      </c>
      <c r="AB220" s="120" t="s">
        <v>1882</v>
      </c>
      <c r="AC220" s="120" t="s">
        <v>1883</v>
      </c>
      <c r="AD220" s="121">
        <v>0.31</v>
      </c>
      <c r="AF220" s="120" t="s">
        <v>528</v>
      </c>
      <c r="AI220" s="120">
        <v>418</v>
      </c>
      <c r="AM220" s="120" t="s">
        <v>110</v>
      </c>
      <c r="AN220" s="120" t="s">
        <v>1491</v>
      </c>
      <c r="AO220" s="120" t="s">
        <v>525</v>
      </c>
      <c r="AP220" s="120" t="s">
        <v>119</v>
      </c>
      <c r="AQ220" s="120" t="s">
        <v>526</v>
      </c>
      <c r="AR220" s="120">
        <v>333415</v>
      </c>
      <c r="AT220" s="120">
        <v>30</v>
      </c>
      <c r="AY220" s="120" t="s">
        <v>122</v>
      </c>
      <c r="BE220" s="120" t="s">
        <v>123</v>
      </c>
      <c r="BG220" s="120">
        <v>0.31</v>
      </c>
      <c r="BL220" s="120" t="s">
        <v>528</v>
      </c>
      <c r="BN220" s="120">
        <v>0.31</v>
      </c>
      <c r="CM220" s="120">
        <v>1</v>
      </c>
      <c r="CN220" s="120" t="s">
        <v>125</v>
      </c>
      <c r="CU220" s="120" t="s">
        <v>126</v>
      </c>
      <c r="CV220" s="120" t="s">
        <v>187</v>
      </c>
      <c r="CW220" s="120" t="s">
        <v>1891</v>
      </c>
    </row>
    <row r="221" spans="1:101" x14ac:dyDescent="0.3">
      <c r="A221" s="120" t="s">
        <v>1332</v>
      </c>
      <c r="B221" s="120" t="s">
        <v>1483</v>
      </c>
      <c r="C221" s="120" t="s">
        <v>1484</v>
      </c>
      <c r="D221" s="120" t="s">
        <v>1878</v>
      </c>
      <c r="E221" s="120" t="s">
        <v>1879</v>
      </c>
      <c r="F221" s="120" t="s">
        <v>1487</v>
      </c>
      <c r="G221" s="120" t="s">
        <v>143</v>
      </c>
      <c r="I221" s="121">
        <v>0.31</v>
      </c>
      <c r="L221" s="120"/>
      <c r="M221" s="120" t="s">
        <v>528</v>
      </c>
      <c r="N221" s="120" t="s">
        <v>109</v>
      </c>
      <c r="O221" s="120">
        <v>100</v>
      </c>
      <c r="P221" s="120" t="s">
        <v>172</v>
      </c>
      <c r="Q221" s="120" t="s">
        <v>173</v>
      </c>
      <c r="R221" t="str">
        <f>IFERROR(VLOOKUP(S221,'[1]Effects Code'!$C:$D,2,FALSE), S221)</f>
        <v>Lipase</v>
      </c>
      <c r="S221" s="120" t="s">
        <v>1888</v>
      </c>
      <c r="T221" s="120">
        <v>30</v>
      </c>
      <c r="U221" s="120" t="s">
        <v>122</v>
      </c>
      <c r="V221" s="120" t="str">
        <f t="shared" si="3"/>
        <v>Channidae, 30</v>
      </c>
      <c r="W221" s="120" t="s">
        <v>526</v>
      </c>
      <c r="X221" s="120">
        <v>16398</v>
      </c>
      <c r="Y221" s="123">
        <v>1339075</v>
      </c>
      <c r="Z221" s="120">
        <v>1981</v>
      </c>
      <c r="AA221" s="120" t="s">
        <v>1881</v>
      </c>
      <c r="AB221" s="120" t="s">
        <v>1882</v>
      </c>
      <c r="AC221" s="120" t="s">
        <v>1883</v>
      </c>
      <c r="AD221" s="121">
        <v>0.31</v>
      </c>
      <c r="AF221" s="120" t="s">
        <v>528</v>
      </c>
      <c r="AI221" s="120">
        <v>418</v>
      </c>
      <c r="AM221" s="120" t="s">
        <v>110</v>
      </c>
      <c r="AN221" s="120" t="s">
        <v>1491</v>
      </c>
      <c r="AO221" s="120" t="s">
        <v>525</v>
      </c>
      <c r="AP221" s="120" t="s">
        <v>119</v>
      </c>
      <c r="AQ221" s="120" t="s">
        <v>526</v>
      </c>
      <c r="AR221" s="120">
        <v>333415</v>
      </c>
      <c r="AT221" s="120">
        <v>30</v>
      </c>
      <c r="AY221" s="120" t="s">
        <v>122</v>
      </c>
      <c r="BE221" s="120" t="s">
        <v>123</v>
      </c>
      <c r="BG221" s="120">
        <v>0.31</v>
      </c>
      <c r="BL221" s="120" t="s">
        <v>528</v>
      </c>
      <c r="BN221" s="120">
        <v>0.31</v>
      </c>
      <c r="CM221" s="120">
        <v>1</v>
      </c>
      <c r="CN221" s="120" t="s">
        <v>125</v>
      </c>
      <c r="CU221" s="120" t="s">
        <v>126</v>
      </c>
      <c r="CV221" s="120" t="s">
        <v>187</v>
      </c>
      <c r="CW221" s="120" t="s">
        <v>1892</v>
      </c>
    </row>
    <row r="222" spans="1:101" x14ac:dyDescent="0.3">
      <c r="A222" s="120" t="s">
        <v>1332</v>
      </c>
      <c r="B222" s="120" t="s">
        <v>1483</v>
      </c>
      <c r="C222" s="120" t="s">
        <v>1484</v>
      </c>
      <c r="D222" s="120" t="s">
        <v>1878</v>
      </c>
      <c r="E222" s="120" t="s">
        <v>1879</v>
      </c>
      <c r="F222" s="120" t="s">
        <v>1487</v>
      </c>
      <c r="G222" s="120" t="s">
        <v>143</v>
      </c>
      <c r="I222" s="121">
        <v>0.31</v>
      </c>
      <c r="L222" s="120"/>
      <c r="M222" s="120" t="s">
        <v>528</v>
      </c>
      <c r="N222" s="120" t="s">
        <v>109</v>
      </c>
      <c r="O222" s="120">
        <v>100</v>
      </c>
      <c r="P222" s="120" t="s">
        <v>172</v>
      </c>
      <c r="Q222" s="120" t="s">
        <v>173</v>
      </c>
      <c r="R222" t="str">
        <f>IFERROR(VLOOKUP(S222,'[1]Effects Code'!$C:$D,2,FALSE), S222)</f>
        <v>Lactase</v>
      </c>
      <c r="S222" s="120" t="s">
        <v>1893</v>
      </c>
      <c r="T222" s="120">
        <v>30</v>
      </c>
      <c r="U222" s="120" t="s">
        <v>122</v>
      </c>
      <c r="V222" s="120" t="str">
        <f t="shared" si="3"/>
        <v>Channidae, 30</v>
      </c>
      <c r="W222" s="120" t="s">
        <v>526</v>
      </c>
      <c r="X222" s="120">
        <v>16398</v>
      </c>
      <c r="Y222" s="123">
        <v>1339074</v>
      </c>
      <c r="Z222" s="120">
        <v>1981</v>
      </c>
      <c r="AA222" s="120" t="s">
        <v>1881</v>
      </c>
      <c r="AB222" s="120" t="s">
        <v>1882</v>
      </c>
      <c r="AC222" s="120" t="s">
        <v>1883</v>
      </c>
      <c r="AD222" s="121">
        <v>0.31</v>
      </c>
      <c r="AF222" s="120" t="s">
        <v>528</v>
      </c>
      <c r="AI222" s="120">
        <v>418</v>
      </c>
      <c r="AM222" s="120" t="s">
        <v>110</v>
      </c>
      <c r="AN222" s="120" t="s">
        <v>1491</v>
      </c>
      <c r="AO222" s="120" t="s">
        <v>525</v>
      </c>
      <c r="AP222" s="120" t="s">
        <v>119</v>
      </c>
      <c r="AQ222" s="120" t="s">
        <v>526</v>
      </c>
      <c r="AR222" s="120">
        <v>333415</v>
      </c>
      <c r="AT222" s="120">
        <v>30</v>
      </c>
      <c r="AY222" s="120" t="s">
        <v>122</v>
      </c>
      <c r="BE222" s="120" t="s">
        <v>123</v>
      </c>
      <c r="BG222" s="120">
        <v>0.31</v>
      </c>
      <c r="BL222" s="120" t="s">
        <v>528</v>
      </c>
      <c r="BN222" s="120">
        <v>0.31</v>
      </c>
      <c r="CM222" s="120">
        <v>1</v>
      </c>
      <c r="CN222" s="120" t="s">
        <v>125</v>
      </c>
      <c r="CU222" s="120" t="s">
        <v>126</v>
      </c>
      <c r="CV222" s="120" t="s">
        <v>187</v>
      </c>
      <c r="CW222" s="120" t="s">
        <v>1894</v>
      </c>
    </row>
    <row r="223" spans="1:101" x14ac:dyDescent="0.3">
      <c r="A223" s="120" t="s">
        <v>1332</v>
      </c>
      <c r="B223" s="120" t="s">
        <v>1483</v>
      </c>
      <c r="C223" s="120" t="s">
        <v>1484</v>
      </c>
      <c r="D223" s="120" t="s">
        <v>1878</v>
      </c>
      <c r="E223" s="120" t="s">
        <v>1879</v>
      </c>
      <c r="F223" s="120" t="s">
        <v>1487</v>
      </c>
      <c r="G223" s="120" t="s">
        <v>143</v>
      </c>
      <c r="I223" s="121">
        <v>0.31</v>
      </c>
      <c r="L223" s="120"/>
      <c r="M223" s="120" t="s">
        <v>528</v>
      </c>
      <c r="N223" s="120" t="s">
        <v>109</v>
      </c>
      <c r="O223" s="120">
        <v>100</v>
      </c>
      <c r="P223" s="120" t="s">
        <v>172</v>
      </c>
      <c r="Q223" s="120" t="s">
        <v>173</v>
      </c>
      <c r="R223" t="str">
        <f>IFERROR(VLOOKUP(S223,'[1]Effects Code'!$C:$D,2,FALSE), S223)</f>
        <v>Lactase</v>
      </c>
      <c r="S223" s="120" t="s">
        <v>1893</v>
      </c>
      <c r="T223" s="120">
        <v>30</v>
      </c>
      <c r="U223" s="120" t="s">
        <v>122</v>
      </c>
      <c r="V223" s="120" t="str">
        <f t="shared" si="3"/>
        <v>Channidae, 30</v>
      </c>
      <c r="W223" s="120" t="s">
        <v>526</v>
      </c>
      <c r="X223" s="120">
        <v>16398</v>
      </c>
      <c r="Y223" s="123">
        <v>1339073</v>
      </c>
      <c r="Z223" s="120">
        <v>1981</v>
      </c>
      <c r="AA223" s="120" t="s">
        <v>1881</v>
      </c>
      <c r="AB223" s="120" t="s">
        <v>1882</v>
      </c>
      <c r="AC223" s="120" t="s">
        <v>1883</v>
      </c>
      <c r="AD223" s="121">
        <v>0.31</v>
      </c>
      <c r="AF223" s="120" t="s">
        <v>528</v>
      </c>
      <c r="AI223" s="120">
        <v>418</v>
      </c>
      <c r="AM223" s="120" t="s">
        <v>110</v>
      </c>
      <c r="AN223" s="120" t="s">
        <v>1491</v>
      </c>
      <c r="AO223" s="120" t="s">
        <v>525</v>
      </c>
      <c r="AP223" s="120" t="s">
        <v>119</v>
      </c>
      <c r="AQ223" s="120" t="s">
        <v>526</v>
      </c>
      <c r="AR223" s="120">
        <v>333415</v>
      </c>
      <c r="AT223" s="120">
        <v>30</v>
      </c>
      <c r="AY223" s="120" t="s">
        <v>122</v>
      </c>
      <c r="BE223" s="120" t="s">
        <v>123</v>
      </c>
      <c r="BG223" s="120">
        <v>0.31</v>
      </c>
      <c r="BL223" s="120" t="s">
        <v>528</v>
      </c>
      <c r="BN223" s="120">
        <v>0.31</v>
      </c>
      <c r="CM223" s="120">
        <v>1</v>
      </c>
      <c r="CN223" s="120" t="s">
        <v>125</v>
      </c>
      <c r="CU223" s="120" t="s">
        <v>126</v>
      </c>
      <c r="CV223" s="120" t="s">
        <v>187</v>
      </c>
      <c r="CW223" s="120" t="s">
        <v>1895</v>
      </c>
    </row>
    <row r="224" spans="1:101" x14ac:dyDescent="0.3">
      <c r="A224" s="120" t="s">
        <v>1332</v>
      </c>
      <c r="B224" s="120" t="s">
        <v>1483</v>
      </c>
      <c r="C224" s="120" t="s">
        <v>1484</v>
      </c>
      <c r="D224" s="120" t="s">
        <v>1878</v>
      </c>
      <c r="E224" s="120" t="s">
        <v>1879</v>
      </c>
      <c r="F224" s="120" t="s">
        <v>1487</v>
      </c>
      <c r="G224" s="120" t="s">
        <v>143</v>
      </c>
      <c r="I224" s="121">
        <v>0.31</v>
      </c>
      <c r="L224" s="120"/>
      <c r="M224" s="120" t="s">
        <v>528</v>
      </c>
      <c r="N224" s="120" t="s">
        <v>109</v>
      </c>
      <c r="O224" s="120">
        <v>100</v>
      </c>
      <c r="P224" s="120" t="s">
        <v>172</v>
      </c>
      <c r="Q224" s="120" t="s">
        <v>173</v>
      </c>
      <c r="R224" t="str">
        <f>IFERROR(VLOOKUP(S224,'[1]Effects Code'!$C:$D,2,FALSE), S224)</f>
        <v>Lactase</v>
      </c>
      <c r="S224" s="120" t="s">
        <v>1893</v>
      </c>
      <c r="T224" s="120">
        <v>30</v>
      </c>
      <c r="U224" s="120" t="s">
        <v>122</v>
      </c>
      <c r="V224" s="120" t="str">
        <f t="shared" si="3"/>
        <v>Channidae, 30</v>
      </c>
      <c r="W224" s="120" t="s">
        <v>526</v>
      </c>
      <c r="X224" s="120">
        <v>16398</v>
      </c>
      <c r="Y224" s="123">
        <v>1339072</v>
      </c>
      <c r="Z224" s="120">
        <v>1981</v>
      </c>
      <c r="AA224" s="120" t="s">
        <v>1881</v>
      </c>
      <c r="AB224" s="120" t="s">
        <v>1882</v>
      </c>
      <c r="AC224" s="120" t="s">
        <v>1883</v>
      </c>
      <c r="AD224" s="121">
        <v>0.31</v>
      </c>
      <c r="AF224" s="120" t="s">
        <v>528</v>
      </c>
      <c r="AI224" s="120">
        <v>418</v>
      </c>
      <c r="AM224" s="120" t="s">
        <v>110</v>
      </c>
      <c r="AN224" s="120" t="s">
        <v>1491</v>
      </c>
      <c r="AO224" s="120" t="s">
        <v>525</v>
      </c>
      <c r="AP224" s="120" t="s">
        <v>119</v>
      </c>
      <c r="AQ224" s="120" t="s">
        <v>526</v>
      </c>
      <c r="AR224" s="120">
        <v>333415</v>
      </c>
      <c r="AT224" s="120">
        <v>30</v>
      </c>
      <c r="AY224" s="120" t="s">
        <v>122</v>
      </c>
      <c r="BE224" s="120" t="s">
        <v>123</v>
      </c>
      <c r="BG224" s="120">
        <v>0.31</v>
      </c>
      <c r="BL224" s="120" t="s">
        <v>528</v>
      </c>
      <c r="BN224" s="120">
        <v>0.31</v>
      </c>
      <c r="CM224" s="120">
        <v>1</v>
      </c>
      <c r="CN224" s="120" t="s">
        <v>125</v>
      </c>
      <c r="CU224" s="120" t="s">
        <v>126</v>
      </c>
      <c r="CV224" s="120" t="s">
        <v>187</v>
      </c>
      <c r="CW224" s="120" t="s">
        <v>1896</v>
      </c>
    </row>
    <row r="225" spans="1:101" x14ac:dyDescent="0.3">
      <c r="A225" s="120" t="s">
        <v>1332</v>
      </c>
      <c r="B225" s="120" t="s">
        <v>1483</v>
      </c>
      <c r="C225" s="120" t="s">
        <v>1484</v>
      </c>
      <c r="D225" s="120" t="s">
        <v>1878</v>
      </c>
      <c r="E225" s="120" t="s">
        <v>1879</v>
      </c>
      <c r="F225" s="120" t="s">
        <v>1487</v>
      </c>
      <c r="G225" s="120" t="s">
        <v>143</v>
      </c>
      <c r="I225" s="121">
        <v>0.31</v>
      </c>
      <c r="L225" s="120"/>
      <c r="M225" s="120" t="s">
        <v>528</v>
      </c>
      <c r="N225" s="120" t="s">
        <v>109</v>
      </c>
      <c r="O225" s="120">
        <v>100</v>
      </c>
      <c r="P225" s="120" t="s">
        <v>172</v>
      </c>
      <c r="Q225" s="120" t="s">
        <v>173</v>
      </c>
      <c r="R225" t="str">
        <f>IFERROR(VLOOKUP(S225,'[1]Effects Code'!$C:$D,2,FALSE), S225)</f>
        <v>Lactase</v>
      </c>
      <c r="S225" s="120" t="s">
        <v>1893</v>
      </c>
      <c r="T225" s="120">
        <v>30</v>
      </c>
      <c r="U225" s="120" t="s">
        <v>122</v>
      </c>
      <c r="V225" s="120" t="str">
        <f t="shared" si="3"/>
        <v>Channidae, 30</v>
      </c>
      <c r="W225" s="120" t="s">
        <v>526</v>
      </c>
      <c r="X225" s="120">
        <v>16398</v>
      </c>
      <c r="Y225" s="123">
        <v>1339071</v>
      </c>
      <c r="Z225" s="120">
        <v>1981</v>
      </c>
      <c r="AA225" s="120" t="s">
        <v>1881</v>
      </c>
      <c r="AB225" s="120" t="s">
        <v>1882</v>
      </c>
      <c r="AC225" s="120" t="s">
        <v>1883</v>
      </c>
      <c r="AD225" s="121">
        <v>0.31</v>
      </c>
      <c r="AF225" s="120" t="s">
        <v>528</v>
      </c>
      <c r="AI225" s="120">
        <v>418</v>
      </c>
      <c r="AM225" s="120" t="s">
        <v>110</v>
      </c>
      <c r="AN225" s="120" t="s">
        <v>1491</v>
      </c>
      <c r="AO225" s="120" t="s">
        <v>525</v>
      </c>
      <c r="AP225" s="120" t="s">
        <v>119</v>
      </c>
      <c r="AQ225" s="120" t="s">
        <v>526</v>
      </c>
      <c r="AR225" s="120">
        <v>333415</v>
      </c>
      <c r="AT225" s="120">
        <v>30</v>
      </c>
      <c r="AY225" s="120" t="s">
        <v>122</v>
      </c>
      <c r="BE225" s="120" t="s">
        <v>123</v>
      </c>
      <c r="BG225" s="120">
        <v>0.31</v>
      </c>
      <c r="BL225" s="120" t="s">
        <v>528</v>
      </c>
      <c r="BN225" s="120">
        <v>0.31</v>
      </c>
      <c r="CM225" s="120">
        <v>1</v>
      </c>
      <c r="CN225" s="120" t="s">
        <v>125</v>
      </c>
      <c r="CU225" s="120" t="s">
        <v>126</v>
      </c>
      <c r="CV225" s="120" t="s">
        <v>187</v>
      </c>
      <c r="CW225" s="120" t="s">
        <v>1897</v>
      </c>
    </row>
    <row r="226" spans="1:101" x14ac:dyDescent="0.3">
      <c r="A226" s="120" t="s">
        <v>1332</v>
      </c>
      <c r="B226" s="120" t="s">
        <v>1483</v>
      </c>
      <c r="C226" s="120" t="s">
        <v>1484</v>
      </c>
      <c r="D226" s="120" t="s">
        <v>1878</v>
      </c>
      <c r="E226" s="120" t="s">
        <v>1879</v>
      </c>
      <c r="F226" s="120" t="s">
        <v>1487</v>
      </c>
      <c r="G226" s="120" t="s">
        <v>143</v>
      </c>
      <c r="I226" s="121">
        <v>0.31</v>
      </c>
      <c r="L226" s="120"/>
      <c r="M226" s="120" t="s">
        <v>528</v>
      </c>
      <c r="N226" s="120" t="s">
        <v>109</v>
      </c>
      <c r="O226" s="120">
        <v>100</v>
      </c>
      <c r="P226" s="120" t="s">
        <v>172</v>
      </c>
      <c r="Q226" s="120" t="s">
        <v>173</v>
      </c>
      <c r="R226" t="str">
        <f>IFERROR(VLOOKUP(S226,'[1]Effects Code'!$C:$D,2,FALSE), S226)</f>
        <v>Maltase</v>
      </c>
      <c r="S226" s="120" t="s">
        <v>1898</v>
      </c>
      <c r="T226" s="120">
        <v>30</v>
      </c>
      <c r="U226" s="120" t="s">
        <v>122</v>
      </c>
      <c r="V226" s="120" t="str">
        <f t="shared" si="3"/>
        <v>Channidae, 30</v>
      </c>
      <c r="W226" s="120" t="s">
        <v>526</v>
      </c>
      <c r="X226" s="120">
        <v>16398</v>
      </c>
      <c r="Y226" s="123">
        <v>1339070</v>
      </c>
      <c r="Z226" s="120">
        <v>1981</v>
      </c>
      <c r="AA226" s="120" t="s">
        <v>1881</v>
      </c>
      <c r="AB226" s="120" t="s">
        <v>1882</v>
      </c>
      <c r="AC226" s="120" t="s">
        <v>1883</v>
      </c>
      <c r="AD226" s="121">
        <v>0.31</v>
      </c>
      <c r="AF226" s="120" t="s">
        <v>528</v>
      </c>
      <c r="AI226" s="120">
        <v>418</v>
      </c>
      <c r="AM226" s="120" t="s">
        <v>110</v>
      </c>
      <c r="AN226" s="120" t="s">
        <v>1491</v>
      </c>
      <c r="AO226" s="120" t="s">
        <v>525</v>
      </c>
      <c r="AP226" s="120" t="s">
        <v>119</v>
      </c>
      <c r="AQ226" s="120" t="s">
        <v>526</v>
      </c>
      <c r="AR226" s="120">
        <v>333415</v>
      </c>
      <c r="AT226" s="120">
        <v>30</v>
      </c>
      <c r="AY226" s="120" t="s">
        <v>122</v>
      </c>
      <c r="BE226" s="120" t="s">
        <v>123</v>
      </c>
      <c r="BG226" s="120">
        <v>0.31</v>
      </c>
      <c r="BL226" s="120" t="s">
        <v>528</v>
      </c>
      <c r="BN226" s="120">
        <v>0.31</v>
      </c>
      <c r="CM226" s="120">
        <v>1</v>
      </c>
      <c r="CN226" s="120" t="s">
        <v>125</v>
      </c>
      <c r="CU226" s="120" t="s">
        <v>126</v>
      </c>
      <c r="CV226" s="120" t="s">
        <v>187</v>
      </c>
      <c r="CW226" s="120" t="s">
        <v>1899</v>
      </c>
    </row>
    <row r="227" spans="1:101" x14ac:dyDescent="0.3">
      <c r="A227" s="120" t="s">
        <v>1332</v>
      </c>
      <c r="B227" s="120" t="s">
        <v>1483</v>
      </c>
      <c r="C227" s="120" t="s">
        <v>1484</v>
      </c>
      <c r="D227" s="120" t="s">
        <v>1878</v>
      </c>
      <c r="E227" s="120" t="s">
        <v>1879</v>
      </c>
      <c r="F227" s="120" t="s">
        <v>1487</v>
      </c>
      <c r="G227" s="120" t="s">
        <v>143</v>
      </c>
      <c r="I227" s="121">
        <v>0.31</v>
      </c>
      <c r="L227" s="120"/>
      <c r="M227" s="120" t="s">
        <v>528</v>
      </c>
      <c r="N227" s="120" t="s">
        <v>109</v>
      </c>
      <c r="O227" s="120">
        <v>100</v>
      </c>
      <c r="P227" s="120" t="s">
        <v>172</v>
      </c>
      <c r="Q227" s="120" t="s">
        <v>173</v>
      </c>
      <c r="R227" t="str">
        <f>IFERROR(VLOOKUP(S227,'[1]Effects Code'!$C:$D,2,FALSE), S227)</f>
        <v>Maltase</v>
      </c>
      <c r="S227" s="120" t="s">
        <v>1898</v>
      </c>
      <c r="T227" s="120">
        <v>30</v>
      </c>
      <c r="U227" s="120" t="s">
        <v>122</v>
      </c>
      <c r="V227" s="120" t="str">
        <f t="shared" si="3"/>
        <v>Channidae, 30</v>
      </c>
      <c r="W227" s="120" t="s">
        <v>526</v>
      </c>
      <c r="X227" s="120">
        <v>16398</v>
      </c>
      <c r="Y227" s="123">
        <v>1339069</v>
      </c>
      <c r="Z227" s="120">
        <v>1981</v>
      </c>
      <c r="AA227" s="120" t="s">
        <v>1881</v>
      </c>
      <c r="AB227" s="120" t="s">
        <v>1882</v>
      </c>
      <c r="AC227" s="120" t="s">
        <v>1883</v>
      </c>
      <c r="AD227" s="121">
        <v>0.31</v>
      </c>
      <c r="AF227" s="120" t="s">
        <v>528</v>
      </c>
      <c r="AI227" s="120">
        <v>418</v>
      </c>
      <c r="AM227" s="120" t="s">
        <v>110</v>
      </c>
      <c r="AN227" s="120" t="s">
        <v>1491</v>
      </c>
      <c r="AO227" s="120" t="s">
        <v>525</v>
      </c>
      <c r="AP227" s="120" t="s">
        <v>119</v>
      </c>
      <c r="AQ227" s="120" t="s">
        <v>526</v>
      </c>
      <c r="AR227" s="120">
        <v>333415</v>
      </c>
      <c r="AT227" s="120">
        <v>30</v>
      </c>
      <c r="AY227" s="120" t="s">
        <v>122</v>
      </c>
      <c r="BE227" s="120" t="s">
        <v>123</v>
      </c>
      <c r="BG227" s="120">
        <v>0.31</v>
      </c>
      <c r="BL227" s="120" t="s">
        <v>528</v>
      </c>
      <c r="BN227" s="120">
        <v>0.31</v>
      </c>
      <c r="CM227" s="120">
        <v>1</v>
      </c>
      <c r="CN227" s="120" t="s">
        <v>125</v>
      </c>
      <c r="CU227" s="120" t="s">
        <v>126</v>
      </c>
      <c r="CV227" s="120" t="s">
        <v>187</v>
      </c>
      <c r="CW227" s="120" t="s">
        <v>1900</v>
      </c>
    </row>
    <row r="228" spans="1:101" x14ac:dyDescent="0.3">
      <c r="A228" s="120" t="s">
        <v>1332</v>
      </c>
      <c r="B228" s="120" t="s">
        <v>1483</v>
      </c>
      <c r="C228" s="120" t="s">
        <v>1484</v>
      </c>
      <c r="D228" s="120" t="s">
        <v>1878</v>
      </c>
      <c r="E228" s="120" t="s">
        <v>1879</v>
      </c>
      <c r="F228" s="120" t="s">
        <v>1487</v>
      </c>
      <c r="G228" s="120" t="s">
        <v>157</v>
      </c>
      <c r="I228" s="121">
        <v>0.31</v>
      </c>
      <c r="L228" s="120"/>
      <c r="M228" s="120" t="s">
        <v>528</v>
      </c>
      <c r="N228" s="120" t="s">
        <v>109</v>
      </c>
      <c r="O228" s="120">
        <v>100</v>
      </c>
      <c r="P228" s="120" t="s">
        <v>172</v>
      </c>
      <c r="Q228" s="120" t="s">
        <v>173</v>
      </c>
      <c r="R228" t="str">
        <f>IFERROR(VLOOKUP(S228,'[1]Effects Code'!$C:$D,2,FALSE), S228)</f>
        <v>Maltase</v>
      </c>
      <c r="S228" s="120" t="s">
        <v>1898</v>
      </c>
      <c r="T228" s="120">
        <v>30</v>
      </c>
      <c r="U228" s="120" t="s">
        <v>122</v>
      </c>
      <c r="V228" s="120" t="str">
        <f t="shared" si="3"/>
        <v>Channidae, 30</v>
      </c>
      <c r="W228" s="120" t="s">
        <v>526</v>
      </c>
      <c r="X228" s="120">
        <v>16398</v>
      </c>
      <c r="Y228" s="123">
        <v>1339068</v>
      </c>
      <c r="Z228" s="120">
        <v>1981</v>
      </c>
      <c r="AA228" s="120" t="s">
        <v>1881</v>
      </c>
      <c r="AB228" s="120" t="s">
        <v>1882</v>
      </c>
      <c r="AC228" s="120" t="s">
        <v>1883</v>
      </c>
      <c r="AD228" s="121">
        <v>0.31</v>
      </c>
      <c r="AF228" s="120" t="s">
        <v>528</v>
      </c>
      <c r="AI228" s="120">
        <v>418</v>
      </c>
      <c r="AM228" s="120" t="s">
        <v>110</v>
      </c>
      <c r="AN228" s="120" t="s">
        <v>1491</v>
      </c>
      <c r="AO228" s="120" t="s">
        <v>525</v>
      </c>
      <c r="AP228" s="120" t="s">
        <v>119</v>
      </c>
      <c r="AQ228" s="120" t="s">
        <v>526</v>
      </c>
      <c r="AR228" s="120">
        <v>333415</v>
      </c>
      <c r="AT228" s="120">
        <v>30</v>
      </c>
      <c r="AY228" s="120" t="s">
        <v>122</v>
      </c>
      <c r="BE228" s="120" t="s">
        <v>123</v>
      </c>
      <c r="BG228" s="120">
        <v>0.31</v>
      </c>
      <c r="BL228" s="120" t="s">
        <v>528</v>
      </c>
      <c r="BN228" s="120">
        <v>0.31</v>
      </c>
      <c r="CM228" s="120">
        <v>1</v>
      </c>
      <c r="CN228" s="120" t="s">
        <v>125</v>
      </c>
      <c r="CU228" s="120" t="s">
        <v>126</v>
      </c>
      <c r="CV228" s="120" t="s">
        <v>187</v>
      </c>
      <c r="CW228" s="120" t="s">
        <v>1901</v>
      </c>
    </row>
    <row r="229" spans="1:101" x14ac:dyDescent="0.3">
      <c r="A229" s="120" t="s">
        <v>1332</v>
      </c>
      <c r="B229" s="120" t="s">
        <v>1483</v>
      </c>
      <c r="C229" s="120" t="s">
        <v>1484</v>
      </c>
      <c r="D229" s="120" t="s">
        <v>1878</v>
      </c>
      <c r="E229" s="120" t="s">
        <v>1879</v>
      </c>
      <c r="F229" s="120" t="s">
        <v>1487</v>
      </c>
      <c r="G229" s="120" t="s">
        <v>157</v>
      </c>
      <c r="I229" s="121">
        <v>0.31</v>
      </c>
      <c r="L229" s="120"/>
      <c r="M229" s="120" t="s">
        <v>528</v>
      </c>
      <c r="N229" s="120" t="s">
        <v>109</v>
      </c>
      <c r="O229" s="120">
        <v>100</v>
      </c>
      <c r="P229" s="120" t="s">
        <v>172</v>
      </c>
      <c r="Q229" s="120" t="s">
        <v>173</v>
      </c>
      <c r="R229" t="str">
        <f>IFERROR(VLOOKUP(S229,'[1]Effects Code'!$C:$D,2,FALSE), S229)</f>
        <v>Maltase</v>
      </c>
      <c r="S229" s="120" t="s">
        <v>1898</v>
      </c>
      <c r="T229" s="120">
        <v>30</v>
      </c>
      <c r="U229" s="120" t="s">
        <v>122</v>
      </c>
      <c r="V229" s="120" t="str">
        <f t="shared" si="3"/>
        <v>Channidae, 30</v>
      </c>
      <c r="W229" s="120" t="s">
        <v>526</v>
      </c>
      <c r="X229" s="120">
        <v>16398</v>
      </c>
      <c r="Y229" s="123">
        <v>1339067</v>
      </c>
      <c r="Z229" s="120">
        <v>1981</v>
      </c>
      <c r="AA229" s="120" t="s">
        <v>1881</v>
      </c>
      <c r="AB229" s="120" t="s">
        <v>1882</v>
      </c>
      <c r="AC229" s="120" t="s">
        <v>1883</v>
      </c>
      <c r="AD229" s="121">
        <v>0.31</v>
      </c>
      <c r="AF229" s="120" t="s">
        <v>528</v>
      </c>
      <c r="AI229" s="120">
        <v>418</v>
      </c>
      <c r="AM229" s="120" t="s">
        <v>110</v>
      </c>
      <c r="AN229" s="120" t="s">
        <v>1491</v>
      </c>
      <c r="AO229" s="120" t="s">
        <v>525</v>
      </c>
      <c r="AP229" s="120" t="s">
        <v>119</v>
      </c>
      <c r="AQ229" s="120" t="s">
        <v>526</v>
      </c>
      <c r="AR229" s="120">
        <v>333415</v>
      </c>
      <c r="AT229" s="120">
        <v>30</v>
      </c>
      <c r="AY229" s="120" t="s">
        <v>122</v>
      </c>
      <c r="BE229" s="120" t="s">
        <v>123</v>
      </c>
      <c r="BG229" s="120">
        <v>0.31</v>
      </c>
      <c r="BL229" s="120" t="s">
        <v>528</v>
      </c>
      <c r="BN229" s="120">
        <v>0.31</v>
      </c>
      <c r="CM229" s="120">
        <v>1</v>
      </c>
      <c r="CN229" s="120" t="s">
        <v>125</v>
      </c>
      <c r="CU229" s="120" t="s">
        <v>126</v>
      </c>
      <c r="CV229" s="120" t="s">
        <v>187</v>
      </c>
      <c r="CW229" s="120" t="s">
        <v>1902</v>
      </c>
    </row>
    <row r="230" spans="1:101" x14ac:dyDescent="0.3">
      <c r="A230" s="120" t="s">
        <v>1332</v>
      </c>
      <c r="B230" s="120" t="s">
        <v>1483</v>
      </c>
      <c r="C230" s="120" t="s">
        <v>1484</v>
      </c>
      <c r="D230" s="120" t="s">
        <v>1878</v>
      </c>
      <c r="E230" s="120" t="s">
        <v>1879</v>
      </c>
      <c r="F230" s="120" t="s">
        <v>1487</v>
      </c>
      <c r="G230" s="120" t="s">
        <v>143</v>
      </c>
      <c r="I230" s="121">
        <v>0.31</v>
      </c>
      <c r="L230" s="120"/>
      <c r="M230" s="120" t="s">
        <v>528</v>
      </c>
      <c r="N230" s="120" t="s">
        <v>109</v>
      </c>
      <c r="O230" s="120">
        <v>100</v>
      </c>
      <c r="P230" s="120" t="s">
        <v>172</v>
      </c>
      <c r="Q230" s="120" t="s">
        <v>173</v>
      </c>
      <c r="R230" t="str">
        <f>IFERROR(VLOOKUP(S230,'[1]Effects Code'!$C:$D,2,FALSE), S230)</f>
        <v>Amylase</v>
      </c>
      <c r="S230" s="120" t="s">
        <v>1903</v>
      </c>
      <c r="T230" s="120">
        <v>30</v>
      </c>
      <c r="U230" s="120" t="s">
        <v>122</v>
      </c>
      <c r="V230" s="120" t="str">
        <f t="shared" si="3"/>
        <v>Channidae, 30</v>
      </c>
      <c r="W230" s="120" t="s">
        <v>526</v>
      </c>
      <c r="X230" s="120">
        <v>16398</v>
      </c>
      <c r="Y230" s="123">
        <v>1339066</v>
      </c>
      <c r="Z230" s="120">
        <v>1981</v>
      </c>
      <c r="AA230" s="120" t="s">
        <v>1881</v>
      </c>
      <c r="AB230" s="120" t="s">
        <v>1882</v>
      </c>
      <c r="AC230" s="120" t="s">
        <v>1883</v>
      </c>
      <c r="AD230" s="121">
        <v>0.31</v>
      </c>
      <c r="AF230" s="120" t="s">
        <v>528</v>
      </c>
      <c r="AI230" s="120">
        <v>418</v>
      </c>
      <c r="AM230" s="120" t="s">
        <v>110</v>
      </c>
      <c r="AN230" s="120" t="s">
        <v>1491</v>
      </c>
      <c r="AO230" s="120" t="s">
        <v>525</v>
      </c>
      <c r="AP230" s="120" t="s">
        <v>119</v>
      </c>
      <c r="AQ230" s="120" t="s">
        <v>526</v>
      </c>
      <c r="AR230" s="120">
        <v>333415</v>
      </c>
      <c r="AT230" s="120">
        <v>30</v>
      </c>
      <c r="AY230" s="120" t="s">
        <v>122</v>
      </c>
      <c r="BE230" s="120" t="s">
        <v>123</v>
      </c>
      <c r="BG230" s="120">
        <v>0.31</v>
      </c>
      <c r="BL230" s="120" t="s">
        <v>528</v>
      </c>
      <c r="BN230" s="120">
        <v>0.31</v>
      </c>
      <c r="CM230" s="120">
        <v>1</v>
      </c>
      <c r="CN230" s="120" t="s">
        <v>125</v>
      </c>
      <c r="CU230" s="120" t="s">
        <v>126</v>
      </c>
      <c r="CV230" s="120" t="s">
        <v>187</v>
      </c>
      <c r="CW230" s="120" t="s">
        <v>1904</v>
      </c>
    </row>
    <row r="231" spans="1:101" x14ac:dyDescent="0.3">
      <c r="A231" s="120" t="s">
        <v>1332</v>
      </c>
      <c r="B231" s="120" t="s">
        <v>1483</v>
      </c>
      <c r="C231" s="120" t="s">
        <v>1484</v>
      </c>
      <c r="D231" s="120" t="s">
        <v>1878</v>
      </c>
      <c r="E231" s="120" t="s">
        <v>1879</v>
      </c>
      <c r="F231" s="120" t="s">
        <v>1487</v>
      </c>
      <c r="G231" s="120" t="s">
        <v>143</v>
      </c>
      <c r="I231" s="121">
        <v>0.31</v>
      </c>
      <c r="L231" s="120"/>
      <c r="M231" s="120" t="s">
        <v>528</v>
      </c>
      <c r="N231" s="120" t="s">
        <v>109</v>
      </c>
      <c r="O231" s="120">
        <v>100</v>
      </c>
      <c r="P231" s="120" t="s">
        <v>172</v>
      </c>
      <c r="Q231" s="120" t="s">
        <v>173</v>
      </c>
      <c r="R231" t="str">
        <f>IFERROR(VLOOKUP(S231,'[1]Effects Code'!$C:$D,2,FALSE), S231)</f>
        <v>Amylase</v>
      </c>
      <c r="S231" s="120" t="s">
        <v>1903</v>
      </c>
      <c r="T231" s="120">
        <v>30</v>
      </c>
      <c r="U231" s="120" t="s">
        <v>122</v>
      </c>
      <c r="V231" s="120" t="str">
        <f t="shared" si="3"/>
        <v>Channidae, 30</v>
      </c>
      <c r="W231" s="120" t="s">
        <v>526</v>
      </c>
      <c r="X231" s="120">
        <v>16398</v>
      </c>
      <c r="Y231" s="123">
        <v>1339065</v>
      </c>
      <c r="Z231" s="120">
        <v>1981</v>
      </c>
      <c r="AA231" s="120" t="s">
        <v>1881</v>
      </c>
      <c r="AB231" s="120" t="s">
        <v>1882</v>
      </c>
      <c r="AC231" s="120" t="s">
        <v>1883</v>
      </c>
      <c r="AD231" s="121">
        <v>0.31</v>
      </c>
      <c r="AF231" s="120" t="s">
        <v>528</v>
      </c>
      <c r="AI231" s="120">
        <v>418</v>
      </c>
      <c r="AM231" s="120" t="s">
        <v>110</v>
      </c>
      <c r="AN231" s="120" t="s">
        <v>1491</v>
      </c>
      <c r="AO231" s="120" t="s">
        <v>525</v>
      </c>
      <c r="AP231" s="120" t="s">
        <v>119</v>
      </c>
      <c r="AQ231" s="120" t="s">
        <v>526</v>
      </c>
      <c r="AR231" s="120">
        <v>333415</v>
      </c>
      <c r="AT231" s="120">
        <v>30</v>
      </c>
      <c r="AY231" s="120" t="s">
        <v>122</v>
      </c>
      <c r="BE231" s="120" t="s">
        <v>123</v>
      </c>
      <c r="BG231" s="120">
        <v>0.31</v>
      </c>
      <c r="BL231" s="120" t="s">
        <v>528</v>
      </c>
      <c r="BN231" s="120">
        <v>0.31</v>
      </c>
      <c r="CM231" s="120">
        <v>1</v>
      </c>
      <c r="CN231" s="120" t="s">
        <v>125</v>
      </c>
      <c r="CU231" s="120" t="s">
        <v>126</v>
      </c>
      <c r="CV231" s="120" t="s">
        <v>187</v>
      </c>
      <c r="CW231" s="120" t="s">
        <v>1905</v>
      </c>
    </row>
    <row r="232" spans="1:101" x14ac:dyDescent="0.3">
      <c r="A232" s="120" t="s">
        <v>1332</v>
      </c>
      <c r="B232" s="120" t="s">
        <v>1483</v>
      </c>
      <c r="C232" s="120" t="s">
        <v>1484</v>
      </c>
      <c r="D232" s="120" t="s">
        <v>1878</v>
      </c>
      <c r="E232" s="120" t="s">
        <v>1879</v>
      </c>
      <c r="F232" s="120" t="s">
        <v>1487</v>
      </c>
      <c r="G232" s="120" t="s">
        <v>143</v>
      </c>
      <c r="I232" s="121">
        <v>0.31</v>
      </c>
      <c r="L232" s="120"/>
      <c r="M232" s="120" t="s">
        <v>528</v>
      </c>
      <c r="N232" s="120" t="s">
        <v>109</v>
      </c>
      <c r="O232" s="120">
        <v>100</v>
      </c>
      <c r="P232" s="120" t="s">
        <v>172</v>
      </c>
      <c r="Q232" s="120" t="s">
        <v>173</v>
      </c>
      <c r="R232" t="str">
        <f>IFERROR(VLOOKUP(S232,'[1]Effects Code'!$C:$D,2,FALSE), S232)</f>
        <v>Amylase</v>
      </c>
      <c r="S232" s="120" t="s">
        <v>1903</v>
      </c>
      <c r="T232" s="120">
        <v>30</v>
      </c>
      <c r="U232" s="120" t="s">
        <v>122</v>
      </c>
      <c r="V232" s="120" t="str">
        <f t="shared" si="3"/>
        <v>Channidae, 30</v>
      </c>
      <c r="W232" s="120" t="s">
        <v>526</v>
      </c>
      <c r="X232" s="120">
        <v>16398</v>
      </c>
      <c r="Y232" s="123">
        <v>1339064</v>
      </c>
      <c r="Z232" s="120">
        <v>1981</v>
      </c>
      <c r="AA232" s="120" t="s">
        <v>1881</v>
      </c>
      <c r="AB232" s="120" t="s">
        <v>1882</v>
      </c>
      <c r="AC232" s="120" t="s">
        <v>1883</v>
      </c>
      <c r="AD232" s="121">
        <v>0.31</v>
      </c>
      <c r="AF232" s="120" t="s">
        <v>528</v>
      </c>
      <c r="AI232" s="120">
        <v>418</v>
      </c>
      <c r="AM232" s="120" t="s">
        <v>110</v>
      </c>
      <c r="AN232" s="120" t="s">
        <v>1491</v>
      </c>
      <c r="AO232" s="120" t="s">
        <v>525</v>
      </c>
      <c r="AP232" s="120" t="s">
        <v>119</v>
      </c>
      <c r="AQ232" s="120" t="s">
        <v>526</v>
      </c>
      <c r="AR232" s="120">
        <v>333415</v>
      </c>
      <c r="AT232" s="120">
        <v>30</v>
      </c>
      <c r="AY232" s="120" t="s">
        <v>122</v>
      </c>
      <c r="BE232" s="120" t="s">
        <v>123</v>
      </c>
      <c r="BG232" s="120">
        <v>0.31</v>
      </c>
      <c r="BL232" s="120" t="s">
        <v>528</v>
      </c>
      <c r="BN232" s="120">
        <v>0.31</v>
      </c>
      <c r="CM232" s="120">
        <v>1</v>
      </c>
      <c r="CN232" s="120" t="s">
        <v>125</v>
      </c>
      <c r="CU232" s="120" t="s">
        <v>126</v>
      </c>
      <c r="CV232" s="120" t="s">
        <v>187</v>
      </c>
      <c r="CW232" s="120" t="s">
        <v>1906</v>
      </c>
    </row>
    <row r="233" spans="1:101" x14ac:dyDescent="0.3">
      <c r="A233" s="120" t="s">
        <v>1332</v>
      </c>
      <c r="B233" s="120" t="s">
        <v>1483</v>
      </c>
      <c r="C233" s="120" t="s">
        <v>1484</v>
      </c>
      <c r="D233" s="120" t="s">
        <v>1878</v>
      </c>
      <c r="E233" s="120" t="s">
        <v>1879</v>
      </c>
      <c r="F233" s="120" t="s">
        <v>1487</v>
      </c>
      <c r="G233" s="120" t="s">
        <v>157</v>
      </c>
      <c r="I233" s="121">
        <v>0.31</v>
      </c>
      <c r="L233" s="120"/>
      <c r="M233" s="120" t="s">
        <v>528</v>
      </c>
      <c r="N233" s="120" t="s">
        <v>109</v>
      </c>
      <c r="O233" s="120">
        <v>100</v>
      </c>
      <c r="P233" s="120" t="s">
        <v>172</v>
      </c>
      <c r="Q233" s="120" t="s">
        <v>173</v>
      </c>
      <c r="R233" t="str">
        <f>IFERROR(VLOOKUP(S233,'[1]Effects Code'!$C:$D,2,FALSE), S233)</f>
        <v>Amylase</v>
      </c>
      <c r="S233" s="120" t="s">
        <v>1903</v>
      </c>
      <c r="T233" s="120">
        <v>30</v>
      </c>
      <c r="U233" s="120" t="s">
        <v>122</v>
      </c>
      <c r="V233" s="120" t="str">
        <f t="shared" si="3"/>
        <v>Channidae, 30</v>
      </c>
      <c r="W233" s="120" t="s">
        <v>526</v>
      </c>
      <c r="X233" s="120">
        <v>16398</v>
      </c>
      <c r="Y233" s="123">
        <v>1339063</v>
      </c>
      <c r="Z233" s="120">
        <v>1981</v>
      </c>
      <c r="AA233" s="120" t="s">
        <v>1881</v>
      </c>
      <c r="AB233" s="120" t="s">
        <v>1882</v>
      </c>
      <c r="AC233" s="120" t="s">
        <v>1883</v>
      </c>
      <c r="AD233" s="121">
        <v>0.31</v>
      </c>
      <c r="AF233" s="120" t="s">
        <v>528</v>
      </c>
      <c r="AI233" s="120">
        <v>418</v>
      </c>
      <c r="AM233" s="120" t="s">
        <v>110</v>
      </c>
      <c r="AN233" s="120" t="s">
        <v>1491</v>
      </c>
      <c r="AO233" s="120" t="s">
        <v>525</v>
      </c>
      <c r="AP233" s="120" t="s">
        <v>119</v>
      </c>
      <c r="AQ233" s="120" t="s">
        <v>526</v>
      </c>
      <c r="AR233" s="120">
        <v>333415</v>
      </c>
      <c r="AT233" s="120">
        <v>30</v>
      </c>
      <c r="AY233" s="120" t="s">
        <v>122</v>
      </c>
      <c r="BE233" s="120" t="s">
        <v>123</v>
      </c>
      <c r="BG233" s="120">
        <v>0.31</v>
      </c>
      <c r="BL233" s="120" t="s">
        <v>528</v>
      </c>
      <c r="BN233" s="120">
        <v>0.31</v>
      </c>
      <c r="CM233" s="120">
        <v>1</v>
      </c>
      <c r="CN233" s="120" t="s">
        <v>125</v>
      </c>
      <c r="CU233" s="120" t="s">
        <v>126</v>
      </c>
      <c r="CV233" s="120" t="s">
        <v>187</v>
      </c>
      <c r="CW233" s="120" t="s">
        <v>1907</v>
      </c>
    </row>
    <row r="234" spans="1:101" x14ac:dyDescent="0.3">
      <c r="A234" s="120" t="s">
        <v>1332</v>
      </c>
      <c r="B234" s="120" t="s">
        <v>1483</v>
      </c>
      <c r="C234" s="120" t="s">
        <v>1484</v>
      </c>
      <c r="D234" s="120" t="s">
        <v>1878</v>
      </c>
      <c r="E234" s="120" t="s">
        <v>1879</v>
      </c>
      <c r="F234" s="120" t="s">
        <v>1487</v>
      </c>
      <c r="G234" s="120" t="s">
        <v>143</v>
      </c>
      <c r="I234" s="121">
        <v>0.31</v>
      </c>
      <c r="L234" s="120"/>
      <c r="M234" s="120" t="s">
        <v>528</v>
      </c>
      <c r="N234" s="120" t="s">
        <v>109</v>
      </c>
      <c r="O234" s="120">
        <v>100</v>
      </c>
      <c r="P234" s="120" t="s">
        <v>172</v>
      </c>
      <c r="Q234" s="120" t="s">
        <v>173</v>
      </c>
      <c r="R234" t="str">
        <f>IFERROR(VLOOKUP(S234,'[1]Effects Code'!$C:$D,2,FALSE), S234)</f>
        <v>Glucose-6-phosphatase</v>
      </c>
      <c r="S234" s="120" t="s">
        <v>1908</v>
      </c>
      <c r="T234" s="120">
        <v>30</v>
      </c>
      <c r="U234" s="120" t="s">
        <v>122</v>
      </c>
      <c r="V234" s="120" t="str">
        <f t="shared" si="3"/>
        <v>Channidae, 30</v>
      </c>
      <c r="W234" s="120" t="s">
        <v>526</v>
      </c>
      <c r="X234" s="120">
        <v>16398</v>
      </c>
      <c r="Y234" s="123">
        <v>1339062</v>
      </c>
      <c r="Z234" s="120">
        <v>1981</v>
      </c>
      <c r="AA234" s="120" t="s">
        <v>1881</v>
      </c>
      <c r="AB234" s="120" t="s">
        <v>1882</v>
      </c>
      <c r="AC234" s="120" t="s">
        <v>1883</v>
      </c>
      <c r="AD234" s="121">
        <v>0.31</v>
      </c>
      <c r="AF234" s="120" t="s">
        <v>528</v>
      </c>
      <c r="AI234" s="120">
        <v>418</v>
      </c>
      <c r="AM234" s="120" t="s">
        <v>110</v>
      </c>
      <c r="AN234" s="120" t="s">
        <v>1491</v>
      </c>
      <c r="AO234" s="120" t="s">
        <v>525</v>
      </c>
      <c r="AP234" s="120" t="s">
        <v>119</v>
      </c>
      <c r="AQ234" s="120" t="s">
        <v>526</v>
      </c>
      <c r="AR234" s="120">
        <v>333415</v>
      </c>
      <c r="AT234" s="120">
        <v>30</v>
      </c>
      <c r="AY234" s="120" t="s">
        <v>122</v>
      </c>
      <c r="BE234" s="120" t="s">
        <v>123</v>
      </c>
      <c r="BG234" s="120">
        <v>0.31</v>
      </c>
      <c r="BL234" s="120" t="s">
        <v>528</v>
      </c>
      <c r="BN234" s="120">
        <v>0.31</v>
      </c>
      <c r="CM234" s="120">
        <v>1</v>
      </c>
      <c r="CN234" s="120" t="s">
        <v>125</v>
      </c>
      <c r="CU234" s="120" t="s">
        <v>126</v>
      </c>
      <c r="CV234" s="120" t="s">
        <v>187</v>
      </c>
      <c r="CW234" s="120" t="s">
        <v>1909</v>
      </c>
    </row>
    <row r="235" spans="1:101" x14ac:dyDescent="0.3">
      <c r="A235" s="120" t="s">
        <v>1332</v>
      </c>
      <c r="B235" s="120" t="s">
        <v>1483</v>
      </c>
      <c r="C235" s="120" t="s">
        <v>1484</v>
      </c>
      <c r="D235" s="120" t="s">
        <v>1878</v>
      </c>
      <c r="E235" s="120" t="s">
        <v>1879</v>
      </c>
      <c r="F235" s="120" t="s">
        <v>1487</v>
      </c>
      <c r="G235" s="120" t="s">
        <v>143</v>
      </c>
      <c r="I235" s="121">
        <v>0.31</v>
      </c>
      <c r="L235" s="120"/>
      <c r="M235" s="120" t="s">
        <v>528</v>
      </c>
      <c r="N235" s="120" t="s">
        <v>109</v>
      </c>
      <c r="O235" s="120">
        <v>100</v>
      </c>
      <c r="P235" s="120" t="s">
        <v>172</v>
      </c>
      <c r="Q235" s="120" t="s">
        <v>173</v>
      </c>
      <c r="R235" t="str">
        <f>IFERROR(VLOOKUP(S235,'[1]Effects Code'!$C:$D,2,FALSE), S235)</f>
        <v>Glucose-6-phosphatase</v>
      </c>
      <c r="S235" s="120" t="s">
        <v>1908</v>
      </c>
      <c r="T235" s="120">
        <v>30</v>
      </c>
      <c r="U235" s="120" t="s">
        <v>122</v>
      </c>
      <c r="V235" s="120" t="str">
        <f t="shared" si="3"/>
        <v>Channidae, 30</v>
      </c>
      <c r="W235" s="120" t="s">
        <v>526</v>
      </c>
      <c r="X235" s="120">
        <v>16398</v>
      </c>
      <c r="Y235" s="123">
        <v>1339061</v>
      </c>
      <c r="Z235" s="120">
        <v>1981</v>
      </c>
      <c r="AA235" s="120" t="s">
        <v>1881</v>
      </c>
      <c r="AB235" s="120" t="s">
        <v>1882</v>
      </c>
      <c r="AC235" s="120" t="s">
        <v>1883</v>
      </c>
      <c r="AD235" s="121">
        <v>0.31</v>
      </c>
      <c r="AF235" s="120" t="s">
        <v>528</v>
      </c>
      <c r="AI235" s="120">
        <v>418</v>
      </c>
      <c r="AM235" s="120" t="s">
        <v>110</v>
      </c>
      <c r="AN235" s="120" t="s">
        <v>1491</v>
      </c>
      <c r="AO235" s="120" t="s">
        <v>525</v>
      </c>
      <c r="AP235" s="120" t="s">
        <v>119</v>
      </c>
      <c r="AQ235" s="120" t="s">
        <v>526</v>
      </c>
      <c r="AR235" s="120">
        <v>333415</v>
      </c>
      <c r="AT235" s="120">
        <v>30</v>
      </c>
      <c r="AY235" s="120" t="s">
        <v>122</v>
      </c>
      <c r="BE235" s="120" t="s">
        <v>123</v>
      </c>
      <c r="BG235" s="120">
        <v>0.31</v>
      </c>
      <c r="BL235" s="120" t="s">
        <v>528</v>
      </c>
      <c r="BN235" s="120">
        <v>0.31</v>
      </c>
      <c r="CM235" s="120">
        <v>1</v>
      </c>
      <c r="CN235" s="120" t="s">
        <v>125</v>
      </c>
      <c r="CU235" s="120" t="s">
        <v>126</v>
      </c>
      <c r="CV235" s="120" t="s">
        <v>187</v>
      </c>
      <c r="CW235" s="120" t="s">
        <v>1910</v>
      </c>
    </row>
    <row r="236" spans="1:101" x14ac:dyDescent="0.3">
      <c r="A236" s="120" t="s">
        <v>1332</v>
      </c>
      <c r="B236" s="120" t="s">
        <v>1483</v>
      </c>
      <c r="C236" s="120" t="s">
        <v>1484</v>
      </c>
      <c r="D236" s="120" t="s">
        <v>1878</v>
      </c>
      <c r="E236" s="120" t="s">
        <v>1879</v>
      </c>
      <c r="F236" s="120" t="s">
        <v>1487</v>
      </c>
      <c r="G236" s="120" t="s">
        <v>157</v>
      </c>
      <c r="I236" s="121">
        <v>0.31</v>
      </c>
      <c r="L236" s="120"/>
      <c r="M236" s="120" t="s">
        <v>528</v>
      </c>
      <c r="N236" s="120" t="s">
        <v>109</v>
      </c>
      <c r="O236" s="120">
        <v>100</v>
      </c>
      <c r="P236" s="120" t="s">
        <v>172</v>
      </c>
      <c r="Q236" s="120" t="s">
        <v>173</v>
      </c>
      <c r="R236" t="str">
        <f>IFERROR(VLOOKUP(S236,'[1]Effects Code'!$C:$D,2,FALSE), S236)</f>
        <v>Glucose-6-phosphatase</v>
      </c>
      <c r="S236" s="120" t="s">
        <v>1908</v>
      </c>
      <c r="T236" s="120">
        <v>30</v>
      </c>
      <c r="U236" s="120" t="s">
        <v>122</v>
      </c>
      <c r="V236" s="120" t="str">
        <f t="shared" si="3"/>
        <v>Channidae, 30</v>
      </c>
      <c r="W236" s="120" t="s">
        <v>526</v>
      </c>
      <c r="X236" s="120">
        <v>16398</v>
      </c>
      <c r="Y236" s="123">
        <v>1339060</v>
      </c>
      <c r="Z236" s="120">
        <v>1981</v>
      </c>
      <c r="AA236" s="120" t="s">
        <v>1881</v>
      </c>
      <c r="AB236" s="120" t="s">
        <v>1882</v>
      </c>
      <c r="AC236" s="120" t="s">
        <v>1883</v>
      </c>
      <c r="AD236" s="121">
        <v>0.31</v>
      </c>
      <c r="AF236" s="120" t="s">
        <v>528</v>
      </c>
      <c r="AI236" s="120">
        <v>418</v>
      </c>
      <c r="AM236" s="120" t="s">
        <v>110</v>
      </c>
      <c r="AN236" s="120" t="s">
        <v>1491</v>
      </c>
      <c r="AO236" s="120" t="s">
        <v>525</v>
      </c>
      <c r="AP236" s="120" t="s">
        <v>119</v>
      </c>
      <c r="AQ236" s="120" t="s">
        <v>526</v>
      </c>
      <c r="AR236" s="120">
        <v>333415</v>
      </c>
      <c r="AT236" s="120">
        <v>30</v>
      </c>
      <c r="AY236" s="120" t="s">
        <v>122</v>
      </c>
      <c r="BE236" s="120" t="s">
        <v>123</v>
      </c>
      <c r="BG236" s="120">
        <v>0.31</v>
      </c>
      <c r="BL236" s="120" t="s">
        <v>528</v>
      </c>
      <c r="BN236" s="120">
        <v>0.31</v>
      </c>
      <c r="CM236" s="120">
        <v>1</v>
      </c>
      <c r="CN236" s="120" t="s">
        <v>125</v>
      </c>
      <c r="CU236" s="120" t="s">
        <v>126</v>
      </c>
      <c r="CV236" s="120" t="s">
        <v>187</v>
      </c>
      <c r="CW236" s="120" t="s">
        <v>1911</v>
      </c>
    </row>
    <row r="237" spans="1:101" x14ac:dyDescent="0.3">
      <c r="A237" s="120" t="s">
        <v>1332</v>
      </c>
      <c r="B237" s="120" t="s">
        <v>1483</v>
      </c>
      <c r="C237" s="120" t="s">
        <v>1484</v>
      </c>
      <c r="D237" s="120" t="s">
        <v>1878</v>
      </c>
      <c r="E237" s="120" t="s">
        <v>1879</v>
      </c>
      <c r="F237" s="120" t="s">
        <v>1487</v>
      </c>
      <c r="G237" s="120" t="s">
        <v>143</v>
      </c>
      <c r="I237" s="121">
        <v>0.31</v>
      </c>
      <c r="L237" s="120"/>
      <c r="M237" s="120" t="s">
        <v>528</v>
      </c>
      <c r="N237" s="120" t="s">
        <v>109</v>
      </c>
      <c r="O237" s="120">
        <v>100</v>
      </c>
      <c r="P237" s="120" t="s">
        <v>172</v>
      </c>
      <c r="Q237" s="120" t="s">
        <v>173</v>
      </c>
      <c r="R237" t="str">
        <f>IFERROR(VLOOKUP(S237,'[1]Effects Code'!$C:$D,2,FALSE), S237)</f>
        <v>Glucose-6-phosphatase</v>
      </c>
      <c r="S237" s="120" t="s">
        <v>1908</v>
      </c>
      <c r="T237" s="120">
        <v>30</v>
      </c>
      <c r="U237" s="120" t="s">
        <v>122</v>
      </c>
      <c r="V237" s="120" t="str">
        <f t="shared" si="3"/>
        <v>Channidae, 30</v>
      </c>
      <c r="W237" s="120" t="s">
        <v>526</v>
      </c>
      <c r="X237" s="120">
        <v>16398</v>
      </c>
      <c r="Y237" s="123">
        <v>1339059</v>
      </c>
      <c r="Z237" s="120">
        <v>1981</v>
      </c>
      <c r="AA237" s="120" t="s">
        <v>1881</v>
      </c>
      <c r="AB237" s="120" t="s">
        <v>1882</v>
      </c>
      <c r="AC237" s="120" t="s">
        <v>1883</v>
      </c>
      <c r="AD237" s="121">
        <v>0.31</v>
      </c>
      <c r="AF237" s="120" t="s">
        <v>528</v>
      </c>
      <c r="AI237" s="120">
        <v>418</v>
      </c>
      <c r="AM237" s="120" t="s">
        <v>110</v>
      </c>
      <c r="AN237" s="120" t="s">
        <v>1491</v>
      </c>
      <c r="AO237" s="120" t="s">
        <v>525</v>
      </c>
      <c r="AP237" s="120" t="s">
        <v>119</v>
      </c>
      <c r="AQ237" s="120" t="s">
        <v>526</v>
      </c>
      <c r="AR237" s="120">
        <v>333415</v>
      </c>
      <c r="AT237" s="120">
        <v>30</v>
      </c>
      <c r="AY237" s="120" t="s">
        <v>122</v>
      </c>
      <c r="BE237" s="120" t="s">
        <v>123</v>
      </c>
      <c r="BG237" s="120">
        <v>0.31</v>
      </c>
      <c r="BL237" s="120" t="s">
        <v>528</v>
      </c>
      <c r="BN237" s="120">
        <v>0.31</v>
      </c>
      <c r="CM237" s="120">
        <v>1</v>
      </c>
      <c r="CN237" s="120" t="s">
        <v>125</v>
      </c>
      <c r="CU237" s="120" t="s">
        <v>126</v>
      </c>
      <c r="CV237" s="120" t="s">
        <v>187</v>
      </c>
      <c r="CW237" s="120" t="s">
        <v>1912</v>
      </c>
    </row>
    <row r="238" spans="1:101" x14ac:dyDescent="0.3">
      <c r="A238" s="120" t="s">
        <v>1332</v>
      </c>
      <c r="B238" s="120" t="s">
        <v>1483</v>
      </c>
      <c r="C238" s="120" t="s">
        <v>1484</v>
      </c>
      <c r="D238" s="120" t="s">
        <v>1878</v>
      </c>
      <c r="E238" s="120" t="s">
        <v>1879</v>
      </c>
      <c r="F238" s="120" t="s">
        <v>1487</v>
      </c>
      <c r="G238" s="120" t="s">
        <v>143</v>
      </c>
      <c r="I238" s="121">
        <v>0.31</v>
      </c>
      <c r="L238" s="120"/>
      <c r="M238" s="120" t="s">
        <v>528</v>
      </c>
      <c r="N238" s="120" t="s">
        <v>109</v>
      </c>
      <c r="O238" s="120">
        <v>100</v>
      </c>
      <c r="P238" s="120" t="s">
        <v>172</v>
      </c>
      <c r="Q238" s="120" t="s">
        <v>173</v>
      </c>
      <c r="R238" t="str">
        <f>IFERROR(VLOOKUP(S238,'[1]Effects Code'!$C:$D,2,FALSE), S238)</f>
        <v>Acid phosphatase</v>
      </c>
      <c r="S238" s="120" t="s">
        <v>1913</v>
      </c>
      <c r="T238" s="120">
        <v>30</v>
      </c>
      <c r="U238" s="120" t="s">
        <v>122</v>
      </c>
      <c r="V238" s="120" t="str">
        <f t="shared" si="3"/>
        <v>Channidae, 30</v>
      </c>
      <c r="W238" s="120" t="s">
        <v>526</v>
      </c>
      <c r="X238" s="120">
        <v>16398</v>
      </c>
      <c r="Y238" s="123">
        <v>1339058</v>
      </c>
      <c r="Z238" s="120">
        <v>1981</v>
      </c>
      <c r="AA238" s="120" t="s">
        <v>1881</v>
      </c>
      <c r="AB238" s="120" t="s">
        <v>1882</v>
      </c>
      <c r="AC238" s="120" t="s">
        <v>1883</v>
      </c>
      <c r="AD238" s="121">
        <v>0.31</v>
      </c>
      <c r="AF238" s="120" t="s">
        <v>528</v>
      </c>
      <c r="AI238" s="120">
        <v>418</v>
      </c>
      <c r="AM238" s="120" t="s">
        <v>110</v>
      </c>
      <c r="AN238" s="120" t="s">
        <v>1491</v>
      </c>
      <c r="AO238" s="120" t="s">
        <v>525</v>
      </c>
      <c r="AP238" s="120" t="s">
        <v>119</v>
      </c>
      <c r="AQ238" s="120" t="s">
        <v>526</v>
      </c>
      <c r="AR238" s="120">
        <v>333415</v>
      </c>
      <c r="AT238" s="120">
        <v>30</v>
      </c>
      <c r="AY238" s="120" t="s">
        <v>122</v>
      </c>
      <c r="BE238" s="120" t="s">
        <v>123</v>
      </c>
      <c r="BG238" s="120">
        <v>0.31</v>
      </c>
      <c r="BL238" s="120" t="s">
        <v>528</v>
      </c>
      <c r="BN238" s="120">
        <v>0.31</v>
      </c>
      <c r="CM238" s="120">
        <v>1</v>
      </c>
      <c r="CN238" s="120" t="s">
        <v>125</v>
      </c>
      <c r="CU238" s="120" t="s">
        <v>126</v>
      </c>
      <c r="CV238" s="120" t="s">
        <v>187</v>
      </c>
      <c r="CW238" s="120" t="s">
        <v>1914</v>
      </c>
    </row>
    <row r="239" spans="1:101" x14ac:dyDescent="0.3">
      <c r="A239" s="120" t="s">
        <v>1332</v>
      </c>
      <c r="B239" s="120" t="s">
        <v>1483</v>
      </c>
      <c r="C239" s="120" t="s">
        <v>1484</v>
      </c>
      <c r="D239" s="120" t="s">
        <v>1878</v>
      </c>
      <c r="E239" s="120" t="s">
        <v>1879</v>
      </c>
      <c r="F239" s="120" t="s">
        <v>1487</v>
      </c>
      <c r="G239" s="120" t="s">
        <v>143</v>
      </c>
      <c r="I239" s="121">
        <v>0.31</v>
      </c>
      <c r="L239" s="120"/>
      <c r="M239" s="120" t="s">
        <v>528</v>
      </c>
      <c r="N239" s="120" t="s">
        <v>109</v>
      </c>
      <c r="O239" s="120">
        <v>100</v>
      </c>
      <c r="P239" s="120" t="s">
        <v>172</v>
      </c>
      <c r="Q239" s="120" t="s">
        <v>173</v>
      </c>
      <c r="R239" t="str">
        <f>IFERROR(VLOOKUP(S239,'[1]Effects Code'!$C:$D,2,FALSE), S239)</f>
        <v>Acid phosphatase</v>
      </c>
      <c r="S239" s="120" t="s">
        <v>1913</v>
      </c>
      <c r="T239" s="120">
        <v>30</v>
      </c>
      <c r="U239" s="120" t="s">
        <v>122</v>
      </c>
      <c r="V239" s="120" t="str">
        <f t="shared" si="3"/>
        <v>Channidae, 30</v>
      </c>
      <c r="W239" s="120" t="s">
        <v>526</v>
      </c>
      <c r="X239" s="120">
        <v>16398</v>
      </c>
      <c r="Y239" s="123">
        <v>1339057</v>
      </c>
      <c r="Z239" s="120">
        <v>1981</v>
      </c>
      <c r="AA239" s="120" t="s">
        <v>1881</v>
      </c>
      <c r="AB239" s="120" t="s">
        <v>1882</v>
      </c>
      <c r="AC239" s="120" t="s">
        <v>1883</v>
      </c>
      <c r="AD239" s="121">
        <v>0.31</v>
      </c>
      <c r="AF239" s="120" t="s">
        <v>528</v>
      </c>
      <c r="AI239" s="120">
        <v>418</v>
      </c>
      <c r="AM239" s="120" t="s">
        <v>110</v>
      </c>
      <c r="AN239" s="120" t="s">
        <v>1491</v>
      </c>
      <c r="AO239" s="120" t="s">
        <v>525</v>
      </c>
      <c r="AP239" s="120" t="s">
        <v>119</v>
      </c>
      <c r="AQ239" s="120" t="s">
        <v>526</v>
      </c>
      <c r="AR239" s="120">
        <v>333415</v>
      </c>
      <c r="AT239" s="120">
        <v>30</v>
      </c>
      <c r="AY239" s="120" t="s">
        <v>122</v>
      </c>
      <c r="BE239" s="120" t="s">
        <v>123</v>
      </c>
      <c r="BG239" s="120">
        <v>0.31</v>
      </c>
      <c r="BL239" s="120" t="s">
        <v>528</v>
      </c>
      <c r="BN239" s="120">
        <v>0.31</v>
      </c>
      <c r="CM239" s="120">
        <v>1</v>
      </c>
      <c r="CN239" s="120" t="s">
        <v>125</v>
      </c>
      <c r="CU239" s="120" t="s">
        <v>126</v>
      </c>
      <c r="CV239" s="120" t="s">
        <v>187</v>
      </c>
      <c r="CW239" s="120" t="s">
        <v>1915</v>
      </c>
    </row>
    <row r="240" spans="1:101" x14ac:dyDescent="0.3">
      <c r="A240" s="120" t="s">
        <v>1332</v>
      </c>
      <c r="B240" s="120" t="s">
        <v>1483</v>
      </c>
      <c r="C240" s="120" t="s">
        <v>1484</v>
      </c>
      <c r="D240" s="120" t="s">
        <v>1878</v>
      </c>
      <c r="E240" s="120" t="s">
        <v>1879</v>
      </c>
      <c r="F240" s="120" t="s">
        <v>1487</v>
      </c>
      <c r="G240" s="120" t="s">
        <v>157</v>
      </c>
      <c r="I240" s="121">
        <v>0.31</v>
      </c>
      <c r="L240" s="120"/>
      <c r="M240" s="120" t="s">
        <v>528</v>
      </c>
      <c r="N240" s="120" t="s">
        <v>109</v>
      </c>
      <c r="O240" s="120">
        <v>100</v>
      </c>
      <c r="P240" s="120" t="s">
        <v>172</v>
      </c>
      <c r="Q240" s="120" t="s">
        <v>173</v>
      </c>
      <c r="R240" t="str">
        <f>IFERROR(VLOOKUP(S240,'[1]Effects Code'!$C:$D,2,FALSE), S240)</f>
        <v>Acid phosphatase</v>
      </c>
      <c r="S240" s="120" t="s">
        <v>1913</v>
      </c>
      <c r="T240" s="120">
        <v>30</v>
      </c>
      <c r="U240" s="120" t="s">
        <v>122</v>
      </c>
      <c r="V240" s="120" t="str">
        <f t="shared" si="3"/>
        <v>Channidae, 30</v>
      </c>
      <c r="W240" s="120" t="s">
        <v>526</v>
      </c>
      <c r="X240" s="120">
        <v>16398</v>
      </c>
      <c r="Y240" s="123">
        <v>1339056</v>
      </c>
      <c r="Z240" s="120">
        <v>1981</v>
      </c>
      <c r="AA240" s="120" t="s">
        <v>1881</v>
      </c>
      <c r="AB240" s="120" t="s">
        <v>1882</v>
      </c>
      <c r="AC240" s="120" t="s">
        <v>1883</v>
      </c>
      <c r="AD240" s="121">
        <v>0.31</v>
      </c>
      <c r="AF240" s="120" t="s">
        <v>528</v>
      </c>
      <c r="AI240" s="120">
        <v>418</v>
      </c>
      <c r="AM240" s="120" t="s">
        <v>110</v>
      </c>
      <c r="AN240" s="120" t="s">
        <v>1491</v>
      </c>
      <c r="AO240" s="120" t="s">
        <v>525</v>
      </c>
      <c r="AP240" s="120" t="s">
        <v>119</v>
      </c>
      <c r="AQ240" s="120" t="s">
        <v>526</v>
      </c>
      <c r="AR240" s="120">
        <v>333415</v>
      </c>
      <c r="AT240" s="120">
        <v>30</v>
      </c>
      <c r="AY240" s="120" t="s">
        <v>122</v>
      </c>
      <c r="BE240" s="120" t="s">
        <v>123</v>
      </c>
      <c r="BG240" s="120">
        <v>0.31</v>
      </c>
      <c r="BL240" s="120" t="s">
        <v>528</v>
      </c>
      <c r="BN240" s="120">
        <v>0.31</v>
      </c>
      <c r="CM240" s="120">
        <v>1</v>
      </c>
      <c r="CN240" s="120" t="s">
        <v>125</v>
      </c>
      <c r="CU240" s="120" t="s">
        <v>126</v>
      </c>
      <c r="CV240" s="120" t="s">
        <v>187</v>
      </c>
      <c r="CW240" s="120" t="s">
        <v>1916</v>
      </c>
    </row>
    <row r="241" spans="1:101" x14ac:dyDescent="0.3">
      <c r="A241" s="120" t="s">
        <v>1332</v>
      </c>
      <c r="B241" s="120" t="s">
        <v>1483</v>
      </c>
      <c r="C241" s="120" t="s">
        <v>1484</v>
      </c>
      <c r="D241" s="120" t="s">
        <v>1878</v>
      </c>
      <c r="E241" s="120" t="s">
        <v>1879</v>
      </c>
      <c r="F241" s="120" t="s">
        <v>1487</v>
      </c>
      <c r="G241" s="120" t="s">
        <v>143</v>
      </c>
      <c r="I241" s="121">
        <v>0.31</v>
      </c>
      <c r="L241" s="120"/>
      <c r="M241" s="120" t="s">
        <v>528</v>
      </c>
      <c r="N241" s="120" t="s">
        <v>109</v>
      </c>
      <c r="O241" s="120">
        <v>100</v>
      </c>
      <c r="P241" s="120" t="s">
        <v>172</v>
      </c>
      <c r="Q241" s="120" t="s">
        <v>173</v>
      </c>
      <c r="R241" t="str">
        <f>IFERROR(VLOOKUP(S241,'[1]Effects Code'!$C:$D,2,FALSE), S241)</f>
        <v>Acid phosphatase</v>
      </c>
      <c r="S241" s="120" t="s">
        <v>1913</v>
      </c>
      <c r="T241" s="120">
        <v>30</v>
      </c>
      <c r="U241" s="120" t="s">
        <v>122</v>
      </c>
      <c r="V241" s="120" t="str">
        <f t="shared" si="3"/>
        <v>Channidae, 30</v>
      </c>
      <c r="W241" s="120" t="s">
        <v>526</v>
      </c>
      <c r="X241" s="120">
        <v>16398</v>
      </c>
      <c r="Y241" s="123">
        <v>1339055</v>
      </c>
      <c r="Z241" s="120">
        <v>1981</v>
      </c>
      <c r="AA241" s="120" t="s">
        <v>1881</v>
      </c>
      <c r="AB241" s="120" t="s">
        <v>1882</v>
      </c>
      <c r="AC241" s="120" t="s">
        <v>1883</v>
      </c>
      <c r="AD241" s="121">
        <v>0.31</v>
      </c>
      <c r="AF241" s="120" t="s">
        <v>528</v>
      </c>
      <c r="AI241" s="120">
        <v>418</v>
      </c>
      <c r="AM241" s="120" t="s">
        <v>110</v>
      </c>
      <c r="AN241" s="120" t="s">
        <v>1491</v>
      </c>
      <c r="AO241" s="120" t="s">
        <v>525</v>
      </c>
      <c r="AP241" s="120" t="s">
        <v>119</v>
      </c>
      <c r="AQ241" s="120" t="s">
        <v>526</v>
      </c>
      <c r="AR241" s="120">
        <v>333415</v>
      </c>
      <c r="AT241" s="120">
        <v>30</v>
      </c>
      <c r="AY241" s="120" t="s">
        <v>122</v>
      </c>
      <c r="BE241" s="120" t="s">
        <v>123</v>
      </c>
      <c r="BG241" s="120">
        <v>0.31</v>
      </c>
      <c r="BL241" s="120" t="s">
        <v>528</v>
      </c>
      <c r="BN241" s="120">
        <v>0.31</v>
      </c>
      <c r="CM241" s="120">
        <v>1</v>
      </c>
      <c r="CN241" s="120" t="s">
        <v>125</v>
      </c>
      <c r="CU241" s="120" t="s">
        <v>126</v>
      </c>
      <c r="CV241" s="120" t="s">
        <v>187</v>
      </c>
      <c r="CW241" s="120" t="s">
        <v>1917</v>
      </c>
    </row>
    <row r="242" spans="1:101" x14ac:dyDescent="0.3">
      <c r="A242" s="120" t="s">
        <v>1332</v>
      </c>
      <c r="B242" s="120" t="s">
        <v>1483</v>
      </c>
      <c r="C242" s="120" t="s">
        <v>1484</v>
      </c>
      <c r="D242" s="120" t="s">
        <v>1878</v>
      </c>
      <c r="E242" s="120" t="s">
        <v>1879</v>
      </c>
      <c r="F242" s="120" t="s">
        <v>1487</v>
      </c>
      <c r="G242" s="120" t="s">
        <v>143</v>
      </c>
      <c r="I242" s="121">
        <v>0.31</v>
      </c>
      <c r="L242" s="120"/>
      <c r="M242" s="120" t="s">
        <v>528</v>
      </c>
      <c r="N242" s="120" t="s">
        <v>109</v>
      </c>
      <c r="O242" s="120">
        <v>100</v>
      </c>
      <c r="P242" s="120" t="s">
        <v>172</v>
      </c>
      <c r="Q242" s="120" t="s">
        <v>173</v>
      </c>
      <c r="R242" t="str">
        <f>IFERROR(VLOOKUP(S242,'[1]Effects Code'!$C:$D,2,FALSE), S242)</f>
        <v>Alkaline phosphatase</v>
      </c>
      <c r="S242" s="120" t="s">
        <v>1872</v>
      </c>
      <c r="T242" s="120">
        <v>30</v>
      </c>
      <c r="U242" s="120" t="s">
        <v>122</v>
      </c>
      <c r="V242" s="120" t="str">
        <f t="shared" si="3"/>
        <v>Channidae, 30</v>
      </c>
      <c r="W242" s="120" t="s">
        <v>526</v>
      </c>
      <c r="X242" s="120">
        <v>16398</v>
      </c>
      <c r="Y242" s="123">
        <v>1339054</v>
      </c>
      <c r="Z242" s="120">
        <v>1981</v>
      </c>
      <c r="AA242" s="120" t="s">
        <v>1881</v>
      </c>
      <c r="AB242" s="120" t="s">
        <v>1882</v>
      </c>
      <c r="AC242" s="120" t="s">
        <v>1883</v>
      </c>
      <c r="AD242" s="121">
        <v>0.31</v>
      </c>
      <c r="AF242" s="120" t="s">
        <v>528</v>
      </c>
      <c r="AI242" s="120">
        <v>418</v>
      </c>
      <c r="AM242" s="120" t="s">
        <v>110</v>
      </c>
      <c r="AN242" s="120" t="s">
        <v>1491</v>
      </c>
      <c r="AO242" s="120" t="s">
        <v>525</v>
      </c>
      <c r="AP242" s="120" t="s">
        <v>119</v>
      </c>
      <c r="AQ242" s="120" t="s">
        <v>526</v>
      </c>
      <c r="AR242" s="120">
        <v>333415</v>
      </c>
      <c r="AT242" s="120">
        <v>30</v>
      </c>
      <c r="AY242" s="120" t="s">
        <v>122</v>
      </c>
      <c r="BE242" s="120" t="s">
        <v>123</v>
      </c>
      <c r="BG242" s="120">
        <v>0.31</v>
      </c>
      <c r="BL242" s="120" t="s">
        <v>528</v>
      </c>
      <c r="BN242" s="120">
        <v>0.31</v>
      </c>
      <c r="CM242" s="120">
        <v>1</v>
      </c>
      <c r="CN242" s="120" t="s">
        <v>125</v>
      </c>
      <c r="CU242" s="120" t="s">
        <v>126</v>
      </c>
      <c r="CV242" s="120" t="s">
        <v>187</v>
      </c>
      <c r="CW242" s="120" t="s">
        <v>1918</v>
      </c>
    </row>
    <row r="243" spans="1:101" x14ac:dyDescent="0.3">
      <c r="A243" s="120" t="s">
        <v>1332</v>
      </c>
      <c r="B243" s="120" t="s">
        <v>1483</v>
      </c>
      <c r="C243" s="120" t="s">
        <v>1484</v>
      </c>
      <c r="D243" s="120" t="s">
        <v>1878</v>
      </c>
      <c r="E243" s="120" t="s">
        <v>1879</v>
      </c>
      <c r="F243" s="120" t="s">
        <v>1487</v>
      </c>
      <c r="G243" s="120" t="s">
        <v>143</v>
      </c>
      <c r="I243" s="121">
        <v>0.31</v>
      </c>
      <c r="L243" s="120"/>
      <c r="M243" s="120" t="s">
        <v>528</v>
      </c>
      <c r="N243" s="120" t="s">
        <v>109</v>
      </c>
      <c r="O243" s="120">
        <v>100</v>
      </c>
      <c r="P243" s="120" t="s">
        <v>172</v>
      </c>
      <c r="Q243" s="120" t="s">
        <v>173</v>
      </c>
      <c r="R243" t="str">
        <f>IFERROR(VLOOKUP(S243,'[1]Effects Code'!$C:$D,2,FALSE), S243)</f>
        <v>Alkaline phosphatase</v>
      </c>
      <c r="S243" s="120" t="s">
        <v>1872</v>
      </c>
      <c r="T243" s="120">
        <v>30</v>
      </c>
      <c r="U243" s="120" t="s">
        <v>122</v>
      </c>
      <c r="V243" s="120" t="str">
        <f t="shared" si="3"/>
        <v>Channidae, 30</v>
      </c>
      <c r="W243" s="120" t="s">
        <v>526</v>
      </c>
      <c r="X243" s="120">
        <v>16398</v>
      </c>
      <c r="Y243" s="123">
        <v>1339053</v>
      </c>
      <c r="Z243" s="120">
        <v>1981</v>
      </c>
      <c r="AA243" s="120" t="s">
        <v>1881</v>
      </c>
      <c r="AB243" s="120" t="s">
        <v>1882</v>
      </c>
      <c r="AC243" s="120" t="s">
        <v>1883</v>
      </c>
      <c r="AD243" s="121">
        <v>0.31</v>
      </c>
      <c r="AF243" s="120" t="s">
        <v>528</v>
      </c>
      <c r="AI243" s="120">
        <v>418</v>
      </c>
      <c r="AM243" s="120" t="s">
        <v>110</v>
      </c>
      <c r="AN243" s="120" t="s">
        <v>1491</v>
      </c>
      <c r="AO243" s="120" t="s">
        <v>525</v>
      </c>
      <c r="AP243" s="120" t="s">
        <v>119</v>
      </c>
      <c r="AQ243" s="120" t="s">
        <v>526</v>
      </c>
      <c r="AR243" s="120">
        <v>333415</v>
      </c>
      <c r="AT243" s="120">
        <v>30</v>
      </c>
      <c r="AY243" s="120" t="s">
        <v>122</v>
      </c>
      <c r="BE243" s="120" t="s">
        <v>123</v>
      </c>
      <c r="BG243" s="120">
        <v>0.31</v>
      </c>
      <c r="BL243" s="120" t="s">
        <v>528</v>
      </c>
      <c r="BN243" s="120">
        <v>0.31</v>
      </c>
      <c r="CM243" s="120">
        <v>1</v>
      </c>
      <c r="CN243" s="120" t="s">
        <v>125</v>
      </c>
      <c r="CU243" s="120" t="s">
        <v>126</v>
      </c>
      <c r="CV243" s="120" t="s">
        <v>187</v>
      </c>
      <c r="CW243" s="120" t="s">
        <v>1919</v>
      </c>
    </row>
    <row r="244" spans="1:101" x14ac:dyDescent="0.3">
      <c r="A244" s="120" t="s">
        <v>1332</v>
      </c>
      <c r="B244" s="120" t="s">
        <v>1483</v>
      </c>
      <c r="C244" s="120" t="s">
        <v>1484</v>
      </c>
      <c r="D244" s="120" t="s">
        <v>1878</v>
      </c>
      <c r="E244" s="120" t="s">
        <v>1879</v>
      </c>
      <c r="F244" s="120" t="s">
        <v>1487</v>
      </c>
      <c r="G244" s="120" t="s">
        <v>143</v>
      </c>
      <c r="I244" s="121">
        <v>0.31</v>
      </c>
      <c r="L244" s="120"/>
      <c r="M244" s="120" t="s">
        <v>528</v>
      </c>
      <c r="N244" s="120" t="s">
        <v>109</v>
      </c>
      <c r="O244" s="120">
        <v>100</v>
      </c>
      <c r="P244" s="120" t="s">
        <v>172</v>
      </c>
      <c r="Q244" s="120" t="s">
        <v>173</v>
      </c>
      <c r="R244" t="str">
        <f>IFERROR(VLOOKUP(S244,'[1]Effects Code'!$C:$D,2,FALSE), S244)</f>
        <v>Alkaline phosphatase</v>
      </c>
      <c r="S244" s="120" t="s">
        <v>1872</v>
      </c>
      <c r="T244" s="120">
        <v>30</v>
      </c>
      <c r="U244" s="120" t="s">
        <v>122</v>
      </c>
      <c r="V244" s="120" t="str">
        <f t="shared" si="3"/>
        <v>Channidae, 30</v>
      </c>
      <c r="W244" s="120" t="s">
        <v>526</v>
      </c>
      <c r="X244" s="120">
        <v>16398</v>
      </c>
      <c r="Y244" s="123">
        <v>1339052</v>
      </c>
      <c r="Z244" s="120">
        <v>1981</v>
      </c>
      <c r="AA244" s="120" t="s">
        <v>1881</v>
      </c>
      <c r="AB244" s="120" t="s">
        <v>1882</v>
      </c>
      <c r="AC244" s="120" t="s">
        <v>1883</v>
      </c>
      <c r="AD244" s="121">
        <v>0.31</v>
      </c>
      <c r="AF244" s="120" t="s">
        <v>528</v>
      </c>
      <c r="AI244" s="120">
        <v>418</v>
      </c>
      <c r="AM244" s="120" t="s">
        <v>110</v>
      </c>
      <c r="AN244" s="120" t="s">
        <v>1491</v>
      </c>
      <c r="AO244" s="120" t="s">
        <v>525</v>
      </c>
      <c r="AP244" s="120" t="s">
        <v>119</v>
      </c>
      <c r="AQ244" s="120" t="s">
        <v>526</v>
      </c>
      <c r="AR244" s="120">
        <v>333415</v>
      </c>
      <c r="AT244" s="120">
        <v>30</v>
      </c>
      <c r="AY244" s="120" t="s">
        <v>122</v>
      </c>
      <c r="BE244" s="120" t="s">
        <v>123</v>
      </c>
      <c r="BG244" s="120">
        <v>0.31</v>
      </c>
      <c r="BL244" s="120" t="s">
        <v>528</v>
      </c>
      <c r="BN244" s="120">
        <v>0.31</v>
      </c>
      <c r="CM244" s="120">
        <v>1</v>
      </c>
      <c r="CN244" s="120" t="s">
        <v>125</v>
      </c>
      <c r="CU244" s="120" t="s">
        <v>126</v>
      </c>
      <c r="CV244" s="120" t="s">
        <v>187</v>
      </c>
      <c r="CW244" s="120" t="s">
        <v>1920</v>
      </c>
    </row>
    <row r="245" spans="1:101" x14ac:dyDescent="0.3">
      <c r="A245" s="120" t="s">
        <v>1332</v>
      </c>
      <c r="B245" s="120" t="s">
        <v>1483</v>
      </c>
      <c r="C245" s="120" t="s">
        <v>1484</v>
      </c>
      <c r="D245" s="120" t="s">
        <v>1878</v>
      </c>
      <c r="E245" s="120" t="s">
        <v>1879</v>
      </c>
      <c r="F245" s="120" t="s">
        <v>1487</v>
      </c>
      <c r="G245" s="120" t="s">
        <v>143</v>
      </c>
      <c r="I245" s="121">
        <v>0.31</v>
      </c>
      <c r="L245" s="120"/>
      <c r="M245" s="120" t="s">
        <v>528</v>
      </c>
      <c r="N245" s="120" t="s">
        <v>109</v>
      </c>
      <c r="O245" s="120">
        <v>100</v>
      </c>
      <c r="P245" s="120" t="s">
        <v>172</v>
      </c>
      <c r="Q245" s="120" t="s">
        <v>173</v>
      </c>
      <c r="R245" t="str">
        <f>IFERROR(VLOOKUP(S245,'[1]Effects Code'!$C:$D,2,FALSE), S245)</f>
        <v>Alkaline phosphatase</v>
      </c>
      <c r="S245" s="120" t="s">
        <v>1872</v>
      </c>
      <c r="T245" s="120">
        <v>30</v>
      </c>
      <c r="U245" s="120" t="s">
        <v>122</v>
      </c>
      <c r="V245" s="120" t="str">
        <f t="shared" si="3"/>
        <v>Channidae, 30</v>
      </c>
      <c r="W245" s="120" t="s">
        <v>526</v>
      </c>
      <c r="X245" s="120">
        <v>16398</v>
      </c>
      <c r="Y245" s="123">
        <v>1339051</v>
      </c>
      <c r="Z245" s="120">
        <v>1981</v>
      </c>
      <c r="AA245" s="120" t="s">
        <v>1881</v>
      </c>
      <c r="AB245" s="120" t="s">
        <v>1882</v>
      </c>
      <c r="AC245" s="120" t="s">
        <v>1883</v>
      </c>
      <c r="AD245" s="121">
        <v>0.31</v>
      </c>
      <c r="AF245" s="120" t="s">
        <v>528</v>
      </c>
      <c r="AI245" s="120">
        <v>418</v>
      </c>
      <c r="AM245" s="120" t="s">
        <v>110</v>
      </c>
      <c r="AN245" s="120" t="s">
        <v>1491</v>
      </c>
      <c r="AO245" s="120" t="s">
        <v>525</v>
      </c>
      <c r="AP245" s="120" t="s">
        <v>119</v>
      </c>
      <c r="AQ245" s="120" t="s">
        <v>526</v>
      </c>
      <c r="AR245" s="120">
        <v>333415</v>
      </c>
      <c r="AT245" s="120">
        <v>30</v>
      </c>
      <c r="AY245" s="120" t="s">
        <v>122</v>
      </c>
      <c r="BE245" s="120" t="s">
        <v>123</v>
      </c>
      <c r="BG245" s="120">
        <v>0.31</v>
      </c>
      <c r="BL245" s="120" t="s">
        <v>528</v>
      </c>
      <c r="BN245" s="120">
        <v>0.31</v>
      </c>
      <c r="CM245" s="120">
        <v>1</v>
      </c>
      <c r="CN245" s="120" t="s">
        <v>125</v>
      </c>
      <c r="CU245" s="120" t="s">
        <v>126</v>
      </c>
      <c r="CV245" s="120" t="s">
        <v>187</v>
      </c>
      <c r="CW245" s="120" t="s">
        <v>1921</v>
      </c>
    </row>
    <row r="246" spans="1:101" x14ac:dyDescent="0.3">
      <c r="A246" s="120" t="s">
        <v>1332</v>
      </c>
      <c r="B246" s="120" t="s">
        <v>1483</v>
      </c>
      <c r="C246" s="120" t="s">
        <v>1484</v>
      </c>
      <c r="D246" s="120" t="s">
        <v>1878</v>
      </c>
      <c r="E246" s="120" t="s">
        <v>1879</v>
      </c>
      <c r="F246" s="120" t="s">
        <v>1487</v>
      </c>
      <c r="G246" s="120" t="s">
        <v>157</v>
      </c>
      <c r="I246" s="121">
        <v>0.31</v>
      </c>
      <c r="L246" s="120"/>
      <c r="M246" s="120" t="s">
        <v>528</v>
      </c>
      <c r="N246" s="120" t="s">
        <v>109</v>
      </c>
      <c r="O246" s="120">
        <v>100</v>
      </c>
      <c r="P246" s="120" t="s">
        <v>172</v>
      </c>
      <c r="Q246" s="120" t="s">
        <v>173</v>
      </c>
      <c r="R246" t="str">
        <f>IFERROR(VLOOKUP(S246,'[1]Effects Code'!$C:$D,2,FALSE), S246)</f>
        <v>Trypsin</v>
      </c>
      <c r="S246" s="120" t="s">
        <v>1880</v>
      </c>
      <c r="T246" s="120">
        <v>15</v>
      </c>
      <c r="U246" s="120" t="s">
        <v>122</v>
      </c>
      <c r="V246" s="120" t="str">
        <f t="shared" si="3"/>
        <v>Channidae, 15</v>
      </c>
      <c r="W246" s="120" t="s">
        <v>526</v>
      </c>
      <c r="X246" s="120">
        <v>16398</v>
      </c>
      <c r="Y246" s="123">
        <v>1339050</v>
      </c>
      <c r="Z246" s="120">
        <v>1981</v>
      </c>
      <c r="AA246" s="120" t="s">
        <v>1881</v>
      </c>
      <c r="AB246" s="120" t="s">
        <v>1882</v>
      </c>
      <c r="AC246" s="120" t="s">
        <v>1883</v>
      </c>
      <c r="AD246" s="121">
        <v>0.31</v>
      </c>
      <c r="AF246" s="120" t="s">
        <v>528</v>
      </c>
      <c r="AI246" s="120">
        <v>418</v>
      </c>
      <c r="AM246" s="120" t="s">
        <v>110</v>
      </c>
      <c r="AN246" s="120" t="s">
        <v>1491</v>
      </c>
      <c r="AO246" s="120" t="s">
        <v>525</v>
      </c>
      <c r="AP246" s="120" t="s">
        <v>119</v>
      </c>
      <c r="AQ246" s="120" t="s">
        <v>526</v>
      </c>
      <c r="AR246" s="120">
        <v>333415</v>
      </c>
      <c r="AT246" s="120">
        <v>15</v>
      </c>
      <c r="AY246" s="120" t="s">
        <v>122</v>
      </c>
      <c r="BE246" s="120" t="s">
        <v>123</v>
      </c>
      <c r="BG246" s="120">
        <v>0.31</v>
      </c>
      <c r="BL246" s="120" t="s">
        <v>528</v>
      </c>
      <c r="BN246" s="120">
        <v>0.31</v>
      </c>
      <c r="CM246" s="120">
        <v>1</v>
      </c>
      <c r="CN246" s="120" t="s">
        <v>125</v>
      </c>
      <c r="CU246" s="120" t="s">
        <v>126</v>
      </c>
      <c r="CV246" s="120" t="s">
        <v>187</v>
      </c>
      <c r="CW246" s="120" t="s">
        <v>1922</v>
      </c>
    </row>
    <row r="247" spans="1:101" x14ac:dyDescent="0.3">
      <c r="A247" s="120" t="s">
        <v>1332</v>
      </c>
      <c r="B247" s="120" t="s">
        <v>1483</v>
      </c>
      <c r="C247" s="120" t="s">
        <v>1484</v>
      </c>
      <c r="D247" s="120" t="s">
        <v>1878</v>
      </c>
      <c r="E247" s="120" t="s">
        <v>1879</v>
      </c>
      <c r="F247" s="120" t="s">
        <v>1487</v>
      </c>
      <c r="G247" s="120" t="s">
        <v>157</v>
      </c>
      <c r="I247" s="121">
        <v>0.31</v>
      </c>
      <c r="L247" s="120"/>
      <c r="M247" s="120" t="s">
        <v>528</v>
      </c>
      <c r="N247" s="120" t="s">
        <v>109</v>
      </c>
      <c r="O247" s="120">
        <v>100</v>
      </c>
      <c r="P247" s="120" t="s">
        <v>172</v>
      </c>
      <c r="Q247" s="120" t="s">
        <v>173</v>
      </c>
      <c r="R247" t="str">
        <f>IFERROR(VLOOKUP(S247,'[1]Effects Code'!$C:$D,2,FALSE), S247)</f>
        <v>Trypsin</v>
      </c>
      <c r="S247" s="120" t="s">
        <v>1880</v>
      </c>
      <c r="T247" s="120">
        <v>15</v>
      </c>
      <c r="U247" s="120" t="s">
        <v>122</v>
      </c>
      <c r="V247" s="120" t="str">
        <f t="shared" si="3"/>
        <v>Channidae, 15</v>
      </c>
      <c r="W247" s="120" t="s">
        <v>526</v>
      </c>
      <c r="X247" s="120">
        <v>16398</v>
      </c>
      <c r="Y247" s="123">
        <v>1339049</v>
      </c>
      <c r="Z247" s="120">
        <v>1981</v>
      </c>
      <c r="AA247" s="120" t="s">
        <v>1881</v>
      </c>
      <c r="AB247" s="120" t="s">
        <v>1882</v>
      </c>
      <c r="AC247" s="120" t="s">
        <v>1883</v>
      </c>
      <c r="AD247" s="121">
        <v>0.31</v>
      </c>
      <c r="AF247" s="120" t="s">
        <v>528</v>
      </c>
      <c r="AI247" s="120">
        <v>418</v>
      </c>
      <c r="AM247" s="120" t="s">
        <v>110</v>
      </c>
      <c r="AN247" s="120" t="s">
        <v>1491</v>
      </c>
      <c r="AO247" s="120" t="s">
        <v>525</v>
      </c>
      <c r="AP247" s="120" t="s">
        <v>119</v>
      </c>
      <c r="AQ247" s="120" t="s">
        <v>526</v>
      </c>
      <c r="AR247" s="120">
        <v>333415</v>
      </c>
      <c r="AT247" s="120">
        <v>15</v>
      </c>
      <c r="AY247" s="120" t="s">
        <v>122</v>
      </c>
      <c r="BE247" s="120" t="s">
        <v>123</v>
      </c>
      <c r="BG247" s="120">
        <v>0.31</v>
      </c>
      <c r="BL247" s="120" t="s">
        <v>528</v>
      </c>
      <c r="BN247" s="120">
        <v>0.31</v>
      </c>
      <c r="CM247" s="120">
        <v>1</v>
      </c>
      <c r="CN247" s="120" t="s">
        <v>125</v>
      </c>
      <c r="CU247" s="120" t="s">
        <v>126</v>
      </c>
      <c r="CV247" s="120" t="s">
        <v>187</v>
      </c>
      <c r="CW247" s="120" t="s">
        <v>1923</v>
      </c>
    </row>
    <row r="248" spans="1:101" x14ac:dyDescent="0.3">
      <c r="A248" s="120" t="s">
        <v>1332</v>
      </c>
      <c r="B248" s="120" t="s">
        <v>1483</v>
      </c>
      <c r="C248" s="120" t="s">
        <v>1484</v>
      </c>
      <c r="D248" s="120" t="s">
        <v>1878</v>
      </c>
      <c r="E248" s="120" t="s">
        <v>1879</v>
      </c>
      <c r="F248" s="120" t="s">
        <v>1487</v>
      </c>
      <c r="G248" s="120" t="s">
        <v>157</v>
      </c>
      <c r="I248" s="121">
        <v>0.31</v>
      </c>
      <c r="L248" s="120"/>
      <c r="M248" s="120" t="s">
        <v>528</v>
      </c>
      <c r="N248" s="120" t="s">
        <v>109</v>
      </c>
      <c r="O248" s="120">
        <v>100</v>
      </c>
      <c r="P248" s="120" t="s">
        <v>172</v>
      </c>
      <c r="Q248" s="120" t="s">
        <v>173</v>
      </c>
      <c r="R248" t="str">
        <f>IFERROR(VLOOKUP(S248,'[1]Effects Code'!$C:$D,2,FALSE), S248)</f>
        <v>Pepsin</v>
      </c>
      <c r="S248" s="120" t="s">
        <v>1886</v>
      </c>
      <c r="T248" s="120">
        <v>15</v>
      </c>
      <c r="U248" s="120" t="s">
        <v>122</v>
      </c>
      <c r="V248" s="120" t="str">
        <f t="shared" si="3"/>
        <v>Channidae, 15</v>
      </c>
      <c r="W248" s="120" t="s">
        <v>526</v>
      </c>
      <c r="X248" s="120">
        <v>16398</v>
      </c>
      <c r="Y248" s="123">
        <v>1339048</v>
      </c>
      <c r="Z248" s="120">
        <v>1981</v>
      </c>
      <c r="AA248" s="120" t="s">
        <v>1881</v>
      </c>
      <c r="AB248" s="120" t="s">
        <v>1882</v>
      </c>
      <c r="AC248" s="120" t="s">
        <v>1883</v>
      </c>
      <c r="AD248" s="121">
        <v>0.31</v>
      </c>
      <c r="AF248" s="120" t="s">
        <v>528</v>
      </c>
      <c r="AI248" s="120">
        <v>418</v>
      </c>
      <c r="AM248" s="120" t="s">
        <v>110</v>
      </c>
      <c r="AN248" s="120" t="s">
        <v>1491</v>
      </c>
      <c r="AO248" s="120" t="s">
        <v>525</v>
      </c>
      <c r="AP248" s="120" t="s">
        <v>119</v>
      </c>
      <c r="AQ248" s="120" t="s">
        <v>526</v>
      </c>
      <c r="AR248" s="120">
        <v>333415</v>
      </c>
      <c r="AT248" s="120">
        <v>15</v>
      </c>
      <c r="AY248" s="120" t="s">
        <v>122</v>
      </c>
      <c r="BE248" s="120" t="s">
        <v>123</v>
      </c>
      <c r="BG248" s="120">
        <v>0.31</v>
      </c>
      <c r="BL248" s="120" t="s">
        <v>528</v>
      </c>
      <c r="BN248" s="120">
        <v>0.31</v>
      </c>
      <c r="CM248" s="120">
        <v>1</v>
      </c>
      <c r="CN248" s="120" t="s">
        <v>125</v>
      </c>
      <c r="CU248" s="120" t="s">
        <v>126</v>
      </c>
      <c r="CV248" s="120" t="s">
        <v>187</v>
      </c>
      <c r="CW248" s="120" t="s">
        <v>1924</v>
      </c>
    </row>
    <row r="249" spans="1:101" x14ac:dyDescent="0.3">
      <c r="A249" s="120" t="s">
        <v>1332</v>
      </c>
      <c r="B249" s="120" t="s">
        <v>1483</v>
      </c>
      <c r="C249" s="120" t="s">
        <v>1484</v>
      </c>
      <c r="D249" s="120" t="s">
        <v>1878</v>
      </c>
      <c r="E249" s="120" t="s">
        <v>1879</v>
      </c>
      <c r="F249" s="120" t="s">
        <v>1487</v>
      </c>
      <c r="G249" s="120" t="s">
        <v>143</v>
      </c>
      <c r="I249" s="121">
        <v>0.31</v>
      </c>
      <c r="L249" s="120"/>
      <c r="M249" s="120" t="s">
        <v>528</v>
      </c>
      <c r="N249" s="120" t="s">
        <v>109</v>
      </c>
      <c r="O249" s="120">
        <v>100</v>
      </c>
      <c r="P249" s="120" t="s">
        <v>172</v>
      </c>
      <c r="Q249" s="120" t="s">
        <v>173</v>
      </c>
      <c r="R249" t="str">
        <f>IFERROR(VLOOKUP(S249,'[1]Effects Code'!$C:$D,2,FALSE), S249)</f>
        <v>Lipase</v>
      </c>
      <c r="S249" s="120" t="s">
        <v>1888</v>
      </c>
      <c r="T249" s="120">
        <v>15</v>
      </c>
      <c r="U249" s="120" t="s">
        <v>122</v>
      </c>
      <c r="V249" s="120" t="str">
        <f t="shared" si="3"/>
        <v>Channidae, 15</v>
      </c>
      <c r="W249" s="120" t="s">
        <v>526</v>
      </c>
      <c r="X249" s="120">
        <v>16398</v>
      </c>
      <c r="Y249" s="123">
        <v>1339047</v>
      </c>
      <c r="Z249" s="120">
        <v>1981</v>
      </c>
      <c r="AA249" s="120" t="s">
        <v>1881</v>
      </c>
      <c r="AB249" s="120" t="s">
        <v>1882</v>
      </c>
      <c r="AC249" s="120" t="s">
        <v>1883</v>
      </c>
      <c r="AD249" s="121">
        <v>0.31</v>
      </c>
      <c r="AF249" s="120" t="s">
        <v>528</v>
      </c>
      <c r="AI249" s="120">
        <v>418</v>
      </c>
      <c r="AM249" s="120" t="s">
        <v>110</v>
      </c>
      <c r="AN249" s="120" t="s">
        <v>1491</v>
      </c>
      <c r="AO249" s="120" t="s">
        <v>525</v>
      </c>
      <c r="AP249" s="120" t="s">
        <v>119</v>
      </c>
      <c r="AQ249" s="120" t="s">
        <v>526</v>
      </c>
      <c r="AR249" s="120">
        <v>333415</v>
      </c>
      <c r="AT249" s="120">
        <v>15</v>
      </c>
      <c r="AY249" s="120" t="s">
        <v>122</v>
      </c>
      <c r="BE249" s="120" t="s">
        <v>123</v>
      </c>
      <c r="BG249" s="120">
        <v>0.31</v>
      </c>
      <c r="BL249" s="120" t="s">
        <v>528</v>
      </c>
      <c r="BN249" s="120">
        <v>0.31</v>
      </c>
      <c r="CM249" s="120">
        <v>1</v>
      </c>
      <c r="CN249" s="120" t="s">
        <v>125</v>
      </c>
      <c r="CU249" s="120" t="s">
        <v>126</v>
      </c>
      <c r="CV249" s="120" t="s">
        <v>187</v>
      </c>
      <c r="CW249" s="120" t="s">
        <v>1925</v>
      </c>
    </row>
    <row r="250" spans="1:101" x14ac:dyDescent="0.3">
      <c r="A250" s="120" t="s">
        <v>1332</v>
      </c>
      <c r="B250" s="120" t="s">
        <v>1483</v>
      </c>
      <c r="C250" s="120" t="s">
        <v>1484</v>
      </c>
      <c r="D250" s="120" t="s">
        <v>1878</v>
      </c>
      <c r="E250" s="120" t="s">
        <v>1879</v>
      </c>
      <c r="F250" s="120" t="s">
        <v>1487</v>
      </c>
      <c r="G250" s="120" t="s">
        <v>143</v>
      </c>
      <c r="I250" s="121">
        <v>0.31</v>
      </c>
      <c r="L250" s="120"/>
      <c r="M250" s="120" t="s">
        <v>528</v>
      </c>
      <c r="N250" s="120" t="s">
        <v>109</v>
      </c>
      <c r="O250" s="120">
        <v>100</v>
      </c>
      <c r="P250" s="120" t="s">
        <v>172</v>
      </c>
      <c r="Q250" s="120" t="s">
        <v>173</v>
      </c>
      <c r="R250" t="str">
        <f>IFERROR(VLOOKUP(S250,'[1]Effects Code'!$C:$D,2,FALSE), S250)</f>
        <v>Lipase</v>
      </c>
      <c r="S250" s="120" t="s">
        <v>1888</v>
      </c>
      <c r="T250" s="120">
        <v>15</v>
      </c>
      <c r="U250" s="120" t="s">
        <v>122</v>
      </c>
      <c r="V250" s="120" t="str">
        <f t="shared" si="3"/>
        <v>Channidae, 15</v>
      </c>
      <c r="W250" s="120" t="s">
        <v>526</v>
      </c>
      <c r="X250" s="120">
        <v>16398</v>
      </c>
      <c r="Y250" s="123">
        <v>1339046</v>
      </c>
      <c r="Z250" s="120">
        <v>1981</v>
      </c>
      <c r="AA250" s="120" t="s">
        <v>1881</v>
      </c>
      <c r="AB250" s="120" t="s">
        <v>1882</v>
      </c>
      <c r="AC250" s="120" t="s">
        <v>1883</v>
      </c>
      <c r="AD250" s="121">
        <v>0.31</v>
      </c>
      <c r="AF250" s="120" t="s">
        <v>528</v>
      </c>
      <c r="AI250" s="120">
        <v>418</v>
      </c>
      <c r="AM250" s="120" t="s">
        <v>110</v>
      </c>
      <c r="AN250" s="120" t="s">
        <v>1491</v>
      </c>
      <c r="AO250" s="120" t="s">
        <v>525</v>
      </c>
      <c r="AP250" s="120" t="s">
        <v>119</v>
      </c>
      <c r="AQ250" s="120" t="s">
        <v>526</v>
      </c>
      <c r="AR250" s="120">
        <v>333415</v>
      </c>
      <c r="AT250" s="120">
        <v>15</v>
      </c>
      <c r="AY250" s="120" t="s">
        <v>122</v>
      </c>
      <c r="BE250" s="120" t="s">
        <v>123</v>
      </c>
      <c r="BG250" s="120">
        <v>0.31</v>
      </c>
      <c r="BL250" s="120" t="s">
        <v>528</v>
      </c>
      <c r="BN250" s="120">
        <v>0.31</v>
      </c>
      <c r="CM250" s="120">
        <v>1</v>
      </c>
      <c r="CN250" s="120" t="s">
        <v>125</v>
      </c>
      <c r="CU250" s="120" t="s">
        <v>126</v>
      </c>
      <c r="CV250" s="120" t="s">
        <v>187</v>
      </c>
      <c r="CW250" s="120" t="s">
        <v>1896</v>
      </c>
    </row>
    <row r="251" spans="1:101" x14ac:dyDescent="0.3">
      <c r="A251" s="120" t="s">
        <v>1332</v>
      </c>
      <c r="B251" s="120" t="s">
        <v>1483</v>
      </c>
      <c r="C251" s="120" t="s">
        <v>1484</v>
      </c>
      <c r="D251" s="120" t="s">
        <v>1878</v>
      </c>
      <c r="E251" s="120" t="s">
        <v>1879</v>
      </c>
      <c r="F251" s="120" t="s">
        <v>1487</v>
      </c>
      <c r="G251" s="120" t="s">
        <v>157</v>
      </c>
      <c r="I251" s="121">
        <v>0.31</v>
      </c>
      <c r="L251" s="120"/>
      <c r="M251" s="120" t="s">
        <v>528</v>
      </c>
      <c r="N251" s="120" t="s">
        <v>109</v>
      </c>
      <c r="O251" s="120">
        <v>100</v>
      </c>
      <c r="P251" s="120" t="s">
        <v>172</v>
      </c>
      <c r="Q251" s="120" t="s">
        <v>173</v>
      </c>
      <c r="R251" t="str">
        <f>IFERROR(VLOOKUP(S251,'[1]Effects Code'!$C:$D,2,FALSE), S251)</f>
        <v>Lipase</v>
      </c>
      <c r="S251" s="120" t="s">
        <v>1888</v>
      </c>
      <c r="T251" s="120">
        <v>15</v>
      </c>
      <c r="U251" s="120" t="s">
        <v>122</v>
      </c>
      <c r="V251" s="120" t="str">
        <f t="shared" si="3"/>
        <v>Channidae, 15</v>
      </c>
      <c r="W251" s="120" t="s">
        <v>526</v>
      </c>
      <c r="X251" s="120">
        <v>16398</v>
      </c>
      <c r="Y251" s="123">
        <v>1339045</v>
      </c>
      <c r="Z251" s="120">
        <v>1981</v>
      </c>
      <c r="AA251" s="120" t="s">
        <v>1881</v>
      </c>
      <c r="AB251" s="120" t="s">
        <v>1882</v>
      </c>
      <c r="AC251" s="120" t="s">
        <v>1883</v>
      </c>
      <c r="AD251" s="121">
        <v>0.31</v>
      </c>
      <c r="AF251" s="120" t="s">
        <v>528</v>
      </c>
      <c r="AI251" s="120">
        <v>418</v>
      </c>
      <c r="AM251" s="120" t="s">
        <v>110</v>
      </c>
      <c r="AN251" s="120" t="s">
        <v>1491</v>
      </c>
      <c r="AO251" s="120" t="s">
        <v>525</v>
      </c>
      <c r="AP251" s="120" t="s">
        <v>119</v>
      </c>
      <c r="AQ251" s="120" t="s">
        <v>526</v>
      </c>
      <c r="AR251" s="120">
        <v>333415</v>
      </c>
      <c r="AT251" s="120">
        <v>15</v>
      </c>
      <c r="AY251" s="120" t="s">
        <v>122</v>
      </c>
      <c r="BE251" s="120" t="s">
        <v>123</v>
      </c>
      <c r="BG251" s="120">
        <v>0.31</v>
      </c>
      <c r="BL251" s="120" t="s">
        <v>528</v>
      </c>
      <c r="BN251" s="120">
        <v>0.31</v>
      </c>
      <c r="CM251" s="120">
        <v>1</v>
      </c>
      <c r="CN251" s="120" t="s">
        <v>125</v>
      </c>
      <c r="CU251" s="120" t="s">
        <v>126</v>
      </c>
      <c r="CV251" s="120" t="s">
        <v>187</v>
      </c>
      <c r="CW251" s="120" t="s">
        <v>1926</v>
      </c>
    </row>
    <row r="252" spans="1:101" x14ac:dyDescent="0.3">
      <c r="A252" s="120" t="s">
        <v>1332</v>
      </c>
      <c r="B252" s="120" t="s">
        <v>1483</v>
      </c>
      <c r="C252" s="120" t="s">
        <v>1484</v>
      </c>
      <c r="D252" s="120" t="s">
        <v>1878</v>
      </c>
      <c r="E252" s="120" t="s">
        <v>1879</v>
      </c>
      <c r="F252" s="120" t="s">
        <v>1487</v>
      </c>
      <c r="G252" s="120" t="s">
        <v>157</v>
      </c>
      <c r="I252" s="121">
        <v>0.31</v>
      </c>
      <c r="L252" s="120"/>
      <c r="M252" s="120" t="s">
        <v>528</v>
      </c>
      <c r="N252" s="120" t="s">
        <v>109</v>
      </c>
      <c r="O252" s="120">
        <v>100</v>
      </c>
      <c r="P252" s="120" t="s">
        <v>172</v>
      </c>
      <c r="Q252" s="120" t="s">
        <v>173</v>
      </c>
      <c r="R252" t="str">
        <f>IFERROR(VLOOKUP(S252,'[1]Effects Code'!$C:$D,2,FALSE), S252)</f>
        <v>Lactase</v>
      </c>
      <c r="S252" s="120" t="s">
        <v>1893</v>
      </c>
      <c r="T252" s="120">
        <v>15</v>
      </c>
      <c r="U252" s="120" t="s">
        <v>122</v>
      </c>
      <c r="V252" s="120" t="str">
        <f t="shared" si="3"/>
        <v>Channidae, 15</v>
      </c>
      <c r="W252" s="120" t="s">
        <v>526</v>
      </c>
      <c r="X252" s="120">
        <v>16398</v>
      </c>
      <c r="Y252" s="123">
        <v>1339044</v>
      </c>
      <c r="Z252" s="120">
        <v>1981</v>
      </c>
      <c r="AA252" s="120" t="s">
        <v>1881</v>
      </c>
      <c r="AB252" s="120" t="s">
        <v>1882</v>
      </c>
      <c r="AC252" s="120" t="s">
        <v>1883</v>
      </c>
      <c r="AD252" s="121">
        <v>0.31</v>
      </c>
      <c r="AF252" s="120" t="s">
        <v>528</v>
      </c>
      <c r="AI252" s="120">
        <v>418</v>
      </c>
      <c r="AM252" s="120" t="s">
        <v>110</v>
      </c>
      <c r="AN252" s="120" t="s">
        <v>1491</v>
      </c>
      <c r="AO252" s="120" t="s">
        <v>525</v>
      </c>
      <c r="AP252" s="120" t="s">
        <v>119</v>
      </c>
      <c r="AQ252" s="120" t="s">
        <v>526</v>
      </c>
      <c r="AR252" s="120">
        <v>333415</v>
      </c>
      <c r="AT252" s="120">
        <v>15</v>
      </c>
      <c r="AY252" s="120" t="s">
        <v>122</v>
      </c>
      <c r="BE252" s="120" t="s">
        <v>123</v>
      </c>
      <c r="BG252" s="120">
        <v>0.31</v>
      </c>
      <c r="BL252" s="120" t="s">
        <v>528</v>
      </c>
      <c r="BN252" s="120">
        <v>0.31</v>
      </c>
      <c r="CM252" s="120">
        <v>1</v>
      </c>
      <c r="CN252" s="120" t="s">
        <v>125</v>
      </c>
      <c r="CU252" s="120" t="s">
        <v>126</v>
      </c>
      <c r="CV252" s="120" t="s">
        <v>187</v>
      </c>
      <c r="CW252" s="120" t="s">
        <v>1927</v>
      </c>
    </row>
    <row r="253" spans="1:101" x14ac:dyDescent="0.3">
      <c r="A253" s="120" t="s">
        <v>1332</v>
      </c>
      <c r="B253" s="120" t="s">
        <v>1483</v>
      </c>
      <c r="C253" s="120" t="s">
        <v>1484</v>
      </c>
      <c r="D253" s="120" t="s">
        <v>1878</v>
      </c>
      <c r="E253" s="120" t="s">
        <v>1879</v>
      </c>
      <c r="F253" s="120" t="s">
        <v>1487</v>
      </c>
      <c r="G253" s="120" t="s">
        <v>157</v>
      </c>
      <c r="I253" s="121">
        <v>0.31</v>
      </c>
      <c r="L253" s="120"/>
      <c r="M253" s="120" t="s">
        <v>528</v>
      </c>
      <c r="N253" s="120" t="s">
        <v>109</v>
      </c>
      <c r="O253" s="120">
        <v>100</v>
      </c>
      <c r="P253" s="120" t="s">
        <v>172</v>
      </c>
      <c r="Q253" s="120" t="s">
        <v>173</v>
      </c>
      <c r="R253" t="str">
        <f>IFERROR(VLOOKUP(S253,'[1]Effects Code'!$C:$D,2,FALSE), S253)</f>
        <v>Lactase</v>
      </c>
      <c r="S253" s="120" t="s">
        <v>1893</v>
      </c>
      <c r="T253" s="120">
        <v>15</v>
      </c>
      <c r="U253" s="120" t="s">
        <v>122</v>
      </c>
      <c r="V253" s="120" t="str">
        <f t="shared" si="3"/>
        <v>Channidae, 15</v>
      </c>
      <c r="W253" s="120" t="s">
        <v>526</v>
      </c>
      <c r="X253" s="120">
        <v>16398</v>
      </c>
      <c r="Y253" s="123">
        <v>1339043</v>
      </c>
      <c r="Z253" s="120">
        <v>1981</v>
      </c>
      <c r="AA253" s="120" t="s">
        <v>1881</v>
      </c>
      <c r="AB253" s="120" t="s">
        <v>1882</v>
      </c>
      <c r="AC253" s="120" t="s">
        <v>1883</v>
      </c>
      <c r="AD253" s="121">
        <v>0.31</v>
      </c>
      <c r="AF253" s="120" t="s">
        <v>528</v>
      </c>
      <c r="AI253" s="120">
        <v>418</v>
      </c>
      <c r="AM253" s="120" t="s">
        <v>110</v>
      </c>
      <c r="AN253" s="120" t="s">
        <v>1491</v>
      </c>
      <c r="AO253" s="120" t="s">
        <v>525</v>
      </c>
      <c r="AP253" s="120" t="s">
        <v>119</v>
      </c>
      <c r="AQ253" s="120" t="s">
        <v>526</v>
      </c>
      <c r="AR253" s="120">
        <v>333415</v>
      </c>
      <c r="AT253" s="120">
        <v>15</v>
      </c>
      <c r="AY253" s="120" t="s">
        <v>122</v>
      </c>
      <c r="BE253" s="120" t="s">
        <v>123</v>
      </c>
      <c r="BG253" s="120">
        <v>0.31</v>
      </c>
      <c r="BL253" s="120" t="s">
        <v>528</v>
      </c>
      <c r="BN253" s="120">
        <v>0.31</v>
      </c>
      <c r="CM253" s="120">
        <v>1</v>
      </c>
      <c r="CN253" s="120" t="s">
        <v>125</v>
      </c>
      <c r="CU253" s="120" t="s">
        <v>126</v>
      </c>
      <c r="CV253" s="120" t="s">
        <v>187</v>
      </c>
      <c r="CW253" s="120" t="s">
        <v>1928</v>
      </c>
    </row>
    <row r="254" spans="1:101" x14ac:dyDescent="0.3">
      <c r="A254" s="120" t="s">
        <v>1332</v>
      </c>
      <c r="B254" s="120" t="s">
        <v>1483</v>
      </c>
      <c r="C254" s="120" t="s">
        <v>1484</v>
      </c>
      <c r="D254" s="120" t="s">
        <v>1878</v>
      </c>
      <c r="E254" s="120" t="s">
        <v>1879</v>
      </c>
      <c r="F254" s="120" t="s">
        <v>1487</v>
      </c>
      <c r="G254" s="120" t="s">
        <v>157</v>
      </c>
      <c r="I254" s="121">
        <v>0.31</v>
      </c>
      <c r="L254" s="120"/>
      <c r="M254" s="120" t="s">
        <v>528</v>
      </c>
      <c r="N254" s="120" t="s">
        <v>109</v>
      </c>
      <c r="O254" s="120">
        <v>100</v>
      </c>
      <c r="P254" s="120" t="s">
        <v>172</v>
      </c>
      <c r="Q254" s="120" t="s">
        <v>173</v>
      </c>
      <c r="R254" t="str">
        <f>IFERROR(VLOOKUP(S254,'[1]Effects Code'!$C:$D,2,FALSE), S254)</f>
        <v>Lactase</v>
      </c>
      <c r="S254" s="120" t="s">
        <v>1893</v>
      </c>
      <c r="T254" s="120">
        <v>15</v>
      </c>
      <c r="U254" s="120" t="s">
        <v>122</v>
      </c>
      <c r="V254" s="120" t="str">
        <f t="shared" si="3"/>
        <v>Channidae, 15</v>
      </c>
      <c r="W254" s="120" t="s">
        <v>526</v>
      </c>
      <c r="X254" s="120">
        <v>16398</v>
      </c>
      <c r="Y254" s="123">
        <v>1339042</v>
      </c>
      <c r="Z254" s="120">
        <v>1981</v>
      </c>
      <c r="AA254" s="120" t="s">
        <v>1881</v>
      </c>
      <c r="AB254" s="120" t="s">
        <v>1882</v>
      </c>
      <c r="AC254" s="120" t="s">
        <v>1883</v>
      </c>
      <c r="AD254" s="121">
        <v>0.31</v>
      </c>
      <c r="AF254" s="120" t="s">
        <v>528</v>
      </c>
      <c r="AI254" s="120">
        <v>418</v>
      </c>
      <c r="AM254" s="120" t="s">
        <v>110</v>
      </c>
      <c r="AN254" s="120" t="s">
        <v>1491</v>
      </c>
      <c r="AO254" s="120" t="s">
        <v>525</v>
      </c>
      <c r="AP254" s="120" t="s">
        <v>119</v>
      </c>
      <c r="AQ254" s="120" t="s">
        <v>526</v>
      </c>
      <c r="AR254" s="120">
        <v>333415</v>
      </c>
      <c r="AT254" s="120">
        <v>15</v>
      </c>
      <c r="AY254" s="120" t="s">
        <v>122</v>
      </c>
      <c r="BE254" s="120" t="s">
        <v>123</v>
      </c>
      <c r="BG254" s="120">
        <v>0.31</v>
      </c>
      <c r="BL254" s="120" t="s">
        <v>528</v>
      </c>
      <c r="BN254" s="120">
        <v>0.31</v>
      </c>
      <c r="CM254" s="120">
        <v>1</v>
      </c>
      <c r="CN254" s="120" t="s">
        <v>125</v>
      </c>
      <c r="CU254" s="120" t="s">
        <v>126</v>
      </c>
      <c r="CV254" s="120" t="s">
        <v>187</v>
      </c>
      <c r="CW254" s="120" t="s">
        <v>1929</v>
      </c>
    </row>
    <row r="255" spans="1:101" x14ac:dyDescent="0.3">
      <c r="A255" s="120" t="s">
        <v>1332</v>
      </c>
      <c r="B255" s="120" t="s">
        <v>1483</v>
      </c>
      <c r="C255" s="120" t="s">
        <v>1484</v>
      </c>
      <c r="D255" s="120" t="s">
        <v>1878</v>
      </c>
      <c r="E255" s="120" t="s">
        <v>1879</v>
      </c>
      <c r="F255" s="120" t="s">
        <v>1487</v>
      </c>
      <c r="G255" s="120" t="s">
        <v>157</v>
      </c>
      <c r="I255" s="121">
        <v>0.31</v>
      </c>
      <c r="L255" s="120"/>
      <c r="M255" s="120" t="s">
        <v>528</v>
      </c>
      <c r="N255" s="120" t="s">
        <v>109</v>
      </c>
      <c r="O255" s="120">
        <v>100</v>
      </c>
      <c r="P255" s="120" t="s">
        <v>172</v>
      </c>
      <c r="Q255" s="120" t="s">
        <v>173</v>
      </c>
      <c r="R255" t="str">
        <f>IFERROR(VLOOKUP(S255,'[1]Effects Code'!$C:$D,2,FALSE), S255)</f>
        <v>Lactase</v>
      </c>
      <c r="S255" s="120" t="s">
        <v>1893</v>
      </c>
      <c r="T255" s="120">
        <v>15</v>
      </c>
      <c r="U255" s="120" t="s">
        <v>122</v>
      </c>
      <c r="V255" s="120" t="str">
        <f t="shared" si="3"/>
        <v>Channidae, 15</v>
      </c>
      <c r="W255" s="120" t="s">
        <v>526</v>
      </c>
      <c r="X255" s="120">
        <v>16398</v>
      </c>
      <c r="Y255" s="123">
        <v>1339041</v>
      </c>
      <c r="Z255" s="120">
        <v>1981</v>
      </c>
      <c r="AA255" s="120" t="s">
        <v>1881</v>
      </c>
      <c r="AB255" s="120" t="s">
        <v>1882</v>
      </c>
      <c r="AC255" s="120" t="s">
        <v>1883</v>
      </c>
      <c r="AD255" s="121">
        <v>0.31</v>
      </c>
      <c r="AF255" s="120" t="s">
        <v>528</v>
      </c>
      <c r="AI255" s="120">
        <v>418</v>
      </c>
      <c r="AM255" s="120" t="s">
        <v>110</v>
      </c>
      <c r="AN255" s="120" t="s">
        <v>1491</v>
      </c>
      <c r="AO255" s="120" t="s">
        <v>525</v>
      </c>
      <c r="AP255" s="120" t="s">
        <v>119</v>
      </c>
      <c r="AQ255" s="120" t="s">
        <v>526</v>
      </c>
      <c r="AR255" s="120">
        <v>333415</v>
      </c>
      <c r="AT255" s="120">
        <v>15</v>
      </c>
      <c r="AY255" s="120" t="s">
        <v>122</v>
      </c>
      <c r="BE255" s="120" t="s">
        <v>123</v>
      </c>
      <c r="BG255" s="120">
        <v>0.31</v>
      </c>
      <c r="BL255" s="120" t="s">
        <v>528</v>
      </c>
      <c r="BN255" s="120">
        <v>0.31</v>
      </c>
      <c r="CM255" s="120">
        <v>1</v>
      </c>
      <c r="CN255" s="120" t="s">
        <v>125</v>
      </c>
      <c r="CU255" s="120" t="s">
        <v>126</v>
      </c>
      <c r="CV255" s="120" t="s">
        <v>187</v>
      </c>
      <c r="CW255" s="120" t="s">
        <v>1930</v>
      </c>
    </row>
    <row r="256" spans="1:101" x14ac:dyDescent="0.3">
      <c r="A256" s="120" t="s">
        <v>1332</v>
      </c>
      <c r="B256" s="120" t="s">
        <v>1483</v>
      </c>
      <c r="C256" s="120" t="s">
        <v>1484</v>
      </c>
      <c r="D256" s="120" t="s">
        <v>1878</v>
      </c>
      <c r="E256" s="120" t="s">
        <v>1879</v>
      </c>
      <c r="F256" s="120" t="s">
        <v>1487</v>
      </c>
      <c r="G256" s="120" t="s">
        <v>157</v>
      </c>
      <c r="I256" s="121">
        <v>0.31</v>
      </c>
      <c r="L256" s="120"/>
      <c r="M256" s="120" t="s">
        <v>528</v>
      </c>
      <c r="N256" s="120" t="s">
        <v>109</v>
      </c>
      <c r="O256" s="120">
        <v>100</v>
      </c>
      <c r="P256" s="120" t="s">
        <v>172</v>
      </c>
      <c r="Q256" s="120" t="s">
        <v>173</v>
      </c>
      <c r="R256" t="str">
        <f>IFERROR(VLOOKUP(S256,'[1]Effects Code'!$C:$D,2,FALSE), S256)</f>
        <v>Maltase</v>
      </c>
      <c r="S256" s="120" t="s">
        <v>1898</v>
      </c>
      <c r="T256" s="120">
        <v>15</v>
      </c>
      <c r="U256" s="120" t="s">
        <v>122</v>
      </c>
      <c r="V256" s="120" t="str">
        <f t="shared" si="3"/>
        <v>Channidae, 15</v>
      </c>
      <c r="W256" s="120" t="s">
        <v>526</v>
      </c>
      <c r="X256" s="120">
        <v>16398</v>
      </c>
      <c r="Y256" s="123">
        <v>1339040</v>
      </c>
      <c r="Z256" s="120">
        <v>1981</v>
      </c>
      <c r="AA256" s="120" t="s">
        <v>1881</v>
      </c>
      <c r="AB256" s="120" t="s">
        <v>1882</v>
      </c>
      <c r="AC256" s="120" t="s">
        <v>1883</v>
      </c>
      <c r="AD256" s="121">
        <v>0.31</v>
      </c>
      <c r="AF256" s="120" t="s">
        <v>528</v>
      </c>
      <c r="AI256" s="120">
        <v>418</v>
      </c>
      <c r="AM256" s="120" t="s">
        <v>110</v>
      </c>
      <c r="AN256" s="120" t="s">
        <v>1491</v>
      </c>
      <c r="AO256" s="120" t="s">
        <v>525</v>
      </c>
      <c r="AP256" s="120" t="s">
        <v>119</v>
      </c>
      <c r="AQ256" s="120" t="s">
        <v>526</v>
      </c>
      <c r="AR256" s="120">
        <v>333415</v>
      </c>
      <c r="AT256" s="120">
        <v>15</v>
      </c>
      <c r="AY256" s="120" t="s">
        <v>122</v>
      </c>
      <c r="BE256" s="120" t="s">
        <v>123</v>
      </c>
      <c r="BG256" s="120">
        <v>0.31</v>
      </c>
      <c r="BL256" s="120" t="s">
        <v>528</v>
      </c>
      <c r="BN256" s="120">
        <v>0.31</v>
      </c>
      <c r="CM256" s="120">
        <v>1</v>
      </c>
      <c r="CN256" s="120" t="s">
        <v>125</v>
      </c>
      <c r="CU256" s="120" t="s">
        <v>126</v>
      </c>
      <c r="CV256" s="120" t="s">
        <v>187</v>
      </c>
      <c r="CW256" s="120" t="s">
        <v>1931</v>
      </c>
    </row>
    <row r="257" spans="1:101" x14ac:dyDescent="0.3">
      <c r="A257" s="120" t="s">
        <v>1332</v>
      </c>
      <c r="B257" s="120" t="s">
        <v>1483</v>
      </c>
      <c r="C257" s="120" t="s">
        <v>1484</v>
      </c>
      <c r="D257" s="120" t="s">
        <v>1878</v>
      </c>
      <c r="E257" s="120" t="s">
        <v>1879</v>
      </c>
      <c r="F257" s="120" t="s">
        <v>1487</v>
      </c>
      <c r="G257" s="120" t="s">
        <v>157</v>
      </c>
      <c r="I257" s="121">
        <v>0.31</v>
      </c>
      <c r="L257" s="120"/>
      <c r="M257" s="120" t="s">
        <v>528</v>
      </c>
      <c r="N257" s="120" t="s">
        <v>109</v>
      </c>
      <c r="O257" s="120">
        <v>100</v>
      </c>
      <c r="P257" s="120" t="s">
        <v>172</v>
      </c>
      <c r="Q257" s="120" t="s">
        <v>173</v>
      </c>
      <c r="R257" t="str">
        <f>IFERROR(VLOOKUP(S257,'[1]Effects Code'!$C:$D,2,FALSE), S257)</f>
        <v>Maltase</v>
      </c>
      <c r="S257" s="120" t="s">
        <v>1898</v>
      </c>
      <c r="T257" s="120">
        <v>15</v>
      </c>
      <c r="U257" s="120" t="s">
        <v>122</v>
      </c>
      <c r="V257" s="120" t="str">
        <f t="shared" si="3"/>
        <v>Channidae, 15</v>
      </c>
      <c r="W257" s="120" t="s">
        <v>526</v>
      </c>
      <c r="X257" s="120">
        <v>16398</v>
      </c>
      <c r="Y257" s="123">
        <v>1339039</v>
      </c>
      <c r="Z257" s="120">
        <v>1981</v>
      </c>
      <c r="AA257" s="120" t="s">
        <v>1881</v>
      </c>
      <c r="AB257" s="120" t="s">
        <v>1882</v>
      </c>
      <c r="AC257" s="120" t="s">
        <v>1883</v>
      </c>
      <c r="AD257" s="121">
        <v>0.31</v>
      </c>
      <c r="AF257" s="120" t="s">
        <v>528</v>
      </c>
      <c r="AI257" s="120">
        <v>418</v>
      </c>
      <c r="AM257" s="120" t="s">
        <v>110</v>
      </c>
      <c r="AN257" s="120" t="s">
        <v>1491</v>
      </c>
      <c r="AO257" s="120" t="s">
        <v>525</v>
      </c>
      <c r="AP257" s="120" t="s">
        <v>119</v>
      </c>
      <c r="AQ257" s="120" t="s">
        <v>526</v>
      </c>
      <c r="AR257" s="120">
        <v>333415</v>
      </c>
      <c r="AT257" s="120">
        <v>15</v>
      </c>
      <c r="AY257" s="120" t="s">
        <v>122</v>
      </c>
      <c r="BE257" s="120" t="s">
        <v>123</v>
      </c>
      <c r="BG257" s="120">
        <v>0.31</v>
      </c>
      <c r="BL257" s="120" t="s">
        <v>528</v>
      </c>
      <c r="BN257" s="120">
        <v>0.31</v>
      </c>
      <c r="CM257" s="120">
        <v>1</v>
      </c>
      <c r="CN257" s="120" t="s">
        <v>125</v>
      </c>
      <c r="CU257" s="120" t="s">
        <v>126</v>
      </c>
      <c r="CV257" s="120" t="s">
        <v>187</v>
      </c>
      <c r="CW257" s="120" t="s">
        <v>1932</v>
      </c>
    </row>
    <row r="258" spans="1:101" x14ac:dyDescent="0.3">
      <c r="A258" s="120" t="s">
        <v>1332</v>
      </c>
      <c r="B258" s="120" t="s">
        <v>1483</v>
      </c>
      <c r="C258" s="120" t="s">
        <v>1484</v>
      </c>
      <c r="D258" s="120" t="s">
        <v>1878</v>
      </c>
      <c r="E258" s="120" t="s">
        <v>1879</v>
      </c>
      <c r="F258" s="120" t="s">
        <v>1487</v>
      </c>
      <c r="G258" s="120" t="s">
        <v>157</v>
      </c>
      <c r="I258" s="121">
        <v>0.31</v>
      </c>
      <c r="L258" s="120"/>
      <c r="M258" s="120" t="s">
        <v>528</v>
      </c>
      <c r="N258" s="120" t="s">
        <v>109</v>
      </c>
      <c r="O258" s="120">
        <v>100</v>
      </c>
      <c r="P258" s="120" t="s">
        <v>172</v>
      </c>
      <c r="Q258" s="120" t="s">
        <v>173</v>
      </c>
      <c r="R258" t="str">
        <f>IFERROR(VLOOKUP(S258,'[1]Effects Code'!$C:$D,2,FALSE), S258)</f>
        <v>Maltase</v>
      </c>
      <c r="S258" s="120" t="s">
        <v>1898</v>
      </c>
      <c r="T258" s="120">
        <v>15</v>
      </c>
      <c r="U258" s="120" t="s">
        <v>122</v>
      </c>
      <c r="V258" s="120" t="str">
        <f t="shared" si="3"/>
        <v>Channidae, 15</v>
      </c>
      <c r="W258" s="120" t="s">
        <v>526</v>
      </c>
      <c r="X258" s="120">
        <v>16398</v>
      </c>
      <c r="Y258" s="123">
        <v>1339038</v>
      </c>
      <c r="Z258" s="120">
        <v>1981</v>
      </c>
      <c r="AA258" s="120" t="s">
        <v>1881</v>
      </c>
      <c r="AB258" s="120" t="s">
        <v>1882</v>
      </c>
      <c r="AC258" s="120" t="s">
        <v>1883</v>
      </c>
      <c r="AD258" s="121">
        <v>0.31</v>
      </c>
      <c r="AF258" s="120" t="s">
        <v>528</v>
      </c>
      <c r="AI258" s="120">
        <v>418</v>
      </c>
      <c r="AM258" s="120" t="s">
        <v>110</v>
      </c>
      <c r="AN258" s="120" t="s">
        <v>1491</v>
      </c>
      <c r="AO258" s="120" t="s">
        <v>525</v>
      </c>
      <c r="AP258" s="120" t="s">
        <v>119</v>
      </c>
      <c r="AQ258" s="120" t="s">
        <v>526</v>
      </c>
      <c r="AR258" s="120">
        <v>333415</v>
      </c>
      <c r="AT258" s="120">
        <v>15</v>
      </c>
      <c r="AY258" s="120" t="s">
        <v>122</v>
      </c>
      <c r="BE258" s="120" t="s">
        <v>123</v>
      </c>
      <c r="BG258" s="120">
        <v>0.31</v>
      </c>
      <c r="BL258" s="120" t="s">
        <v>528</v>
      </c>
      <c r="BN258" s="120">
        <v>0.31</v>
      </c>
      <c r="CM258" s="120">
        <v>1</v>
      </c>
      <c r="CN258" s="120" t="s">
        <v>125</v>
      </c>
      <c r="CU258" s="120" t="s">
        <v>126</v>
      </c>
      <c r="CV258" s="120" t="s">
        <v>187</v>
      </c>
      <c r="CW258" s="120" t="s">
        <v>1933</v>
      </c>
    </row>
    <row r="259" spans="1:101" x14ac:dyDescent="0.3">
      <c r="A259" s="120" t="s">
        <v>1332</v>
      </c>
      <c r="B259" s="120" t="s">
        <v>1483</v>
      </c>
      <c r="C259" s="120" t="s">
        <v>1484</v>
      </c>
      <c r="D259" s="120" t="s">
        <v>1878</v>
      </c>
      <c r="E259" s="120" t="s">
        <v>1879</v>
      </c>
      <c r="F259" s="120" t="s">
        <v>1487</v>
      </c>
      <c r="G259" s="120" t="s">
        <v>157</v>
      </c>
      <c r="I259" s="121">
        <v>0.31</v>
      </c>
      <c r="L259" s="120"/>
      <c r="M259" s="120" t="s">
        <v>528</v>
      </c>
      <c r="N259" s="120" t="s">
        <v>109</v>
      </c>
      <c r="O259" s="120">
        <v>100</v>
      </c>
      <c r="P259" s="120" t="s">
        <v>172</v>
      </c>
      <c r="Q259" s="120" t="s">
        <v>173</v>
      </c>
      <c r="R259" t="str">
        <f>IFERROR(VLOOKUP(S259,'[1]Effects Code'!$C:$D,2,FALSE), S259)</f>
        <v>Maltase</v>
      </c>
      <c r="S259" s="120" t="s">
        <v>1898</v>
      </c>
      <c r="T259" s="120">
        <v>15</v>
      </c>
      <c r="U259" s="120" t="s">
        <v>122</v>
      </c>
      <c r="V259" s="120" t="str">
        <f t="shared" ref="V259:V322" si="4">CONCATENATE(B259,", ",T259)</f>
        <v>Channidae, 15</v>
      </c>
      <c r="W259" s="120" t="s">
        <v>526</v>
      </c>
      <c r="X259" s="120">
        <v>16398</v>
      </c>
      <c r="Y259" s="123">
        <v>1339037</v>
      </c>
      <c r="Z259" s="120">
        <v>1981</v>
      </c>
      <c r="AA259" s="120" t="s">
        <v>1881</v>
      </c>
      <c r="AB259" s="120" t="s">
        <v>1882</v>
      </c>
      <c r="AC259" s="120" t="s">
        <v>1883</v>
      </c>
      <c r="AD259" s="121">
        <v>0.31</v>
      </c>
      <c r="AF259" s="120" t="s">
        <v>528</v>
      </c>
      <c r="AI259" s="120">
        <v>418</v>
      </c>
      <c r="AM259" s="120" t="s">
        <v>110</v>
      </c>
      <c r="AN259" s="120" t="s">
        <v>1491</v>
      </c>
      <c r="AO259" s="120" t="s">
        <v>525</v>
      </c>
      <c r="AP259" s="120" t="s">
        <v>119</v>
      </c>
      <c r="AQ259" s="120" t="s">
        <v>526</v>
      </c>
      <c r="AR259" s="120">
        <v>333415</v>
      </c>
      <c r="AT259" s="120">
        <v>15</v>
      </c>
      <c r="AY259" s="120" t="s">
        <v>122</v>
      </c>
      <c r="BE259" s="120" t="s">
        <v>123</v>
      </c>
      <c r="BG259" s="120">
        <v>0.31</v>
      </c>
      <c r="BL259" s="120" t="s">
        <v>528</v>
      </c>
      <c r="BN259" s="120">
        <v>0.31</v>
      </c>
      <c r="CM259" s="120">
        <v>1</v>
      </c>
      <c r="CN259" s="120" t="s">
        <v>125</v>
      </c>
      <c r="CU259" s="120" t="s">
        <v>126</v>
      </c>
      <c r="CV259" s="120" t="s">
        <v>187</v>
      </c>
      <c r="CW259" s="120" t="s">
        <v>1934</v>
      </c>
    </row>
    <row r="260" spans="1:101" x14ac:dyDescent="0.3">
      <c r="A260" s="120" t="s">
        <v>1332</v>
      </c>
      <c r="B260" s="120" t="s">
        <v>1483</v>
      </c>
      <c r="C260" s="120" t="s">
        <v>1484</v>
      </c>
      <c r="D260" s="120" t="s">
        <v>1878</v>
      </c>
      <c r="E260" s="120" t="s">
        <v>1879</v>
      </c>
      <c r="F260" s="120" t="s">
        <v>1487</v>
      </c>
      <c r="G260" s="120" t="s">
        <v>157</v>
      </c>
      <c r="I260" s="121">
        <v>0.31</v>
      </c>
      <c r="L260" s="120"/>
      <c r="M260" s="120" t="s">
        <v>528</v>
      </c>
      <c r="N260" s="120" t="s">
        <v>109</v>
      </c>
      <c r="O260" s="120">
        <v>100</v>
      </c>
      <c r="P260" s="120" t="s">
        <v>172</v>
      </c>
      <c r="Q260" s="120" t="s">
        <v>173</v>
      </c>
      <c r="R260" t="str">
        <f>IFERROR(VLOOKUP(S260,'[1]Effects Code'!$C:$D,2,FALSE), S260)</f>
        <v>Amylase</v>
      </c>
      <c r="S260" s="120" t="s">
        <v>1903</v>
      </c>
      <c r="T260" s="120">
        <v>15</v>
      </c>
      <c r="U260" s="120" t="s">
        <v>122</v>
      </c>
      <c r="V260" s="120" t="str">
        <f t="shared" si="4"/>
        <v>Channidae, 15</v>
      </c>
      <c r="W260" s="120" t="s">
        <v>526</v>
      </c>
      <c r="X260" s="120">
        <v>16398</v>
      </c>
      <c r="Y260" s="123">
        <v>1339036</v>
      </c>
      <c r="Z260" s="120">
        <v>1981</v>
      </c>
      <c r="AA260" s="120" t="s">
        <v>1881</v>
      </c>
      <c r="AB260" s="120" t="s">
        <v>1882</v>
      </c>
      <c r="AC260" s="120" t="s">
        <v>1883</v>
      </c>
      <c r="AD260" s="121">
        <v>0.31</v>
      </c>
      <c r="AF260" s="120" t="s">
        <v>528</v>
      </c>
      <c r="AI260" s="120">
        <v>418</v>
      </c>
      <c r="AM260" s="120" t="s">
        <v>110</v>
      </c>
      <c r="AN260" s="120" t="s">
        <v>1491</v>
      </c>
      <c r="AO260" s="120" t="s">
        <v>525</v>
      </c>
      <c r="AP260" s="120" t="s">
        <v>119</v>
      </c>
      <c r="AQ260" s="120" t="s">
        <v>526</v>
      </c>
      <c r="AR260" s="120">
        <v>333415</v>
      </c>
      <c r="AT260" s="120">
        <v>15</v>
      </c>
      <c r="AY260" s="120" t="s">
        <v>122</v>
      </c>
      <c r="BE260" s="120" t="s">
        <v>123</v>
      </c>
      <c r="BG260" s="120">
        <v>0.31</v>
      </c>
      <c r="BL260" s="120" t="s">
        <v>528</v>
      </c>
      <c r="BN260" s="120">
        <v>0.31</v>
      </c>
      <c r="CM260" s="120">
        <v>1</v>
      </c>
      <c r="CN260" s="120" t="s">
        <v>125</v>
      </c>
      <c r="CU260" s="120" t="s">
        <v>126</v>
      </c>
      <c r="CV260" s="120" t="s">
        <v>187</v>
      </c>
      <c r="CW260" s="120" t="s">
        <v>1935</v>
      </c>
    </row>
    <row r="261" spans="1:101" x14ac:dyDescent="0.3">
      <c r="A261" s="120" t="s">
        <v>1332</v>
      </c>
      <c r="B261" s="120" t="s">
        <v>1483</v>
      </c>
      <c r="C261" s="120" t="s">
        <v>1484</v>
      </c>
      <c r="D261" s="120" t="s">
        <v>1878</v>
      </c>
      <c r="E261" s="120" t="s">
        <v>1879</v>
      </c>
      <c r="F261" s="120" t="s">
        <v>1487</v>
      </c>
      <c r="G261" s="120" t="s">
        <v>157</v>
      </c>
      <c r="I261" s="121">
        <v>0.31</v>
      </c>
      <c r="L261" s="120"/>
      <c r="M261" s="120" t="s">
        <v>528</v>
      </c>
      <c r="N261" s="120" t="s">
        <v>109</v>
      </c>
      <c r="O261" s="120">
        <v>100</v>
      </c>
      <c r="P261" s="120" t="s">
        <v>172</v>
      </c>
      <c r="Q261" s="120" t="s">
        <v>173</v>
      </c>
      <c r="R261" t="str">
        <f>IFERROR(VLOOKUP(S261,'[1]Effects Code'!$C:$D,2,FALSE), S261)</f>
        <v>Amylase</v>
      </c>
      <c r="S261" s="120" t="s">
        <v>1903</v>
      </c>
      <c r="T261" s="120">
        <v>15</v>
      </c>
      <c r="U261" s="120" t="s">
        <v>122</v>
      </c>
      <c r="V261" s="120" t="str">
        <f t="shared" si="4"/>
        <v>Channidae, 15</v>
      </c>
      <c r="W261" s="120" t="s">
        <v>526</v>
      </c>
      <c r="X261" s="120">
        <v>16398</v>
      </c>
      <c r="Y261" s="123">
        <v>1339035</v>
      </c>
      <c r="Z261" s="120">
        <v>1981</v>
      </c>
      <c r="AA261" s="120" t="s">
        <v>1881</v>
      </c>
      <c r="AB261" s="120" t="s">
        <v>1882</v>
      </c>
      <c r="AC261" s="120" t="s">
        <v>1883</v>
      </c>
      <c r="AD261" s="121">
        <v>0.31</v>
      </c>
      <c r="AF261" s="120" t="s">
        <v>528</v>
      </c>
      <c r="AI261" s="120">
        <v>418</v>
      </c>
      <c r="AM261" s="120" t="s">
        <v>110</v>
      </c>
      <c r="AN261" s="120" t="s">
        <v>1491</v>
      </c>
      <c r="AO261" s="120" t="s">
        <v>525</v>
      </c>
      <c r="AP261" s="120" t="s">
        <v>119</v>
      </c>
      <c r="AQ261" s="120" t="s">
        <v>526</v>
      </c>
      <c r="AR261" s="120">
        <v>333415</v>
      </c>
      <c r="AT261" s="120">
        <v>15</v>
      </c>
      <c r="AY261" s="120" t="s">
        <v>122</v>
      </c>
      <c r="BE261" s="120" t="s">
        <v>123</v>
      </c>
      <c r="BG261" s="120">
        <v>0.31</v>
      </c>
      <c r="BL261" s="120" t="s">
        <v>528</v>
      </c>
      <c r="BN261" s="120">
        <v>0.31</v>
      </c>
      <c r="CM261" s="120">
        <v>1</v>
      </c>
      <c r="CN261" s="120" t="s">
        <v>125</v>
      </c>
      <c r="CU261" s="120" t="s">
        <v>126</v>
      </c>
      <c r="CV261" s="120" t="s">
        <v>187</v>
      </c>
      <c r="CW261" s="120" t="s">
        <v>1936</v>
      </c>
    </row>
    <row r="262" spans="1:101" x14ac:dyDescent="0.3">
      <c r="A262" s="120" t="s">
        <v>1332</v>
      </c>
      <c r="B262" s="120" t="s">
        <v>1483</v>
      </c>
      <c r="C262" s="120" t="s">
        <v>1484</v>
      </c>
      <c r="D262" s="120" t="s">
        <v>1878</v>
      </c>
      <c r="E262" s="120" t="s">
        <v>1879</v>
      </c>
      <c r="F262" s="120" t="s">
        <v>1487</v>
      </c>
      <c r="G262" s="120" t="s">
        <v>157</v>
      </c>
      <c r="I262" s="121">
        <v>0.31</v>
      </c>
      <c r="L262" s="120"/>
      <c r="M262" s="120" t="s">
        <v>528</v>
      </c>
      <c r="N262" s="120" t="s">
        <v>109</v>
      </c>
      <c r="O262" s="120">
        <v>100</v>
      </c>
      <c r="P262" s="120" t="s">
        <v>172</v>
      </c>
      <c r="Q262" s="120" t="s">
        <v>173</v>
      </c>
      <c r="R262" t="str">
        <f>IFERROR(VLOOKUP(S262,'[1]Effects Code'!$C:$D,2,FALSE), S262)</f>
        <v>Amylase</v>
      </c>
      <c r="S262" s="120" t="s">
        <v>1903</v>
      </c>
      <c r="T262" s="120">
        <v>15</v>
      </c>
      <c r="U262" s="120" t="s">
        <v>122</v>
      </c>
      <c r="V262" s="120" t="str">
        <f t="shared" si="4"/>
        <v>Channidae, 15</v>
      </c>
      <c r="W262" s="120" t="s">
        <v>526</v>
      </c>
      <c r="X262" s="120">
        <v>16398</v>
      </c>
      <c r="Y262" s="123">
        <v>1339034</v>
      </c>
      <c r="Z262" s="120">
        <v>1981</v>
      </c>
      <c r="AA262" s="120" t="s">
        <v>1881</v>
      </c>
      <c r="AB262" s="120" t="s">
        <v>1882</v>
      </c>
      <c r="AC262" s="120" t="s">
        <v>1883</v>
      </c>
      <c r="AD262" s="121">
        <v>0.31</v>
      </c>
      <c r="AF262" s="120" t="s">
        <v>528</v>
      </c>
      <c r="AI262" s="120">
        <v>418</v>
      </c>
      <c r="AM262" s="120" t="s">
        <v>110</v>
      </c>
      <c r="AN262" s="120" t="s">
        <v>1491</v>
      </c>
      <c r="AO262" s="120" t="s">
        <v>525</v>
      </c>
      <c r="AP262" s="120" t="s">
        <v>119</v>
      </c>
      <c r="AQ262" s="120" t="s">
        <v>526</v>
      </c>
      <c r="AR262" s="120">
        <v>333415</v>
      </c>
      <c r="AT262" s="120">
        <v>15</v>
      </c>
      <c r="AY262" s="120" t="s">
        <v>122</v>
      </c>
      <c r="BE262" s="120" t="s">
        <v>123</v>
      </c>
      <c r="BG262" s="120">
        <v>0.31</v>
      </c>
      <c r="BL262" s="120" t="s">
        <v>528</v>
      </c>
      <c r="BN262" s="120">
        <v>0.31</v>
      </c>
      <c r="CM262" s="120">
        <v>1</v>
      </c>
      <c r="CN262" s="120" t="s">
        <v>125</v>
      </c>
      <c r="CU262" s="120" t="s">
        <v>126</v>
      </c>
      <c r="CV262" s="120" t="s">
        <v>187</v>
      </c>
      <c r="CW262" s="120" t="s">
        <v>1937</v>
      </c>
    </row>
    <row r="263" spans="1:101" x14ac:dyDescent="0.3">
      <c r="A263" s="120" t="s">
        <v>1332</v>
      </c>
      <c r="B263" s="120" t="s">
        <v>1483</v>
      </c>
      <c r="C263" s="120" t="s">
        <v>1484</v>
      </c>
      <c r="D263" s="120" t="s">
        <v>1878</v>
      </c>
      <c r="E263" s="120" t="s">
        <v>1879</v>
      </c>
      <c r="F263" s="120" t="s">
        <v>1487</v>
      </c>
      <c r="G263" s="120" t="s">
        <v>157</v>
      </c>
      <c r="I263" s="121">
        <v>0.31</v>
      </c>
      <c r="L263" s="120"/>
      <c r="M263" s="120" t="s">
        <v>528</v>
      </c>
      <c r="N263" s="120" t="s">
        <v>109</v>
      </c>
      <c r="O263" s="120">
        <v>100</v>
      </c>
      <c r="P263" s="120" t="s">
        <v>172</v>
      </c>
      <c r="Q263" s="120" t="s">
        <v>173</v>
      </c>
      <c r="R263" t="str">
        <f>IFERROR(VLOOKUP(S263,'[1]Effects Code'!$C:$D,2,FALSE), S263)</f>
        <v>Amylase</v>
      </c>
      <c r="S263" s="120" t="s">
        <v>1903</v>
      </c>
      <c r="T263" s="120">
        <v>15</v>
      </c>
      <c r="U263" s="120" t="s">
        <v>122</v>
      </c>
      <c r="V263" s="120" t="str">
        <f t="shared" si="4"/>
        <v>Channidae, 15</v>
      </c>
      <c r="W263" s="120" t="s">
        <v>526</v>
      </c>
      <c r="X263" s="120">
        <v>16398</v>
      </c>
      <c r="Y263" s="123">
        <v>1339033</v>
      </c>
      <c r="Z263" s="120">
        <v>1981</v>
      </c>
      <c r="AA263" s="120" t="s">
        <v>1881</v>
      </c>
      <c r="AB263" s="120" t="s">
        <v>1882</v>
      </c>
      <c r="AC263" s="120" t="s">
        <v>1883</v>
      </c>
      <c r="AD263" s="121">
        <v>0.31</v>
      </c>
      <c r="AF263" s="120" t="s">
        <v>528</v>
      </c>
      <c r="AI263" s="120">
        <v>418</v>
      </c>
      <c r="AM263" s="120" t="s">
        <v>110</v>
      </c>
      <c r="AN263" s="120" t="s">
        <v>1491</v>
      </c>
      <c r="AO263" s="120" t="s">
        <v>525</v>
      </c>
      <c r="AP263" s="120" t="s">
        <v>119</v>
      </c>
      <c r="AQ263" s="120" t="s">
        <v>526</v>
      </c>
      <c r="AR263" s="120">
        <v>333415</v>
      </c>
      <c r="AT263" s="120">
        <v>15</v>
      </c>
      <c r="AY263" s="120" t="s">
        <v>122</v>
      </c>
      <c r="BE263" s="120" t="s">
        <v>123</v>
      </c>
      <c r="BG263" s="120">
        <v>0.31</v>
      </c>
      <c r="BL263" s="120" t="s">
        <v>528</v>
      </c>
      <c r="BN263" s="120">
        <v>0.31</v>
      </c>
      <c r="CM263" s="120">
        <v>1</v>
      </c>
      <c r="CN263" s="120" t="s">
        <v>125</v>
      </c>
      <c r="CU263" s="120" t="s">
        <v>126</v>
      </c>
      <c r="CV263" s="120" t="s">
        <v>187</v>
      </c>
      <c r="CW263" s="120" t="s">
        <v>1938</v>
      </c>
    </row>
    <row r="264" spans="1:101" x14ac:dyDescent="0.3">
      <c r="A264" s="120" t="s">
        <v>1332</v>
      </c>
      <c r="B264" s="120" t="s">
        <v>1483</v>
      </c>
      <c r="C264" s="120" t="s">
        <v>1484</v>
      </c>
      <c r="D264" s="120" t="s">
        <v>1878</v>
      </c>
      <c r="E264" s="120" t="s">
        <v>1879</v>
      </c>
      <c r="F264" s="120" t="s">
        <v>1487</v>
      </c>
      <c r="G264" s="120" t="s">
        <v>157</v>
      </c>
      <c r="I264" s="121">
        <v>0.31</v>
      </c>
      <c r="L264" s="120"/>
      <c r="M264" s="120" t="s">
        <v>528</v>
      </c>
      <c r="N264" s="120" t="s">
        <v>109</v>
      </c>
      <c r="O264" s="120">
        <v>100</v>
      </c>
      <c r="P264" s="120" t="s">
        <v>172</v>
      </c>
      <c r="Q264" s="120" t="s">
        <v>173</v>
      </c>
      <c r="R264" t="str">
        <f>IFERROR(VLOOKUP(S264,'[1]Effects Code'!$C:$D,2,FALSE), S264)</f>
        <v>Glucose-6-phosphatase</v>
      </c>
      <c r="S264" s="120" t="s">
        <v>1908</v>
      </c>
      <c r="T264" s="120">
        <v>15</v>
      </c>
      <c r="U264" s="120" t="s">
        <v>122</v>
      </c>
      <c r="V264" s="120" t="str">
        <f t="shared" si="4"/>
        <v>Channidae, 15</v>
      </c>
      <c r="W264" s="120" t="s">
        <v>526</v>
      </c>
      <c r="X264" s="120">
        <v>16398</v>
      </c>
      <c r="Y264" s="123">
        <v>1339032</v>
      </c>
      <c r="Z264" s="120">
        <v>1981</v>
      </c>
      <c r="AA264" s="120" t="s">
        <v>1881</v>
      </c>
      <c r="AB264" s="120" t="s">
        <v>1882</v>
      </c>
      <c r="AC264" s="120" t="s">
        <v>1883</v>
      </c>
      <c r="AD264" s="121">
        <v>0.31</v>
      </c>
      <c r="AF264" s="120" t="s">
        <v>528</v>
      </c>
      <c r="AI264" s="120">
        <v>418</v>
      </c>
      <c r="AM264" s="120" t="s">
        <v>110</v>
      </c>
      <c r="AN264" s="120" t="s">
        <v>1491</v>
      </c>
      <c r="AO264" s="120" t="s">
        <v>525</v>
      </c>
      <c r="AP264" s="120" t="s">
        <v>119</v>
      </c>
      <c r="AQ264" s="120" t="s">
        <v>526</v>
      </c>
      <c r="AR264" s="120">
        <v>333415</v>
      </c>
      <c r="AT264" s="120">
        <v>15</v>
      </c>
      <c r="AY264" s="120" t="s">
        <v>122</v>
      </c>
      <c r="BE264" s="120" t="s">
        <v>123</v>
      </c>
      <c r="BG264" s="120">
        <v>0.31</v>
      </c>
      <c r="BL264" s="120" t="s">
        <v>528</v>
      </c>
      <c r="BN264" s="120">
        <v>0.31</v>
      </c>
      <c r="CM264" s="120">
        <v>1</v>
      </c>
      <c r="CN264" s="120" t="s">
        <v>125</v>
      </c>
      <c r="CU264" s="120" t="s">
        <v>126</v>
      </c>
      <c r="CV264" s="120" t="s">
        <v>187</v>
      </c>
      <c r="CW264" s="120" t="s">
        <v>1939</v>
      </c>
    </row>
    <row r="265" spans="1:101" x14ac:dyDescent="0.3">
      <c r="A265" s="120" t="s">
        <v>1332</v>
      </c>
      <c r="B265" s="120" t="s">
        <v>1483</v>
      </c>
      <c r="C265" s="120" t="s">
        <v>1484</v>
      </c>
      <c r="D265" s="120" t="s">
        <v>1878</v>
      </c>
      <c r="E265" s="120" t="s">
        <v>1879</v>
      </c>
      <c r="F265" s="120" t="s">
        <v>1487</v>
      </c>
      <c r="G265" s="120" t="s">
        <v>143</v>
      </c>
      <c r="I265" s="121">
        <v>0.31</v>
      </c>
      <c r="L265" s="120"/>
      <c r="M265" s="120" t="s">
        <v>528</v>
      </c>
      <c r="N265" s="120" t="s">
        <v>109</v>
      </c>
      <c r="O265" s="120">
        <v>100</v>
      </c>
      <c r="P265" s="120" t="s">
        <v>172</v>
      </c>
      <c r="Q265" s="120" t="s">
        <v>173</v>
      </c>
      <c r="R265" t="str">
        <f>IFERROR(VLOOKUP(S265,'[1]Effects Code'!$C:$D,2,FALSE), S265)</f>
        <v>Glucose-6-phosphatase</v>
      </c>
      <c r="S265" s="120" t="s">
        <v>1908</v>
      </c>
      <c r="T265" s="120">
        <v>15</v>
      </c>
      <c r="U265" s="120" t="s">
        <v>122</v>
      </c>
      <c r="V265" s="120" t="str">
        <f t="shared" si="4"/>
        <v>Channidae, 15</v>
      </c>
      <c r="W265" s="120" t="s">
        <v>526</v>
      </c>
      <c r="X265" s="120">
        <v>16398</v>
      </c>
      <c r="Y265" s="123">
        <v>1339031</v>
      </c>
      <c r="Z265" s="120">
        <v>1981</v>
      </c>
      <c r="AA265" s="120" t="s">
        <v>1881</v>
      </c>
      <c r="AB265" s="120" t="s">
        <v>1882</v>
      </c>
      <c r="AC265" s="120" t="s">
        <v>1883</v>
      </c>
      <c r="AD265" s="121">
        <v>0.31</v>
      </c>
      <c r="AF265" s="120" t="s">
        <v>528</v>
      </c>
      <c r="AI265" s="120">
        <v>418</v>
      </c>
      <c r="AM265" s="120" t="s">
        <v>110</v>
      </c>
      <c r="AN265" s="120" t="s">
        <v>1491</v>
      </c>
      <c r="AO265" s="120" t="s">
        <v>525</v>
      </c>
      <c r="AP265" s="120" t="s">
        <v>119</v>
      </c>
      <c r="AQ265" s="120" t="s">
        <v>526</v>
      </c>
      <c r="AR265" s="120">
        <v>333415</v>
      </c>
      <c r="AT265" s="120">
        <v>15</v>
      </c>
      <c r="AY265" s="120" t="s">
        <v>122</v>
      </c>
      <c r="BE265" s="120" t="s">
        <v>123</v>
      </c>
      <c r="BG265" s="120">
        <v>0.31</v>
      </c>
      <c r="BL265" s="120" t="s">
        <v>528</v>
      </c>
      <c r="BN265" s="120">
        <v>0.31</v>
      </c>
      <c r="CM265" s="120">
        <v>1</v>
      </c>
      <c r="CN265" s="120" t="s">
        <v>125</v>
      </c>
      <c r="CU265" s="120" t="s">
        <v>126</v>
      </c>
      <c r="CV265" s="120" t="s">
        <v>187</v>
      </c>
      <c r="CW265" s="120" t="s">
        <v>1940</v>
      </c>
    </row>
    <row r="266" spans="1:101" x14ac:dyDescent="0.3">
      <c r="A266" s="120" t="s">
        <v>1332</v>
      </c>
      <c r="B266" s="120" t="s">
        <v>1483</v>
      </c>
      <c r="C266" s="120" t="s">
        <v>1484</v>
      </c>
      <c r="D266" s="120" t="s">
        <v>1878</v>
      </c>
      <c r="E266" s="120" t="s">
        <v>1879</v>
      </c>
      <c r="F266" s="120" t="s">
        <v>1487</v>
      </c>
      <c r="G266" s="120" t="s">
        <v>157</v>
      </c>
      <c r="I266" s="121">
        <v>0.31</v>
      </c>
      <c r="L266" s="120"/>
      <c r="M266" s="120" t="s">
        <v>528</v>
      </c>
      <c r="N266" s="120" t="s">
        <v>109</v>
      </c>
      <c r="O266" s="120">
        <v>100</v>
      </c>
      <c r="P266" s="120" t="s">
        <v>172</v>
      </c>
      <c r="Q266" s="120" t="s">
        <v>173</v>
      </c>
      <c r="R266" t="str">
        <f>IFERROR(VLOOKUP(S266,'[1]Effects Code'!$C:$D,2,FALSE), S266)</f>
        <v>Glucose-6-phosphatase</v>
      </c>
      <c r="S266" s="120" t="s">
        <v>1908</v>
      </c>
      <c r="T266" s="120">
        <v>15</v>
      </c>
      <c r="U266" s="120" t="s">
        <v>122</v>
      </c>
      <c r="V266" s="120" t="str">
        <f t="shared" si="4"/>
        <v>Channidae, 15</v>
      </c>
      <c r="W266" s="120" t="s">
        <v>526</v>
      </c>
      <c r="X266" s="120">
        <v>16398</v>
      </c>
      <c r="Y266" s="123">
        <v>1339030</v>
      </c>
      <c r="Z266" s="120">
        <v>1981</v>
      </c>
      <c r="AA266" s="120" t="s">
        <v>1881</v>
      </c>
      <c r="AB266" s="120" t="s">
        <v>1882</v>
      </c>
      <c r="AC266" s="120" t="s">
        <v>1883</v>
      </c>
      <c r="AD266" s="121">
        <v>0.31</v>
      </c>
      <c r="AF266" s="120" t="s">
        <v>528</v>
      </c>
      <c r="AI266" s="120">
        <v>418</v>
      </c>
      <c r="AM266" s="120" t="s">
        <v>110</v>
      </c>
      <c r="AN266" s="120" t="s">
        <v>1491</v>
      </c>
      <c r="AO266" s="120" t="s">
        <v>525</v>
      </c>
      <c r="AP266" s="120" t="s">
        <v>119</v>
      </c>
      <c r="AQ266" s="120" t="s">
        <v>526</v>
      </c>
      <c r="AR266" s="120">
        <v>333415</v>
      </c>
      <c r="AT266" s="120">
        <v>15</v>
      </c>
      <c r="AY266" s="120" t="s">
        <v>122</v>
      </c>
      <c r="BE266" s="120" t="s">
        <v>123</v>
      </c>
      <c r="BG266" s="120">
        <v>0.31</v>
      </c>
      <c r="BL266" s="120" t="s">
        <v>528</v>
      </c>
      <c r="BN266" s="120">
        <v>0.31</v>
      </c>
      <c r="CM266" s="120">
        <v>1</v>
      </c>
      <c r="CN266" s="120" t="s">
        <v>125</v>
      </c>
      <c r="CU266" s="120" t="s">
        <v>126</v>
      </c>
      <c r="CV266" s="120" t="s">
        <v>187</v>
      </c>
      <c r="CW266" s="120" t="s">
        <v>1941</v>
      </c>
    </row>
    <row r="267" spans="1:101" x14ac:dyDescent="0.3">
      <c r="A267" s="120" t="s">
        <v>1332</v>
      </c>
      <c r="B267" s="120" t="s">
        <v>1483</v>
      </c>
      <c r="C267" s="120" t="s">
        <v>1484</v>
      </c>
      <c r="D267" s="120" t="s">
        <v>1878</v>
      </c>
      <c r="E267" s="120" t="s">
        <v>1879</v>
      </c>
      <c r="F267" s="120" t="s">
        <v>1487</v>
      </c>
      <c r="G267" s="120" t="s">
        <v>157</v>
      </c>
      <c r="I267" s="121">
        <v>0.31</v>
      </c>
      <c r="L267" s="120"/>
      <c r="M267" s="120" t="s">
        <v>528</v>
      </c>
      <c r="N267" s="120" t="s">
        <v>109</v>
      </c>
      <c r="O267" s="120">
        <v>100</v>
      </c>
      <c r="P267" s="120" t="s">
        <v>172</v>
      </c>
      <c r="Q267" s="120" t="s">
        <v>173</v>
      </c>
      <c r="R267" t="str">
        <f>IFERROR(VLOOKUP(S267,'[1]Effects Code'!$C:$D,2,FALSE), S267)</f>
        <v>Glucose-6-phosphatase</v>
      </c>
      <c r="S267" s="120" t="s">
        <v>1908</v>
      </c>
      <c r="T267" s="120">
        <v>15</v>
      </c>
      <c r="U267" s="120" t="s">
        <v>122</v>
      </c>
      <c r="V267" s="120" t="str">
        <f t="shared" si="4"/>
        <v>Channidae, 15</v>
      </c>
      <c r="W267" s="120" t="s">
        <v>526</v>
      </c>
      <c r="X267" s="120">
        <v>16398</v>
      </c>
      <c r="Y267" s="123">
        <v>1339029</v>
      </c>
      <c r="Z267" s="120">
        <v>1981</v>
      </c>
      <c r="AA267" s="120" t="s">
        <v>1881</v>
      </c>
      <c r="AB267" s="120" t="s">
        <v>1882</v>
      </c>
      <c r="AC267" s="120" t="s">
        <v>1883</v>
      </c>
      <c r="AD267" s="121">
        <v>0.31</v>
      </c>
      <c r="AF267" s="120" t="s">
        <v>528</v>
      </c>
      <c r="AI267" s="120">
        <v>418</v>
      </c>
      <c r="AM267" s="120" t="s">
        <v>110</v>
      </c>
      <c r="AN267" s="120" t="s">
        <v>1491</v>
      </c>
      <c r="AO267" s="120" t="s">
        <v>525</v>
      </c>
      <c r="AP267" s="120" t="s">
        <v>119</v>
      </c>
      <c r="AQ267" s="120" t="s">
        <v>526</v>
      </c>
      <c r="AR267" s="120">
        <v>333415</v>
      </c>
      <c r="AT267" s="120">
        <v>15</v>
      </c>
      <c r="AY267" s="120" t="s">
        <v>122</v>
      </c>
      <c r="BE267" s="120" t="s">
        <v>123</v>
      </c>
      <c r="BG267" s="120">
        <v>0.31</v>
      </c>
      <c r="BL267" s="120" t="s">
        <v>528</v>
      </c>
      <c r="BN267" s="120">
        <v>0.31</v>
      </c>
      <c r="CM267" s="120">
        <v>1</v>
      </c>
      <c r="CN267" s="120" t="s">
        <v>125</v>
      </c>
      <c r="CU267" s="120" t="s">
        <v>126</v>
      </c>
      <c r="CV267" s="120" t="s">
        <v>187</v>
      </c>
      <c r="CW267" s="120" t="s">
        <v>1942</v>
      </c>
    </row>
    <row r="268" spans="1:101" x14ac:dyDescent="0.3">
      <c r="A268" s="120" t="s">
        <v>1332</v>
      </c>
      <c r="B268" s="120" t="s">
        <v>1483</v>
      </c>
      <c r="C268" s="120" t="s">
        <v>1484</v>
      </c>
      <c r="D268" s="120" t="s">
        <v>1878</v>
      </c>
      <c r="E268" s="120" t="s">
        <v>1879</v>
      </c>
      <c r="F268" s="120" t="s">
        <v>1487</v>
      </c>
      <c r="G268" s="120" t="s">
        <v>157</v>
      </c>
      <c r="I268" s="121">
        <v>0.31</v>
      </c>
      <c r="L268" s="120"/>
      <c r="M268" s="120" t="s">
        <v>528</v>
      </c>
      <c r="N268" s="120" t="s">
        <v>109</v>
      </c>
      <c r="O268" s="120">
        <v>100</v>
      </c>
      <c r="P268" s="120" t="s">
        <v>172</v>
      </c>
      <c r="Q268" s="120" t="s">
        <v>173</v>
      </c>
      <c r="R268" t="str">
        <f>IFERROR(VLOOKUP(S268,'[1]Effects Code'!$C:$D,2,FALSE), S268)</f>
        <v>Acid phosphatase</v>
      </c>
      <c r="S268" s="120" t="s">
        <v>1913</v>
      </c>
      <c r="T268" s="120">
        <v>15</v>
      </c>
      <c r="U268" s="120" t="s">
        <v>122</v>
      </c>
      <c r="V268" s="120" t="str">
        <f t="shared" si="4"/>
        <v>Channidae, 15</v>
      </c>
      <c r="W268" s="120" t="s">
        <v>526</v>
      </c>
      <c r="X268" s="120">
        <v>16398</v>
      </c>
      <c r="Y268" s="123">
        <v>1339028</v>
      </c>
      <c r="Z268" s="120">
        <v>1981</v>
      </c>
      <c r="AA268" s="120" t="s">
        <v>1881</v>
      </c>
      <c r="AB268" s="120" t="s">
        <v>1882</v>
      </c>
      <c r="AC268" s="120" t="s">
        <v>1883</v>
      </c>
      <c r="AD268" s="121">
        <v>0.31</v>
      </c>
      <c r="AF268" s="120" t="s">
        <v>528</v>
      </c>
      <c r="AI268" s="120">
        <v>418</v>
      </c>
      <c r="AM268" s="120" t="s">
        <v>110</v>
      </c>
      <c r="AN268" s="120" t="s">
        <v>1491</v>
      </c>
      <c r="AO268" s="120" t="s">
        <v>525</v>
      </c>
      <c r="AP268" s="120" t="s">
        <v>119</v>
      </c>
      <c r="AQ268" s="120" t="s">
        <v>526</v>
      </c>
      <c r="AR268" s="120">
        <v>333415</v>
      </c>
      <c r="AT268" s="120">
        <v>15</v>
      </c>
      <c r="AY268" s="120" t="s">
        <v>122</v>
      </c>
      <c r="BE268" s="120" t="s">
        <v>123</v>
      </c>
      <c r="BG268" s="120">
        <v>0.31</v>
      </c>
      <c r="BL268" s="120" t="s">
        <v>528</v>
      </c>
      <c r="BN268" s="120">
        <v>0.31</v>
      </c>
      <c r="CM268" s="120">
        <v>1</v>
      </c>
      <c r="CN268" s="120" t="s">
        <v>125</v>
      </c>
      <c r="CU268" s="120" t="s">
        <v>126</v>
      </c>
      <c r="CV268" s="120" t="s">
        <v>187</v>
      </c>
      <c r="CW268" s="120" t="s">
        <v>1943</v>
      </c>
    </row>
    <row r="269" spans="1:101" x14ac:dyDescent="0.3">
      <c r="A269" s="120" t="s">
        <v>1332</v>
      </c>
      <c r="B269" s="120" t="s">
        <v>1483</v>
      </c>
      <c r="C269" s="120" t="s">
        <v>1484</v>
      </c>
      <c r="D269" s="120" t="s">
        <v>1878</v>
      </c>
      <c r="E269" s="120" t="s">
        <v>1879</v>
      </c>
      <c r="F269" s="120" t="s">
        <v>1487</v>
      </c>
      <c r="G269" s="120" t="s">
        <v>157</v>
      </c>
      <c r="I269" s="121">
        <v>0.31</v>
      </c>
      <c r="L269" s="120"/>
      <c r="M269" s="120" t="s">
        <v>528</v>
      </c>
      <c r="N269" s="120" t="s">
        <v>109</v>
      </c>
      <c r="O269" s="120">
        <v>100</v>
      </c>
      <c r="P269" s="120" t="s">
        <v>172</v>
      </c>
      <c r="Q269" s="120" t="s">
        <v>173</v>
      </c>
      <c r="R269" t="str">
        <f>IFERROR(VLOOKUP(S269,'[1]Effects Code'!$C:$D,2,FALSE), S269)</f>
        <v>Acid phosphatase</v>
      </c>
      <c r="S269" s="120" t="s">
        <v>1913</v>
      </c>
      <c r="T269" s="120">
        <v>15</v>
      </c>
      <c r="U269" s="120" t="s">
        <v>122</v>
      </c>
      <c r="V269" s="120" t="str">
        <f t="shared" si="4"/>
        <v>Channidae, 15</v>
      </c>
      <c r="W269" s="120" t="s">
        <v>526</v>
      </c>
      <c r="X269" s="120">
        <v>16398</v>
      </c>
      <c r="Y269" s="123">
        <v>1339027</v>
      </c>
      <c r="Z269" s="120">
        <v>1981</v>
      </c>
      <c r="AA269" s="120" t="s">
        <v>1881</v>
      </c>
      <c r="AB269" s="120" t="s">
        <v>1882</v>
      </c>
      <c r="AC269" s="120" t="s">
        <v>1883</v>
      </c>
      <c r="AD269" s="121">
        <v>0.31</v>
      </c>
      <c r="AF269" s="120" t="s">
        <v>528</v>
      </c>
      <c r="AI269" s="120">
        <v>418</v>
      </c>
      <c r="AM269" s="120" t="s">
        <v>110</v>
      </c>
      <c r="AN269" s="120" t="s">
        <v>1491</v>
      </c>
      <c r="AO269" s="120" t="s">
        <v>525</v>
      </c>
      <c r="AP269" s="120" t="s">
        <v>119</v>
      </c>
      <c r="AQ269" s="120" t="s">
        <v>526</v>
      </c>
      <c r="AR269" s="120">
        <v>333415</v>
      </c>
      <c r="AT269" s="120">
        <v>15</v>
      </c>
      <c r="AY269" s="120" t="s">
        <v>122</v>
      </c>
      <c r="BE269" s="120" t="s">
        <v>123</v>
      </c>
      <c r="BG269" s="120">
        <v>0.31</v>
      </c>
      <c r="BL269" s="120" t="s">
        <v>528</v>
      </c>
      <c r="BN269" s="120">
        <v>0.31</v>
      </c>
      <c r="CM269" s="120">
        <v>1</v>
      </c>
      <c r="CN269" s="120" t="s">
        <v>125</v>
      </c>
      <c r="CU269" s="120" t="s">
        <v>126</v>
      </c>
      <c r="CV269" s="120" t="s">
        <v>187</v>
      </c>
      <c r="CW269" s="120" t="s">
        <v>1944</v>
      </c>
    </row>
    <row r="270" spans="1:101" x14ac:dyDescent="0.3">
      <c r="A270" s="120" t="s">
        <v>1332</v>
      </c>
      <c r="B270" s="120" t="s">
        <v>1483</v>
      </c>
      <c r="C270" s="120" t="s">
        <v>1484</v>
      </c>
      <c r="D270" s="120" t="s">
        <v>1878</v>
      </c>
      <c r="E270" s="120" t="s">
        <v>1879</v>
      </c>
      <c r="F270" s="120" t="s">
        <v>1487</v>
      </c>
      <c r="G270" s="120" t="s">
        <v>157</v>
      </c>
      <c r="I270" s="121">
        <v>0.31</v>
      </c>
      <c r="L270" s="120"/>
      <c r="M270" s="120" t="s">
        <v>528</v>
      </c>
      <c r="N270" s="120" t="s">
        <v>109</v>
      </c>
      <c r="O270" s="120">
        <v>100</v>
      </c>
      <c r="P270" s="120" t="s">
        <v>172</v>
      </c>
      <c r="Q270" s="120" t="s">
        <v>173</v>
      </c>
      <c r="R270" t="str">
        <f>IFERROR(VLOOKUP(S270,'[1]Effects Code'!$C:$D,2,FALSE), S270)</f>
        <v>Acid phosphatase</v>
      </c>
      <c r="S270" s="120" t="s">
        <v>1913</v>
      </c>
      <c r="T270" s="120">
        <v>15</v>
      </c>
      <c r="U270" s="120" t="s">
        <v>122</v>
      </c>
      <c r="V270" s="120" t="str">
        <f t="shared" si="4"/>
        <v>Channidae, 15</v>
      </c>
      <c r="W270" s="120" t="s">
        <v>526</v>
      </c>
      <c r="X270" s="120">
        <v>16398</v>
      </c>
      <c r="Y270" s="123">
        <v>1339026</v>
      </c>
      <c r="Z270" s="120">
        <v>1981</v>
      </c>
      <c r="AA270" s="120" t="s">
        <v>1881</v>
      </c>
      <c r="AB270" s="120" t="s">
        <v>1882</v>
      </c>
      <c r="AC270" s="120" t="s">
        <v>1883</v>
      </c>
      <c r="AD270" s="121">
        <v>0.31</v>
      </c>
      <c r="AF270" s="120" t="s">
        <v>528</v>
      </c>
      <c r="AI270" s="120">
        <v>418</v>
      </c>
      <c r="AM270" s="120" t="s">
        <v>110</v>
      </c>
      <c r="AN270" s="120" t="s">
        <v>1491</v>
      </c>
      <c r="AO270" s="120" t="s">
        <v>525</v>
      </c>
      <c r="AP270" s="120" t="s">
        <v>119</v>
      </c>
      <c r="AQ270" s="120" t="s">
        <v>526</v>
      </c>
      <c r="AR270" s="120">
        <v>333415</v>
      </c>
      <c r="AT270" s="120">
        <v>15</v>
      </c>
      <c r="AY270" s="120" t="s">
        <v>122</v>
      </c>
      <c r="BE270" s="120" t="s">
        <v>123</v>
      </c>
      <c r="BG270" s="120">
        <v>0.31</v>
      </c>
      <c r="BL270" s="120" t="s">
        <v>528</v>
      </c>
      <c r="BN270" s="120">
        <v>0.31</v>
      </c>
      <c r="CM270" s="120">
        <v>1</v>
      </c>
      <c r="CN270" s="120" t="s">
        <v>125</v>
      </c>
      <c r="CU270" s="120" t="s">
        <v>126</v>
      </c>
      <c r="CV270" s="120" t="s">
        <v>187</v>
      </c>
      <c r="CW270" s="120" t="s">
        <v>1945</v>
      </c>
    </row>
    <row r="271" spans="1:101" x14ac:dyDescent="0.3">
      <c r="A271" s="120" t="s">
        <v>1332</v>
      </c>
      <c r="B271" s="120" t="s">
        <v>1483</v>
      </c>
      <c r="C271" s="120" t="s">
        <v>1484</v>
      </c>
      <c r="D271" s="120" t="s">
        <v>1878</v>
      </c>
      <c r="E271" s="120" t="s">
        <v>1879</v>
      </c>
      <c r="F271" s="120" t="s">
        <v>1487</v>
      </c>
      <c r="G271" s="120" t="s">
        <v>157</v>
      </c>
      <c r="I271" s="121">
        <v>0.31</v>
      </c>
      <c r="L271" s="120"/>
      <c r="M271" s="120" t="s">
        <v>528</v>
      </c>
      <c r="N271" s="120" t="s">
        <v>109</v>
      </c>
      <c r="O271" s="120">
        <v>100</v>
      </c>
      <c r="P271" s="120" t="s">
        <v>172</v>
      </c>
      <c r="Q271" s="120" t="s">
        <v>173</v>
      </c>
      <c r="R271" t="str">
        <f>IFERROR(VLOOKUP(S271,'[1]Effects Code'!$C:$D,2,FALSE), S271)</f>
        <v>Acid phosphatase</v>
      </c>
      <c r="S271" s="120" t="s">
        <v>1913</v>
      </c>
      <c r="T271" s="120">
        <v>15</v>
      </c>
      <c r="U271" s="120" t="s">
        <v>122</v>
      </c>
      <c r="V271" s="120" t="str">
        <f t="shared" si="4"/>
        <v>Channidae, 15</v>
      </c>
      <c r="W271" s="120" t="s">
        <v>526</v>
      </c>
      <c r="X271" s="120">
        <v>16398</v>
      </c>
      <c r="Y271" s="123">
        <v>1339025</v>
      </c>
      <c r="Z271" s="120">
        <v>1981</v>
      </c>
      <c r="AA271" s="120" t="s">
        <v>1881</v>
      </c>
      <c r="AB271" s="120" t="s">
        <v>1882</v>
      </c>
      <c r="AC271" s="120" t="s">
        <v>1883</v>
      </c>
      <c r="AD271" s="121">
        <v>0.31</v>
      </c>
      <c r="AF271" s="120" t="s">
        <v>528</v>
      </c>
      <c r="AI271" s="120">
        <v>418</v>
      </c>
      <c r="AM271" s="120" t="s">
        <v>110</v>
      </c>
      <c r="AN271" s="120" t="s">
        <v>1491</v>
      </c>
      <c r="AO271" s="120" t="s">
        <v>525</v>
      </c>
      <c r="AP271" s="120" t="s">
        <v>119</v>
      </c>
      <c r="AQ271" s="120" t="s">
        <v>526</v>
      </c>
      <c r="AR271" s="120">
        <v>333415</v>
      </c>
      <c r="AT271" s="120">
        <v>15</v>
      </c>
      <c r="AY271" s="120" t="s">
        <v>122</v>
      </c>
      <c r="BE271" s="120" t="s">
        <v>123</v>
      </c>
      <c r="BG271" s="120">
        <v>0.31</v>
      </c>
      <c r="BL271" s="120" t="s">
        <v>528</v>
      </c>
      <c r="BN271" s="120">
        <v>0.31</v>
      </c>
      <c r="CM271" s="120">
        <v>1</v>
      </c>
      <c r="CN271" s="120" t="s">
        <v>125</v>
      </c>
      <c r="CU271" s="120" t="s">
        <v>126</v>
      </c>
      <c r="CV271" s="120" t="s">
        <v>187</v>
      </c>
      <c r="CW271" s="120" t="s">
        <v>1946</v>
      </c>
    </row>
    <row r="272" spans="1:101" x14ac:dyDescent="0.3">
      <c r="A272" s="120" t="s">
        <v>1332</v>
      </c>
      <c r="B272" s="120" t="s">
        <v>1483</v>
      </c>
      <c r="C272" s="120" t="s">
        <v>1484</v>
      </c>
      <c r="D272" s="120" t="s">
        <v>1878</v>
      </c>
      <c r="E272" s="120" t="s">
        <v>1879</v>
      </c>
      <c r="F272" s="120" t="s">
        <v>1487</v>
      </c>
      <c r="G272" s="120" t="s">
        <v>157</v>
      </c>
      <c r="I272" s="121">
        <v>0.31</v>
      </c>
      <c r="L272" s="120"/>
      <c r="M272" s="120" t="s">
        <v>528</v>
      </c>
      <c r="N272" s="120" t="s">
        <v>109</v>
      </c>
      <c r="O272" s="120">
        <v>100</v>
      </c>
      <c r="P272" s="120" t="s">
        <v>172</v>
      </c>
      <c r="Q272" s="120" t="s">
        <v>173</v>
      </c>
      <c r="R272" t="str">
        <f>IFERROR(VLOOKUP(S272,'[1]Effects Code'!$C:$D,2,FALSE), S272)</f>
        <v>Alkaline phosphatase</v>
      </c>
      <c r="S272" s="120" t="s">
        <v>1872</v>
      </c>
      <c r="T272" s="120">
        <v>15</v>
      </c>
      <c r="U272" s="120" t="s">
        <v>122</v>
      </c>
      <c r="V272" s="120" t="str">
        <f t="shared" si="4"/>
        <v>Channidae, 15</v>
      </c>
      <c r="W272" s="120" t="s">
        <v>526</v>
      </c>
      <c r="X272" s="120">
        <v>16398</v>
      </c>
      <c r="Y272" s="123">
        <v>1339024</v>
      </c>
      <c r="Z272" s="120">
        <v>1981</v>
      </c>
      <c r="AA272" s="120" t="s">
        <v>1881</v>
      </c>
      <c r="AB272" s="120" t="s">
        <v>1882</v>
      </c>
      <c r="AC272" s="120" t="s">
        <v>1883</v>
      </c>
      <c r="AD272" s="121">
        <v>0.31</v>
      </c>
      <c r="AF272" s="120" t="s">
        <v>528</v>
      </c>
      <c r="AI272" s="120">
        <v>418</v>
      </c>
      <c r="AM272" s="120" t="s">
        <v>110</v>
      </c>
      <c r="AN272" s="120" t="s">
        <v>1491</v>
      </c>
      <c r="AO272" s="120" t="s">
        <v>525</v>
      </c>
      <c r="AP272" s="120" t="s">
        <v>119</v>
      </c>
      <c r="AQ272" s="120" t="s">
        <v>526</v>
      </c>
      <c r="AR272" s="120">
        <v>333415</v>
      </c>
      <c r="AT272" s="120">
        <v>15</v>
      </c>
      <c r="AY272" s="120" t="s">
        <v>122</v>
      </c>
      <c r="BE272" s="120" t="s">
        <v>123</v>
      </c>
      <c r="BG272" s="120">
        <v>0.31</v>
      </c>
      <c r="BL272" s="120" t="s">
        <v>528</v>
      </c>
      <c r="BN272" s="120">
        <v>0.31</v>
      </c>
      <c r="CM272" s="120">
        <v>1</v>
      </c>
      <c r="CN272" s="120" t="s">
        <v>125</v>
      </c>
      <c r="CU272" s="120" t="s">
        <v>126</v>
      </c>
      <c r="CV272" s="120" t="s">
        <v>187</v>
      </c>
      <c r="CW272" s="120" t="s">
        <v>1947</v>
      </c>
    </row>
    <row r="273" spans="1:101" x14ac:dyDescent="0.3">
      <c r="A273" s="120" t="s">
        <v>1332</v>
      </c>
      <c r="B273" s="120" t="s">
        <v>1483</v>
      </c>
      <c r="C273" s="120" t="s">
        <v>1484</v>
      </c>
      <c r="D273" s="120" t="s">
        <v>1878</v>
      </c>
      <c r="E273" s="120" t="s">
        <v>1879</v>
      </c>
      <c r="F273" s="120" t="s">
        <v>1487</v>
      </c>
      <c r="G273" s="120" t="s">
        <v>157</v>
      </c>
      <c r="I273" s="121">
        <v>0.31</v>
      </c>
      <c r="L273" s="120"/>
      <c r="M273" s="120" t="s">
        <v>528</v>
      </c>
      <c r="N273" s="120" t="s">
        <v>109</v>
      </c>
      <c r="O273" s="120">
        <v>100</v>
      </c>
      <c r="P273" s="120" t="s">
        <v>172</v>
      </c>
      <c r="Q273" s="120" t="s">
        <v>173</v>
      </c>
      <c r="R273" t="str">
        <f>IFERROR(VLOOKUP(S273,'[1]Effects Code'!$C:$D,2,FALSE), S273)</f>
        <v>Alkaline phosphatase</v>
      </c>
      <c r="S273" s="120" t="s">
        <v>1872</v>
      </c>
      <c r="T273" s="120">
        <v>15</v>
      </c>
      <c r="U273" s="120" t="s">
        <v>122</v>
      </c>
      <c r="V273" s="120" t="str">
        <f t="shared" si="4"/>
        <v>Channidae, 15</v>
      </c>
      <c r="W273" s="120" t="s">
        <v>526</v>
      </c>
      <c r="X273" s="120">
        <v>16398</v>
      </c>
      <c r="Y273" s="123">
        <v>1339023</v>
      </c>
      <c r="Z273" s="120">
        <v>1981</v>
      </c>
      <c r="AA273" s="120" t="s">
        <v>1881</v>
      </c>
      <c r="AB273" s="120" t="s">
        <v>1882</v>
      </c>
      <c r="AC273" s="120" t="s">
        <v>1883</v>
      </c>
      <c r="AD273" s="121">
        <v>0.31</v>
      </c>
      <c r="AF273" s="120" t="s">
        <v>528</v>
      </c>
      <c r="AI273" s="120">
        <v>418</v>
      </c>
      <c r="AM273" s="120" t="s">
        <v>110</v>
      </c>
      <c r="AN273" s="120" t="s">
        <v>1491</v>
      </c>
      <c r="AO273" s="120" t="s">
        <v>525</v>
      </c>
      <c r="AP273" s="120" t="s">
        <v>119</v>
      </c>
      <c r="AQ273" s="120" t="s">
        <v>526</v>
      </c>
      <c r="AR273" s="120">
        <v>333415</v>
      </c>
      <c r="AT273" s="120">
        <v>15</v>
      </c>
      <c r="AY273" s="120" t="s">
        <v>122</v>
      </c>
      <c r="BE273" s="120" t="s">
        <v>123</v>
      </c>
      <c r="BG273" s="120">
        <v>0.31</v>
      </c>
      <c r="BL273" s="120" t="s">
        <v>528</v>
      </c>
      <c r="BN273" s="120">
        <v>0.31</v>
      </c>
      <c r="CM273" s="120">
        <v>1</v>
      </c>
      <c r="CN273" s="120" t="s">
        <v>125</v>
      </c>
      <c r="CU273" s="120" t="s">
        <v>126</v>
      </c>
      <c r="CV273" s="120" t="s">
        <v>187</v>
      </c>
      <c r="CW273" s="120" t="s">
        <v>1948</v>
      </c>
    </row>
    <row r="274" spans="1:101" x14ac:dyDescent="0.3">
      <c r="A274" s="120" t="s">
        <v>1332</v>
      </c>
      <c r="B274" s="120" t="s">
        <v>1483</v>
      </c>
      <c r="C274" s="120" t="s">
        <v>1484</v>
      </c>
      <c r="D274" s="120" t="s">
        <v>1878</v>
      </c>
      <c r="E274" s="120" t="s">
        <v>1879</v>
      </c>
      <c r="F274" s="120" t="s">
        <v>1487</v>
      </c>
      <c r="G274" s="120" t="s">
        <v>157</v>
      </c>
      <c r="I274" s="121">
        <v>0.31</v>
      </c>
      <c r="L274" s="120"/>
      <c r="M274" s="120" t="s">
        <v>528</v>
      </c>
      <c r="N274" s="120" t="s">
        <v>109</v>
      </c>
      <c r="O274" s="120">
        <v>100</v>
      </c>
      <c r="P274" s="120" t="s">
        <v>172</v>
      </c>
      <c r="Q274" s="120" t="s">
        <v>173</v>
      </c>
      <c r="R274" t="str">
        <f>IFERROR(VLOOKUP(S274,'[1]Effects Code'!$C:$D,2,FALSE), S274)</f>
        <v>Alkaline phosphatase</v>
      </c>
      <c r="S274" s="120" t="s">
        <v>1872</v>
      </c>
      <c r="T274" s="120">
        <v>15</v>
      </c>
      <c r="U274" s="120" t="s">
        <v>122</v>
      </c>
      <c r="V274" s="120" t="str">
        <f t="shared" si="4"/>
        <v>Channidae, 15</v>
      </c>
      <c r="W274" s="120" t="s">
        <v>526</v>
      </c>
      <c r="X274" s="120">
        <v>16398</v>
      </c>
      <c r="Y274" s="123">
        <v>1339022</v>
      </c>
      <c r="Z274" s="120">
        <v>1981</v>
      </c>
      <c r="AA274" s="120" t="s">
        <v>1881</v>
      </c>
      <c r="AB274" s="120" t="s">
        <v>1882</v>
      </c>
      <c r="AC274" s="120" t="s">
        <v>1883</v>
      </c>
      <c r="AD274" s="121">
        <v>0.31</v>
      </c>
      <c r="AF274" s="120" t="s">
        <v>528</v>
      </c>
      <c r="AI274" s="120">
        <v>418</v>
      </c>
      <c r="AM274" s="120" t="s">
        <v>110</v>
      </c>
      <c r="AN274" s="120" t="s">
        <v>1491</v>
      </c>
      <c r="AO274" s="120" t="s">
        <v>525</v>
      </c>
      <c r="AP274" s="120" t="s">
        <v>119</v>
      </c>
      <c r="AQ274" s="120" t="s">
        <v>526</v>
      </c>
      <c r="AR274" s="120">
        <v>333415</v>
      </c>
      <c r="AT274" s="120">
        <v>15</v>
      </c>
      <c r="AY274" s="120" t="s">
        <v>122</v>
      </c>
      <c r="BE274" s="120" t="s">
        <v>123</v>
      </c>
      <c r="BG274" s="120">
        <v>0.31</v>
      </c>
      <c r="BL274" s="120" t="s">
        <v>528</v>
      </c>
      <c r="BN274" s="120">
        <v>0.31</v>
      </c>
      <c r="CM274" s="120">
        <v>1</v>
      </c>
      <c r="CN274" s="120" t="s">
        <v>125</v>
      </c>
      <c r="CU274" s="120" t="s">
        <v>126</v>
      </c>
      <c r="CV274" s="120" t="s">
        <v>187</v>
      </c>
      <c r="CW274" s="120" t="s">
        <v>1949</v>
      </c>
    </row>
    <row r="275" spans="1:101" x14ac:dyDescent="0.3">
      <c r="A275" s="120" t="s">
        <v>1332</v>
      </c>
      <c r="B275" s="120" t="s">
        <v>1483</v>
      </c>
      <c r="C275" s="120" t="s">
        <v>1484</v>
      </c>
      <c r="D275" s="120" t="s">
        <v>1878</v>
      </c>
      <c r="E275" s="120" t="s">
        <v>1879</v>
      </c>
      <c r="F275" s="120" t="s">
        <v>1487</v>
      </c>
      <c r="G275" s="120" t="s">
        <v>157</v>
      </c>
      <c r="I275" s="121">
        <v>0.31</v>
      </c>
      <c r="L275" s="120"/>
      <c r="M275" s="120" t="s">
        <v>528</v>
      </c>
      <c r="N275" s="120" t="s">
        <v>109</v>
      </c>
      <c r="O275" s="120">
        <v>100</v>
      </c>
      <c r="P275" s="120" t="s">
        <v>172</v>
      </c>
      <c r="Q275" s="120" t="s">
        <v>173</v>
      </c>
      <c r="R275" t="str">
        <f>IFERROR(VLOOKUP(S275,'[1]Effects Code'!$C:$D,2,FALSE), S275)</f>
        <v>Alkaline phosphatase</v>
      </c>
      <c r="S275" s="120" t="s">
        <v>1872</v>
      </c>
      <c r="T275" s="120">
        <v>15</v>
      </c>
      <c r="U275" s="120" t="s">
        <v>122</v>
      </c>
      <c r="V275" s="120" t="str">
        <f t="shared" si="4"/>
        <v>Channidae, 15</v>
      </c>
      <c r="W275" s="120" t="s">
        <v>526</v>
      </c>
      <c r="X275" s="120">
        <v>16398</v>
      </c>
      <c r="Y275" s="123">
        <v>1339021</v>
      </c>
      <c r="Z275" s="120">
        <v>1981</v>
      </c>
      <c r="AA275" s="120" t="s">
        <v>1881</v>
      </c>
      <c r="AB275" s="120" t="s">
        <v>1882</v>
      </c>
      <c r="AC275" s="120" t="s">
        <v>1883</v>
      </c>
      <c r="AD275" s="121">
        <v>0.31</v>
      </c>
      <c r="AF275" s="120" t="s">
        <v>528</v>
      </c>
      <c r="AI275" s="120">
        <v>418</v>
      </c>
      <c r="AM275" s="120" t="s">
        <v>110</v>
      </c>
      <c r="AN275" s="120" t="s">
        <v>1491</v>
      </c>
      <c r="AO275" s="120" t="s">
        <v>525</v>
      </c>
      <c r="AP275" s="120" t="s">
        <v>119</v>
      </c>
      <c r="AQ275" s="120" t="s">
        <v>526</v>
      </c>
      <c r="AR275" s="120">
        <v>333415</v>
      </c>
      <c r="AT275" s="120">
        <v>15</v>
      </c>
      <c r="AY275" s="120" t="s">
        <v>122</v>
      </c>
      <c r="BE275" s="120" t="s">
        <v>123</v>
      </c>
      <c r="BG275" s="120">
        <v>0.31</v>
      </c>
      <c r="BL275" s="120" t="s">
        <v>528</v>
      </c>
      <c r="BN275" s="120">
        <v>0.31</v>
      </c>
      <c r="CM275" s="120">
        <v>1</v>
      </c>
      <c r="CN275" s="120" t="s">
        <v>125</v>
      </c>
      <c r="CU275" s="120" t="s">
        <v>126</v>
      </c>
      <c r="CV275" s="120" t="s">
        <v>187</v>
      </c>
      <c r="CW275" s="120" t="s">
        <v>1950</v>
      </c>
    </row>
    <row r="276" spans="1:101" x14ac:dyDescent="0.3">
      <c r="A276" s="120" t="s">
        <v>1332</v>
      </c>
      <c r="B276" s="120" t="s">
        <v>1483</v>
      </c>
      <c r="C276" s="120" t="s">
        <v>1484</v>
      </c>
      <c r="D276" s="120" t="s">
        <v>1878</v>
      </c>
      <c r="E276" s="120" t="s">
        <v>1879</v>
      </c>
      <c r="F276" s="120" t="s">
        <v>1487</v>
      </c>
      <c r="G276" s="120" t="s">
        <v>143</v>
      </c>
      <c r="I276" s="121">
        <v>0.31</v>
      </c>
      <c r="M276" s="120" t="s">
        <v>528</v>
      </c>
      <c r="N276" s="120" t="s">
        <v>109</v>
      </c>
      <c r="O276" s="120">
        <v>100</v>
      </c>
      <c r="P276" s="120" t="s">
        <v>172</v>
      </c>
      <c r="Q276" s="120" t="s">
        <v>173</v>
      </c>
      <c r="R276" t="str">
        <f>IFERROR(VLOOKUP(S276,'[1]Effects Code'!$C:$D,2,FALSE), S276)</f>
        <v>Lipase</v>
      </c>
      <c r="S276" s="120" t="s">
        <v>1888</v>
      </c>
      <c r="T276" s="120">
        <v>15</v>
      </c>
      <c r="U276" s="120" t="s">
        <v>122</v>
      </c>
      <c r="V276" s="120" t="str">
        <f t="shared" si="4"/>
        <v>Channidae, 15</v>
      </c>
      <c r="W276" s="120" t="s">
        <v>526</v>
      </c>
      <c r="X276" s="120">
        <v>16398</v>
      </c>
      <c r="Y276" s="123">
        <v>1255261</v>
      </c>
      <c r="Z276" s="120">
        <v>1981</v>
      </c>
      <c r="AA276" s="120" t="s">
        <v>1881</v>
      </c>
      <c r="AB276" s="120" t="s">
        <v>1882</v>
      </c>
      <c r="AC276" s="120" t="s">
        <v>1883</v>
      </c>
      <c r="AD276" s="121">
        <v>0.31</v>
      </c>
      <c r="AE276" s="121"/>
      <c r="AF276" s="120" t="s">
        <v>528</v>
      </c>
      <c r="AI276" s="120">
        <v>418</v>
      </c>
      <c r="AM276" s="120" t="s">
        <v>110</v>
      </c>
      <c r="AN276" s="120" t="s">
        <v>1491</v>
      </c>
      <c r="AO276" s="120" t="s">
        <v>525</v>
      </c>
      <c r="AP276" s="120" t="s">
        <v>119</v>
      </c>
      <c r="AQ276" s="120" t="s">
        <v>526</v>
      </c>
      <c r="AR276" s="120">
        <v>333415</v>
      </c>
      <c r="AT276" s="120">
        <v>15</v>
      </c>
      <c r="AY276" s="120" t="s">
        <v>122</v>
      </c>
      <c r="BE276" s="120" t="s">
        <v>123</v>
      </c>
      <c r="BG276" s="120">
        <v>0.31</v>
      </c>
      <c r="BL276" s="120" t="s">
        <v>528</v>
      </c>
      <c r="BN276" s="120">
        <v>0.31</v>
      </c>
      <c r="BT276" s="121"/>
      <c r="BV276" s="121"/>
      <c r="CD276" s="121"/>
      <c r="CM276" s="120">
        <v>1</v>
      </c>
      <c r="CN276" s="120" t="s">
        <v>125</v>
      </c>
      <c r="CU276" s="120" t="s">
        <v>126</v>
      </c>
      <c r="CV276" s="120" t="s">
        <v>187</v>
      </c>
      <c r="CW276" s="120" t="s">
        <v>1951</v>
      </c>
    </row>
    <row r="277" spans="1:101" x14ac:dyDescent="0.3">
      <c r="A277" s="120" t="s">
        <v>1332</v>
      </c>
      <c r="B277" s="120" t="s">
        <v>1333</v>
      </c>
      <c r="C277" s="120" t="s">
        <v>1479</v>
      </c>
      <c r="D277" s="120" t="s">
        <v>1480</v>
      </c>
      <c r="E277" s="120" t="s">
        <v>1481</v>
      </c>
      <c r="F277" s="120" t="s">
        <v>1482</v>
      </c>
      <c r="G277" s="120" t="s">
        <v>143</v>
      </c>
      <c r="I277" s="121">
        <v>0.316</v>
      </c>
      <c r="M277" s="120" t="s">
        <v>528</v>
      </c>
      <c r="N277" s="120" t="s">
        <v>109</v>
      </c>
      <c r="O277" s="120">
        <v>88.2</v>
      </c>
      <c r="P277" s="120" t="s">
        <v>102</v>
      </c>
      <c r="Q277" s="120" t="s">
        <v>102</v>
      </c>
      <c r="R277" t="str">
        <f>IFERROR(VLOOKUP(S277,'[1]Effects Code'!$C:$D,2,FALSE), S277)</f>
        <v>Survival</v>
      </c>
      <c r="S277" s="120" t="s">
        <v>233</v>
      </c>
      <c r="T277" s="120">
        <v>7</v>
      </c>
      <c r="U277" s="120" t="s">
        <v>122</v>
      </c>
      <c r="V277" s="120" t="str">
        <f t="shared" si="4"/>
        <v>Cyprinidae, 7</v>
      </c>
      <c r="W277" s="120" t="s">
        <v>526</v>
      </c>
      <c r="X277" s="120">
        <v>17878</v>
      </c>
      <c r="Y277" s="123">
        <v>1198113</v>
      </c>
      <c r="Z277" s="120">
        <v>1987</v>
      </c>
      <c r="AA277" s="120" t="s">
        <v>1586</v>
      </c>
      <c r="AB277" s="120" t="s">
        <v>1587</v>
      </c>
      <c r="AC277" s="120" t="s">
        <v>1721</v>
      </c>
      <c r="AD277" s="121">
        <v>0.316</v>
      </c>
      <c r="AE277" s="121"/>
      <c r="AF277" s="120" t="s">
        <v>528</v>
      </c>
      <c r="AG277" s="120" t="s">
        <v>314</v>
      </c>
      <c r="AH277" s="120" t="s">
        <v>397</v>
      </c>
      <c r="AI277" s="120">
        <v>1</v>
      </c>
      <c r="AL277" s="120" t="s">
        <v>1504</v>
      </c>
      <c r="AM277" s="120" t="s">
        <v>110</v>
      </c>
      <c r="AN277" s="120" t="s">
        <v>1342</v>
      </c>
      <c r="AO277" s="120" t="s">
        <v>525</v>
      </c>
      <c r="AP277" s="120" t="s">
        <v>119</v>
      </c>
      <c r="AQ277" s="120" t="s">
        <v>526</v>
      </c>
      <c r="AR277" s="120">
        <v>333415</v>
      </c>
      <c r="AT277" s="120">
        <v>7</v>
      </c>
      <c r="AY277" s="120" t="s">
        <v>122</v>
      </c>
      <c r="BE277" s="120" t="s">
        <v>158</v>
      </c>
      <c r="BG277" s="120">
        <v>316</v>
      </c>
      <c r="BL277" s="120" t="s">
        <v>544</v>
      </c>
      <c r="BN277" s="120">
        <v>316</v>
      </c>
      <c r="BT277" s="121"/>
      <c r="BV277" s="121"/>
      <c r="CD277" s="121"/>
      <c r="CM277" s="120">
        <v>5</v>
      </c>
      <c r="CN277" s="120" t="s">
        <v>176</v>
      </c>
      <c r="CO277" s="120" t="s">
        <v>1952</v>
      </c>
      <c r="CP277" s="120" t="s">
        <v>1590</v>
      </c>
      <c r="CQ277" s="120" t="s">
        <v>568</v>
      </c>
      <c r="CU277" s="120" t="s">
        <v>126</v>
      </c>
      <c r="CV277" s="120" t="s">
        <v>123</v>
      </c>
      <c r="CW277" s="120" t="s">
        <v>1953</v>
      </c>
    </row>
    <row r="278" spans="1:101" x14ac:dyDescent="0.3">
      <c r="A278" s="120" t="s">
        <v>1332</v>
      </c>
      <c r="B278" s="120" t="s">
        <v>1764</v>
      </c>
      <c r="C278" s="120" t="s">
        <v>1765</v>
      </c>
      <c r="D278" s="120" t="s">
        <v>1954</v>
      </c>
      <c r="E278" s="120" t="s">
        <v>1955</v>
      </c>
      <c r="F278" s="120" t="s">
        <v>1956</v>
      </c>
      <c r="G278" s="120" t="s">
        <v>1128</v>
      </c>
      <c r="I278" s="121">
        <v>0.316</v>
      </c>
      <c r="M278" s="120" t="s">
        <v>528</v>
      </c>
      <c r="N278" s="120" t="s">
        <v>109</v>
      </c>
      <c r="O278" s="120">
        <v>20</v>
      </c>
      <c r="P278" s="120" t="s">
        <v>102</v>
      </c>
      <c r="Q278" s="120" t="s">
        <v>102</v>
      </c>
      <c r="R278" t="str">
        <f>IFERROR(VLOOKUP(S278,'[1]Effects Code'!$C:$D,2,FALSE), S278)</f>
        <v>Mortality</v>
      </c>
      <c r="S278" s="120" t="s">
        <v>184</v>
      </c>
      <c r="T278" s="120">
        <v>4</v>
      </c>
      <c r="U278" s="120" t="s">
        <v>122</v>
      </c>
      <c r="V278" s="120" t="str">
        <f t="shared" si="4"/>
        <v>Cichlidae, 4</v>
      </c>
      <c r="W278" s="120" t="s">
        <v>526</v>
      </c>
      <c r="X278" s="120">
        <v>66476</v>
      </c>
      <c r="Y278" s="123">
        <v>1236928</v>
      </c>
      <c r="Z278" s="120">
        <v>1982</v>
      </c>
      <c r="AA278" s="120" t="s">
        <v>1957</v>
      </c>
      <c r="AB278" s="120" t="s">
        <v>1958</v>
      </c>
      <c r="AC278" s="120" t="s">
        <v>1959</v>
      </c>
      <c r="AD278" s="121">
        <v>0.316</v>
      </c>
      <c r="AE278" s="121"/>
      <c r="AF278" s="120" t="s">
        <v>528</v>
      </c>
      <c r="AG278" s="120" t="s">
        <v>1960</v>
      </c>
      <c r="AH278" s="120" t="s">
        <v>147</v>
      </c>
      <c r="AI278" s="120">
        <v>134</v>
      </c>
      <c r="AM278" s="120" t="s">
        <v>110</v>
      </c>
      <c r="AN278" s="120" t="s">
        <v>1491</v>
      </c>
      <c r="AO278" s="120" t="s">
        <v>525</v>
      </c>
      <c r="AP278" s="120" t="s">
        <v>119</v>
      </c>
      <c r="AQ278" s="120" t="s">
        <v>526</v>
      </c>
      <c r="AR278" s="120">
        <v>333415</v>
      </c>
      <c r="AT278" s="120">
        <v>96</v>
      </c>
      <c r="AY278" s="120" t="s">
        <v>276</v>
      </c>
      <c r="BE278" s="120" t="s">
        <v>123</v>
      </c>
      <c r="BG278" s="120">
        <v>1.58</v>
      </c>
      <c r="BL278" s="120" t="s">
        <v>124</v>
      </c>
      <c r="BN278" s="120">
        <v>0.316</v>
      </c>
      <c r="BT278" s="121"/>
      <c r="BV278" s="121"/>
      <c r="CD278" s="121"/>
      <c r="CN278" s="120" t="s">
        <v>125</v>
      </c>
      <c r="CO278" s="120" t="s">
        <v>1961</v>
      </c>
      <c r="CU278" s="120" t="s">
        <v>126</v>
      </c>
      <c r="CV278" s="120" t="s">
        <v>545</v>
      </c>
      <c r="CW278" s="120" t="s">
        <v>1962</v>
      </c>
    </row>
    <row r="279" spans="1:101" x14ac:dyDescent="0.3">
      <c r="A279" s="120" t="s">
        <v>1332</v>
      </c>
      <c r="B279" s="120" t="s">
        <v>1333</v>
      </c>
      <c r="C279" s="120" t="s">
        <v>1479</v>
      </c>
      <c r="D279" s="120" t="s">
        <v>1480</v>
      </c>
      <c r="E279" s="120" t="s">
        <v>1481</v>
      </c>
      <c r="F279" s="120" t="s">
        <v>1482</v>
      </c>
      <c r="G279" s="120" t="s">
        <v>157</v>
      </c>
      <c r="I279" s="121">
        <v>0.34699999999999998</v>
      </c>
      <c r="M279" s="120" t="s">
        <v>528</v>
      </c>
      <c r="N279" s="120" t="s">
        <v>109</v>
      </c>
      <c r="O279" s="120">
        <v>88.2</v>
      </c>
      <c r="P279" s="120" t="s">
        <v>102</v>
      </c>
      <c r="Q279" s="120" t="s">
        <v>102</v>
      </c>
      <c r="R279" t="str">
        <f>IFERROR(VLOOKUP(S279,'[1]Effects Code'!$C:$D,2,FALSE), S279)</f>
        <v>Survival</v>
      </c>
      <c r="S279" s="120" t="s">
        <v>233</v>
      </c>
      <c r="T279" s="120">
        <v>7</v>
      </c>
      <c r="U279" s="120" t="s">
        <v>122</v>
      </c>
      <c r="V279" s="120" t="str">
        <f t="shared" si="4"/>
        <v>Cyprinidae, 7</v>
      </c>
      <c r="W279" s="120" t="s">
        <v>526</v>
      </c>
      <c r="X279" s="120">
        <v>17878</v>
      </c>
      <c r="Y279" s="123">
        <v>1198110</v>
      </c>
      <c r="Z279" s="120">
        <v>1987</v>
      </c>
      <c r="AA279" s="120" t="s">
        <v>1586</v>
      </c>
      <c r="AB279" s="120" t="s">
        <v>1587</v>
      </c>
      <c r="AC279" s="120" t="s">
        <v>1721</v>
      </c>
      <c r="AD279" s="121">
        <v>0.34699999999999998</v>
      </c>
      <c r="AE279" s="121"/>
      <c r="AF279" s="120" t="s">
        <v>528</v>
      </c>
      <c r="AG279" s="120" t="s">
        <v>314</v>
      </c>
      <c r="AH279" s="120" t="s">
        <v>397</v>
      </c>
      <c r="AI279" s="120">
        <v>1</v>
      </c>
      <c r="AL279" s="120" t="s">
        <v>1504</v>
      </c>
      <c r="AM279" s="120" t="s">
        <v>110</v>
      </c>
      <c r="AN279" s="120" t="s">
        <v>1342</v>
      </c>
      <c r="AO279" s="120" t="s">
        <v>525</v>
      </c>
      <c r="AP279" s="120" t="s">
        <v>119</v>
      </c>
      <c r="AQ279" s="120" t="s">
        <v>526</v>
      </c>
      <c r="AR279" s="120">
        <v>333415</v>
      </c>
      <c r="AT279" s="120">
        <v>7</v>
      </c>
      <c r="AY279" s="120" t="s">
        <v>122</v>
      </c>
      <c r="BE279" s="120" t="s">
        <v>158</v>
      </c>
      <c r="BG279" s="120">
        <v>347</v>
      </c>
      <c r="BL279" s="120" t="s">
        <v>544</v>
      </c>
      <c r="BN279" s="120">
        <v>347</v>
      </c>
      <c r="BT279" s="121"/>
      <c r="BV279" s="121"/>
      <c r="CD279" s="121"/>
      <c r="CM279" s="120">
        <v>5</v>
      </c>
      <c r="CN279" s="120" t="s">
        <v>176</v>
      </c>
      <c r="CO279" s="120" t="s">
        <v>1963</v>
      </c>
      <c r="CP279" s="120" t="s">
        <v>1590</v>
      </c>
      <c r="CQ279" s="120" t="s">
        <v>568</v>
      </c>
      <c r="CU279" s="120" t="s">
        <v>126</v>
      </c>
      <c r="CV279" s="120" t="s">
        <v>1344</v>
      </c>
      <c r="CW279" s="120" t="s">
        <v>1964</v>
      </c>
    </row>
    <row r="280" spans="1:101" x14ac:dyDescent="0.3">
      <c r="A280" s="120" t="s">
        <v>1414</v>
      </c>
      <c r="B280" s="120" t="s">
        <v>1415</v>
      </c>
      <c r="C280" s="120" t="s">
        <v>1416</v>
      </c>
      <c r="D280" s="120" t="s">
        <v>1417</v>
      </c>
      <c r="E280" s="120" t="s">
        <v>1418</v>
      </c>
      <c r="F280" s="120" t="s">
        <v>1419</v>
      </c>
      <c r="G280" s="120" t="s">
        <v>1420</v>
      </c>
      <c r="H280" s="120" t="s">
        <v>260</v>
      </c>
      <c r="I280" s="121">
        <v>0.35</v>
      </c>
      <c r="M280" s="120" t="s">
        <v>528</v>
      </c>
      <c r="N280" s="120" t="s">
        <v>109</v>
      </c>
      <c r="O280" s="120">
        <v>50</v>
      </c>
      <c r="P280" s="120" t="s">
        <v>102</v>
      </c>
      <c r="Q280" s="120" t="s">
        <v>102</v>
      </c>
      <c r="R280" t="str">
        <f>IFERROR(VLOOKUP(S280,'[1]Effects Code'!$C:$D,2,FALSE), S280)</f>
        <v>Mortality</v>
      </c>
      <c r="S280" s="120" t="s">
        <v>184</v>
      </c>
      <c r="T280" s="120">
        <v>8</v>
      </c>
      <c r="U280" s="120" t="s">
        <v>122</v>
      </c>
      <c r="V280" s="120" t="str">
        <f t="shared" si="4"/>
        <v>Scaphiopodidae, 8</v>
      </c>
      <c r="W280" s="120" t="s">
        <v>526</v>
      </c>
      <c r="X280" s="120">
        <v>153563</v>
      </c>
      <c r="Y280" s="123">
        <v>1338487</v>
      </c>
      <c r="Z280" s="120">
        <v>2010</v>
      </c>
      <c r="AA280" s="120" t="s">
        <v>1421</v>
      </c>
      <c r="AB280" s="120" t="s">
        <v>1422</v>
      </c>
      <c r="AC280" s="120" t="s">
        <v>1423</v>
      </c>
      <c r="AD280" s="121">
        <v>0.35</v>
      </c>
      <c r="AE280" s="121"/>
      <c r="AF280" s="120" t="s">
        <v>528</v>
      </c>
      <c r="AH280" s="120" t="s">
        <v>147</v>
      </c>
      <c r="AI280" s="120">
        <v>27698</v>
      </c>
      <c r="AJ280" s="120">
        <v>10</v>
      </c>
      <c r="AK280" s="120" t="s">
        <v>1424</v>
      </c>
      <c r="AL280" s="120" t="s">
        <v>148</v>
      </c>
      <c r="AM280" s="120" t="s">
        <v>110</v>
      </c>
      <c r="AN280" s="120" t="s">
        <v>1425</v>
      </c>
      <c r="AO280" s="120" t="s">
        <v>525</v>
      </c>
      <c r="AP280" s="120" t="s">
        <v>119</v>
      </c>
      <c r="AQ280" s="120" t="s">
        <v>526</v>
      </c>
      <c r="AR280" s="120">
        <v>333415</v>
      </c>
      <c r="AT280" s="120">
        <v>8</v>
      </c>
      <c r="AY280" s="120" t="s">
        <v>122</v>
      </c>
      <c r="BE280" s="120" t="s">
        <v>158</v>
      </c>
      <c r="BF280" s="120" t="s">
        <v>260</v>
      </c>
      <c r="BG280" s="120">
        <v>350000</v>
      </c>
      <c r="BL280" s="120" t="s">
        <v>1426</v>
      </c>
      <c r="BM280" s="120" t="s">
        <v>260</v>
      </c>
      <c r="BN280" s="121">
        <v>350000</v>
      </c>
      <c r="CD280" s="121"/>
      <c r="CM280" s="120">
        <v>5</v>
      </c>
      <c r="CN280" s="120" t="s">
        <v>1427</v>
      </c>
      <c r="CO280" s="120" t="s">
        <v>1428</v>
      </c>
      <c r="CU280" s="120" t="s">
        <v>126</v>
      </c>
      <c r="CV280" s="120" t="s">
        <v>545</v>
      </c>
      <c r="CW280" s="120" t="s">
        <v>1965</v>
      </c>
    </row>
    <row r="281" spans="1:101" x14ac:dyDescent="0.3">
      <c r="A281" s="120" t="s">
        <v>1332</v>
      </c>
      <c r="B281" s="120" t="s">
        <v>1483</v>
      </c>
      <c r="C281" s="120" t="s">
        <v>1484</v>
      </c>
      <c r="D281" s="120" t="s">
        <v>1485</v>
      </c>
      <c r="E281" s="120" t="s">
        <v>1486</v>
      </c>
      <c r="F281" s="120" t="s">
        <v>1487</v>
      </c>
      <c r="G281" s="120" t="s">
        <v>157</v>
      </c>
      <c r="I281" s="121">
        <v>0.35</v>
      </c>
      <c r="M281" s="120" t="s">
        <v>528</v>
      </c>
      <c r="N281" s="120" t="s">
        <v>109</v>
      </c>
      <c r="O281" s="120">
        <v>50</v>
      </c>
      <c r="P281" s="120" t="s">
        <v>102</v>
      </c>
      <c r="Q281" s="120" t="s">
        <v>102</v>
      </c>
      <c r="R281" t="str">
        <f>IFERROR(VLOOKUP(S281,'[1]Effects Code'!$C:$D,2,FALSE), S281)</f>
        <v>Mortality</v>
      </c>
      <c r="S281" s="120" t="s">
        <v>184</v>
      </c>
      <c r="T281" s="120">
        <v>60.88</v>
      </c>
      <c r="U281" s="120" t="s">
        <v>122</v>
      </c>
      <c r="V281" s="120" t="str">
        <f t="shared" si="4"/>
        <v>Channidae, 60.88</v>
      </c>
      <c r="W281" s="120" t="s">
        <v>526</v>
      </c>
      <c r="X281" s="120">
        <v>119558</v>
      </c>
      <c r="Y281" s="123">
        <v>1338648</v>
      </c>
      <c r="Z281" s="120">
        <v>2009</v>
      </c>
      <c r="AA281" s="120" t="s">
        <v>1488</v>
      </c>
      <c r="AB281" s="120" t="s">
        <v>1712</v>
      </c>
      <c r="AC281" s="120" t="s">
        <v>1713</v>
      </c>
      <c r="AD281" s="121">
        <v>0.35</v>
      </c>
      <c r="AE281" s="121"/>
      <c r="AF281" s="120" t="s">
        <v>528</v>
      </c>
      <c r="AH281" s="120" t="s">
        <v>147</v>
      </c>
      <c r="AI281" s="120">
        <v>528</v>
      </c>
      <c r="AL281" s="120" t="s">
        <v>141</v>
      </c>
      <c r="AM281" s="120" t="s">
        <v>110</v>
      </c>
      <c r="AN281" s="120" t="s">
        <v>1491</v>
      </c>
      <c r="AO281" s="120" t="s">
        <v>525</v>
      </c>
      <c r="AP281" s="120" t="s">
        <v>119</v>
      </c>
      <c r="AQ281" s="120" t="s">
        <v>526</v>
      </c>
      <c r="AR281" s="120">
        <v>333415</v>
      </c>
      <c r="AT281" s="120">
        <v>2</v>
      </c>
      <c r="AY281" s="120" t="s">
        <v>231</v>
      </c>
      <c r="BE281" s="120" t="s">
        <v>158</v>
      </c>
      <c r="BG281" s="120">
        <v>0.35</v>
      </c>
      <c r="BL281" s="120" t="s">
        <v>528</v>
      </c>
      <c r="BN281" s="121">
        <v>0.35</v>
      </c>
      <c r="CD281" s="121"/>
      <c r="CM281" s="120">
        <v>3</v>
      </c>
      <c r="CN281" s="120" t="s">
        <v>176</v>
      </c>
      <c r="CO281" s="120">
        <v>7.5</v>
      </c>
      <c r="CP281" s="120" t="s">
        <v>1714</v>
      </c>
      <c r="CQ281" s="120" t="s">
        <v>568</v>
      </c>
      <c r="CU281" s="120" t="s">
        <v>126</v>
      </c>
      <c r="CV281" s="120" t="s">
        <v>1477</v>
      </c>
      <c r="CW281" s="120" t="s">
        <v>1966</v>
      </c>
    </row>
    <row r="282" spans="1:101" x14ac:dyDescent="0.3">
      <c r="A282" s="120" t="s">
        <v>1332</v>
      </c>
      <c r="B282" s="120" t="s">
        <v>1544</v>
      </c>
      <c r="C282" s="120" t="s">
        <v>1545</v>
      </c>
      <c r="D282" s="120" t="s">
        <v>1546</v>
      </c>
      <c r="E282" s="120" t="s">
        <v>1547</v>
      </c>
      <c r="F282" s="120" t="s">
        <v>1548</v>
      </c>
      <c r="G282" s="120" t="s">
        <v>185</v>
      </c>
      <c r="I282" s="121">
        <v>0.36199999999999999</v>
      </c>
      <c r="M282" s="120" t="s">
        <v>528</v>
      </c>
      <c r="N282" s="120" t="s">
        <v>109</v>
      </c>
      <c r="O282" s="120">
        <v>92</v>
      </c>
      <c r="P282" s="120" t="s">
        <v>102</v>
      </c>
      <c r="Q282" s="120" t="s">
        <v>102</v>
      </c>
      <c r="R282" t="str">
        <f>IFERROR(VLOOKUP(S282,'[1]Effects Code'!$C:$D,2,FALSE), S282)</f>
        <v>Mortality</v>
      </c>
      <c r="S282" s="120" t="s">
        <v>184</v>
      </c>
      <c r="T282" s="120">
        <v>1</v>
      </c>
      <c r="U282" s="120" t="s">
        <v>122</v>
      </c>
      <c r="V282" s="120" t="str">
        <f t="shared" si="4"/>
        <v>Centrarchidae, 1</v>
      </c>
      <c r="W282" s="120" t="s">
        <v>526</v>
      </c>
      <c r="X282" s="120">
        <v>6797</v>
      </c>
      <c r="Y282" s="123">
        <v>1090117</v>
      </c>
      <c r="Z282" s="120">
        <v>1986</v>
      </c>
      <c r="AA282" s="120" t="s">
        <v>1728</v>
      </c>
      <c r="AB282" s="120" t="s">
        <v>1729</v>
      </c>
      <c r="AC282" s="120" t="s">
        <v>1730</v>
      </c>
      <c r="AD282" s="121">
        <v>0.36199999999999999</v>
      </c>
      <c r="AE282" s="121"/>
      <c r="AF282" s="120" t="s">
        <v>528</v>
      </c>
      <c r="AH282" s="120" t="s">
        <v>397</v>
      </c>
      <c r="AI282" s="120">
        <v>2</v>
      </c>
      <c r="AM282" s="120" t="s">
        <v>110</v>
      </c>
      <c r="AN282" s="120" t="s">
        <v>1491</v>
      </c>
      <c r="AO282" s="120" t="s">
        <v>525</v>
      </c>
      <c r="AP282" s="120" t="s">
        <v>119</v>
      </c>
      <c r="AQ282" s="120" t="s">
        <v>526</v>
      </c>
      <c r="AR282" s="120">
        <v>333415</v>
      </c>
      <c r="AT282" s="120">
        <v>24</v>
      </c>
      <c r="AY282" s="120" t="s">
        <v>276</v>
      </c>
      <c r="BE282" s="120" t="s">
        <v>158</v>
      </c>
      <c r="BG282" s="120">
        <v>362</v>
      </c>
      <c r="BI282" s="120">
        <v>270</v>
      </c>
      <c r="BK282" s="120">
        <v>480</v>
      </c>
      <c r="BL282" s="120" t="s">
        <v>1731</v>
      </c>
      <c r="BN282" s="120">
        <v>362</v>
      </c>
      <c r="BP282" s="120">
        <v>270</v>
      </c>
      <c r="BR282" s="120">
        <v>480</v>
      </c>
      <c r="BT282" s="121">
        <v>0.27</v>
      </c>
      <c r="BV282" s="121">
        <v>0.48</v>
      </c>
      <c r="CD282" s="121"/>
      <c r="CN282" s="120" t="s">
        <v>187</v>
      </c>
      <c r="CO282" s="120">
        <v>7.1</v>
      </c>
      <c r="CP282" s="120">
        <v>44</v>
      </c>
      <c r="CQ282" s="120" t="s">
        <v>568</v>
      </c>
      <c r="CU282" s="120" t="s">
        <v>126</v>
      </c>
      <c r="CV282" s="120" t="s">
        <v>545</v>
      </c>
      <c r="CW282" s="120" t="s">
        <v>1808</v>
      </c>
    </row>
    <row r="283" spans="1:101" x14ac:dyDescent="0.3">
      <c r="A283" s="120" t="s">
        <v>1332</v>
      </c>
      <c r="B283" s="120" t="s">
        <v>1367</v>
      </c>
      <c r="C283" s="120" t="s">
        <v>1368</v>
      </c>
      <c r="D283" s="120" t="s">
        <v>1457</v>
      </c>
      <c r="E283" s="120" t="s">
        <v>1458</v>
      </c>
      <c r="F283" s="120" t="s">
        <v>1459</v>
      </c>
      <c r="G283" s="120" t="s">
        <v>185</v>
      </c>
      <c r="I283" s="121">
        <v>0.38</v>
      </c>
      <c r="M283" s="120" t="s">
        <v>528</v>
      </c>
      <c r="N283" s="120" t="s">
        <v>109</v>
      </c>
      <c r="O283" s="120">
        <v>89</v>
      </c>
      <c r="P283" s="120" t="s">
        <v>102</v>
      </c>
      <c r="Q283" s="120" t="s">
        <v>102</v>
      </c>
      <c r="R283" t="str">
        <f>IFERROR(VLOOKUP(S283,'[1]Effects Code'!$C:$D,2,FALSE), S283)</f>
        <v>Mortality</v>
      </c>
      <c r="S283" s="120" t="s">
        <v>184</v>
      </c>
      <c r="T283" s="120">
        <v>1</v>
      </c>
      <c r="U283" s="120" t="s">
        <v>122</v>
      </c>
      <c r="V283" s="120" t="str">
        <f t="shared" si="4"/>
        <v>Salmonidae, 1</v>
      </c>
      <c r="W283" s="120" t="s">
        <v>526</v>
      </c>
      <c r="X283" s="120">
        <v>6797</v>
      </c>
      <c r="Y283" s="123">
        <v>1090113</v>
      </c>
      <c r="Z283" s="120">
        <v>1986</v>
      </c>
      <c r="AA283" s="120" t="s">
        <v>1728</v>
      </c>
      <c r="AB283" s="120" t="s">
        <v>1729</v>
      </c>
      <c r="AC283" s="120" t="s">
        <v>1730</v>
      </c>
      <c r="AD283" s="121">
        <v>0.38</v>
      </c>
      <c r="AE283" s="121"/>
      <c r="AF283" s="120" t="s">
        <v>528</v>
      </c>
      <c r="AH283" s="120" t="s">
        <v>397</v>
      </c>
      <c r="AI283" s="120">
        <v>4</v>
      </c>
      <c r="AM283" s="120" t="s">
        <v>110</v>
      </c>
      <c r="AN283" s="120" t="s">
        <v>1377</v>
      </c>
      <c r="AO283" s="120" t="s">
        <v>525</v>
      </c>
      <c r="AP283" s="120" t="s">
        <v>119</v>
      </c>
      <c r="AQ283" s="120" t="s">
        <v>526</v>
      </c>
      <c r="AR283" s="120">
        <v>333415</v>
      </c>
      <c r="AT283" s="120">
        <v>24</v>
      </c>
      <c r="AY283" s="120" t="s">
        <v>276</v>
      </c>
      <c r="BE283" s="120" t="s">
        <v>158</v>
      </c>
      <c r="BG283" s="120">
        <v>380</v>
      </c>
      <c r="BL283" s="120" t="s">
        <v>1731</v>
      </c>
      <c r="BN283" s="120">
        <v>380</v>
      </c>
      <c r="BT283" s="121"/>
      <c r="BV283" s="121"/>
      <c r="CD283" s="121"/>
      <c r="CN283" s="120" t="s">
        <v>187</v>
      </c>
      <c r="CO283" s="120">
        <v>7.1</v>
      </c>
      <c r="CP283" s="120">
        <v>44</v>
      </c>
      <c r="CQ283" s="120" t="s">
        <v>568</v>
      </c>
      <c r="CU283" s="120" t="s">
        <v>126</v>
      </c>
      <c r="CV283" s="120" t="s">
        <v>545</v>
      </c>
      <c r="CW283" s="120" t="s">
        <v>1732</v>
      </c>
    </row>
    <row r="284" spans="1:101" x14ac:dyDescent="0.3">
      <c r="A284" s="120" t="s">
        <v>1332</v>
      </c>
      <c r="B284" s="120" t="s">
        <v>1333</v>
      </c>
      <c r="C284" s="120" t="s">
        <v>1967</v>
      </c>
      <c r="D284" s="120" t="s">
        <v>1968</v>
      </c>
      <c r="E284" s="120" t="s">
        <v>1969</v>
      </c>
      <c r="F284" s="120" t="s">
        <v>1970</v>
      </c>
      <c r="G284" s="120" t="s">
        <v>251</v>
      </c>
      <c r="I284" s="121">
        <v>0.39023999999999998</v>
      </c>
      <c r="L284" s="120"/>
      <c r="M284" s="120" t="s">
        <v>528</v>
      </c>
      <c r="N284" s="120" t="s">
        <v>109</v>
      </c>
      <c r="O284" s="120">
        <v>60</v>
      </c>
      <c r="P284" s="120" t="s">
        <v>102</v>
      </c>
      <c r="Q284" s="120" t="s">
        <v>102</v>
      </c>
      <c r="R284" t="str">
        <f>IFERROR(VLOOKUP(S284,'[1]Effects Code'!$C:$D,2,FALSE), S284)</f>
        <v>Mortality</v>
      </c>
      <c r="S284" s="120" t="s">
        <v>184</v>
      </c>
      <c r="T284" s="120">
        <v>4</v>
      </c>
      <c r="U284" s="120" t="s">
        <v>122</v>
      </c>
      <c r="V284" s="120" t="str">
        <f t="shared" si="4"/>
        <v>Cyprinidae, 4</v>
      </c>
      <c r="W284" s="120" t="s">
        <v>526</v>
      </c>
      <c r="X284" s="120">
        <v>160916</v>
      </c>
      <c r="Y284" s="123">
        <v>2076894</v>
      </c>
      <c r="Z284" s="120">
        <v>2012</v>
      </c>
      <c r="AA284" s="120" t="s">
        <v>1971</v>
      </c>
      <c r="AB284" s="120" t="s">
        <v>1972</v>
      </c>
      <c r="AC284" s="120" t="s">
        <v>1973</v>
      </c>
      <c r="AD284" s="121">
        <v>0.39023999999999998</v>
      </c>
      <c r="AF284" s="120" t="s">
        <v>528</v>
      </c>
      <c r="AH284" s="120" t="s">
        <v>397</v>
      </c>
      <c r="AI284" s="120">
        <v>32018</v>
      </c>
      <c r="AL284" s="120" t="s">
        <v>1516</v>
      </c>
      <c r="AM284" s="120" t="s">
        <v>110</v>
      </c>
      <c r="AN284" s="120" t="s">
        <v>1342</v>
      </c>
      <c r="AO284" s="120" t="s">
        <v>525</v>
      </c>
      <c r="AP284" s="120" t="s">
        <v>119</v>
      </c>
      <c r="AQ284" s="120" t="s">
        <v>526</v>
      </c>
      <c r="AR284" s="120">
        <v>333415</v>
      </c>
      <c r="AT284" s="120">
        <v>96</v>
      </c>
      <c r="AY284" s="120" t="s">
        <v>276</v>
      </c>
      <c r="BE284" s="120" t="s">
        <v>123</v>
      </c>
      <c r="BG284" s="120">
        <v>0.65039999999999998</v>
      </c>
      <c r="BL284" s="120" t="s">
        <v>528</v>
      </c>
      <c r="BN284" s="120">
        <v>0.39023999999999998</v>
      </c>
      <c r="CM284" s="120">
        <v>1</v>
      </c>
      <c r="CN284" s="120" t="s">
        <v>125</v>
      </c>
      <c r="CO284" s="120" t="s">
        <v>1974</v>
      </c>
      <c r="CP284" s="120" t="s">
        <v>1975</v>
      </c>
      <c r="CQ284" s="120" t="s">
        <v>568</v>
      </c>
      <c r="CU284" s="120" t="s">
        <v>126</v>
      </c>
      <c r="CV284" s="120" t="s">
        <v>1344</v>
      </c>
      <c r="CW284" s="120" t="s">
        <v>1976</v>
      </c>
    </row>
    <row r="285" spans="1:101" x14ac:dyDescent="0.3">
      <c r="A285" s="120" t="s">
        <v>1332</v>
      </c>
      <c r="B285" s="120" t="s">
        <v>1483</v>
      </c>
      <c r="C285" s="120" t="s">
        <v>1484</v>
      </c>
      <c r="D285" s="120" t="s">
        <v>1485</v>
      </c>
      <c r="E285" s="120" t="s">
        <v>1486</v>
      </c>
      <c r="F285" s="120" t="s">
        <v>1487</v>
      </c>
      <c r="G285" s="120" t="s">
        <v>185</v>
      </c>
      <c r="I285" s="120">
        <v>0.39500000000000002</v>
      </c>
      <c r="L285" s="120"/>
      <c r="M285" s="120" t="s">
        <v>528</v>
      </c>
      <c r="N285" s="120" t="s">
        <v>109</v>
      </c>
      <c r="O285" s="120">
        <v>50</v>
      </c>
      <c r="P285" s="120" t="s">
        <v>102</v>
      </c>
      <c r="Q285" s="120" t="s">
        <v>102</v>
      </c>
      <c r="R285" t="str">
        <f>IFERROR(VLOOKUP(S285,'[1]Effects Code'!$C:$D,2,FALSE), S285)</f>
        <v>Mortality</v>
      </c>
      <c r="S285" s="120" t="s">
        <v>184</v>
      </c>
      <c r="T285" s="120">
        <v>4</v>
      </c>
      <c r="U285" s="120" t="s">
        <v>122</v>
      </c>
      <c r="V285" s="120" t="str">
        <f t="shared" si="4"/>
        <v>Channidae, 4</v>
      </c>
      <c r="W285" s="120" t="s">
        <v>526</v>
      </c>
      <c r="X285" s="120">
        <v>88370</v>
      </c>
      <c r="Y285" s="123">
        <v>1256827</v>
      </c>
      <c r="Z285" s="120">
        <v>2006</v>
      </c>
      <c r="AA285" s="120" t="s">
        <v>1488</v>
      </c>
      <c r="AB285" s="120" t="s">
        <v>1489</v>
      </c>
      <c r="AC285" s="120" t="s">
        <v>1490</v>
      </c>
      <c r="AD285" s="120">
        <v>0.39500000000000002</v>
      </c>
      <c r="AF285" s="120" t="s">
        <v>528</v>
      </c>
      <c r="AH285" s="120" t="s">
        <v>147</v>
      </c>
      <c r="AI285" s="120">
        <v>528</v>
      </c>
      <c r="AL285" s="120" t="s">
        <v>220</v>
      </c>
      <c r="AM285" s="120" t="s">
        <v>110</v>
      </c>
      <c r="AN285" s="120" t="s">
        <v>1491</v>
      </c>
      <c r="AO285" s="120" t="s">
        <v>525</v>
      </c>
      <c r="AP285" s="120" t="s">
        <v>119</v>
      </c>
      <c r="AQ285" s="120" t="s">
        <v>526</v>
      </c>
      <c r="AR285" s="120">
        <v>333415</v>
      </c>
      <c r="AT285" s="120">
        <v>96</v>
      </c>
      <c r="AY285" s="120" t="s">
        <v>276</v>
      </c>
      <c r="BE285" s="120" t="s">
        <v>123</v>
      </c>
      <c r="BG285" s="120">
        <v>0.79</v>
      </c>
      <c r="BL285" s="120" t="s">
        <v>528</v>
      </c>
      <c r="BN285" s="120">
        <v>0.39500000000000002</v>
      </c>
      <c r="CM285" s="120">
        <v>5</v>
      </c>
      <c r="CN285" s="120" t="s">
        <v>125</v>
      </c>
      <c r="CO285" s="120">
        <v>7.13</v>
      </c>
      <c r="CU285" s="120" t="s">
        <v>126</v>
      </c>
      <c r="CV285" s="120" t="s">
        <v>545</v>
      </c>
      <c r="CW285" s="120" t="s">
        <v>1977</v>
      </c>
    </row>
    <row r="286" spans="1:101" x14ac:dyDescent="0.3">
      <c r="A286" s="120" t="s">
        <v>1332</v>
      </c>
      <c r="B286" s="120" t="s">
        <v>1832</v>
      </c>
      <c r="C286" s="120" t="s">
        <v>1833</v>
      </c>
      <c r="D286" s="120" t="s">
        <v>1834</v>
      </c>
      <c r="E286" s="120" t="s">
        <v>1835</v>
      </c>
      <c r="F286" s="120" t="s">
        <v>1836</v>
      </c>
      <c r="G286" s="120" t="s">
        <v>185</v>
      </c>
      <c r="H286" s="120" t="s">
        <v>260</v>
      </c>
      <c r="I286" s="121">
        <v>0.4</v>
      </c>
      <c r="M286" s="120" t="s">
        <v>528</v>
      </c>
      <c r="N286" s="120" t="s">
        <v>109</v>
      </c>
      <c r="O286" s="120">
        <v>40</v>
      </c>
      <c r="P286" s="120" t="s">
        <v>102</v>
      </c>
      <c r="Q286" s="120" t="s">
        <v>102</v>
      </c>
      <c r="R286" t="str">
        <f>IFERROR(VLOOKUP(S286,'[1]Effects Code'!$C:$D,2,FALSE), S286)</f>
        <v>Mortality</v>
      </c>
      <c r="S286" s="120" t="s">
        <v>184</v>
      </c>
      <c r="T286" s="120">
        <v>2</v>
      </c>
      <c r="U286" s="120" t="s">
        <v>122</v>
      </c>
      <c r="V286" s="120" t="str">
        <f t="shared" si="4"/>
        <v>Bothidae, 2</v>
      </c>
      <c r="W286" s="120" t="s">
        <v>615</v>
      </c>
      <c r="X286" s="120">
        <v>84362</v>
      </c>
      <c r="Y286" s="123">
        <v>1255410</v>
      </c>
      <c r="Z286" s="120">
        <v>1993</v>
      </c>
      <c r="AA286" s="120" t="s">
        <v>1837</v>
      </c>
      <c r="AB286" s="120" t="s">
        <v>1838</v>
      </c>
      <c r="AC286" s="120" t="s">
        <v>1839</v>
      </c>
      <c r="AD286" s="121">
        <v>0.4</v>
      </c>
      <c r="AE286" s="121"/>
      <c r="AF286" s="120" t="s">
        <v>528</v>
      </c>
      <c r="AI286" s="120">
        <v>1874</v>
      </c>
      <c r="AL286" s="120" t="s">
        <v>1504</v>
      </c>
      <c r="AM286" s="120" t="s">
        <v>110</v>
      </c>
      <c r="AN286" s="120" t="s">
        <v>1439</v>
      </c>
      <c r="AO286" s="120" t="s">
        <v>525</v>
      </c>
      <c r="AP286" s="120" t="s">
        <v>119</v>
      </c>
      <c r="AQ286" s="120" t="s">
        <v>615</v>
      </c>
      <c r="AR286" s="120">
        <v>333415</v>
      </c>
      <c r="AT286" s="120">
        <v>48</v>
      </c>
      <c r="AY286" s="120" t="s">
        <v>276</v>
      </c>
      <c r="BE286" s="120" t="s">
        <v>123</v>
      </c>
      <c r="BF286" s="120" t="s">
        <v>260</v>
      </c>
      <c r="BG286" s="120">
        <v>1</v>
      </c>
      <c r="BL286" s="120" t="s">
        <v>124</v>
      </c>
      <c r="BM286" s="120" t="s">
        <v>260</v>
      </c>
      <c r="BN286" s="120">
        <v>0.4</v>
      </c>
      <c r="BT286" s="121"/>
      <c r="BV286" s="121"/>
      <c r="CD286" s="121"/>
      <c r="CN286" s="120" t="s">
        <v>125</v>
      </c>
      <c r="CU286" s="120" t="s">
        <v>126</v>
      </c>
      <c r="CV286" s="120" t="s">
        <v>1344</v>
      </c>
      <c r="CW286" s="120" t="s">
        <v>1978</v>
      </c>
    </row>
    <row r="287" spans="1:101" x14ac:dyDescent="0.3">
      <c r="A287" s="120" t="s">
        <v>1332</v>
      </c>
      <c r="B287" s="120" t="s">
        <v>1832</v>
      </c>
      <c r="C287" s="120" t="s">
        <v>1833</v>
      </c>
      <c r="D287" s="120" t="s">
        <v>1834</v>
      </c>
      <c r="E287" s="120" t="s">
        <v>1835</v>
      </c>
      <c r="F287" s="120" t="s">
        <v>1836</v>
      </c>
      <c r="G287" s="120" t="s">
        <v>185</v>
      </c>
      <c r="H287" s="120" t="s">
        <v>207</v>
      </c>
      <c r="I287" s="121">
        <v>0.4</v>
      </c>
      <c r="M287" s="120" t="s">
        <v>528</v>
      </c>
      <c r="N287" s="120" t="s">
        <v>109</v>
      </c>
      <c r="O287" s="120">
        <v>40</v>
      </c>
      <c r="P287" s="120" t="s">
        <v>102</v>
      </c>
      <c r="Q287" s="120" t="s">
        <v>102</v>
      </c>
      <c r="R287" t="str">
        <f>IFERROR(VLOOKUP(S287,'[1]Effects Code'!$C:$D,2,FALSE), S287)</f>
        <v>Mortality</v>
      </c>
      <c r="S287" s="120" t="s">
        <v>184</v>
      </c>
      <c r="T287" s="120">
        <v>3</v>
      </c>
      <c r="U287" s="120" t="s">
        <v>122</v>
      </c>
      <c r="V287" s="120" t="str">
        <f t="shared" si="4"/>
        <v>Bothidae, 3</v>
      </c>
      <c r="W287" s="120" t="s">
        <v>615</v>
      </c>
      <c r="X287" s="120">
        <v>84362</v>
      </c>
      <c r="Y287" s="123">
        <v>1255421</v>
      </c>
      <c r="Z287" s="120">
        <v>1993</v>
      </c>
      <c r="AA287" s="120" t="s">
        <v>1837</v>
      </c>
      <c r="AB287" s="120" t="s">
        <v>1838</v>
      </c>
      <c r="AC287" s="120" t="s">
        <v>1839</v>
      </c>
      <c r="AD287" s="121">
        <v>0.4</v>
      </c>
      <c r="AE287" s="121"/>
      <c r="AF287" s="120" t="s">
        <v>528</v>
      </c>
      <c r="AI287" s="120">
        <v>1874</v>
      </c>
      <c r="AL287" s="120" t="s">
        <v>1504</v>
      </c>
      <c r="AM287" s="120" t="s">
        <v>110</v>
      </c>
      <c r="AN287" s="120" t="s">
        <v>1439</v>
      </c>
      <c r="AO287" s="120" t="s">
        <v>525</v>
      </c>
      <c r="AP287" s="120" t="s">
        <v>119</v>
      </c>
      <c r="AQ287" s="120" t="s">
        <v>615</v>
      </c>
      <c r="AR287" s="120">
        <v>333415</v>
      </c>
      <c r="AT287" s="120">
        <v>72</v>
      </c>
      <c r="AY287" s="120" t="s">
        <v>276</v>
      </c>
      <c r="BE287" s="120" t="s">
        <v>123</v>
      </c>
      <c r="BF287" s="120" t="s">
        <v>207</v>
      </c>
      <c r="BG287" s="120">
        <v>1</v>
      </c>
      <c r="BL287" s="120" t="s">
        <v>124</v>
      </c>
      <c r="BM287" s="120" t="s">
        <v>207</v>
      </c>
      <c r="BN287" s="120">
        <v>0.4</v>
      </c>
      <c r="BT287" s="121"/>
      <c r="BV287" s="121"/>
      <c r="CD287" s="121"/>
      <c r="CN287" s="120" t="s">
        <v>125</v>
      </c>
      <c r="CU287" s="120" t="s">
        <v>126</v>
      </c>
      <c r="CV287" s="120" t="s">
        <v>1344</v>
      </c>
      <c r="CW287" s="120" t="s">
        <v>1979</v>
      </c>
    </row>
    <row r="288" spans="1:101" x14ac:dyDescent="0.3">
      <c r="A288" s="120" t="s">
        <v>1332</v>
      </c>
      <c r="B288" s="120" t="s">
        <v>1832</v>
      </c>
      <c r="C288" s="120" t="s">
        <v>1833</v>
      </c>
      <c r="D288" s="120" t="s">
        <v>1834</v>
      </c>
      <c r="E288" s="120" t="s">
        <v>1835</v>
      </c>
      <c r="F288" s="120" t="s">
        <v>1836</v>
      </c>
      <c r="G288" s="120" t="s">
        <v>185</v>
      </c>
      <c r="H288" s="120" t="s">
        <v>207</v>
      </c>
      <c r="I288" s="121">
        <v>0.4</v>
      </c>
      <c r="M288" s="120" t="s">
        <v>528</v>
      </c>
      <c r="N288" s="120" t="s">
        <v>109</v>
      </c>
      <c r="O288" s="120">
        <v>40</v>
      </c>
      <c r="P288" s="120" t="s">
        <v>102</v>
      </c>
      <c r="Q288" s="120" t="s">
        <v>102</v>
      </c>
      <c r="R288" t="str">
        <f>IFERROR(VLOOKUP(S288,'[1]Effects Code'!$C:$D,2,FALSE), S288)</f>
        <v>Mortality</v>
      </c>
      <c r="S288" s="120" t="s">
        <v>184</v>
      </c>
      <c r="T288" s="120">
        <v>4</v>
      </c>
      <c r="U288" s="120" t="s">
        <v>122</v>
      </c>
      <c r="V288" s="120" t="str">
        <f t="shared" si="4"/>
        <v>Bothidae, 4</v>
      </c>
      <c r="W288" s="120" t="s">
        <v>615</v>
      </c>
      <c r="X288" s="120">
        <v>84362</v>
      </c>
      <c r="Y288" s="123">
        <v>1255414</v>
      </c>
      <c r="Z288" s="120">
        <v>1993</v>
      </c>
      <c r="AA288" s="120" t="s">
        <v>1837</v>
      </c>
      <c r="AB288" s="120" t="s">
        <v>1838</v>
      </c>
      <c r="AC288" s="120" t="s">
        <v>1839</v>
      </c>
      <c r="AD288" s="121">
        <v>0.4</v>
      </c>
      <c r="AE288" s="121"/>
      <c r="AF288" s="120" t="s">
        <v>528</v>
      </c>
      <c r="AI288" s="120">
        <v>1874</v>
      </c>
      <c r="AL288" s="120" t="s">
        <v>1504</v>
      </c>
      <c r="AM288" s="120" t="s">
        <v>110</v>
      </c>
      <c r="AN288" s="120" t="s">
        <v>1439</v>
      </c>
      <c r="AO288" s="120" t="s">
        <v>525</v>
      </c>
      <c r="AP288" s="120" t="s">
        <v>119</v>
      </c>
      <c r="AQ288" s="120" t="s">
        <v>615</v>
      </c>
      <c r="AR288" s="120">
        <v>333415</v>
      </c>
      <c r="AT288" s="120">
        <v>96</v>
      </c>
      <c r="AY288" s="120" t="s">
        <v>276</v>
      </c>
      <c r="BE288" s="120" t="s">
        <v>123</v>
      </c>
      <c r="BF288" s="120" t="s">
        <v>207</v>
      </c>
      <c r="BG288" s="120">
        <v>1</v>
      </c>
      <c r="BL288" s="120" t="s">
        <v>124</v>
      </c>
      <c r="BM288" s="120" t="s">
        <v>207</v>
      </c>
      <c r="BN288" s="120">
        <v>0.4</v>
      </c>
      <c r="BT288" s="121"/>
      <c r="BV288" s="121"/>
      <c r="CD288" s="121"/>
      <c r="CN288" s="120" t="s">
        <v>125</v>
      </c>
      <c r="CU288" s="120" t="s">
        <v>126</v>
      </c>
      <c r="CV288" s="120" t="s">
        <v>1344</v>
      </c>
      <c r="CW288" s="120" t="s">
        <v>1980</v>
      </c>
    </row>
    <row r="289" spans="1:101" x14ac:dyDescent="0.3">
      <c r="A289" s="120" t="s">
        <v>1332</v>
      </c>
      <c r="B289" s="120" t="s">
        <v>1832</v>
      </c>
      <c r="C289" s="120" t="s">
        <v>1833</v>
      </c>
      <c r="D289" s="120" t="s">
        <v>1834</v>
      </c>
      <c r="E289" s="120" t="s">
        <v>1835</v>
      </c>
      <c r="F289" s="120" t="s">
        <v>1836</v>
      </c>
      <c r="G289" s="120" t="s">
        <v>185</v>
      </c>
      <c r="H289" s="120" t="s">
        <v>207</v>
      </c>
      <c r="I289" s="121">
        <v>0.4</v>
      </c>
      <c r="M289" s="120" t="s">
        <v>528</v>
      </c>
      <c r="N289" s="120" t="s">
        <v>109</v>
      </c>
      <c r="O289" s="120">
        <v>40</v>
      </c>
      <c r="P289" s="120" t="s">
        <v>102</v>
      </c>
      <c r="Q289" s="120" t="s">
        <v>102</v>
      </c>
      <c r="R289" t="str">
        <f>IFERROR(VLOOKUP(S289,'[1]Effects Code'!$C:$D,2,FALSE), S289)</f>
        <v>Mortality</v>
      </c>
      <c r="S289" s="120" t="s">
        <v>184</v>
      </c>
      <c r="T289" s="120">
        <v>3</v>
      </c>
      <c r="U289" s="120" t="s">
        <v>122</v>
      </c>
      <c r="V289" s="120" t="str">
        <f t="shared" si="4"/>
        <v>Bothidae, 3</v>
      </c>
      <c r="W289" s="120" t="s">
        <v>615</v>
      </c>
      <c r="X289" s="120">
        <v>84362</v>
      </c>
      <c r="Y289" s="123">
        <v>1255406</v>
      </c>
      <c r="Z289" s="120">
        <v>1993</v>
      </c>
      <c r="AA289" s="120" t="s">
        <v>1837</v>
      </c>
      <c r="AB289" s="120" t="s">
        <v>1838</v>
      </c>
      <c r="AC289" s="120" t="s">
        <v>1839</v>
      </c>
      <c r="AD289" s="121">
        <v>0.4</v>
      </c>
      <c r="AE289" s="121"/>
      <c r="AF289" s="120" t="s">
        <v>528</v>
      </c>
      <c r="AI289" s="120">
        <v>1874</v>
      </c>
      <c r="AL289" s="120" t="s">
        <v>1504</v>
      </c>
      <c r="AM289" s="120" t="s">
        <v>110</v>
      </c>
      <c r="AN289" s="120" t="s">
        <v>1439</v>
      </c>
      <c r="AO289" s="120" t="s">
        <v>525</v>
      </c>
      <c r="AP289" s="120" t="s">
        <v>119</v>
      </c>
      <c r="AQ289" s="120" t="s">
        <v>615</v>
      </c>
      <c r="AR289" s="120">
        <v>333415</v>
      </c>
      <c r="AT289" s="120">
        <v>72</v>
      </c>
      <c r="AY289" s="120" t="s">
        <v>276</v>
      </c>
      <c r="BE289" s="120" t="s">
        <v>123</v>
      </c>
      <c r="BF289" s="120" t="s">
        <v>207</v>
      </c>
      <c r="BG289" s="120">
        <v>1</v>
      </c>
      <c r="BL289" s="120" t="s">
        <v>124</v>
      </c>
      <c r="BM289" s="120" t="s">
        <v>207</v>
      </c>
      <c r="BN289" s="120">
        <v>0.4</v>
      </c>
      <c r="BT289" s="121"/>
      <c r="BV289" s="121"/>
      <c r="CD289" s="121"/>
      <c r="CN289" s="120" t="s">
        <v>125</v>
      </c>
      <c r="CU289" s="120" t="s">
        <v>126</v>
      </c>
      <c r="CV289" s="120" t="s">
        <v>1344</v>
      </c>
      <c r="CW289" s="120" t="s">
        <v>1981</v>
      </c>
    </row>
    <row r="290" spans="1:101" x14ac:dyDescent="0.3">
      <c r="A290" s="120" t="s">
        <v>1332</v>
      </c>
      <c r="B290" s="120" t="s">
        <v>1832</v>
      </c>
      <c r="C290" s="120" t="s">
        <v>1833</v>
      </c>
      <c r="D290" s="120" t="s">
        <v>1834</v>
      </c>
      <c r="E290" s="120" t="s">
        <v>1835</v>
      </c>
      <c r="F290" s="120" t="s">
        <v>1836</v>
      </c>
      <c r="G290" s="120" t="s">
        <v>185</v>
      </c>
      <c r="H290" s="120" t="s">
        <v>207</v>
      </c>
      <c r="I290" s="121">
        <v>0.4</v>
      </c>
      <c r="M290" s="120" t="s">
        <v>528</v>
      </c>
      <c r="N290" s="120" t="s">
        <v>109</v>
      </c>
      <c r="O290" s="120">
        <v>40</v>
      </c>
      <c r="P290" s="120" t="s">
        <v>102</v>
      </c>
      <c r="Q290" s="120" t="s">
        <v>102</v>
      </c>
      <c r="R290" t="str">
        <f>IFERROR(VLOOKUP(S290,'[1]Effects Code'!$C:$D,2,FALSE), S290)</f>
        <v>Mortality</v>
      </c>
      <c r="S290" s="120" t="s">
        <v>184</v>
      </c>
      <c r="T290" s="120">
        <v>4</v>
      </c>
      <c r="U290" s="120" t="s">
        <v>122</v>
      </c>
      <c r="V290" s="120" t="str">
        <f t="shared" si="4"/>
        <v>Bothidae, 4</v>
      </c>
      <c r="W290" s="120" t="s">
        <v>615</v>
      </c>
      <c r="X290" s="120">
        <v>84362</v>
      </c>
      <c r="Y290" s="123">
        <v>1255409</v>
      </c>
      <c r="Z290" s="120">
        <v>1993</v>
      </c>
      <c r="AA290" s="120" t="s">
        <v>1837</v>
      </c>
      <c r="AB290" s="120" t="s">
        <v>1838</v>
      </c>
      <c r="AC290" s="120" t="s">
        <v>1839</v>
      </c>
      <c r="AD290" s="121">
        <v>0.4</v>
      </c>
      <c r="AE290" s="121"/>
      <c r="AF290" s="120" t="s">
        <v>528</v>
      </c>
      <c r="AI290" s="120">
        <v>1874</v>
      </c>
      <c r="AL290" s="120" t="s">
        <v>1504</v>
      </c>
      <c r="AM290" s="120" t="s">
        <v>110</v>
      </c>
      <c r="AN290" s="120" t="s">
        <v>1439</v>
      </c>
      <c r="AO290" s="120" t="s">
        <v>525</v>
      </c>
      <c r="AP290" s="120" t="s">
        <v>119</v>
      </c>
      <c r="AQ290" s="120" t="s">
        <v>615</v>
      </c>
      <c r="AR290" s="120">
        <v>333415</v>
      </c>
      <c r="AT290" s="120">
        <v>96</v>
      </c>
      <c r="AY290" s="120" t="s">
        <v>276</v>
      </c>
      <c r="BE290" s="120" t="s">
        <v>123</v>
      </c>
      <c r="BF290" s="120" t="s">
        <v>207</v>
      </c>
      <c r="BG290" s="120">
        <v>1</v>
      </c>
      <c r="BL290" s="120" t="s">
        <v>124</v>
      </c>
      <c r="BM290" s="120" t="s">
        <v>207</v>
      </c>
      <c r="BN290" s="120">
        <v>0.4</v>
      </c>
      <c r="BT290" s="121"/>
      <c r="BV290" s="121"/>
      <c r="CD290" s="121"/>
      <c r="CN290" s="120" t="s">
        <v>125</v>
      </c>
      <c r="CU290" s="120" t="s">
        <v>126</v>
      </c>
      <c r="CV290" s="120" t="s">
        <v>1344</v>
      </c>
      <c r="CW290" s="120" t="s">
        <v>1982</v>
      </c>
    </row>
    <row r="291" spans="1:101" x14ac:dyDescent="0.3">
      <c r="A291" s="120" t="s">
        <v>1332</v>
      </c>
      <c r="B291" s="120" t="s">
        <v>1832</v>
      </c>
      <c r="C291" s="120" t="s">
        <v>1833</v>
      </c>
      <c r="D291" s="120" t="s">
        <v>1834</v>
      </c>
      <c r="E291" s="120" t="s">
        <v>1835</v>
      </c>
      <c r="F291" s="120" t="s">
        <v>1836</v>
      </c>
      <c r="G291" s="120" t="s">
        <v>185</v>
      </c>
      <c r="H291" s="120" t="s">
        <v>207</v>
      </c>
      <c r="I291" s="121">
        <v>0.4</v>
      </c>
      <c r="M291" s="120" t="s">
        <v>528</v>
      </c>
      <c r="N291" s="120" t="s">
        <v>109</v>
      </c>
      <c r="O291" s="120">
        <v>40</v>
      </c>
      <c r="P291" s="120" t="s">
        <v>102</v>
      </c>
      <c r="Q291" s="120" t="s">
        <v>102</v>
      </c>
      <c r="R291" t="str">
        <f>IFERROR(VLOOKUP(S291,'[1]Effects Code'!$C:$D,2,FALSE), S291)</f>
        <v>Mortality</v>
      </c>
      <c r="S291" s="120" t="s">
        <v>184</v>
      </c>
      <c r="T291" s="120">
        <v>4</v>
      </c>
      <c r="U291" s="120" t="s">
        <v>122</v>
      </c>
      <c r="V291" s="120" t="str">
        <f t="shared" si="4"/>
        <v>Bothidae, 4</v>
      </c>
      <c r="W291" s="120" t="s">
        <v>615</v>
      </c>
      <c r="X291" s="120">
        <v>84362</v>
      </c>
      <c r="Y291" s="123">
        <v>1255412</v>
      </c>
      <c r="Z291" s="120">
        <v>1993</v>
      </c>
      <c r="AA291" s="120" t="s">
        <v>1837</v>
      </c>
      <c r="AB291" s="120" t="s">
        <v>1838</v>
      </c>
      <c r="AC291" s="120" t="s">
        <v>1839</v>
      </c>
      <c r="AD291" s="121">
        <v>0.4</v>
      </c>
      <c r="AE291" s="121"/>
      <c r="AF291" s="120" t="s">
        <v>528</v>
      </c>
      <c r="AI291" s="120">
        <v>1874</v>
      </c>
      <c r="AL291" s="120" t="s">
        <v>1504</v>
      </c>
      <c r="AM291" s="120" t="s">
        <v>110</v>
      </c>
      <c r="AN291" s="120" t="s">
        <v>1439</v>
      </c>
      <c r="AO291" s="120" t="s">
        <v>525</v>
      </c>
      <c r="AP291" s="120" t="s">
        <v>119</v>
      </c>
      <c r="AQ291" s="120" t="s">
        <v>615</v>
      </c>
      <c r="AR291" s="120">
        <v>333415</v>
      </c>
      <c r="AT291" s="120">
        <v>96</v>
      </c>
      <c r="AY291" s="120" t="s">
        <v>276</v>
      </c>
      <c r="BE291" s="120" t="s">
        <v>123</v>
      </c>
      <c r="BF291" s="120" t="s">
        <v>207</v>
      </c>
      <c r="BG291" s="120">
        <v>1</v>
      </c>
      <c r="BL291" s="120" t="s">
        <v>124</v>
      </c>
      <c r="BM291" s="120" t="s">
        <v>207</v>
      </c>
      <c r="BN291" s="120">
        <v>0.4</v>
      </c>
      <c r="BT291" s="121"/>
      <c r="BV291" s="121"/>
      <c r="CD291" s="121"/>
      <c r="CN291" s="120" t="s">
        <v>125</v>
      </c>
      <c r="CU291" s="120" t="s">
        <v>126</v>
      </c>
      <c r="CV291" s="120" t="s">
        <v>1344</v>
      </c>
      <c r="CW291" s="120" t="s">
        <v>1983</v>
      </c>
    </row>
    <row r="292" spans="1:101" x14ac:dyDescent="0.3">
      <c r="A292" s="120" t="s">
        <v>1332</v>
      </c>
      <c r="B292" s="120" t="s">
        <v>1832</v>
      </c>
      <c r="C292" s="120" t="s">
        <v>1833</v>
      </c>
      <c r="D292" s="120" t="s">
        <v>1834</v>
      </c>
      <c r="E292" s="120" t="s">
        <v>1835</v>
      </c>
      <c r="F292" s="120" t="s">
        <v>1836</v>
      </c>
      <c r="G292" s="120" t="s">
        <v>185</v>
      </c>
      <c r="H292" s="120" t="s">
        <v>207</v>
      </c>
      <c r="I292" s="121">
        <v>0.4</v>
      </c>
      <c r="M292" s="120" t="s">
        <v>528</v>
      </c>
      <c r="N292" s="120" t="s">
        <v>109</v>
      </c>
      <c r="O292" s="120">
        <v>40</v>
      </c>
      <c r="P292" s="120" t="s">
        <v>102</v>
      </c>
      <c r="Q292" s="120" t="s">
        <v>102</v>
      </c>
      <c r="R292" t="str">
        <f>IFERROR(VLOOKUP(S292,'[1]Effects Code'!$C:$D,2,FALSE), S292)</f>
        <v>Mortality</v>
      </c>
      <c r="S292" s="120" t="s">
        <v>184</v>
      </c>
      <c r="T292" s="120">
        <v>4</v>
      </c>
      <c r="U292" s="120" t="s">
        <v>122</v>
      </c>
      <c r="V292" s="120" t="str">
        <f t="shared" si="4"/>
        <v>Bothidae, 4</v>
      </c>
      <c r="W292" s="120" t="s">
        <v>615</v>
      </c>
      <c r="X292" s="120">
        <v>84362</v>
      </c>
      <c r="Y292" s="123">
        <v>1255407</v>
      </c>
      <c r="Z292" s="120">
        <v>1993</v>
      </c>
      <c r="AA292" s="120" t="s">
        <v>1837</v>
      </c>
      <c r="AB292" s="120" t="s">
        <v>1838</v>
      </c>
      <c r="AC292" s="120" t="s">
        <v>1839</v>
      </c>
      <c r="AD292" s="121">
        <v>0.4</v>
      </c>
      <c r="AE292" s="121"/>
      <c r="AF292" s="120" t="s">
        <v>528</v>
      </c>
      <c r="AI292" s="120">
        <v>1874</v>
      </c>
      <c r="AL292" s="120" t="s">
        <v>1504</v>
      </c>
      <c r="AM292" s="120" t="s">
        <v>110</v>
      </c>
      <c r="AN292" s="120" t="s">
        <v>1439</v>
      </c>
      <c r="AO292" s="120" t="s">
        <v>525</v>
      </c>
      <c r="AP292" s="120" t="s">
        <v>119</v>
      </c>
      <c r="AQ292" s="120" t="s">
        <v>615</v>
      </c>
      <c r="AR292" s="120">
        <v>333415</v>
      </c>
      <c r="AT292" s="120">
        <v>96</v>
      </c>
      <c r="AY292" s="120" t="s">
        <v>276</v>
      </c>
      <c r="BE292" s="120" t="s">
        <v>123</v>
      </c>
      <c r="BF292" s="120" t="s">
        <v>207</v>
      </c>
      <c r="BG292" s="120">
        <v>1</v>
      </c>
      <c r="BL292" s="120" t="s">
        <v>124</v>
      </c>
      <c r="BM292" s="120" t="s">
        <v>207</v>
      </c>
      <c r="BN292" s="120">
        <v>0.4</v>
      </c>
      <c r="BT292" s="121"/>
      <c r="BV292" s="121"/>
      <c r="CD292" s="121"/>
      <c r="CN292" s="120" t="s">
        <v>125</v>
      </c>
      <c r="CU292" s="120" t="s">
        <v>126</v>
      </c>
      <c r="CV292" s="120" t="s">
        <v>1344</v>
      </c>
      <c r="CW292" s="120" t="s">
        <v>1984</v>
      </c>
    </row>
    <row r="293" spans="1:101" x14ac:dyDescent="0.3">
      <c r="A293" s="120" t="s">
        <v>1332</v>
      </c>
      <c r="B293" s="120" t="s">
        <v>1832</v>
      </c>
      <c r="C293" s="120" t="s">
        <v>1833</v>
      </c>
      <c r="D293" s="120" t="s">
        <v>1834</v>
      </c>
      <c r="E293" s="120" t="s">
        <v>1835</v>
      </c>
      <c r="F293" s="120" t="s">
        <v>1836</v>
      </c>
      <c r="G293" s="120" t="s">
        <v>185</v>
      </c>
      <c r="H293" s="120" t="s">
        <v>207</v>
      </c>
      <c r="I293" s="121">
        <v>0.4</v>
      </c>
      <c r="M293" s="120" t="s">
        <v>528</v>
      </c>
      <c r="N293" s="120" t="s">
        <v>109</v>
      </c>
      <c r="O293" s="120">
        <v>40</v>
      </c>
      <c r="P293" s="120" t="s">
        <v>102</v>
      </c>
      <c r="Q293" s="120" t="s">
        <v>102</v>
      </c>
      <c r="R293" t="str">
        <f>IFERROR(VLOOKUP(S293,'[1]Effects Code'!$C:$D,2,FALSE), S293)</f>
        <v>Mortality</v>
      </c>
      <c r="S293" s="120" t="s">
        <v>184</v>
      </c>
      <c r="T293" s="120">
        <v>3</v>
      </c>
      <c r="U293" s="120" t="s">
        <v>122</v>
      </c>
      <c r="V293" s="120" t="str">
        <f t="shared" si="4"/>
        <v>Bothidae, 3</v>
      </c>
      <c r="W293" s="120" t="s">
        <v>615</v>
      </c>
      <c r="X293" s="120">
        <v>84362</v>
      </c>
      <c r="Y293" s="123">
        <v>1255404</v>
      </c>
      <c r="Z293" s="120">
        <v>1993</v>
      </c>
      <c r="AA293" s="120" t="s">
        <v>1837</v>
      </c>
      <c r="AB293" s="120" t="s">
        <v>1838</v>
      </c>
      <c r="AC293" s="120" t="s">
        <v>1839</v>
      </c>
      <c r="AD293" s="121">
        <v>0.4</v>
      </c>
      <c r="AE293" s="121"/>
      <c r="AF293" s="120" t="s">
        <v>528</v>
      </c>
      <c r="AI293" s="120">
        <v>1874</v>
      </c>
      <c r="AL293" s="120" t="s">
        <v>1504</v>
      </c>
      <c r="AM293" s="120" t="s">
        <v>110</v>
      </c>
      <c r="AN293" s="120" t="s">
        <v>1439</v>
      </c>
      <c r="AO293" s="120" t="s">
        <v>525</v>
      </c>
      <c r="AP293" s="120" t="s">
        <v>119</v>
      </c>
      <c r="AQ293" s="120" t="s">
        <v>615</v>
      </c>
      <c r="AR293" s="120">
        <v>333415</v>
      </c>
      <c r="AT293" s="120">
        <v>72</v>
      </c>
      <c r="AY293" s="120" t="s">
        <v>276</v>
      </c>
      <c r="BE293" s="120" t="s">
        <v>123</v>
      </c>
      <c r="BF293" s="120" t="s">
        <v>207</v>
      </c>
      <c r="BG293" s="120">
        <v>1</v>
      </c>
      <c r="BL293" s="120" t="s">
        <v>124</v>
      </c>
      <c r="BM293" s="120" t="s">
        <v>207</v>
      </c>
      <c r="BN293" s="120">
        <v>0.4</v>
      </c>
      <c r="BT293" s="121"/>
      <c r="BV293" s="121"/>
      <c r="CD293" s="121"/>
      <c r="CN293" s="120" t="s">
        <v>125</v>
      </c>
      <c r="CU293" s="120" t="s">
        <v>126</v>
      </c>
      <c r="CV293" s="120" t="s">
        <v>1344</v>
      </c>
      <c r="CW293" s="120" t="s">
        <v>1985</v>
      </c>
    </row>
    <row r="294" spans="1:101" x14ac:dyDescent="0.3">
      <c r="A294" s="120" t="s">
        <v>1332</v>
      </c>
      <c r="B294" s="120" t="s">
        <v>1832</v>
      </c>
      <c r="C294" s="120" t="s">
        <v>1833</v>
      </c>
      <c r="D294" s="120" t="s">
        <v>1834</v>
      </c>
      <c r="E294" s="120" t="s">
        <v>1835</v>
      </c>
      <c r="F294" s="120" t="s">
        <v>1836</v>
      </c>
      <c r="G294" s="120" t="s">
        <v>185</v>
      </c>
      <c r="H294" s="120" t="s">
        <v>207</v>
      </c>
      <c r="I294" s="121">
        <v>0.4</v>
      </c>
      <c r="M294" s="120" t="s">
        <v>528</v>
      </c>
      <c r="N294" s="120" t="s">
        <v>109</v>
      </c>
      <c r="O294" s="120">
        <v>40</v>
      </c>
      <c r="P294" s="120" t="s">
        <v>102</v>
      </c>
      <c r="Q294" s="120" t="s">
        <v>102</v>
      </c>
      <c r="R294" t="str">
        <f>IFERROR(VLOOKUP(S294,'[1]Effects Code'!$C:$D,2,FALSE), S294)</f>
        <v>Mortality</v>
      </c>
      <c r="S294" s="120" t="s">
        <v>184</v>
      </c>
      <c r="T294" s="120">
        <v>2</v>
      </c>
      <c r="U294" s="120" t="s">
        <v>122</v>
      </c>
      <c r="V294" s="120" t="str">
        <f t="shared" si="4"/>
        <v>Bothidae, 2</v>
      </c>
      <c r="W294" s="120" t="s">
        <v>615</v>
      </c>
      <c r="X294" s="120">
        <v>84362</v>
      </c>
      <c r="Y294" s="123">
        <v>1255411</v>
      </c>
      <c r="Z294" s="120">
        <v>1993</v>
      </c>
      <c r="AA294" s="120" t="s">
        <v>1837</v>
      </c>
      <c r="AB294" s="120" t="s">
        <v>1838</v>
      </c>
      <c r="AC294" s="120" t="s">
        <v>1839</v>
      </c>
      <c r="AD294" s="121">
        <v>0.4</v>
      </c>
      <c r="AE294" s="121"/>
      <c r="AF294" s="120" t="s">
        <v>528</v>
      </c>
      <c r="AI294" s="120">
        <v>1874</v>
      </c>
      <c r="AL294" s="120" t="s">
        <v>1504</v>
      </c>
      <c r="AM294" s="120" t="s">
        <v>110</v>
      </c>
      <c r="AN294" s="120" t="s">
        <v>1439</v>
      </c>
      <c r="AO294" s="120" t="s">
        <v>525</v>
      </c>
      <c r="AP294" s="120" t="s">
        <v>119</v>
      </c>
      <c r="AQ294" s="120" t="s">
        <v>615</v>
      </c>
      <c r="AR294" s="120">
        <v>333415</v>
      </c>
      <c r="AT294" s="120">
        <v>48</v>
      </c>
      <c r="AY294" s="120" t="s">
        <v>276</v>
      </c>
      <c r="BE294" s="120" t="s">
        <v>123</v>
      </c>
      <c r="BF294" s="120" t="s">
        <v>207</v>
      </c>
      <c r="BG294" s="120">
        <v>1</v>
      </c>
      <c r="BL294" s="120" t="s">
        <v>124</v>
      </c>
      <c r="BM294" s="120" t="s">
        <v>207</v>
      </c>
      <c r="BN294" s="120">
        <v>0.4</v>
      </c>
      <c r="BT294" s="121"/>
      <c r="BV294" s="121"/>
      <c r="CD294" s="121"/>
      <c r="CN294" s="120" t="s">
        <v>125</v>
      </c>
      <c r="CU294" s="120" t="s">
        <v>126</v>
      </c>
      <c r="CV294" s="120" t="s">
        <v>1344</v>
      </c>
      <c r="CW294" s="120" t="s">
        <v>1986</v>
      </c>
    </row>
    <row r="295" spans="1:101" x14ac:dyDescent="0.3">
      <c r="A295" s="120" t="s">
        <v>1332</v>
      </c>
      <c r="B295" s="120" t="s">
        <v>1832</v>
      </c>
      <c r="C295" s="120" t="s">
        <v>1833</v>
      </c>
      <c r="D295" s="120" t="s">
        <v>1834</v>
      </c>
      <c r="E295" s="120" t="s">
        <v>1835</v>
      </c>
      <c r="F295" s="120" t="s">
        <v>1836</v>
      </c>
      <c r="G295" s="120" t="s">
        <v>185</v>
      </c>
      <c r="H295" s="120" t="s">
        <v>207</v>
      </c>
      <c r="I295" s="121">
        <v>0.4</v>
      </c>
      <c r="M295" s="120" t="s">
        <v>528</v>
      </c>
      <c r="N295" s="120" t="s">
        <v>109</v>
      </c>
      <c r="O295" s="120">
        <v>40</v>
      </c>
      <c r="P295" s="120" t="s">
        <v>102</v>
      </c>
      <c r="Q295" s="120" t="s">
        <v>102</v>
      </c>
      <c r="R295" t="str">
        <f>IFERROR(VLOOKUP(S295,'[1]Effects Code'!$C:$D,2,FALSE), S295)</f>
        <v>Mortality</v>
      </c>
      <c r="S295" s="120" t="s">
        <v>184</v>
      </c>
      <c r="T295" s="120">
        <v>3</v>
      </c>
      <c r="U295" s="120" t="s">
        <v>122</v>
      </c>
      <c r="V295" s="120" t="str">
        <f t="shared" si="4"/>
        <v>Bothidae, 3</v>
      </c>
      <c r="W295" s="120" t="s">
        <v>615</v>
      </c>
      <c r="X295" s="120">
        <v>84362</v>
      </c>
      <c r="Y295" s="123">
        <v>1255413</v>
      </c>
      <c r="Z295" s="120">
        <v>1993</v>
      </c>
      <c r="AA295" s="120" t="s">
        <v>1837</v>
      </c>
      <c r="AB295" s="120" t="s">
        <v>1838</v>
      </c>
      <c r="AC295" s="120" t="s">
        <v>1839</v>
      </c>
      <c r="AD295" s="121">
        <v>0.4</v>
      </c>
      <c r="AE295" s="121"/>
      <c r="AF295" s="120" t="s">
        <v>528</v>
      </c>
      <c r="AI295" s="120">
        <v>1874</v>
      </c>
      <c r="AL295" s="120" t="s">
        <v>1504</v>
      </c>
      <c r="AM295" s="120" t="s">
        <v>110</v>
      </c>
      <c r="AN295" s="120" t="s">
        <v>1439</v>
      </c>
      <c r="AO295" s="120" t="s">
        <v>525</v>
      </c>
      <c r="AP295" s="120" t="s">
        <v>119</v>
      </c>
      <c r="AQ295" s="120" t="s">
        <v>615</v>
      </c>
      <c r="AR295" s="120">
        <v>333415</v>
      </c>
      <c r="AT295" s="120">
        <v>72</v>
      </c>
      <c r="AY295" s="120" t="s">
        <v>276</v>
      </c>
      <c r="BE295" s="120" t="s">
        <v>123</v>
      </c>
      <c r="BF295" s="120" t="s">
        <v>207</v>
      </c>
      <c r="BG295" s="120">
        <v>1</v>
      </c>
      <c r="BL295" s="120" t="s">
        <v>124</v>
      </c>
      <c r="BM295" s="120" t="s">
        <v>207</v>
      </c>
      <c r="BN295" s="120">
        <v>0.4</v>
      </c>
      <c r="BT295" s="121"/>
      <c r="BV295" s="121"/>
      <c r="CD295" s="121"/>
      <c r="CN295" s="120" t="s">
        <v>125</v>
      </c>
      <c r="CU295" s="120" t="s">
        <v>126</v>
      </c>
      <c r="CV295" s="120" t="s">
        <v>1344</v>
      </c>
      <c r="CW295" s="120" t="s">
        <v>1987</v>
      </c>
    </row>
    <row r="296" spans="1:101" x14ac:dyDescent="0.3">
      <c r="A296" s="120" t="s">
        <v>1332</v>
      </c>
      <c r="B296" s="120" t="s">
        <v>1832</v>
      </c>
      <c r="C296" s="120" t="s">
        <v>1833</v>
      </c>
      <c r="D296" s="120" t="s">
        <v>1834</v>
      </c>
      <c r="E296" s="120" t="s">
        <v>1835</v>
      </c>
      <c r="F296" s="120" t="s">
        <v>1836</v>
      </c>
      <c r="G296" s="120" t="s">
        <v>185</v>
      </c>
      <c r="H296" s="120" t="s">
        <v>207</v>
      </c>
      <c r="I296" s="121">
        <v>0.4</v>
      </c>
      <c r="M296" s="120" t="s">
        <v>528</v>
      </c>
      <c r="N296" s="120" t="s">
        <v>109</v>
      </c>
      <c r="O296" s="120">
        <v>40</v>
      </c>
      <c r="P296" s="120" t="s">
        <v>102</v>
      </c>
      <c r="Q296" s="120" t="s">
        <v>102</v>
      </c>
      <c r="R296" t="str">
        <f>IFERROR(VLOOKUP(S296,'[1]Effects Code'!$C:$D,2,FALSE), S296)</f>
        <v>Mortality</v>
      </c>
      <c r="S296" s="120" t="s">
        <v>184</v>
      </c>
      <c r="T296" s="120">
        <v>4</v>
      </c>
      <c r="U296" s="120" t="s">
        <v>122</v>
      </c>
      <c r="V296" s="120" t="str">
        <f t="shared" si="4"/>
        <v>Bothidae, 4</v>
      </c>
      <c r="W296" s="120" t="s">
        <v>615</v>
      </c>
      <c r="X296" s="120">
        <v>84362</v>
      </c>
      <c r="Y296" s="123">
        <v>1255408</v>
      </c>
      <c r="Z296" s="120">
        <v>1993</v>
      </c>
      <c r="AA296" s="120" t="s">
        <v>1837</v>
      </c>
      <c r="AB296" s="120" t="s">
        <v>1838</v>
      </c>
      <c r="AC296" s="120" t="s">
        <v>1839</v>
      </c>
      <c r="AD296" s="121">
        <v>0.4</v>
      </c>
      <c r="AE296" s="121"/>
      <c r="AF296" s="120" t="s">
        <v>528</v>
      </c>
      <c r="AI296" s="120">
        <v>1874</v>
      </c>
      <c r="AL296" s="120" t="s">
        <v>1504</v>
      </c>
      <c r="AM296" s="120" t="s">
        <v>110</v>
      </c>
      <c r="AN296" s="120" t="s">
        <v>1439</v>
      </c>
      <c r="AO296" s="120" t="s">
        <v>525</v>
      </c>
      <c r="AP296" s="120" t="s">
        <v>119</v>
      </c>
      <c r="AQ296" s="120" t="s">
        <v>615</v>
      </c>
      <c r="AR296" s="120">
        <v>333415</v>
      </c>
      <c r="AT296" s="120">
        <v>96</v>
      </c>
      <c r="AY296" s="120" t="s">
        <v>276</v>
      </c>
      <c r="BE296" s="120" t="s">
        <v>123</v>
      </c>
      <c r="BF296" s="120" t="s">
        <v>207</v>
      </c>
      <c r="BG296" s="120">
        <v>1</v>
      </c>
      <c r="BL296" s="120" t="s">
        <v>124</v>
      </c>
      <c r="BM296" s="120" t="s">
        <v>207</v>
      </c>
      <c r="BN296" s="120">
        <v>0.4</v>
      </c>
      <c r="BT296" s="121"/>
      <c r="BV296" s="121"/>
      <c r="CD296" s="121"/>
      <c r="CN296" s="120" t="s">
        <v>125</v>
      </c>
      <c r="CU296" s="120" t="s">
        <v>126</v>
      </c>
      <c r="CV296" s="120" t="s">
        <v>1344</v>
      </c>
      <c r="CW296" s="120" t="s">
        <v>1988</v>
      </c>
    </row>
    <row r="297" spans="1:101" x14ac:dyDescent="0.3">
      <c r="A297" s="120" t="s">
        <v>1332</v>
      </c>
      <c r="B297" s="120" t="s">
        <v>1367</v>
      </c>
      <c r="C297" s="120" t="s">
        <v>1368</v>
      </c>
      <c r="D297" s="120" t="s">
        <v>1457</v>
      </c>
      <c r="E297" s="120" t="s">
        <v>1458</v>
      </c>
      <c r="F297" s="120" t="s">
        <v>1459</v>
      </c>
      <c r="G297" s="120" t="s">
        <v>185</v>
      </c>
      <c r="I297" s="121">
        <v>0.4</v>
      </c>
      <c r="M297" s="120" t="s">
        <v>528</v>
      </c>
      <c r="N297" s="120" t="s">
        <v>109</v>
      </c>
      <c r="O297" s="120">
        <v>100</v>
      </c>
      <c r="P297" s="120" t="s">
        <v>102</v>
      </c>
      <c r="Q297" s="120" t="s">
        <v>102</v>
      </c>
      <c r="R297" t="str">
        <f>IFERROR(VLOOKUP(S297,'[1]Effects Code'!$C:$D,2,FALSE), S297)</f>
        <v>Mortality</v>
      </c>
      <c r="S297" s="120" t="s">
        <v>184</v>
      </c>
      <c r="T297" s="120">
        <v>4</v>
      </c>
      <c r="U297" s="120" t="s">
        <v>122</v>
      </c>
      <c r="V297" s="120" t="str">
        <f t="shared" si="4"/>
        <v>Salmonidae, 4</v>
      </c>
      <c r="W297" s="120" t="s">
        <v>526</v>
      </c>
      <c r="X297" s="120">
        <v>13000</v>
      </c>
      <c r="Y297" s="123">
        <v>1151666</v>
      </c>
      <c r="Z297" s="120">
        <v>1965</v>
      </c>
      <c r="AA297" s="120" t="s">
        <v>1793</v>
      </c>
      <c r="AB297" s="120" t="s">
        <v>1794</v>
      </c>
      <c r="AC297" s="120" t="s">
        <v>1795</v>
      </c>
      <c r="AD297" s="121">
        <v>0.4</v>
      </c>
      <c r="AE297" s="121"/>
      <c r="AF297" s="120" t="s">
        <v>528</v>
      </c>
      <c r="AI297" s="120">
        <v>4</v>
      </c>
      <c r="AM297" s="120" t="s">
        <v>110</v>
      </c>
      <c r="AN297" s="120" t="s">
        <v>1377</v>
      </c>
      <c r="AO297" s="120" t="s">
        <v>525</v>
      </c>
      <c r="AP297" s="120" t="s">
        <v>119</v>
      </c>
      <c r="AQ297" s="120" t="s">
        <v>526</v>
      </c>
      <c r="AR297" s="120">
        <v>333415</v>
      </c>
      <c r="AT297" s="120">
        <v>96</v>
      </c>
      <c r="AY297" s="120" t="s">
        <v>276</v>
      </c>
      <c r="BE297" s="120" t="s">
        <v>158</v>
      </c>
      <c r="BG297" s="120">
        <v>400</v>
      </c>
      <c r="BI297" s="120">
        <v>230</v>
      </c>
      <c r="BK297" s="120">
        <v>700</v>
      </c>
      <c r="BL297" s="120" t="s">
        <v>544</v>
      </c>
      <c r="BN297" s="120">
        <v>400</v>
      </c>
      <c r="BP297" s="120">
        <v>230</v>
      </c>
      <c r="BR297" s="120">
        <v>700</v>
      </c>
      <c r="BT297" s="121">
        <v>0.23</v>
      </c>
      <c r="BV297" s="121">
        <v>0.7</v>
      </c>
      <c r="CD297" s="121"/>
      <c r="CN297" s="120" t="s">
        <v>125</v>
      </c>
      <c r="CU297" s="120" t="s">
        <v>126</v>
      </c>
      <c r="CV297" s="120" t="s">
        <v>545</v>
      </c>
      <c r="CW297" s="120" t="s">
        <v>1989</v>
      </c>
    </row>
    <row r="298" spans="1:101" x14ac:dyDescent="0.3">
      <c r="A298" s="120" t="s">
        <v>1332</v>
      </c>
      <c r="B298" s="120" t="s">
        <v>1430</v>
      </c>
      <c r="C298" s="120" t="s">
        <v>1431</v>
      </c>
      <c r="D298" s="120" t="s">
        <v>1432</v>
      </c>
      <c r="E298" s="120" t="s">
        <v>1433</v>
      </c>
      <c r="F298" s="120" t="s">
        <v>1434</v>
      </c>
      <c r="G298" s="120" t="s">
        <v>251</v>
      </c>
      <c r="I298" s="121">
        <v>0.4</v>
      </c>
      <c r="J298" s="120" t="s">
        <v>136</v>
      </c>
      <c r="L298" s="120">
        <v>0.8</v>
      </c>
      <c r="M298" s="120" t="s">
        <v>528</v>
      </c>
      <c r="N298" s="120" t="s">
        <v>109</v>
      </c>
      <c r="O298" s="120">
        <v>98</v>
      </c>
      <c r="P298" s="120" t="s">
        <v>154</v>
      </c>
      <c r="Q298" s="120" t="s">
        <v>300</v>
      </c>
      <c r="R298" t="str">
        <f>IFERROR(VLOOKUP(S298,'[1]Effects Code'!$C:$D,2,FALSE), S298)</f>
        <v>Abnormal</v>
      </c>
      <c r="S298" s="120" t="s">
        <v>301</v>
      </c>
      <c r="T298" s="120">
        <v>2</v>
      </c>
      <c r="U298" s="120" t="s">
        <v>122</v>
      </c>
      <c r="V298" s="120" t="str">
        <f t="shared" si="4"/>
        <v>Scophthalmidae, 2</v>
      </c>
      <c r="W298" s="120" t="s">
        <v>615</v>
      </c>
      <c r="X298" s="120">
        <v>160292</v>
      </c>
      <c r="Y298" s="123">
        <v>2054048</v>
      </c>
      <c r="Z298" s="120">
        <v>2012</v>
      </c>
      <c r="AA298" s="120" t="s">
        <v>1843</v>
      </c>
      <c r="AB298" s="120" t="s">
        <v>1844</v>
      </c>
      <c r="AC298" s="120" t="s">
        <v>1845</v>
      </c>
      <c r="AD298" s="121">
        <v>0.4</v>
      </c>
      <c r="AE298" s="120">
        <v>0.8</v>
      </c>
      <c r="AF298" s="120" t="s">
        <v>528</v>
      </c>
      <c r="AG298" s="120" t="s">
        <v>314</v>
      </c>
      <c r="AI298" s="120">
        <v>1977</v>
      </c>
      <c r="AJ298" s="120">
        <v>72</v>
      </c>
      <c r="AK298" s="120" t="s">
        <v>1438</v>
      </c>
      <c r="AL298" s="120" t="s">
        <v>148</v>
      </c>
      <c r="AM298" s="120" t="s">
        <v>110</v>
      </c>
      <c r="AN298" s="120" t="s">
        <v>1439</v>
      </c>
      <c r="AO298" s="120" t="s">
        <v>525</v>
      </c>
      <c r="AP298" s="120" t="s">
        <v>119</v>
      </c>
      <c r="AQ298" s="120" t="s">
        <v>615</v>
      </c>
      <c r="AR298" s="120">
        <v>333415</v>
      </c>
      <c r="AT298" s="120">
        <v>48</v>
      </c>
      <c r="AY298" s="120" t="s">
        <v>276</v>
      </c>
      <c r="BE298" s="120" t="s">
        <v>158</v>
      </c>
      <c r="BG298" s="120">
        <v>400</v>
      </c>
      <c r="BL298" s="120" t="s">
        <v>544</v>
      </c>
      <c r="BN298" s="120">
        <v>400</v>
      </c>
      <c r="BX298" s="120">
        <v>800</v>
      </c>
      <c r="CD298" s="120">
        <v>800</v>
      </c>
      <c r="CN298" s="120" t="s">
        <v>125</v>
      </c>
      <c r="CO298" s="120" t="s">
        <v>1846</v>
      </c>
      <c r="CU298" s="120" t="s">
        <v>126</v>
      </c>
      <c r="CV298" s="120" t="s">
        <v>1344</v>
      </c>
      <c r="CW298" s="120" t="s">
        <v>1847</v>
      </c>
    </row>
    <row r="299" spans="1:101" x14ac:dyDescent="0.3">
      <c r="A299" s="120" t="s">
        <v>1332</v>
      </c>
      <c r="B299" s="120" t="s">
        <v>1367</v>
      </c>
      <c r="C299" s="120" t="s">
        <v>1368</v>
      </c>
      <c r="D299" s="120" t="s">
        <v>1457</v>
      </c>
      <c r="E299" s="120" t="s">
        <v>1458</v>
      </c>
      <c r="F299" s="120" t="s">
        <v>1459</v>
      </c>
      <c r="G299" s="120" t="s">
        <v>185</v>
      </c>
      <c r="I299" s="121">
        <v>0.42</v>
      </c>
      <c r="M299" s="120" t="s">
        <v>528</v>
      </c>
      <c r="N299" s="120" t="s">
        <v>109</v>
      </c>
      <c r="O299" s="120">
        <v>100</v>
      </c>
      <c r="P299" s="120" t="s">
        <v>102</v>
      </c>
      <c r="Q299" s="120" t="s">
        <v>102</v>
      </c>
      <c r="R299" t="str">
        <f>IFERROR(VLOOKUP(S299,'[1]Effects Code'!$C:$D,2,FALSE), S299)</f>
        <v>Mortality</v>
      </c>
      <c r="S299" s="120" t="s">
        <v>184</v>
      </c>
      <c r="T299" s="120">
        <v>3</v>
      </c>
      <c r="U299" s="120" t="s">
        <v>122</v>
      </c>
      <c r="V299" s="120" t="str">
        <f t="shared" si="4"/>
        <v>Salmonidae, 3</v>
      </c>
      <c r="W299" s="120" t="s">
        <v>526</v>
      </c>
      <c r="X299" s="120">
        <v>13000</v>
      </c>
      <c r="Y299" s="123">
        <v>1151665</v>
      </c>
      <c r="Z299" s="120">
        <v>1965</v>
      </c>
      <c r="AA299" s="120" t="s">
        <v>1793</v>
      </c>
      <c r="AB299" s="120" t="s">
        <v>1794</v>
      </c>
      <c r="AC299" s="120" t="s">
        <v>1795</v>
      </c>
      <c r="AD299" s="121">
        <v>0.42</v>
      </c>
      <c r="AE299" s="121"/>
      <c r="AF299" s="120" t="s">
        <v>528</v>
      </c>
      <c r="AI299" s="120">
        <v>4</v>
      </c>
      <c r="AM299" s="120" t="s">
        <v>110</v>
      </c>
      <c r="AN299" s="120" t="s">
        <v>1377</v>
      </c>
      <c r="AO299" s="120" t="s">
        <v>525</v>
      </c>
      <c r="AP299" s="120" t="s">
        <v>119</v>
      </c>
      <c r="AQ299" s="120" t="s">
        <v>526</v>
      </c>
      <c r="AR299" s="120">
        <v>333415</v>
      </c>
      <c r="AT299" s="120">
        <v>72</v>
      </c>
      <c r="AY299" s="120" t="s">
        <v>276</v>
      </c>
      <c r="BE299" s="120" t="s">
        <v>158</v>
      </c>
      <c r="BG299" s="120">
        <v>420</v>
      </c>
      <c r="BI299" s="120">
        <v>210</v>
      </c>
      <c r="BK299" s="120">
        <v>1030</v>
      </c>
      <c r="BL299" s="120" t="s">
        <v>544</v>
      </c>
      <c r="BN299" s="120">
        <v>420</v>
      </c>
      <c r="BP299" s="120">
        <v>210</v>
      </c>
      <c r="BR299" s="120">
        <v>1030</v>
      </c>
      <c r="BT299" s="121">
        <v>0.21</v>
      </c>
      <c r="BV299" s="121">
        <v>1.03</v>
      </c>
      <c r="CD299" s="121"/>
      <c r="CN299" s="120" t="s">
        <v>125</v>
      </c>
      <c r="CU299" s="120" t="s">
        <v>126</v>
      </c>
      <c r="CV299" s="120" t="s">
        <v>545</v>
      </c>
      <c r="CW299" s="120" t="s">
        <v>1989</v>
      </c>
    </row>
    <row r="300" spans="1:101" x14ac:dyDescent="0.3">
      <c r="A300" s="120" t="s">
        <v>1332</v>
      </c>
      <c r="B300" s="120" t="s">
        <v>1544</v>
      </c>
      <c r="C300" s="120" t="s">
        <v>1545</v>
      </c>
      <c r="D300" s="120" t="s">
        <v>1546</v>
      </c>
      <c r="E300" s="120" t="s">
        <v>1547</v>
      </c>
      <c r="F300" s="120" t="s">
        <v>1548</v>
      </c>
      <c r="G300" s="120" t="s">
        <v>185</v>
      </c>
      <c r="I300" s="121">
        <v>0.44</v>
      </c>
      <c r="M300" s="120" t="s">
        <v>528</v>
      </c>
      <c r="N300" s="120" t="s">
        <v>109</v>
      </c>
      <c r="O300" s="120">
        <v>92.5</v>
      </c>
      <c r="P300" s="120" t="s">
        <v>102</v>
      </c>
      <c r="Q300" s="120" t="s">
        <v>102</v>
      </c>
      <c r="R300" t="str">
        <f>IFERROR(VLOOKUP(S300,'[1]Effects Code'!$C:$D,2,FALSE), S300)</f>
        <v>Mortality</v>
      </c>
      <c r="S300" s="120" t="s">
        <v>184</v>
      </c>
      <c r="T300" s="120">
        <v>4</v>
      </c>
      <c r="U300" s="120" t="s">
        <v>122</v>
      </c>
      <c r="V300" s="120" t="str">
        <f t="shared" si="4"/>
        <v>Centrarchidae, 4</v>
      </c>
      <c r="W300" s="120" t="s">
        <v>526</v>
      </c>
      <c r="X300" s="120">
        <v>664</v>
      </c>
      <c r="Y300" s="123">
        <v>1018806</v>
      </c>
      <c r="Z300" s="120">
        <v>1977</v>
      </c>
      <c r="AA300" s="120" t="s">
        <v>1399</v>
      </c>
      <c r="AB300" s="120" t="s">
        <v>1400</v>
      </c>
      <c r="AC300" s="120" t="s">
        <v>1990</v>
      </c>
      <c r="AD300" s="121">
        <v>0.44</v>
      </c>
      <c r="AE300" s="121"/>
      <c r="AF300" s="120" t="s">
        <v>528</v>
      </c>
      <c r="AG300" s="120" t="s">
        <v>314</v>
      </c>
      <c r="AH300" s="120" t="s">
        <v>397</v>
      </c>
      <c r="AI300" s="120">
        <v>2</v>
      </c>
      <c r="AJ300" s="120">
        <v>1</v>
      </c>
      <c r="AK300" s="120" t="s">
        <v>512</v>
      </c>
      <c r="AM300" s="120" t="s">
        <v>110</v>
      </c>
      <c r="AN300" s="120" t="s">
        <v>1491</v>
      </c>
      <c r="AO300" s="120" t="s">
        <v>525</v>
      </c>
      <c r="AP300" s="120" t="s">
        <v>119</v>
      </c>
      <c r="AQ300" s="120" t="s">
        <v>526</v>
      </c>
      <c r="AR300" s="120">
        <v>333415</v>
      </c>
      <c r="AT300" s="120">
        <v>96</v>
      </c>
      <c r="AY300" s="120" t="s">
        <v>276</v>
      </c>
      <c r="BE300" s="120" t="s">
        <v>158</v>
      </c>
      <c r="BG300" s="120">
        <v>440</v>
      </c>
      <c r="BI300" s="120">
        <v>310</v>
      </c>
      <c r="BK300" s="120">
        <v>620</v>
      </c>
      <c r="BL300" s="120" t="s">
        <v>544</v>
      </c>
      <c r="BN300" s="120">
        <v>440</v>
      </c>
      <c r="BP300" s="120">
        <v>310</v>
      </c>
      <c r="BR300" s="120">
        <v>620</v>
      </c>
      <c r="BT300" s="121">
        <v>0.31</v>
      </c>
      <c r="BV300" s="121">
        <v>0.62</v>
      </c>
      <c r="CD300" s="121"/>
      <c r="CN300" s="120" t="s">
        <v>176</v>
      </c>
      <c r="CU300" s="120" t="s">
        <v>126</v>
      </c>
      <c r="CV300" s="120" t="s">
        <v>123</v>
      </c>
      <c r="CW300" s="120" t="s">
        <v>1991</v>
      </c>
    </row>
    <row r="301" spans="1:101" x14ac:dyDescent="0.3">
      <c r="A301" s="120" t="s">
        <v>1332</v>
      </c>
      <c r="B301" s="120" t="s">
        <v>1367</v>
      </c>
      <c r="C301" s="120" t="s">
        <v>1395</v>
      </c>
      <c r="D301" s="120" t="s">
        <v>1396</v>
      </c>
      <c r="E301" s="120" t="s">
        <v>1397</v>
      </c>
      <c r="F301" s="120" t="s">
        <v>1398</v>
      </c>
      <c r="G301" s="120" t="s">
        <v>185</v>
      </c>
      <c r="I301" s="121">
        <v>0.45</v>
      </c>
      <c r="M301" s="120" t="s">
        <v>528</v>
      </c>
      <c r="N301" s="120" t="s">
        <v>109</v>
      </c>
      <c r="O301" s="120">
        <v>92.5</v>
      </c>
      <c r="P301" s="120" t="s">
        <v>102</v>
      </c>
      <c r="Q301" s="120" t="s">
        <v>102</v>
      </c>
      <c r="R301" t="str">
        <f>IFERROR(VLOOKUP(S301,'[1]Effects Code'!$C:$D,2,FALSE), S301)</f>
        <v>Mortality</v>
      </c>
      <c r="S301" s="120" t="s">
        <v>184</v>
      </c>
      <c r="T301" s="120">
        <v>4</v>
      </c>
      <c r="U301" s="120" t="s">
        <v>122</v>
      </c>
      <c r="V301" s="120" t="str">
        <f t="shared" si="4"/>
        <v>Salmonidae, 4</v>
      </c>
      <c r="W301" s="120" t="s">
        <v>526</v>
      </c>
      <c r="X301" s="120">
        <v>664</v>
      </c>
      <c r="Y301" s="123">
        <v>1018808</v>
      </c>
      <c r="Z301" s="120">
        <v>1977</v>
      </c>
      <c r="AA301" s="120" t="s">
        <v>1399</v>
      </c>
      <c r="AB301" s="120" t="s">
        <v>1400</v>
      </c>
      <c r="AC301" s="120" t="s">
        <v>1990</v>
      </c>
      <c r="AD301" s="121">
        <v>0.45</v>
      </c>
      <c r="AE301" s="121"/>
      <c r="AF301" s="120" t="s">
        <v>528</v>
      </c>
      <c r="AG301" s="120" t="s">
        <v>314</v>
      </c>
      <c r="AH301" s="120" t="s">
        <v>397</v>
      </c>
      <c r="AI301" s="120">
        <v>3</v>
      </c>
      <c r="AJ301" s="120">
        <v>1</v>
      </c>
      <c r="AK301" s="120" t="s">
        <v>512</v>
      </c>
      <c r="AM301" s="120" t="s">
        <v>110</v>
      </c>
      <c r="AN301" s="120" t="s">
        <v>1377</v>
      </c>
      <c r="AO301" s="120" t="s">
        <v>525</v>
      </c>
      <c r="AP301" s="120" t="s">
        <v>119</v>
      </c>
      <c r="AQ301" s="120" t="s">
        <v>526</v>
      </c>
      <c r="AR301" s="120">
        <v>333415</v>
      </c>
      <c r="AT301" s="120">
        <v>96</v>
      </c>
      <c r="AY301" s="120" t="s">
        <v>276</v>
      </c>
      <c r="BE301" s="120" t="s">
        <v>158</v>
      </c>
      <c r="BG301" s="120">
        <v>450</v>
      </c>
      <c r="BI301" s="120">
        <v>320</v>
      </c>
      <c r="BK301" s="120">
        <v>630</v>
      </c>
      <c r="BL301" s="120" t="s">
        <v>544</v>
      </c>
      <c r="BN301" s="120">
        <v>450</v>
      </c>
      <c r="BP301" s="120">
        <v>320</v>
      </c>
      <c r="BR301" s="120">
        <v>630</v>
      </c>
      <c r="BT301" s="121">
        <v>0.32</v>
      </c>
      <c r="BV301" s="121">
        <v>0.63</v>
      </c>
      <c r="CD301" s="121"/>
      <c r="CN301" s="120" t="s">
        <v>125</v>
      </c>
      <c r="CU301" s="120" t="s">
        <v>126</v>
      </c>
      <c r="CV301" s="120" t="s">
        <v>545</v>
      </c>
      <c r="CW301" s="120" t="s">
        <v>1992</v>
      </c>
    </row>
    <row r="302" spans="1:101" x14ac:dyDescent="0.3">
      <c r="A302" s="120" t="s">
        <v>1332</v>
      </c>
      <c r="B302" s="120" t="s">
        <v>1544</v>
      </c>
      <c r="C302" s="120" t="s">
        <v>1545</v>
      </c>
      <c r="D302" s="120" t="s">
        <v>1546</v>
      </c>
      <c r="E302" s="120" t="s">
        <v>1547</v>
      </c>
      <c r="F302" s="120" t="s">
        <v>1548</v>
      </c>
      <c r="G302" s="120" t="s">
        <v>185</v>
      </c>
      <c r="I302" s="121">
        <v>0.48</v>
      </c>
      <c r="M302" s="120" t="s">
        <v>528</v>
      </c>
      <c r="N302" s="120" t="s">
        <v>109</v>
      </c>
      <c r="O302" s="120">
        <v>92.5</v>
      </c>
      <c r="P302" s="120" t="s">
        <v>102</v>
      </c>
      <c r="Q302" s="120" t="s">
        <v>102</v>
      </c>
      <c r="R302" t="str">
        <f>IFERROR(VLOOKUP(S302,'[1]Effects Code'!$C:$D,2,FALSE), S302)</f>
        <v>Mortality</v>
      </c>
      <c r="S302" s="120" t="s">
        <v>184</v>
      </c>
      <c r="T302" s="120">
        <v>4</v>
      </c>
      <c r="U302" s="120" t="s">
        <v>122</v>
      </c>
      <c r="V302" s="120" t="str">
        <f t="shared" si="4"/>
        <v>Centrarchidae, 4</v>
      </c>
      <c r="W302" s="120" t="s">
        <v>526</v>
      </c>
      <c r="X302" s="120">
        <v>664</v>
      </c>
      <c r="Y302" s="123">
        <v>1018805</v>
      </c>
      <c r="Z302" s="120">
        <v>1977</v>
      </c>
      <c r="AA302" s="120" t="s">
        <v>1399</v>
      </c>
      <c r="AB302" s="120" t="s">
        <v>1400</v>
      </c>
      <c r="AC302" s="120" t="s">
        <v>1990</v>
      </c>
      <c r="AD302" s="121">
        <v>0.48</v>
      </c>
      <c r="AE302" s="121"/>
      <c r="AF302" s="120" t="s">
        <v>528</v>
      </c>
      <c r="AG302" s="120" t="s">
        <v>314</v>
      </c>
      <c r="AH302" s="120" t="s">
        <v>397</v>
      </c>
      <c r="AI302" s="120">
        <v>2</v>
      </c>
      <c r="AJ302" s="120">
        <v>1</v>
      </c>
      <c r="AK302" s="120" t="s">
        <v>512</v>
      </c>
      <c r="AM302" s="120" t="s">
        <v>110</v>
      </c>
      <c r="AN302" s="120" t="s">
        <v>1491</v>
      </c>
      <c r="AO302" s="120" t="s">
        <v>525</v>
      </c>
      <c r="AP302" s="120" t="s">
        <v>119</v>
      </c>
      <c r="AQ302" s="120" t="s">
        <v>526</v>
      </c>
      <c r="AR302" s="120">
        <v>333415</v>
      </c>
      <c r="AT302" s="120">
        <v>96</v>
      </c>
      <c r="AY302" s="120" t="s">
        <v>276</v>
      </c>
      <c r="BE302" s="120" t="s">
        <v>158</v>
      </c>
      <c r="BG302" s="120">
        <v>480</v>
      </c>
      <c r="BI302" s="120">
        <v>340</v>
      </c>
      <c r="BK302" s="120">
        <v>670</v>
      </c>
      <c r="BL302" s="120" t="s">
        <v>544</v>
      </c>
      <c r="BN302" s="120">
        <v>480</v>
      </c>
      <c r="BP302" s="120">
        <v>340</v>
      </c>
      <c r="BR302" s="120">
        <v>670</v>
      </c>
      <c r="BT302" s="121">
        <v>0.34</v>
      </c>
      <c r="BV302" s="121">
        <v>0.67</v>
      </c>
      <c r="CD302" s="121"/>
      <c r="CN302" s="120" t="s">
        <v>176</v>
      </c>
      <c r="CU302" s="120" t="s">
        <v>126</v>
      </c>
      <c r="CV302" s="120" t="s">
        <v>123</v>
      </c>
      <c r="CW302" s="120" t="s">
        <v>1993</v>
      </c>
    </row>
    <row r="303" spans="1:101" x14ac:dyDescent="0.3">
      <c r="A303" s="120" t="s">
        <v>1332</v>
      </c>
      <c r="B303" s="120" t="s">
        <v>1333</v>
      </c>
      <c r="C303" s="120" t="s">
        <v>1659</v>
      </c>
      <c r="D303" s="120" t="s">
        <v>1660</v>
      </c>
      <c r="E303" s="120" t="s">
        <v>1661</v>
      </c>
      <c r="F303" s="120" t="s">
        <v>1662</v>
      </c>
      <c r="G303" s="120" t="s">
        <v>1651</v>
      </c>
      <c r="I303" s="121">
        <v>0.48</v>
      </c>
      <c r="M303" s="120" t="s">
        <v>528</v>
      </c>
      <c r="N303" s="120" t="s">
        <v>109</v>
      </c>
      <c r="O303" s="120">
        <v>60</v>
      </c>
      <c r="P303" s="120" t="s">
        <v>102</v>
      </c>
      <c r="Q303" s="120" t="s">
        <v>102</v>
      </c>
      <c r="R303" t="str">
        <f>IFERROR(VLOOKUP(S303,'[1]Effects Code'!$C:$D,2,FALSE), S303)</f>
        <v>Mortality</v>
      </c>
      <c r="S303" s="120" t="s">
        <v>184</v>
      </c>
      <c r="T303" s="120">
        <v>4</v>
      </c>
      <c r="U303" s="120" t="s">
        <v>122</v>
      </c>
      <c r="V303" s="120" t="str">
        <f t="shared" si="4"/>
        <v>Cyprinidae, 4</v>
      </c>
      <c r="W303" s="120" t="s">
        <v>526</v>
      </c>
      <c r="X303" s="120">
        <v>153779</v>
      </c>
      <c r="Y303" s="123">
        <v>1338875</v>
      </c>
      <c r="Z303" s="120">
        <v>2010</v>
      </c>
      <c r="AA303" s="120" t="s">
        <v>1663</v>
      </c>
      <c r="AB303" s="120" t="s">
        <v>1664</v>
      </c>
      <c r="AC303" s="120" t="s">
        <v>1665</v>
      </c>
      <c r="AD303" s="121">
        <v>0.48</v>
      </c>
      <c r="AE303" s="121"/>
      <c r="AF303" s="120" t="s">
        <v>528</v>
      </c>
      <c r="AH303" s="120" t="s">
        <v>147</v>
      </c>
      <c r="AI303" s="120">
        <v>1025</v>
      </c>
      <c r="AL303" s="120" t="s">
        <v>1516</v>
      </c>
      <c r="AM303" s="120" t="s">
        <v>110</v>
      </c>
      <c r="AN303" s="120" t="s">
        <v>1342</v>
      </c>
      <c r="AO303" s="120" t="s">
        <v>525</v>
      </c>
      <c r="AP303" s="120" t="s">
        <v>119</v>
      </c>
      <c r="AQ303" s="120" t="s">
        <v>526</v>
      </c>
      <c r="AR303" s="120">
        <v>333415</v>
      </c>
      <c r="AT303" s="120">
        <v>96</v>
      </c>
      <c r="AY303" s="120" t="s">
        <v>276</v>
      </c>
      <c r="BE303" s="120" t="s">
        <v>123</v>
      </c>
      <c r="BG303" s="120">
        <v>0.8</v>
      </c>
      <c r="BL303" s="120" t="s">
        <v>124</v>
      </c>
      <c r="BN303" s="121">
        <v>0.48</v>
      </c>
      <c r="CD303" s="121"/>
      <c r="CM303" s="120">
        <v>4</v>
      </c>
      <c r="CN303" s="120" t="s">
        <v>125</v>
      </c>
      <c r="CU303" s="120" t="s">
        <v>126</v>
      </c>
      <c r="CV303" s="120" t="s">
        <v>545</v>
      </c>
      <c r="CW303" s="120" t="s">
        <v>1666</v>
      </c>
    </row>
    <row r="304" spans="1:101" x14ac:dyDescent="0.3">
      <c r="A304" s="120" t="s">
        <v>1414</v>
      </c>
      <c r="B304" s="120" t="s">
        <v>1448</v>
      </c>
      <c r="C304" s="120" t="s">
        <v>1994</v>
      </c>
      <c r="D304" s="120" t="s">
        <v>1995</v>
      </c>
      <c r="E304" s="120" t="s">
        <v>1996</v>
      </c>
      <c r="F304" s="120" t="s">
        <v>1997</v>
      </c>
      <c r="G304" s="120" t="s">
        <v>157</v>
      </c>
      <c r="I304" s="121">
        <v>0.4965</v>
      </c>
      <c r="J304" s="120" t="s">
        <v>143</v>
      </c>
      <c r="L304" s="121">
        <v>4.9649999999999999</v>
      </c>
      <c r="M304" s="120" t="s">
        <v>528</v>
      </c>
      <c r="N304" s="120" t="s">
        <v>109</v>
      </c>
      <c r="O304" s="120">
        <v>99.3</v>
      </c>
      <c r="P304" s="120" t="s">
        <v>245</v>
      </c>
      <c r="Q304" s="120" t="s">
        <v>245</v>
      </c>
      <c r="R304" t="str">
        <f>IFERROR(VLOOKUP(S304,'[1]Effects Code'!$C:$D,2,FALSE), S304)</f>
        <v>Activity, general</v>
      </c>
      <c r="S304" s="120" t="s">
        <v>1998</v>
      </c>
      <c r="T304" s="120">
        <v>4</v>
      </c>
      <c r="U304" s="120" t="s">
        <v>122</v>
      </c>
      <c r="V304" s="120" t="str">
        <f t="shared" si="4"/>
        <v>Ranidae, 4</v>
      </c>
      <c r="W304" s="120" t="s">
        <v>526</v>
      </c>
      <c r="X304" s="120">
        <v>118706</v>
      </c>
      <c r="Y304" s="123">
        <v>1338604</v>
      </c>
      <c r="Z304" s="120">
        <v>2006</v>
      </c>
      <c r="AA304" s="120" t="s">
        <v>1999</v>
      </c>
      <c r="AB304" s="120" t="s">
        <v>2000</v>
      </c>
      <c r="AC304" s="120" t="s">
        <v>2001</v>
      </c>
      <c r="AD304" s="121">
        <v>0.4965</v>
      </c>
      <c r="AE304" s="121">
        <v>4.9649999999999999</v>
      </c>
      <c r="AF304" s="120" t="s">
        <v>528</v>
      </c>
      <c r="AH304" s="120" t="s">
        <v>397</v>
      </c>
      <c r="AI304" s="120">
        <v>17201</v>
      </c>
      <c r="AJ304" s="120" t="s">
        <v>2002</v>
      </c>
      <c r="AK304" s="120" t="s">
        <v>1424</v>
      </c>
      <c r="AL304" s="120" t="s">
        <v>1446</v>
      </c>
      <c r="AM304" s="120" t="s">
        <v>110</v>
      </c>
      <c r="AN304" s="120" t="s">
        <v>1425</v>
      </c>
      <c r="AO304" s="120" t="s">
        <v>525</v>
      </c>
      <c r="AP304" s="120" t="s">
        <v>119</v>
      </c>
      <c r="AQ304" s="120" t="s">
        <v>526</v>
      </c>
      <c r="AR304" s="120">
        <v>333415</v>
      </c>
      <c r="AT304" s="120">
        <v>4</v>
      </c>
      <c r="AY304" s="120" t="s">
        <v>122</v>
      </c>
      <c r="BE304" s="120" t="s">
        <v>123</v>
      </c>
      <c r="BG304" s="120">
        <v>500</v>
      </c>
      <c r="BL304" s="120" t="s">
        <v>544</v>
      </c>
      <c r="BN304" s="121">
        <v>496.5</v>
      </c>
      <c r="BX304" s="120">
        <v>5000</v>
      </c>
      <c r="CD304" s="121">
        <v>4965</v>
      </c>
      <c r="CM304" s="120">
        <v>3</v>
      </c>
      <c r="CN304" s="120" t="s">
        <v>125</v>
      </c>
      <c r="CU304" s="120" t="s">
        <v>126</v>
      </c>
      <c r="CV304" s="120" t="s">
        <v>545</v>
      </c>
      <c r="CW304" s="120" t="s">
        <v>2003</v>
      </c>
    </row>
    <row r="305" spans="1:101" x14ac:dyDescent="0.3">
      <c r="A305" s="120" t="s">
        <v>1414</v>
      </c>
      <c r="B305" s="120" t="s">
        <v>1441</v>
      </c>
      <c r="C305" s="120" t="s">
        <v>2004</v>
      </c>
      <c r="D305" s="120" t="s">
        <v>2005</v>
      </c>
      <c r="E305" s="120" t="s">
        <v>2006</v>
      </c>
      <c r="F305" s="120" t="s">
        <v>2007</v>
      </c>
      <c r="G305" s="120" t="s">
        <v>157</v>
      </c>
      <c r="I305" s="121">
        <v>0.4965</v>
      </c>
      <c r="J305" s="120" t="s">
        <v>143</v>
      </c>
      <c r="L305" s="121">
        <v>4.9649999999999999</v>
      </c>
      <c r="M305" s="120" t="s">
        <v>528</v>
      </c>
      <c r="N305" s="120" t="s">
        <v>109</v>
      </c>
      <c r="O305" s="120">
        <v>99.3</v>
      </c>
      <c r="P305" s="120" t="s">
        <v>245</v>
      </c>
      <c r="Q305" s="120" t="s">
        <v>245</v>
      </c>
      <c r="R305" t="str">
        <f>IFERROR(VLOOKUP(S305,'[1]Effects Code'!$C:$D,2,FALSE), S305)</f>
        <v>Activity, general</v>
      </c>
      <c r="S305" s="120" t="s">
        <v>1998</v>
      </c>
      <c r="T305" s="120">
        <v>1</v>
      </c>
      <c r="U305" s="120" t="s">
        <v>122</v>
      </c>
      <c r="V305" s="120" t="str">
        <f t="shared" si="4"/>
        <v>Hylidae, 1</v>
      </c>
      <c r="W305" s="120" t="s">
        <v>526</v>
      </c>
      <c r="X305" s="120">
        <v>118706</v>
      </c>
      <c r="Y305" s="123">
        <v>1338607</v>
      </c>
      <c r="Z305" s="120">
        <v>2006</v>
      </c>
      <c r="AA305" s="120" t="s">
        <v>1999</v>
      </c>
      <c r="AB305" s="120" t="s">
        <v>2000</v>
      </c>
      <c r="AC305" s="120" t="s">
        <v>2001</v>
      </c>
      <c r="AD305" s="121">
        <v>0.4965</v>
      </c>
      <c r="AE305" s="121">
        <v>4.9649999999999999</v>
      </c>
      <c r="AF305" s="120" t="s">
        <v>528</v>
      </c>
      <c r="AH305" s="120" t="s">
        <v>397</v>
      </c>
      <c r="AI305" s="120">
        <v>3052</v>
      </c>
      <c r="AJ305" s="120" t="s">
        <v>2002</v>
      </c>
      <c r="AK305" s="120" t="s">
        <v>1424</v>
      </c>
      <c r="AL305" s="120" t="s">
        <v>1446</v>
      </c>
      <c r="AM305" s="120" t="s">
        <v>110</v>
      </c>
      <c r="AN305" s="120" t="s">
        <v>1425</v>
      </c>
      <c r="AO305" s="120" t="s">
        <v>525</v>
      </c>
      <c r="AP305" s="120" t="s">
        <v>119</v>
      </c>
      <c r="AQ305" s="120" t="s">
        <v>526</v>
      </c>
      <c r="AR305" s="120">
        <v>333415</v>
      </c>
      <c r="AT305" s="120">
        <v>1</v>
      </c>
      <c r="AY305" s="120" t="s">
        <v>122</v>
      </c>
      <c r="BE305" s="120" t="s">
        <v>123</v>
      </c>
      <c r="BG305" s="120">
        <v>500</v>
      </c>
      <c r="BL305" s="120" t="s">
        <v>544</v>
      </c>
      <c r="BN305" s="121">
        <v>496.5</v>
      </c>
      <c r="BX305" s="120">
        <v>5000</v>
      </c>
      <c r="CD305" s="121">
        <v>4965</v>
      </c>
      <c r="CM305" s="120">
        <v>3</v>
      </c>
      <c r="CN305" s="120" t="s">
        <v>125</v>
      </c>
      <c r="CU305" s="120" t="s">
        <v>126</v>
      </c>
      <c r="CV305" s="120" t="s">
        <v>545</v>
      </c>
      <c r="CW305" s="120" t="s">
        <v>2003</v>
      </c>
    </row>
    <row r="306" spans="1:101" x14ac:dyDescent="0.3">
      <c r="A306" s="120" t="s">
        <v>1332</v>
      </c>
      <c r="B306" s="120" t="s">
        <v>1333</v>
      </c>
      <c r="C306" s="120" t="s">
        <v>1401</v>
      </c>
      <c r="D306" s="120" t="s">
        <v>1402</v>
      </c>
      <c r="E306" s="120" t="s">
        <v>1403</v>
      </c>
      <c r="F306" s="120" t="s">
        <v>1404</v>
      </c>
      <c r="G306" s="120" t="s">
        <v>157</v>
      </c>
      <c r="I306" s="121">
        <v>0.5</v>
      </c>
      <c r="J306" s="120" t="s">
        <v>143</v>
      </c>
      <c r="L306" s="121">
        <v>1</v>
      </c>
      <c r="M306" s="120" t="s">
        <v>528</v>
      </c>
      <c r="N306" s="120" t="s">
        <v>109</v>
      </c>
      <c r="O306" s="120">
        <v>100</v>
      </c>
      <c r="P306" s="120" t="s">
        <v>102</v>
      </c>
      <c r="Q306" s="120" t="s">
        <v>102</v>
      </c>
      <c r="R306" t="str">
        <f>IFERROR(VLOOKUP(S306,'[1]Effects Code'!$C:$D,2,FALSE), S306)</f>
        <v>Hatch</v>
      </c>
      <c r="S306" s="120" t="s">
        <v>116</v>
      </c>
      <c r="T306" s="120">
        <v>4</v>
      </c>
      <c r="U306" s="120" t="s">
        <v>122</v>
      </c>
      <c r="V306" s="120" t="str">
        <f t="shared" si="4"/>
        <v>Cyprinidae, 4</v>
      </c>
      <c r="W306" s="120" t="s">
        <v>526</v>
      </c>
      <c r="X306" s="120">
        <v>100782</v>
      </c>
      <c r="Y306" s="123">
        <v>1325497</v>
      </c>
      <c r="Z306" s="120">
        <v>2008</v>
      </c>
      <c r="AA306" s="120" t="s">
        <v>2008</v>
      </c>
      <c r="AB306" s="120" t="s">
        <v>2009</v>
      </c>
      <c r="AC306" s="120" t="s">
        <v>2010</v>
      </c>
      <c r="AD306" s="121">
        <v>0.5</v>
      </c>
      <c r="AE306" s="121">
        <v>1</v>
      </c>
      <c r="AF306" s="120" t="s">
        <v>528</v>
      </c>
      <c r="AI306" s="120">
        <v>5156</v>
      </c>
      <c r="AJ306" s="120" t="s">
        <v>2011</v>
      </c>
      <c r="AK306" s="120" t="s">
        <v>1438</v>
      </c>
      <c r="AL306" s="120" t="s">
        <v>148</v>
      </c>
      <c r="AM306" s="120" t="s">
        <v>110</v>
      </c>
      <c r="AN306" s="120" t="s">
        <v>1342</v>
      </c>
      <c r="AO306" s="120" t="s">
        <v>525</v>
      </c>
      <c r="AP306" s="120" t="s">
        <v>119</v>
      </c>
      <c r="AQ306" s="120" t="s">
        <v>526</v>
      </c>
      <c r="AR306" s="120">
        <v>333415</v>
      </c>
      <c r="AT306" s="120">
        <v>96</v>
      </c>
      <c r="AY306" s="120" t="s">
        <v>276</v>
      </c>
      <c r="BE306" s="120" t="s">
        <v>123</v>
      </c>
      <c r="BG306" s="120">
        <v>500</v>
      </c>
      <c r="BL306" s="120" t="s">
        <v>544</v>
      </c>
      <c r="BN306" s="121">
        <v>500</v>
      </c>
      <c r="BX306" s="120">
        <v>1000</v>
      </c>
      <c r="CD306" s="121">
        <v>1000</v>
      </c>
      <c r="CM306" s="120">
        <v>5</v>
      </c>
      <c r="CN306" s="120" t="s">
        <v>125</v>
      </c>
      <c r="CO306" s="120" t="s">
        <v>2012</v>
      </c>
      <c r="CU306" s="120" t="s">
        <v>126</v>
      </c>
      <c r="CV306" s="120" t="s">
        <v>1344</v>
      </c>
      <c r="CW306" s="120" t="s">
        <v>2013</v>
      </c>
    </row>
    <row r="307" spans="1:101" x14ac:dyDescent="0.3">
      <c r="A307" s="120" t="s">
        <v>1332</v>
      </c>
      <c r="B307" s="120" t="s">
        <v>1333</v>
      </c>
      <c r="C307" s="120" t="s">
        <v>1401</v>
      </c>
      <c r="D307" s="120" t="s">
        <v>1402</v>
      </c>
      <c r="E307" s="120" t="s">
        <v>1403</v>
      </c>
      <c r="F307" s="120" t="s">
        <v>1404</v>
      </c>
      <c r="G307" s="120" t="s">
        <v>157</v>
      </c>
      <c r="I307" s="121">
        <v>0.5</v>
      </c>
      <c r="J307" s="120" t="s">
        <v>143</v>
      </c>
      <c r="L307" s="121">
        <v>1</v>
      </c>
      <c r="M307" s="120" t="s">
        <v>528</v>
      </c>
      <c r="N307" s="120" t="s">
        <v>109</v>
      </c>
      <c r="O307" s="120">
        <v>100</v>
      </c>
      <c r="P307" s="120" t="s">
        <v>102</v>
      </c>
      <c r="Q307" s="120" t="s">
        <v>102</v>
      </c>
      <c r="R307" t="str">
        <f>IFERROR(VLOOKUP(S307,'[1]Effects Code'!$C:$D,2,FALSE), S307)</f>
        <v>Hatch</v>
      </c>
      <c r="S307" s="120" t="s">
        <v>116</v>
      </c>
      <c r="T307" s="120">
        <v>3</v>
      </c>
      <c r="U307" s="120" t="s">
        <v>122</v>
      </c>
      <c r="V307" s="120" t="str">
        <f t="shared" si="4"/>
        <v>Cyprinidae, 3</v>
      </c>
      <c r="W307" s="120" t="s">
        <v>526</v>
      </c>
      <c r="X307" s="120">
        <v>100782</v>
      </c>
      <c r="Y307" s="123">
        <v>1325495</v>
      </c>
      <c r="Z307" s="120">
        <v>2008</v>
      </c>
      <c r="AA307" s="120" t="s">
        <v>2008</v>
      </c>
      <c r="AB307" s="120" t="s">
        <v>2009</v>
      </c>
      <c r="AC307" s="120" t="s">
        <v>2010</v>
      </c>
      <c r="AD307" s="121">
        <v>0.5</v>
      </c>
      <c r="AE307" s="121">
        <v>1</v>
      </c>
      <c r="AF307" s="120" t="s">
        <v>528</v>
      </c>
      <c r="AI307" s="120">
        <v>5156</v>
      </c>
      <c r="AJ307" s="120" t="s">
        <v>2011</v>
      </c>
      <c r="AK307" s="120" t="s">
        <v>1438</v>
      </c>
      <c r="AL307" s="120" t="s">
        <v>148</v>
      </c>
      <c r="AM307" s="120" t="s">
        <v>110</v>
      </c>
      <c r="AN307" s="120" t="s">
        <v>1342</v>
      </c>
      <c r="AO307" s="120" t="s">
        <v>525</v>
      </c>
      <c r="AP307" s="120" t="s">
        <v>119</v>
      </c>
      <c r="AQ307" s="120" t="s">
        <v>526</v>
      </c>
      <c r="AR307" s="120">
        <v>333415</v>
      </c>
      <c r="AT307" s="120">
        <v>72</v>
      </c>
      <c r="AY307" s="120" t="s">
        <v>276</v>
      </c>
      <c r="BE307" s="120" t="s">
        <v>123</v>
      </c>
      <c r="BG307" s="120">
        <v>500</v>
      </c>
      <c r="BL307" s="120" t="s">
        <v>544</v>
      </c>
      <c r="BN307" s="121">
        <v>500</v>
      </c>
      <c r="BX307" s="120">
        <v>1000</v>
      </c>
      <c r="CD307" s="121">
        <v>1000</v>
      </c>
      <c r="CM307" s="120">
        <v>5</v>
      </c>
      <c r="CN307" s="120" t="s">
        <v>125</v>
      </c>
      <c r="CO307" s="120" t="s">
        <v>2012</v>
      </c>
      <c r="CU307" s="120" t="s">
        <v>126</v>
      </c>
      <c r="CV307" s="120" t="s">
        <v>1344</v>
      </c>
      <c r="CW307" s="120" t="s">
        <v>2014</v>
      </c>
    </row>
    <row r="308" spans="1:101" x14ac:dyDescent="0.3">
      <c r="A308" s="120" t="s">
        <v>1332</v>
      </c>
      <c r="B308" s="120" t="s">
        <v>1333</v>
      </c>
      <c r="C308" s="120" t="s">
        <v>1401</v>
      </c>
      <c r="D308" s="120" t="s">
        <v>1402</v>
      </c>
      <c r="E308" s="120" t="s">
        <v>1403</v>
      </c>
      <c r="F308" s="120" t="s">
        <v>1404</v>
      </c>
      <c r="G308" s="120" t="s">
        <v>157</v>
      </c>
      <c r="I308" s="121">
        <v>0.5</v>
      </c>
      <c r="J308" s="120" t="s">
        <v>143</v>
      </c>
      <c r="L308" s="121">
        <v>1</v>
      </c>
      <c r="M308" s="120" t="s">
        <v>528</v>
      </c>
      <c r="N308" s="120" t="s">
        <v>109</v>
      </c>
      <c r="O308" s="120">
        <v>100</v>
      </c>
      <c r="P308" s="120" t="s">
        <v>102</v>
      </c>
      <c r="Q308" s="120" t="s">
        <v>102</v>
      </c>
      <c r="R308" t="str">
        <f>IFERROR(VLOOKUP(S308,'[1]Effects Code'!$C:$D,2,FALSE), S308)</f>
        <v>Hatch</v>
      </c>
      <c r="S308" s="120" t="s">
        <v>116</v>
      </c>
      <c r="T308" s="120">
        <v>3</v>
      </c>
      <c r="U308" s="120" t="s">
        <v>122</v>
      </c>
      <c r="V308" s="120" t="str">
        <f t="shared" si="4"/>
        <v>Cyprinidae, 3</v>
      </c>
      <c r="W308" s="120" t="s">
        <v>526</v>
      </c>
      <c r="X308" s="120">
        <v>100782</v>
      </c>
      <c r="Y308" s="123">
        <v>1325496</v>
      </c>
      <c r="Z308" s="120">
        <v>2008</v>
      </c>
      <c r="AA308" s="120" t="s">
        <v>2008</v>
      </c>
      <c r="AB308" s="120" t="s">
        <v>2009</v>
      </c>
      <c r="AC308" s="120" t="s">
        <v>2010</v>
      </c>
      <c r="AD308" s="121">
        <v>0.5</v>
      </c>
      <c r="AE308" s="121">
        <v>1</v>
      </c>
      <c r="AF308" s="120" t="s">
        <v>528</v>
      </c>
      <c r="AI308" s="120">
        <v>5156</v>
      </c>
      <c r="AJ308" s="120" t="s">
        <v>2011</v>
      </c>
      <c r="AK308" s="120" t="s">
        <v>1438</v>
      </c>
      <c r="AL308" s="120" t="s">
        <v>148</v>
      </c>
      <c r="AM308" s="120" t="s">
        <v>110</v>
      </c>
      <c r="AN308" s="120" t="s">
        <v>1342</v>
      </c>
      <c r="AO308" s="120" t="s">
        <v>525</v>
      </c>
      <c r="AP308" s="120" t="s">
        <v>119</v>
      </c>
      <c r="AQ308" s="120" t="s">
        <v>526</v>
      </c>
      <c r="AR308" s="120">
        <v>333415</v>
      </c>
      <c r="AT308" s="120">
        <v>72</v>
      </c>
      <c r="AY308" s="120" t="s">
        <v>276</v>
      </c>
      <c r="BE308" s="120" t="s">
        <v>123</v>
      </c>
      <c r="BG308" s="120">
        <v>500</v>
      </c>
      <c r="BL308" s="120" t="s">
        <v>544</v>
      </c>
      <c r="BN308" s="121">
        <v>500</v>
      </c>
      <c r="BX308" s="120">
        <v>1000</v>
      </c>
      <c r="CD308" s="121">
        <v>1000</v>
      </c>
      <c r="CM308" s="120">
        <v>5</v>
      </c>
      <c r="CN308" s="120" t="s">
        <v>125</v>
      </c>
      <c r="CO308" s="120" t="s">
        <v>2012</v>
      </c>
      <c r="CU308" s="120" t="s">
        <v>126</v>
      </c>
      <c r="CV308" s="120" t="s">
        <v>1344</v>
      </c>
      <c r="CW308" s="120" t="s">
        <v>2013</v>
      </c>
    </row>
    <row r="309" spans="1:101" x14ac:dyDescent="0.3">
      <c r="A309" s="120" t="s">
        <v>1332</v>
      </c>
      <c r="B309" s="120" t="s">
        <v>1333</v>
      </c>
      <c r="C309" s="120" t="s">
        <v>1401</v>
      </c>
      <c r="D309" s="120" t="s">
        <v>1402</v>
      </c>
      <c r="E309" s="120" t="s">
        <v>1403</v>
      </c>
      <c r="F309" s="120" t="s">
        <v>1404</v>
      </c>
      <c r="G309" s="120" t="s">
        <v>157</v>
      </c>
      <c r="I309" s="121">
        <v>0.5</v>
      </c>
      <c r="J309" s="120" t="s">
        <v>143</v>
      </c>
      <c r="L309" s="120">
        <v>1</v>
      </c>
      <c r="M309" s="120" t="s">
        <v>528</v>
      </c>
      <c r="N309" s="120" t="s">
        <v>109</v>
      </c>
      <c r="O309" s="120">
        <v>100</v>
      </c>
      <c r="P309" s="120" t="s">
        <v>102</v>
      </c>
      <c r="Q309" s="120" t="s">
        <v>102</v>
      </c>
      <c r="R309" t="str">
        <f>IFERROR(VLOOKUP(S309,'[1]Effects Code'!$C:$D,2,FALSE), S309)</f>
        <v>Mortality</v>
      </c>
      <c r="S309" s="120" t="s">
        <v>184</v>
      </c>
      <c r="T309" s="120">
        <v>3</v>
      </c>
      <c r="U309" s="120" t="s">
        <v>122</v>
      </c>
      <c r="V309" s="120" t="str">
        <f t="shared" si="4"/>
        <v>Cyprinidae, 3</v>
      </c>
      <c r="W309" s="120" t="s">
        <v>526</v>
      </c>
      <c r="X309" s="120">
        <v>100782</v>
      </c>
      <c r="Y309" s="123">
        <v>1270230</v>
      </c>
      <c r="Z309" s="120">
        <v>2008</v>
      </c>
      <c r="AA309" s="120" t="s">
        <v>2008</v>
      </c>
      <c r="AB309" s="120" t="s">
        <v>2009</v>
      </c>
      <c r="AC309" s="120" t="s">
        <v>2010</v>
      </c>
      <c r="AD309" s="121">
        <v>0.5</v>
      </c>
      <c r="AE309" s="120">
        <v>1</v>
      </c>
      <c r="AF309" s="120" t="s">
        <v>528</v>
      </c>
      <c r="AI309" s="120">
        <v>5156</v>
      </c>
      <c r="AJ309" s="120">
        <v>90</v>
      </c>
      <c r="AK309" s="120" t="s">
        <v>2015</v>
      </c>
      <c r="AL309" s="120" t="s">
        <v>230</v>
      </c>
      <c r="AM309" s="120" t="s">
        <v>110</v>
      </c>
      <c r="AN309" s="120" t="s">
        <v>1342</v>
      </c>
      <c r="AO309" s="120" t="s">
        <v>525</v>
      </c>
      <c r="AP309" s="120" t="s">
        <v>119</v>
      </c>
      <c r="AQ309" s="120" t="s">
        <v>526</v>
      </c>
      <c r="AR309" s="120">
        <v>333415</v>
      </c>
      <c r="AT309" s="120">
        <v>72</v>
      </c>
      <c r="AY309" s="120" t="s">
        <v>276</v>
      </c>
      <c r="BE309" s="120" t="s">
        <v>123</v>
      </c>
      <c r="BG309" s="120">
        <v>500</v>
      </c>
      <c r="BL309" s="120" t="s">
        <v>544</v>
      </c>
      <c r="BN309" s="120">
        <v>500</v>
      </c>
      <c r="BX309" s="120">
        <v>1000</v>
      </c>
      <c r="CD309" s="120">
        <v>1000</v>
      </c>
      <c r="CM309" s="120">
        <v>5</v>
      </c>
      <c r="CN309" s="120" t="s">
        <v>125</v>
      </c>
      <c r="CO309" s="120" t="s">
        <v>2012</v>
      </c>
      <c r="CU309" s="120" t="s">
        <v>126</v>
      </c>
      <c r="CV309" s="120" t="s">
        <v>1344</v>
      </c>
      <c r="CW309" s="120" t="s">
        <v>2016</v>
      </c>
    </row>
    <row r="310" spans="1:101" x14ac:dyDescent="0.3">
      <c r="A310" s="120" t="s">
        <v>1332</v>
      </c>
      <c r="B310" s="120" t="s">
        <v>1367</v>
      </c>
      <c r="C310" s="120" t="s">
        <v>1368</v>
      </c>
      <c r="D310" s="120" t="s">
        <v>1457</v>
      </c>
      <c r="E310" s="120" t="s">
        <v>1458</v>
      </c>
      <c r="F310" s="120" t="s">
        <v>1459</v>
      </c>
      <c r="G310" s="120" t="s">
        <v>143</v>
      </c>
      <c r="I310" s="121">
        <v>0.5</v>
      </c>
      <c r="M310" s="120" t="s">
        <v>528</v>
      </c>
      <c r="N310" s="120" t="s">
        <v>109</v>
      </c>
      <c r="O310" s="120">
        <v>100</v>
      </c>
      <c r="P310" s="120" t="s">
        <v>172</v>
      </c>
      <c r="Q310" s="120" t="s">
        <v>173</v>
      </c>
      <c r="R310" t="str">
        <f>IFERROR(VLOOKUP(S310,'[1]Effects Code'!$C:$D,2,FALSE), S310)</f>
        <v>Superoxide dismutase (SOD) enzyme activity</v>
      </c>
      <c r="S310" s="120" t="s">
        <v>1360</v>
      </c>
      <c r="T310" s="120">
        <v>1</v>
      </c>
      <c r="U310" s="120" t="s">
        <v>122</v>
      </c>
      <c r="V310" s="120" t="str">
        <f t="shared" si="4"/>
        <v>Salmonidae, 1</v>
      </c>
      <c r="W310" s="120" t="s">
        <v>526</v>
      </c>
      <c r="X310" s="120">
        <v>111770</v>
      </c>
      <c r="Y310" s="123">
        <v>1338407</v>
      </c>
      <c r="Z310" s="120">
        <v>2008</v>
      </c>
      <c r="AA310" s="120" t="s">
        <v>2017</v>
      </c>
      <c r="AB310" s="120" t="s">
        <v>2018</v>
      </c>
      <c r="AC310" s="120" t="s">
        <v>2019</v>
      </c>
      <c r="AD310" s="121">
        <v>0.5</v>
      </c>
      <c r="AE310" s="121"/>
      <c r="AF310" s="120" t="s">
        <v>528</v>
      </c>
      <c r="AH310" s="120" t="s">
        <v>1351</v>
      </c>
      <c r="AI310" s="120">
        <v>4</v>
      </c>
      <c r="AM310" s="120" t="s">
        <v>110</v>
      </c>
      <c r="AN310" s="120" t="s">
        <v>1377</v>
      </c>
      <c r="AO310" s="120" t="s">
        <v>525</v>
      </c>
      <c r="AP310" s="120" t="s">
        <v>119</v>
      </c>
      <c r="AQ310" s="120" t="s">
        <v>526</v>
      </c>
      <c r="AR310" s="120">
        <v>333415</v>
      </c>
      <c r="AT310" s="120">
        <v>24</v>
      </c>
      <c r="AY310" s="120" t="s">
        <v>276</v>
      </c>
      <c r="BE310" s="120" t="s">
        <v>123</v>
      </c>
      <c r="BG310" s="120">
        <v>0.5</v>
      </c>
      <c r="BL310" s="120" t="s">
        <v>124</v>
      </c>
      <c r="BN310" s="121">
        <v>0.5</v>
      </c>
      <c r="CD310" s="121"/>
      <c r="CM310" s="120">
        <v>2</v>
      </c>
      <c r="CN310" s="120" t="s">
        <v>125</v>
      </c>
      <c r="CO310" s="120" t="s">
        <v>1778</v>
      </c>
      <c r="CU310" s="120" t="s">
        <v>126</v>
      </c>
      <c r="CV310" s="120" t="s">
        <v>1344</v>
      </c>
      <c r="CW310" s="120" t="s">
        <v>2020</v>
      </c>
    </row>
    <row r="311" spans="1:101" x14ac:dyDescent="0.3">
      <c r="A311" s="120" t="s">
        <v>1332</v>
      </c>
      <c r="B311" s="120" t="s">
        <v>1367</v>
      </c>
      <c r="C311" s="120" t="s">
        <v>1368</v>
      </c>
      <c r="D311" s="120" t="s">
        <v>1457</v>
      </c>
      <c r="E311" s="120" t="s">
        <v>1458</v>
      </c>
      <c r="F311" s="120" t="s">
        <v>1459</v>
      </c>
      <c r="G311" s="120" t="s">
        <v>143</v>
      </c>
      <c r="I311" s="121">
        <v>0.5</v>
      </c>
      <c r="M311" s="120" t="s">
        <v>528</v>
      </c>
      <c r="N311" s="120" t="s">
        <v>109</v>
      </c>
      <c r="O311" s="120">
        <v>100</v>
      </c>
      <c r="P311" s="120" t="s">
        <v>172</v>
      </c>
      <c r="Q311" s="120" t="s">
        <v>172</v>
      </c>
      <c r="R311" t="str">
        <f>IFERROR(VLOOKUP(S311,'[1]Effects Code'!$C:$D,2,FALSE), S311)</f>
        <v>Glutathione (reduced glutathione)</v>
      </c>
      <c r="S311" s="120" t="s">
        <v>1774</v>
      </c>
      <c r="T311" s="120">
        <v>2</v>
      </c>
      <c r="U311" s="120" t="s">
        <v>122</v>
      </c>
      <c r="V311" s="120" t="str">
        <f t="shared" si="4"/>
        <v>Salmonidae, 2</v>
      </c>
      <c r="W311" s="120" t="s">
        <v>526</v>
      </c>
      <c r="X311" s="120">
        <v>111770</v>
      </c>
      <c r="Y311" s="123">
        <v>1338405</v>
      </c>
      <c r="Z311" s="120">
        <v>2008</v>
      </c>
      <c r="AA311" s="120" t="s">
        <v>2017</v>
      </c>
      <c r="AB311" s="120" t="s">
        <v>2018</v>
      </c>
      <c r="AC311" s="120" t="s">
        <v>2019</v>
      </c>
      <c r="AD311" s="121">
        <v>0.5</v>
      </c>
      <c r="AE311" s="121"/>
      <c r="AF311" s="120" t="s">
        <v>528</v>
      </c>
      <c r="AH311" s="120" t="s">
        <v>1351</v>
      </c>
      <c r="AI311" s="120">
        <v>4</v>
      </c>
      <c r="AM311" s="120" t="s">
        <v>110</v>
      </c>
      <c r="AN311" s="120" t="s">
        <v>1377</v>
      </c>
      <c r="AO311" s="120" t="s">
        <v>525</v>
      </c>
      <c r="AP311" s="120" t="s">
        <v>119</v>
      </c>
      <c r="AQ311" s="120" t="s">
        <v>526</v>
      </c>
      <c r="AR311" s="120">
        <v>333415</v>
      </c>
      <c r="AT311" s="120">
        <v>48</v>
      </c>
      <c r="AY311" s="120" t="s">
        <v>276</v>
      </c>
      <c r="BE311" s="120" t="s">
        <v>123</v>
      </c>
      <c r="BG311" s="120">
        <v>0.5</v>
      </c>
      <c r="BL311" s="120" t="s">
        <v>124</v>
      </c>
      <c r="BN311" s="121">
        <v>0.5</v>
      </c>
      <c r="CD311" s="121"/>
      <c r="CM311" s="120">
        <v>2</v>
      </c>
      <c r="CN311" s="120" t="s">
        <v>125</v>
      </c>
      <c r="CO311" s="120" t="s">
        <v>1778</v>
      </c>
      <c r="CU311" s="120" t="s">
        <v>126</v>
      </c>
      <c r="CV311" s="120" t="s">
        <v>1344</v>
      </c>
      <c r="CW311" s="120" t="s">
        <v>2021</v>
      </c>
    </row>
    <row r="312" spans="1:101" x14ac:dyDescent="0.3">
      <c r="A312" s="120" t="s">
        <v>1332</v>
      </c>
      <c r="B312" s="120" t="s">
        <v>1333</v>
      </c>
      <c r="C312" s="120" t="s">
        <v>1401</v>
      </c>
      <c r="D312" s="120" t="s">
        <v>1402</v>
      </c>
      <c r="E312" s="120" t="s">
        <v>1403</v>
      </c>
      <c r="F312" s="120" t="s">
        <v>1404</v>
      </c>
      <c r="G312" s="120" t="s">
        <v>157</v>
      </c>
      <c r="I312" s="121">
        <v>0.5</v>
      </c>
      <c r="J312" s="120" t="s">
        <v>143</v>
      </c>
      <c r="L312" s="121">
        <v>1</v>
      </c>
      <c r="M312" s="120" t="s">
        <v>528</v>
      </c>
      <c r="N312" s="120" t="s">
        <v>109</v>
      </c>
      <c r="O312" s="120">
        <v>100</v>
      </c>
      <c r="P312" s="120" t="s">
        <v>154</v>
      </c>
      <c r="Q312" s="120" t="s">
        <v>300</v>
      </c>
      <c r="R312" t="str">
        <f>IFERROR(VLOOKUP(S312,'[1]Effects Code'!$C:$D,2,FALSE), S312)</f>
        <v>Deformation</v>
      </c>
      <c r="S312" s="120" t="s">
        <v>1500</v>
      </c>
      <c r="T312" s="120">
        <v>11</v>
      </c>
      <c r="U312" s="120" t="s">
        <v>122</v>
      </c>
      <c r="V312" s="120" t="str">
        <f t="shared" si="4"/>
        <v>Cyprinidae, 11</v>
      </c>
      <c r="W312" s="120" t="s">
        <v>526</v>
      </c>
      <c r="X312" s="120">
        <v>119392</v>
      </c>
      <c r="Y312" s="123">
        <v>1338727</v>
      </c>
      <c r="Z312" s="120">
        <v>2009</v>
      </c>
      <c r="AA312" s="120" t="s">
        <v>1668</v>
      </c>
      <c r="AB312" s="120" t="s">
        <v>1669</v>
      </c>
      <c r="AC312" s="120" t="s">
        <v>1670</v>
      </c>
      <c r="AD312" s="121">
        <v>0.5</v>
      </c>
      <c r="AE312" s="121">
        <v>1</v>
      </c>
      <c r="AF312" s="120" t="s">
        <v>528</v>
      </c>
      <c r="AG312" s="120" t="s">
        <v>1671</v>
      </c>
      <c r="AI312" s="120">
        <v>5156</v>
      </c>
      <c r="AL312" s="120" t="s">
        <v>148</v>
      </c>
      <c r="AM312" s="120" t="s">
        <v>110</v>
      </c>
      <c r="AN312" s="120" t="s">
        <v>1342</v>
      </c>
      <c r="AO312" s="120" t="s">
        <v>525</v>
      </c>
      <c r="AP312" s="120" t="s">
        <v>119</v>
      </c>
      <c r="AQ312" s="120" t="s">
        <v>526</v>
      </c>
      <c r="AR312" s="120">
        <v>333415</v>
      </c>
      <c r="AT312" s="120">
        <v>11</v>
      </c>
      <c r="AY312" s="120" t="s">
        <v>122</v>
      </c>
      <c r="BE312" s="120" t="s">
        <v>123</v>
      </c>
      <c r="BG312" s="120">
        <v>0.5</v>
      </c>
      <c r="BL312" s="120" t="s">
        <v>528</v>
      </c>
      <c r="BN312" s="121">
        <v>0.5</v>
      </c>
      <c r="BX312" s="120">
        <v>1</v>
      </c>
      <c r="CD312" s="121">
        <v>1</v>
      </c>
      <c r="CM312" s="120">
        <v>7</v>
      </c>
      <c r="CN312" s="120" t="s">
        <v>125</v>
      </c>
      <c r="CU312" s="120" t="s">
        <v>126</v>
      </c>
      <c r="CV312" s="120" t="s">
        <v>545</v>
      </c>
      <c r="CW312" s="120" t="s">
        <v>2022</v>
      </c>
    </row>
    <row r="313" spans="1:101" x14ac:dyDescent="0.3">
      <c r="A313" s="120" t="s">
        <v>1332</v>
      </c>
      <c r="B313" s="120" t="s">
        <v>1764</v>
      </c>
      <c r="C313" s="120" t="s">
        <v>1765</v>
      </c>
      <c r="D313" s="120" t="s">
        <v>1766</v>
      </c>
      <c r="E313" s="120" t="s">
        <v>1767</v>
      </c>
      <c r="F313" s="120" t="s">
        <v>1768</v>
      </c>
      <c r="G313" s="120" t="s">
        <v>157</v>
      </c>
      <c r="I313" s="121">
        <v>0.5</v>
      </c>
      <c r="M313" s="120" t="s">
        <v>528</v>
      </c>
      <c r="N313" s="120" t="s">
        <v>109</v>
      </c>
      <c r="O313" s="120">
        <v>100</v>
      </c>
      <c r="P313" s="120" t="s">
        <v>172</v>
      </c>
      <c r="Q313" s="120" t="s">
        <v>172</v>
      </c>
      <c r="R313" t="str">
        <f>IFERROR(VLOOKUP(S313,'[1]Effects Code'!$C:$D,2,FALSE), S313)</f>
        <v>BAPY</v>
      </c>
      <c r="S313" s="120" t="s">
        <v>2023</v>
      </c>
      <c r="T313" s="120">
        <v>7</v>
      </c>
      <c r="U313" s="120" t="s">
        <v>122</v>
      </c>
      <c r="V313" s="120" t="str">
        <f t="shared" si="4"/>
        <v>Cichlidae, 7</v>
      </c>
      <c r="W313" s="120" t="s">
        <v>526</v>
      </c>
      <c r="X313" s="120">
        <v>153569</v>
      </c>
      <c r="Y313" s="123">
        <v>1338429</v>
      </c>
      <c r="Z313" s="120">
        <v>2010</v>
      </c>
      <c r="AA313" s="120" t="s">
        <v>2024</v>
      </c>
      <c r="AB313" s="120" t="s">
        <v>2025</v>
      </c>
      <c r="AC313" s="120" t="s">
        <v>2026</v>
      </c>
      <c r="AD313" s="121">
        <v>0.5</v>
      </c>
      <c r="AE313" s="121"/>
      <c r="AF313" s="120" t="s">
        <v>528</v>
      </c>
      <c r="AI313" s="120">
        <v>485</v>
      </c>
      <c r="AM313" s="120" t="s">
        <v>110</v>
      </c>
      <c r="AN313" s="120" t="s">
        <v>1491</v>
      </c>
      <c r="AO313" s="120" t="s">
        <v>525</v>
      </c>
      <c r="AP313" s="120" t="s">
        <v>119</v>
      </c>
      <c r="AQ313" s="120" t="s">
        <v>526</v>
      </c>
      <c r="AR313" s="120">
        <v>333415</v>
      </c>
      <c r="AT313" s="120">
        <v>7</v>
      </c>
      <c r="AY313" s="120" t="s">
        <v>122</v>
      </c>
      <c r="BE313" s="120" t="s">
        <v>123</v>
      </c>
      <c r="BG313" s="120">
        <v>0.5</v>
      </c>
      <c r="BL313" s="120" t="s">
        <v>528</v>
      </c>
      <c r="BN313" s="121">
        <v>0.5</v>
      </c>
      <c r="CD313" s="121"/>
      <c r="CM313" s="120">
        <v>1</v>
      </c>
      <c r="CN313" s="120" t="s">
        <v>125</v>
      </c>
      <c r="CU313" s="120" t="s">
        <v>126</v>
      </c>
      <c r="CV313" s="120" t="s">
        <v>545</v>
      </c>
      <c r="CW313" s="120" t="s">
        <v>2027</v>
      </c>
    </row>
    <row r="314" spans="1:101" x14ac:dyDescent="0.3">
      <c r="A314" s="120" t="s">
        <v>1332</v>
      </c>
      <c r="B314" s="120" t="s">
        <v>1764</v>
      </c>
      <c r="C314" s="120" t="s">
        <v>1765</v>
      </c>
      <c r="D314" s="120" t="s">
        <v>1766</v>
      </c>
      <c r="E314" s="120" t="s">
        <v>1767</v>
      </c>
      <c r="F314" s="120" t="s">
        <v>1768</v>
      </c>
      <c r="G314" s="120" t="s">
        <v>143</v>
      </c>
      <c r="I314" s="121">
        <v>0.5</v>
      </c>
      <c r="M314" s="120" t="s">
        <v>528</v>
      </c>
      <c r="N314" s="120" t="s">
        <v>109</v>
      </c>
      <c r="O314" s="120">
        <v>100</v>
      </c>
      <c r="P314" s="120" t="s">
        <v>172</v>
      </c>
      <c r="Q314" s="120" t="s">
        <v>173</v>
      </c>
      <c r="R314" t="str">
        <f>IFERROR(VLOOKUP(S314,'[1]Effects Code'!$C:$D,2,FALSE), S314)</f>
        <v>Ali esterase</v>
      </c>
      <c r="S314" s="120" t="s">
        <v>2028</v>
      </c>
      <c r="T314" s="120">
        <v>2</v>
      </c>
      <c r="U314" s="120" t="s">
        <v>122</v>
      </c>
      <c r="V314" s="120" t="str">
        <f t="shared" si="4"/>
        <v>Cichlidae, 2</v>
      </c>
      <c r="W314" s="120" t="s">
        <v>526</v>
      </c>
      <c r="X314" s="120">
        <v>153569</v>
      </c>
      <c r="Y314" s="123">
        <v>1338430</v>
      </c>
      <c r="Z314" s="120">
        <v>2010</v>
      </c>
      <c r="AA314" s="120" t="s">
        <v>2024</v>
      </c>
      <c r="AB314" s="120" t="s">
        <v>2025</v>
      </c>
      <c r="AC314" s="120" t="s">
        <v>2026</v>
      </c>
      <c r="AD314" s="121">
        <v>0.5</v>
      </c>
      <c r="AE314" s="121"/>
      <c r="AF314" s="120" t="s">
        <v>528</v>
      </c>
      <c r="AI314" s="120">
        <v>485</v>
      </c>
      <c r="AM314" s="120" t="s">
        <v>110</v>
      </c>
      <c r="AN314" s="120" t="s">
        <v>1491</v>
      </c>
      <c r="AO314" s="120" t="s">
        <v>525</v>
      </c>
      <c r="AP314" s="120" t="s">
        <v>119</v>
      </c>
      <c r="AQ314" s="120" t="s">
        <v>526</v>
      </c>
      <c r="AR314" s="120">
        <v>333415</v>
      </c>
      <c r="AT314" s="120">
        <v>2</v>
      </c>
      <c r="AY314" s="120" t="s">
        <v>122</v>
      </c>
      <c r="BE314" s="120" t="s">
        <v>123</v>
      </c>
      <c r="BG314" s="120">
        <v>0.5</v>
      </c>
      <c r="BL314" s="120" t="s">
        <v>528</v>
      </c>
      <c r="BN314" s="121">
        <v>0.5</v>
      </c>
      <c r="CD314" s="121"/>
      <c r="CM314" s="120">
        <v>1</v>
      </c>
      <c r="CN314" s="120" t="s">
        <v>125</v>
      </c>
      <c r="CU314" s="120" t="s">
        <v>126</v>
      </c>
      <c r="CV314" s="120" t="s">
        <v>545</v>
      </c>
      <c r="CW314" s="120" t="s">
        <v>2029</v>
      </c>
    </row>
    <row r="315" spans="1:101" x14ac:dyDescent="0.3">
      <c r="A315" s="120" t="s">
        <v>1332</v>
      </c>
      <c r="B315" s="120" t="s">
        <v>1333</v>
      </c>
      <c r="C315" s="120" t="s">
        <v>1334</v>
      </c>
      <c r="D315" s="120" t="s">
        <v>1335</v>
      </c>
      <c r="E315" s="120" t="s">
        <v>1336</v>
      </c>
      <c r="F315" s="120" t="s">
        <v>1337</v>
      </c>
      <c r="G315" s="120" t="s">
        <v>157</v>
      </c>
      <c r="I315" s="121">
        <v>0.5</v>
      </c>
      <c r="J315" s="120" t="s">
        <v>143</v>
      </c>
      <c r="L315" s="120">
        <v>1</v>
      </c>
      <c r="M315" s="120" t="s">
        <v>528</v>
      </c>
      <c r="N315" s="120" t="s">
        <v>109</v>
      </c>
      <c r="O315" s="120">
        <v>100</v>
      </c>
      <c r="P315" s="120" t="s">
        <v>172</v>
      </c>
      <c r="Q315" s="120" t="s">
        <v>173</v>
      </c>
      <c r="R315" t="str">
        <f>IFERROR(VLOOKUP(S315,'[1]Effects Code'!$C:$D,2,FALSE), S315)</f>
        <v>Glutamic-oxaloacetic transaminase</v>
      </c>
      <c r="S315" s="120" t="s">
        <v>2030</v>
      </c>
      <c r="T315" s="120">
        <v>28</v>
      </c>
      <c r="U315" s="120" t="s">
        <v>122</v>
      </c>
      <c r="V315" s="120" t="str">
        <f t="shared" si="4"/>
        <v>Cyprinidae, 28</v>
      </c>
      <c r="W315" s="120" t="s">
        <v>526</v>
      </c>
      <c r="X315" s="120">
        <v>156024</v>
      </c>
      <c r="Y315" s="123">
        <v>2076101</v>
      </c>
      <c r="Z315" s="120">
        <v>2011</v>
      </c>
      <c r="AA315" s="120" t="s">
        <v>2031</v>
      </c>
      <c r="AB315" s="120" t="s">
        <v>2032</v>
      </c>
      <c r="AC315" s="120" t="s">
        <v>2033</v>
      </c>
      <c r="AD315" s="121">
        <v>0.5</v>
      </c>
      <c r="AE315" s="120">
        <v>1</v>
      </c>
      <c r="AF315" s="120" t="s">
        <v>528</v>
      </c>
      <c r="AH315" s="120" t="s">
        <v>147</v>
      </c>
      <c r="AI315" s="120">
        <v>21</v>
      </c>
      <c r="AM315" s="120" t="s">
        <v>110</v>
      </c>
      <c r="AN315" s="120" t="s">
        <v>1342</v>
      </c>
      <c r="AO315" s="120" t="s">
        <v>525</v>
      </c>
      <c r="AP315" s="120" t="s">
        <v>119</v>
      </c>
      <c r="AQ315" s="120" t="s">
        <v>526</v>
      </c>
      <c r="AR315" s="120">
        <v>333415</v>
      </c>
      <c r="AT315" s="120">
        <v>4</v>
      </c>
      <c r="AY315" s="120" t="s">
        <v>121</v>
      </c>
      <c r="BE315" s="120" t="s">
        <v>123</v>
      </c>
      <c r="BG315" s="120">
        <v>0.5</v>
      </c>
      <c r="BL315" s="120" t="s">
        <v>528</v>
      </c>
      <c r="BN315" s="120">
        <v>0.5</v>
      </c>
      <c r="BX315" s="120">
        <v>1</v>
      </c>
      <c r="CD315" s="120">
        <v>1</v>
      </c>
      <c r="CM315" s="120">
        <v>1</v>
      </c>
      <c r="CN315" s="120" t="s">
        <v>125</v>
      </c>
      <c r="CO315" s="120" t="s">
        <v>2034</v>
      </c>
      <c r="CP315" s="120" t="s">
        <v>2035</v>
      </c>
      <c r="CQ315" s="120" t="s">
        <v>568</v>
      </c>
      <c r="CU315" s="120" t="s">
        <v>126</v>
      </c>
      <c r="CV315" s="120" t="s">
        <v>1628</v>
      </c>
      <c r="CW315" s="120" t="s">
        <v>2036</v>
      </c>
    </row>
    <row r="316" spans="1:101" x14ac:dyDescent="0.3">
      <c r="A316" s="120" t="s">
        <v>1332</v>
      </c>
      <c r="B316" s="120" t="s">
        <v>1333</v>
      </c>
      <c r="C316" s="120" t="s">
        <v>1334</v>
      </c>
      <c r="D316" s="120" t="s">
        <v>1335</v>
      </c>
      <c r="E316" s="120" t="s">
        <v>1336</v>
      </c>
      <c r="F316" s="120" t="s">
        <v>1337</v>
      </c>
      <c r="G316" s="120" t="s">
        <v>157</v>
      </c>
      <c r="I316" s="121">
        <v>0.5</v>
      </c>
      <c r="J316" s="120" t="s">
        <v>143</v>
      </c>
      <c r="L316" s="120">
        <v>1</v>
      </c>
      <c r="M316" s="120" t="s">
        <v>528</v>
      </c>
      <c r="N316" s="120" t="s">
        <v>109</v>
      </c>
      <c r="O316" s="120">
        <v>100</v>
      </c>
      <c r="P316" s="120" t="s">
        <v>172</v>
      </c>
      <c r="Q316" s="120" t="s">
        <v>173</v>
      </c>
      <c r="R316" t="str">
        <f>IFERROR(VLOOKUP(S316,'[1]Effects Code'!$C:$D,2,FALSE), S316)</f>
        <v>Glutamic-oxaloacetic transaminase</v>
      </c>
      <c r="S316" s="120" t="s">
        <v>2030</v>
      </c>
      <c r="T316" s="120">
        <v>21</v>
      </c>
      <c r="U316" s="120" t="s">
        <v>122</v>
      </c>
      <c r="V316" s="120" t="str">
        <f t="shared" si="4"/>
        <v>Cyprinidae, 21</v>
      </c>
      <c r="W316" s="120" t="s">
        <v>526</v>
      </c>
      <c r="X316" s="120">
        <v>156024</v>
      </c>
      <c r="Y316" s="123">
        <v>2076101</v>
      </c>
      <c r="Z316" s="120">
        <v>2011</v>
      </c>
      <c r="AA316" s="120" t="s">
        <v>2031</v>
      </c>
      <c r="AB316" s="120" t="s">
        <v>2032</v>
      </c>
      <c r="AC316" s="120" t="s">
        <v>2033</v>
      </c>
      <c r="AD316" s="121">
        <v>0.5</v>
      </c>
      <c r="AE316" s="120">
        <v>1</v>
      </c>
      <c r="AF316" s="120" t="s">
        <v>528</v>
      </c>
      <c r="AH316" s="120" t="s">
        <v>147</v>
      </c>
      <c r="AI316" s="120">
        <v>21</v>
      </c>
      <c r="AM316" s="120" t="s">
        <v>110</v>
      </c>
      <c r="AN316" s="120" t="s">
        <v>1342</v>
      </c>
      <c r="AO316" s="120" t="s">
        <v>525</v>
      </c>
      <c r="AP316" s="120" t="s">
        <v>119</v>
      </c>
      <c r="AQ316" s="120" t="s">
        <v>526</v>
      </c>
      <c r="AR316" s="120">
        <v>333415</v>
      </c>
      <c r="AT316" s="120">
        <v>3</v>
      </c>
      <c r="AY316" s="120" t="s">
        <v>121</v>
      </c>
      <c r="BE316" s="120" t="s">
        <v>123</v>
      </c>
      <c r="BG316" s="120">
        <v>0.5</v>
      </c>
      <c r="BL316" s="120" t="s">
        <v>528</v>
      </c>
      <c r="BN316" s="120">
        <v>0.5</v>
      </c>
      <c r="BX316" s="120">
        <v>1</v>
      </c>
      <c r="CD316" s="120">
        <v>1</v>
      </c>
      <c r="CM316" s="120">
        <v>1</v>
      </c>
      <c r="CN316" s="120" t="s">
        <v>125</v>
      </c>
      <c r="CO316" s="120" t="s">
        <v>2034</v>
      </c>
      <c r="CP316" s="120" t="s">
        <v>2035</v>
      </c>
      <c r="CQ316" s="120" t="s">
        <v>568</v>
      </c>
      <c r="CU316" s="120" t="s">
        <v>126</v>
      </c>
      <c r="CV316" s="120" t="s">
        <v>1628</v>
      </c>
      <c r="CW316" s="120" t="s">
        <v>2036</v>
      </c>
    </row>
    <row r="317" spans="1:101" x14ac:dyDescent="0.3">
      <c r="A317" s="120" t="s">
        <v>1332</v>
      </c>
      <c r="B317" s="120" t="s">
        <v>1333</v>
      </c>
      <c r="C317" s="120" t="s">
        <v>1334</v>
      </c>
      <c r="D317" s="120" t="s">
        <v>1335</v>
      </c>
      <c r="E317" s="120" t="s">
        <v>1336</v>
      </c>
      <c r="F317" s="120" t="s">
        <v>1337</v>
      </c>
      <c r="G317" s="120" t="s">
        <v>157</v>
      </c>
      <c r="I317" s="121">
        <v>0.5</v>
      </c>
      <c r="J317" s="120" t="s">
        <v>143</v>
      </c>
      <c r="L317" s="120">
        <v>1</v>
      </c>
      <c r="M317" s="120" t="s">
        <v>528</v>
      </c>
      <c r="N317" s="120" t="s">
        <v>109</v>
      </c>
      <c r="O317" s="120">
        <v>100</v>
      </c>
      <c r="P317" s="120" t="s">
        <v>172</v>
      </c>
      <c r="Q317" s="120" t="s">
        <v>172</v>
      </c>
      <c r="R317" t="str">
        <f>IFERROR(VLOOKUP(S317,'[1]Effects Code'!$C:$D,2,FALSE), S317)</f>
        <v>Magnesium (Mg) content</v>
      </c>
      <c r="S317" s="120" t="s">
        <v>2037</v>
      </c>
      <c r="T317" s="120">
        <v>14</v>
      </c>
      <c r="U317" s="120" t="s">
        <v>122</v>
      </c>
      <c r="V317" s="120" t="str">
        <f t="shared" si="4"/>
        <v>Cyprinidae, 14</v>
      </c>
      <c r="W317" s="120" t="s">
        <v>526</v>
      </c>
      <c r="X317" s="120">
        <v>156024</v>
      </c>
      <c r="Y317" s="123">
        <v>2076101</v>
      </c>
      <c r="Z317" s="120">
        <v>2011</v>
      </c>
      <c r="AA317" s="120" t="s">
        <v>2031</v>
      </c>
      <c r="AB317" s="120" t="s">
        <v>2032</v>
      </c>
      <c r="AC317" s="120" t="s">
        <v>2033</v>
      </c>
      <c r="AD317" s="121">
        <v>0.5</v>
      </c>
      <c r="AE317" s="120">
        <v>1</v>
      </c>
      <c r="AF317" s="120" t="s">
        <v>528</v>
      </c>
      <c r="AH317" s="120" t="s">
        <v>147</v>
      </c>
      <c r="AI317" s="120">
        <v>21</v>
      </c>
      <c r="AM317" s="120" t="s">
        <v>110</v>
      </c>
      <c r="AN317" s="120" t="s">
        <v>1342</v>
      </c>
      <c r="AO317" s="120" t="s">
        <v>525</v>
      </c>
      <c r="AP317" s="120" t="s">
        <v>119</v>
      </c>
      <c r="AQ317" s="120" t="s">
        <v>526</v>
      </c>
      <c r="AR317" s="120">
        <v>333415</v>
      </c>
      <c r="AT317" s="120">
        <v>2</v>
      </c>
      <c r="AY317" s="120" t="s">
        <v>121</v>
      </c>
      <c r="BE317" s="120" t="s">
        <v>123</v>
      </c>
      <c r="BG317" s="120">
        <v>0.5</v>
      </c>
      <c r="BL317" s="120" t="s">
        <v>528</v>
      </c>
      <c r="BN317" s="120">
        <v>0.5</v>
      </c>
      <c r="BX317" s="120">
        <v>1</v>
      </c>
      <c r="CD317" s="120">
        <v>1</v>
      </c>
      <c r="CM317" s="120">
        <v>1</v>
      </c>
      <c r="CN317" s="120" t="s">
        <v>125</v>
      </c>
      <c r="CO317" s="120" t="s">
        <v>2034</v>
      </c>
      <c r="CP317" s="120" t="s">
        <v>2035</v>
      </c>
      <c r="CQ317" s="120" t="s">
        <v>568</v>
      </c>
      <c r="CU317" s="120" t="s">
        <v>126</v>
      </c>
      <c r="CV317" s="120" t="s">
        <v>1628</v>
      </c>
      <c r="CW317" s="120" t="s">
        <v>2036</v>
      </c>
    </row>
    <row r="318" spans="1:101" x14ac:dyDescent="0.3">
      <c r="A318" s="120" t="s">
        <v>1332</v>
      </c>
      <c r="B318" s="120" t="s">
        <v>1333</v>
      </c>
      <c r="C318" s="120" t="s">
        <v>1334</v>
      </c>
      <c r="D318" s="120" t="s">
        <v>1335</v>
      </c>
      <c r="E318" s="120" t="s">
        <v>1336</v>
      </c>
      <c r="F318" s="120" t="s">
        <v>1337</v>
      </c>
      <c r="G318" s="120" t="s">
        <v>157</v>
      </c>
      <c r="I318" s="121">
        <v>0.5</v>
      </c>
      <c r="J318" s="120" t="s">
        <v>143</v>
      </c>
      <c r="L318" s="120">
        <v>1</v>
      </c>
      <c r="M318" s="120" t="s">
        <v>528</v>
      </c>
      <c r="N318" s="120" t="s">
        <v>109</v>
      </c>
      <c r="O318" s="120">
        <v>100</v>
      </c>
      <c r="P318" s="120" t="s">
        <v>172</v>
      </c>
      <c r="Q318" s="120" t="s">
        <v>172</v>
      </c>
      <c r="R318" t="str">
        <f>IFERROR(VLOOKUP(S318,'[1]Effects Code'!$C:$D,2,FALSE), S318)</f>
        <v>Glucose</v>
      </c>
      <c r="S318" s="120" t="s">
        <v>1789</v>
      </c>
      <c r="T318" s="120">
        <v>7</v>
      </c>
      <c r="U318" s="120" t="s">
        <v>122</v>
      </c>
      <c r="V318" s="120" t="str">
        <f t="shared" si="4"/>
        <v>Cyprinidae, 7</v>
      </c>
      <c r="W318" s="120" t="s">
        <v>526</v>
      </c>
      <c r="X318" s="120">
        <v>156024</v>
      </c>
      <c r="Y318" s="123">
        <v>2076101</v>
      </c>
      <c r="Z318" s="120">
        <v>2011</v>
      </c>
      <c r="AA318" s="120" t="s">
        <v>2031</v>
      </c>
      <c r="AB318" s="120" t="s">
        <v>2032</v>
      </c>
      <c r="AC318" s="120" t="s">
        <v>2033</v>
      </c>
      <c r="AD318" s="121">
        <v>0.5</v>
      </c>
      <c r="AE318" s="120">
        <v>1</v>
      </c>
      <c r="AF318" s="120" t="s">
        <v>528</v>
      </c>
      <c r="AH318" s="120" t="s">
        <v>147</v>
      </c>
      <c r="AI318" s="120">
        <v>21</v>
      </c>
      <c r="AM318" s="120" t="s">
        <v>110</v>
      </c>
      <c r="AN318" s="120" t="s">
        <v>1342</v>
      </c>
      <c r="AO318" s="120" t="s">
        <v>525</v>
      </c>
      <c r="AP318" s="120" t="s">
        <v>119</v>
      </c>
      <c r="AQ318" s="120" t="s">
        <v>526</v>
      </c>
      <c r="AR318" s="120">
        <v>333415</v>
      </c>
      <c r="AT318" s="120">
        <v>1</v>
      </c>
      <c r="AY318" s="120" t="s">
        <v>121</v>
      </c>
      <c r="BE318" s="120" t="s">
        <v>123</v>
      </c>
      <c r="BG318" s="120">
        <v>0.5</v>
      </c>
      <c r="BL318" s="120" t="s">
        <v>528</v>
      </c>
      <c r="BN318" s="120">
        <v>0.5</v>
      </c>
      <c r="BX318" s="120">
        <v>1</v>
      </c>
      <c r="CD318" s="120">
        <v>1</v>
      </c>
      <c r="CM318" s="120">
        <v>1</v>
      </c>
      <c r="CN318" s="120" t="s">
        <v>125</v>
      </c>
      <c r="CO318" s="120" t="s">
        <v>2034</v>
      </c>
      <c r="CP318" s="120" t="s">
        <v>2035</v>
      </c>
      <c r="CQ318" s="120" t="s">
        <v>568</v>
      </c>
      <c r="CU318" s="120" t="s">
        <v>126</v>
      </c>
      <c r="CV318" s="120" t="s">
        <v>1628</v>
      </c>
      <c r="CW318" s="120" t="s">
        <v>2036</v>
      </c>
    </row>
    <row r="319" spans="1:101" x14ac:dyDescent="0.3">
      <c r="A319" s="120" t="s">
        <v>1332</v>
      </c>
      <c r="B319" s="120" t="s">
        <v>1333</v>
      </c>
      <c r="C319" s="120" t="s">
        <v>1334</v>
      </c>
      <c r="D319" s="120" t="s">
        <v>1335</v>
      </c>
      <c r="E319" s="120" t="s">
        <v>1336</v>
      </c>
      <c r="F319" s="120" t="s">
        <v>1337</v>
      </c>
      <c r="G319" s="120" t="s">
        <v>157</v>
      </c>
      <c r="I319" s="121">
        <v>0.5</v>
      </c>
      <c r="J319" s="120" t="s">
        <v>143</v>
      </c>
      <c r="L319" s="120">
        <v>1</v>
      </c>
      <c r="M319" s="120" t="s">
        <v>528</v>
      </c>
      <c r="N319" s="120" t="s">
        <v>109</v>
      </c>
      <c r="O319" s="120">
        <v>100</v>
      </c>
      <c r="P319" s="120" t="s">
        <v>172</v>
      </c>
      <c r="Q319" s="120" t="s">
        <v>173</v>
      </c>
      <c r="R319" t="str">
        <f>IFERROR(VLOOKUP(S319,'[1]Effects Code'!$C:$D,2,FALSE), S319)</f>
        <v>Glutamic pyruvic transaminase</v>
      </c>
      <c r="S319" s="120" t="s">
        <v>2038</v>
      </c>
      <c r="T319" s="120">
        <v>7</v>
      </c>
      <c r="U319" s="120" t="s">
        <v>122</v>
      </c>
      <c r="V319" s="120" t="str">
        <f t="shared" si="4"/>
        <v>Cyprinidae, 7</v>
      </c>
      <c r="W319" s="120" t="s">
        <v>526</v>
      </c>
      <c r="X319" s="120">
        <v>156024</v>
      </c>
      <c r="Y319" s="123">
        <v>2076101</v>
      </c>
      <c r="Z319" s="120">
        <v>2011</v>
      </c>
      <c r="AA319" s="120" t="s">
        <v>2031</v>
      </c>
      <c r="AB319" s="120" t="s">
        <v>2032</v>
      </c>
      <c r="AC319" s="120" t="s">
        <v>2033</v>
      </c>
      <c r="AD319" s="121">
        <v>0.5</v>
      </c>
      <c r="AE319" s="120">
        <v>1</v>
      </c>
      <c r="AF319" s="120" t="s">
        <v>528</v>
      </c>
      <c r="AH319" s="120" t="s">
        <v>147</v>
      </c>
      <c r="AI319" s="120">
        <v>21</v>
      </c>
      <c r="AM319" s="120" t="s">
        <v>110</v>
      </c>
      <c r="AN319" s="120" t="s">
        <v>1342</v>
      </c>
      <c r="AO319" s="120" t="s">
        <v>525</v>
      </c>
      <c r="AP319" s="120" t="s">
        <v>119</v>
      </c>
      <c r="AQ319" s="120" t="s">
        <v>526</v>
      </c>
      <c r="AR319" s="120">
        <v>333415</v>
      </c>
      <c r="AT319" s="120">
        <v>1</v>
      </c>
      <c r="AY319" s="120" t="s">
        <v>121</v>
      </c>
      <c r="BE319" s="120" t="s">
        <v>123</v>
      </c>
      <c r="BG319" s="120">
        <v>0.5</v>
      </c>
      <c r="BL319" s="120" t="s">
        <v>528</v>
      </c>
      <c r="BN319" s="120">
        <v>0.5</v>
      </c>
      <c r="BX319" s="120">
        <v>1</v>
      </c>
      <c r="CD319" s="120">
        <v>1</v>
      </c>
      <c r="CM319" s="120">
        <v>1</v>
      </c>
      <c r="CN319" s="120" t="s">
        <v>125</v>
      </c>
      <c r="CO319" s="120" t="s">
        <v>2034</v>
      </c>
      <c r="CP319" s="120" t="s">
        <v>2035</v>
      </c>
      <c r="CQ319" s="120" t="s">
        <v>568</v>
      </c>
      <c r="CU319" s="120" t="s">
        <v>126</v>
      </c>
      <c r="CV319" s="120" t="s">
        <v>1628</v>
      </c>
      <c r="CW319" s="120" t="s">
        <v>2036</v>
      </c>
    </row>
    <row r="320" spans="1:101" x14ac:dyDescent="0.3">
      <c r="A320" s="120" t="s">
        <v>1332</v>
      </c>
      <c r="B320" s="120" t="s">
        <v>1333</v>
      </c>
      <c r="C320" s="120" t="s">
        <v>1334</v>
      </c>
      <c r="D320" s="120" t="s">
        <v>1335</v>
      </c>
      <c r="E320" s="120" t="s">
        <v>1336</v>
      </c>
      <c r="F320" s="120" t="s">
        <v>1337</v>
      </c>
      <c r="G320" s="120" t="s">
        <v>157</v>
      </c>
      <c r="I320" s="121">
        <v>0.5</v>
      </c>
      <c r="J320" s="120" t="s">
        <v>143</v>
      </c>
      <c r="L320" s="120">
        <v>1</v>
      </c>
      <c r="M320" s="120" t="s">
        <v>528</v>
      </c>
      <c r="N320" s="120" t="s">
        <v>109</v>
      </c>
      <c r="O320" s="120">
        <v>100</v>
      </c>
      <c r="P320" s="120" t="s">
        <v>172</v>
      </c>
      <c r="Q320" s="120" t="s">
        <v>173</v>
      </c>
      <c r="R320" t="str">
        <f>IFERROR(VLOOKUP(S320,'[1]Effects Code'!$C:$D,2,FALSE), S320)</f>
        <v>Glutamic pyruvic transaminase</v>
      </c>
      <c r="S320" s="120" t="s">
        <v>2038</v>
      </c>
      <c r="T320" s="120">
        <v>28</v>
      </c>
      <c r="U320" s="120" t="s">
        <v>122</v>
      </c>
      <c r="V320" s="120" t="str">
        <f t="shared" si="4"/>
        <v>Cyprinidae, 28</v>
      </c>
      <c r="W320" s="120" t="s">
        <v>526</v>
      </c>
      <c r="X320" s="120">
        <v>156024</v>
      </c>
      <c r="Y320" s="123">
        <v>2076101</v>
      </c>
      <c r="Z320" s="120">
        <v>2011</v>
      </c>
      <c r="AA320" s="120" t="s">
        <v>2031</v>
      </c>
      <c r="AB320" s="120" t="s">
        <v>2032</v>
      </c>
      <c r="AC320" s="120" t="s">
        <v>2033</v>
      </c>
      <c r="AD320" s="121">
        <v>0.5</v>
      </c>
      <c r="AE320" s="120">
        <v>1</v>
      </c>
      <c r="AF320" s="120" t="s">
        <v>528</v>
      </c>
      <c r="AH320" s="120" t="s">
        <v>147</v>
      </c>
      <c r="AI320" s="120">
        <v>21</v>
      </c>
      <c r="AM320" s="120" t="s">
        <v>110</v>
      </c>
      <c r="AN320" s="120" t="s">
        <v>1342</v>
      </c>
      <c r="AO320" s="120" t="s">
        <v>525</v>
      </c>
      <c r="AP320" s="120" t="s">
        <v>119</v>
      </c>
      <c r="AQ320" s="120" t="s">
        <v>526</v>
      </c>
      <c r="AR320" s="120">
        <v>333415</v>
      </c>
      <c r="AT320" s="120">
        <v>4</v>
      </c>
      <c r="AY320" s="120" t="s">
        <v>121</v>
      </c>
      <c r="BE320" s="120" t="s">
        <v>123</v>
      </c>
      <c r="BG320" s="120">
        <v>0.5</v>
      </c>
      <c r="BL320" s="120" t="s">
        <v>528</v>
      </c>
      <c r="BN320" s="120">
        <v>0.5</v>
      </c>
      <c r="BX320" s="120">
        <v>1</v>
      </c>
      <c r="CD320" s="120">
        <v>1</v>
      </c>
      <c r="CM320" s="120">
        <v>1</v>
      </c>
      <c r="CN320" s="120" t="s">
        <v>125</v>
      </c>
      <c r="CO320" s="120" t="s">
        <v>2034</v>
      </c>
      <c r="CP320" s="120" t="s">
        <v>2035</v>
      </c>
      <c r="CQ320" s="120" t="s">
        <v>568</v>
      </c>
      <c r="CU320" s="120" t="s">
        <v>126</v>
      </c>
      <c r="CV320" s="120" t="s">
        <v>1628</v>
      </c>
      <c r="CW320" s="120" t="s">
        <v>2036</v>
      </c>
    </row>
    <row r="321" spans="1:101" x14ac:dyDescent="0.3">
      <c r="A321" s="120" t="s">
        <v>1332</v>
      </c>
      <c r="B321" s="120" t="s">
        <v>1333</v>
      </c>
      <c r="C321" s="120" t="s">
        <v>1334</v>
      </c>
      <c r="D321" s="120" t="s">
        <v>1335</v>
      </c>
      <c r="E321" s="120" t="s">
        <v>1336</v>
      </c>
      <c r="F321" s="120" t="s">
        <v>1337</v>
      </c>
      <c r="G321" s="120" t="s">
        <v>157</v>
      </c>
      <c r="I321" s="121">
        <v>0.5</v>
      </c>
      <c r="J321" s="120" t="s">
        <v>143</v>
      </c>
      <c r="L321" s="120">
        <v>1</v>
      </c>
      <c r="M321" s="120" t="s">
        <v>528</v>
      </c>
      <c r="N321" s="120" t="s">
        <v>109</v>
      </c>
      <c r="O321" s="120">
        <v>100</v>
      </c>
      <c r="P321" s="120" t="s">
        <v>172</v>
      </c>
      <c r="Q321" s="120" t="s">
        <v>173</v>
      </c>
      <c r="R321" t="str">
        <f>IFERROR(VLOOKUP(S321,'[1]Effects Code'!$C:$D,2,FALSE), S321)</f>
        <v>Glutamic-oxaloacetic transaminase</v>
      </c>
      <c r="S321" s="120" t="s">
        <v>2030</v>
      </c>
      <c r="T321" s="120">
        <v>14</v>
      </c>
      <c r="U321" s="120" t="s">
        <v>122</v>
      </c>
      <c r="V321" s="120" t="str">
        <f t="shared" si="4"/>
        <v>Cyprinidae, 14</v>
      </c>
      <c r="W321" s="120" t="s">
        <v>526</v>
      </c>
      <c r="X321" s="120">
        <v>156024</v>
      </c>
      <c r="Y321" s="123">
        <v>2076101</v>
      </c>
      <c r="Z321" s="120">
        <v>2011</v>
      </c>
      <c r="AA321" s="120" t="s">
        <v>2031</v>
      </c>
      <c r="AB321" s="120" t="s">
        <v>2032</v>
      </c>
      <c r="AC321" s="120" t="s">
        <v>2033</v>
      </c>
      <c r="AD321" s="121">
        <v>0.5</v>
      </c>
      <c r="AE321" s="120">
        <v>1</v>
      </c>
      <c r="AF321" s="120" t="s">
        <v>528</v>
      </c>
      <c r="AH321" s="120" t="s">
        <v>147</v>
      </c>
      <c r="AI321" s="120">
        <v>21</v>
      </c>
      <c r="AM321" s="120" t="s">
        <v>110</v>
      </c>
      <c r="AN321" s="120" t="s">
        <v>1342</v>
      </c>
      <c r="AO321" s="120" t="s">
        <v>525</v>
      </c>
      <c r="AP321" s="120" t="s">
        <v>119</v>
      </c>
      <c r="AQ321" s="120" t="s">
        <v>526</v>
      </c>
      <c r="AR321" s="120">
        <v>333415</v>
      </c>
      <c r="AT321" s="120">
        <v>2</v>
      </c>
      <c r="AY321" s="120" t="s">
        <v>121</v>
      </c>
      <c r="BE321" s="120" t="s">
        <v>123</v>
      </c>
      <c r="BG321" s="120">
        <v>0.5</v>
      </c>
      <c r="BL321" s="120" t="s">
        <v>528</v>
      </c>
      <c r="BN321" s="120">
        <v>0.5</v>
      </c>
      <c r="BX321" s="120">
        <v>1</v>
      </c>
      <c r="CD321" s="120">
        <v>1</v>
      </c>
      <c r="CM321" s="120">
        <v>1</v>
      </c>
      <c r="CN321" s="120" t="s">
        <v>125</v>
      </c>
      <c r="CO321" s="120" t="s">
        <v>2034</v>
      </c>
      <c r="CP321" s="120" t="s">
        <v>2035</v>
      </c>
      <c r="CQ321" s="120" t="s">
        <v>568</v>
      </c>
      <c r="CU321" s="120" t="s">
        <v>126</v>
      </c>
      <c r="CV321" s="120" t="s">
        <v>1628</v>
      </c>
      <c r="CW321" s="120" t="s">
        <v>2036</v>
      </c>
    </row>
    <row r="322" spans="1:101" x14ac:dyDescent="0.3">
      <c r="A322" s="120" t="s">
        <v>1332</v>
      </c>
      <c r="B322" s="120" t="s">
        <v>1333</v>
      </c>
      <c r="C322" s="120" t="s">
        <v>1334</v>
      </c>
      <c r="D322" s="120" t="s">
        <v>1335</v>
      </c>
      <c r="E322" s="120" t="s">
        <v>1336</v>
      </c>
      <c r="F322" s="120" t="s">
        <v>1337</v>
      </c>
      <c r="G322" s="120" t="s">
        <v>157</v>
      </c>
      <c r="I322" s="121">
        <v>0.5</v>
      </c>
      <c r="J322" s="120" t="s">
        <v>143</v>
      </c>
      <c r="L322" s="120">
        <v>1</v>
      </c>
      <c r="M322" s="120" t="s">
        <v>528</v>
      </c>
      <c r="N322" s="120" t="s">
        <v>109</v>
      </c>
      <c r="O322" s="120">
        <v>100</v>
      </c>
      <c r="P322" s="120" t="s">
        <v>172</v>
      </c>
      <c r="Q322" s="120" t="s">
        <v>172</v>
      </c>
      <c r="R322" t="str">
        <f>IFERROR(VLOOKUP(S322,'[1]Effects Code'!$C:$D,2,FALSE), S322)</f>
        <v>Glycogen</v>
      </c>
      <c r="S322" s="120" t="s">
        <v>1640</v>
      </c>
      <c r="T322" s="120">
        <v>28</v>
      </c>
      <c r="U322" s="120" t="s">
        <v>122</v>
      </c>
      <c r="V322" s="120" t="str">
        <f t="shared" si="4"/>
        <v>Cyprinidae, 28</v>
      </c>
      <c r="W322" s="120" t="s">
        <v>526</v>
      </c>
      <c r="X322" s="120">
        <v>156024</v>
      </c>
      <c r="Y322" s="123">
        <v>2076101</v>
      </c>
      <c r="Z322" s="120">
        <v>2011</v>
      </c>
      <c r="AA322" s="120" t="s">
        <v>2031</v>
      </c>
      <c r="AB322" s="120" t="s">
        <v>2032</v>
      </c>
      <c r="AC322" s="120" t="s">
        <v>2033</v>
      </c>
      <c r="AD322" s="121">
        <v>0.5</v>
      </c>
      <c r="AE322" s="120">
        <v>1</v>
      </c>
      <c r="AF322" s="120" t="s">
        <v>528</v>
      </c>
      <c r="AH322" s="120" t="s">
        <v>147</v>
      </c>
      <c r="AI322" s="120">
        <v>21</v>
      </c>
      <c r="AM322" s="120" t="s">
        <v>110</v>
      </c>
      <c r="AN322" s="120" t="s">
        <v>1342</v>
      </c>
      <c r="AO322" s="120" t="s">
        <v>525</v>
      </c>
      <c r="AP322" s="120" t="s">
        <v>119</v>
      </c>
      <c r="AQ322" s="120" t="s">
        <v>526</v>
      </c>
      <c r="AR322" s="120">
        <v>333415</v>
      </c>
      <c r="AT322" s="120">
        <v>4</v>
      </c>
      <c r="AY322" s="120" t="s">
        <v>121</v>
      </c>
      <c r="BE322" s="120" t="s">
        <v>123</v>
      </c>
      <c r="BG322" s="120">
        <v>0.5</v>
      </c>
      <c r="BL322" s="120" t="s">
        <v>528</v>
      </c>
      <c r="BN322" s="120">
        <v>0.5</v>
      </c>
      <c r="BX322" s="120">
        <v>1</v>
      </c>
      <c r="CD322" s="120">
        <v>1</v>
      </c>
      <c r="CM322" s="120">
        <v>1</v>
      </c>
      <c r="CN322" s="120" t="s">
        <v>125</v>
      </c>
      <c r="CO322" s="120" t="s">
        <v>2034</v>
      </c>
      <c r="CP322" s="120" t="s">
        <v>2035</v>
      </c>
      <c r="CQ322" s="120" t="s">
        <v>568</v>
      </c>
      <c r="CU322" s="120" t="s">
        <v>126</v>
      </c>
      <c r="CV322" s="120" t="s">
        <v>1628</v>
      </c>
      <c r="CW322" s="120" t="s">
        <v>2036</v>
      </c>
    </row>
    <row r="323" spans="1:101" x14ac:dyDescent="0.3">
      <c r="A323" s="120" t="s">
        <v>1332</v>
      </c>
      <c r="B323" s="120" t="s">
        <v>1333</v>
      </c>
      <c r="C323" s="120" t="s">
        <v>1334</v>
      </c>
      <c r="D323" s="120" t="s">
        <v>1335</v>
      </c>
      <c r="E323" s="120" t="s">
        <v>1336</v>
      </c>
      <c r="F323" s="120" t="s">
        <v>1337</v>
      </c>
      <c r="G323" s="120" t="s">
        <v>143</v>
      </c>
      <c r="I323" s="121">
        <v>0.5</v>
      </c>
      <c r="L323" s="120"/>
      <c r="M323" s="120" t="s">
        <v>528</v>
      </c>
      <c r="N323" s="120" t="s">
        <v>109</v>
      </c>
      <c r="O323" s="120">
        <v>100</v>
      </c>
      <c r="P323" s="120" t="s">
        <v>172</v>
      </c>
      <c r="Q323" s="120" t="s">
        <v>172</v>
      </c>
      <c r="R323" t="str">
        <f>IFERROR(VLOOKUP(S323,'[1]Effects Code'!$C:$D,2,FALSE), S323)</f>
        <v>Glycogen</v>
      </c>
      <c r="S323" s="120" t="s">
        <v>1640</v>
      </c>
      <c r="T323" s="120">
        <v>21</v>
      </c>
      <c r="U323" s="120" t="s">
        <v>122</v>
      </c>
      <c r="V323" s="120" t="str">
        <f t="shared" ref="V323:V386" si="5">CONCATENATE(B323,", ",T323)</f>
        <v>Cyprinidae, 21</v>
      </c>
      <c r="W323" s="120" t="s">
        <v>526</v>
      </c>
      <c r="X323" s="120">
        <v>156024</v>
      </c>
      <c r="Y323" s="123">
        <v>2076101</v>
      </c>
      <c r="Z323" s="120">
        <v>2011</v>
      </c>
      <c r="AA323" s="120" t="s">
        <v>2031</v>
      </c>
      <c r="AB323" s="120" t="s">
        <v>2032</v>
      </c>
      <c r="AC323" s="120" t="s">
        <v>2033</v>
      </c>
      <c r="AD323" s="121">
        <v>0.5</v>
      </c>
      <c r="AF323" s="120" t="s">
        <v>528</v>
      </c>
      <c r="AH323" s="120" t="s">
        <v>147</v>
      </c>
      <c r="AI323" s="120">
        <v>21</v>
      </c>
      <c r="AM323" s="120" t="s">
        <v>110</v>
      </c>
      <c r="AN323" s="120" t="s">
        <v>1342</v>
      </c>
      <c r="AO323" s="120" t="s">
        <v>525</v>
      </c>
      <c r="AP323" s="120" t="s">
        <v>119</v>
      </c>
      <c r="AQ323" s="120" t="s">
        <v>526</v>
      </c>
      <c r="AR323" s="120">
        <v>333415</v>
      </c>
      <c r="AT323" s="120">
        <v>3</v>
      </c>
      <c r="AY323" s="120" t="s">
        <v>121</v>
      </c>
      <c r="BE323" s="120" t="s">
        <v>123</v>
      </c>
      <c r="BG323" s="120">
        <v>0.5</v>
      </c>
      <c r="BL323" s="120" t="s">
        <v>528</v>
      </c>
      <c r="BN323" s="120">
        <v>0.5</v>
      </c>
      <c r="CM323" s="120">
        <v>1</v>
      </c>
      <c r="CN323" s="120" t="s">
        <v>125</v>
      </c>
      <c r="CO323" s="120" t="s">
        <v>2034</v>
      </c>
      <c r="CP323" s="120" t="s">
        <v>2035</v>
      </c>
      <c r="CQ323" s="120" t="s">
        <v>568</v>
      </c>
      <c r="CU323" s="120" t="s">
        <v>126</v>
      </c>
      <c r="CV323" s="120" t="s">
        <v>1628</v>
      </c>
      <c r="CW323" s="120" t="s">
        <v>2036</v>
      </c>
    </row>
    <row r="324" spans="1:101" x14ac:dyDescent="0.3">
      <c r="A324" s="120" t="s">
        <v>1332</v>
      </c>
      <c r="B324" s="120" t="s">
        <v>1333</v>
      </c>
      <c r="C324" s="120" t="s">
        <v>1334</v>
      </c>
      <c r="D324" s="120" t="s">
        <v>1335</v>
      </c>
      <c r="E324" s="120" t="s">
        <v>1336</v>
      </c>
      <c r="F324" s="120" t="s">
        <v>1337</v>
      </c>
      <c r="G324" s="120" t="s">
        <v>157</v>
      </c>
      <c r="I324" s="121">
        <v>0.5</v>
      </c>
      <c r="J324" s="120" t="s">
        <v>143</v>
      </c>
      <c r="L324" s="120">
        <v>1</v>
      </c>
      <c r="M324" s="120" t="s">
        <v>528</v>
      </c>
      <c r="N324" s="120" t="s">
        <v>109</v>
      </c>
      <c r="O324" s="120">
        <v>100</v>
      </c>
      <c r="P324" s="120" t="s">
        <v>172</v>
      </c>
      <c r="Q324" s="120" t="s">
        <v>172</v>
      </c>
      <c r="R324" t="str">
        <f>IFERROR(VLOOKUP(S324,'[1]Effects Code'!$C:$D,2,FALSE), S324)</f>
        <v>Glycogen</v>
      </c>
      <c r="S324" s="120" t="s">
        <v>1640</v>
      </c>
      <c r="T324" s="120">
        <v>14</v>
      </c>
      <c r="U324" s="120" t="s">
        <v>122</v>
      </c>
      <c r="V324" s="120" t="str">
        <f t="shared" si="5"/>
        <v>Cyprinidae, 14</v>
      </c>
      <c r="W324" s="120" t="s">
        <v>526</v>
      </c>
      <c r="X324" s="120">
        <v>156024</v>
      </c>
      <c r="Y324" s="123">
        <v>2076101</v>
      </c>
      <c r="Z324" s="120">
        <v>2011</v>
      </c>
      <c r="AA324" s="120" t="s">
        <v>2031</v>
      </c>
      <c r="AB324" s="120" t="s">
        <v>2032</v>
      </c>
      <c r="AC324" s="120" t="s">
        <v>2033</v>
      </c>
      <c r="AD324" s="121">
        <v>0.5</v>
      </c>
      <c r="AE324" s="120">
        <v>1</v>
      </c>
      <c r="AF324" s="120" t="s">
        <v>528</v>
      </c>
      <c r="AH324" s="120" t="s">
        <v>147</v>
      </c>
      <c r="AI324" s="120">
        <v>21</v>
      </c>
      <c r="AM324" s="120" t="s">
        <v>110</v>
      </c>
      <c r="AN324" s="120" t="s">
        <v>1342</v>
      </c>
      <c r="AO324" s="120" t="s">
        <v>525</v>
      </c>
      <c r="AP324" s="120" t="s">
        <v>119</v>
      </c>
      <c r="AQ324" s="120" t="s">
        <v>526</v>
      </c>
      <c r="AR324" s="120">
        <v>333415</v>
      </c>
      <c r="AT324" s="120">
        <v>2</v>
      </c>
      <c r="AY324" s="120" t="s">
        <v>121</v>
      </c>
      <c r="BE324" s="120" t="s">
        <v>123</v>
      </c>
      <c r="BG324" s="120">
        <v>0.5</v>
      </c>
      <c r="BL324" s="120" t="s">
        <v>528</v>
      </c>
      <c r="BN324" s="120">
        <v>0.5</v>
      </c>
      <c r="BX324" s="120">
        <v>1</v>
      </c>
      <c r="CD324" s="120">
        <v>1</v>
      </c>
      <c r="CM324" s="120">
        <v>1</v>
      </c>
      <c r="CN324" s="120" t="s">
        <v>125</v>
      </c>
      <c r="CO324" s="120" t="s">
        <v>2034</v>
      </c>
      <c r="CP324" s="120" t="s">
        <v>2035</v>
      </c>
      <c r="CQ324" s="120" t="s">
        <v>568</v>
      </c>
      <c r="CU324" s="120" t="s">
        <v>126</v>
      </c>
      <c r="CV324" s="120" t="s">
        <v>1628</v>
      </c>
      <c r="CW324" s="120" t="s">
        <v>2036</v>
      </c>
    </row>
    <row r="325" spans="1:101" x14ac:dyDescent="0.3">
      <c r="A325" s="120" t="s">
        <v>1332</v>
      </c>
      <c r="B325" s="120" t="s">
        <v>1333</v>
      </c>
      <c r="C325" s="120" t="s">
        <v>1334</v>
      </c>
      <c r="D325" s="120" t="s">
        <v>1335</v>
      </c>
      <c r="E325" s="120" t="s">
        <v>1336</v>
      </c>
      <c r="F325" s="120" t="s">
        <v>1337</v>
      </c>
      <c r="G325" s="120" t="s">
        <v>157</v>
      </c>
      <c r="I325" s="121">
        <v>0.5</v>
      </c>
      <c r="J325" s="120" t="s">
        <v>143</v>
      </c>
      <c r="L325" s="120">
        <v>1</v>
      </c>
      <c r="M325" s="120" t="s">
        <v>528</v>
      </c>
      <c r="N325" s="120" t="s">
        <v>109</v>
      </c>
      <c r="O325" s="120">
        <v>100</v>
      </c>
      <c r="P325" s="120" t="s">
        <v>172</v>
      </c>
      <c r="Q325" s="120" t="s">
        <v>172</v>
      </c>
      <c r="R325" t="str">
        <f>IFERROR(VLOOKUP(S325,'[1]Effects Code'!$C:$D,2,FALSE), S325)</f>
        <v>Glycogen</v>
      </c>
      <c r="S325" s="120" t="s">
        <v>1640</v>
      </c>
      <c r="T325" s="120">
        <v>7</v>
      </c>
      <c r="U325" s="120" t="s">
        <v>122</v>
      </c>
      <c r="V325" s="120" t="str">
        <f t="shared" si="5"/>
        <v>Cyprinidae, 7</v>
      </c>
      <c r="W325" s="120" t="s">
        <v>526</v>
      </c>
      <c r="X325" s="120">
        <v>156024</v>
      </c>
      <c r="Y325" s="123">
        <v>2076101</v>
      </c>
      <c r="Z325" s="120">
        <v>2011</v>
      </c>
      <c r="AA325" s="120" t="s">
        <v>2031</v>
      </c>
      <c r="AB325" s="120" t="s">
        <v>2032</v>
      </c>
      <c r="AC325" s="120" t="s">
        <v>2033</v>
      </c>
      <c r="AD325" s="121">
        <v>0.5</v>
      </c>
      <c r="AE325" s="120">
        <v>1</v>
      </c>
      <c r="AF325" s="120" t="s">
        <v>528</v>
      </c>
      <c r="AH325" s="120" t="s">
        <v>147</v>
      </c>
      <c r="AI325" s="120">
        <v>21</v>
      </c>
      <c r="AM325" s="120" t="s">
        <v>110</v>
      </c>
      <c r="AN325" s="120" t="s">
        <v>1342</v>
      </c>
      <c r="AO325" s="120" t="s">
        <v>525</v>
      </c>
      <c r="AP325" s="120" t="s">
        <v>119</v>
      </c>
      <c r="AQ325" s="120" t="s">
        <v>526</v>
      </c>
      <c r="AR325" s="120">
        <v>333415</v>
      </c>
      <c r="AT325" s="120">
        <v>1</v>
      </c>
      <c r="AY325" s="120" t="s">
        <v>121</v>
      </c>
      <c r="BE325" s="120" t="s">
        <v>123</v>
      </c>
      <c r="BG325" s="120">
        <v>0.5</v>
      </c>
      <c r="BL325" s="120" t="s">
        <v>528</v>
      </c>
      <c r="BN325" s="120">
        <v>0.5</v>
      </c>
      <c r="BX325" s="120">
        <v>1</v>
      </c>
      <c r="CD325" s="120">
        <v>1</v>
      </c>
      <c r="CM325" s="120">
        <v>1</v>
      </c>
      <c r="CN325" s="120" t="s">
        <v>125</v>
      </c>
      <c r="CO325" s="120" t="s">
        <v>2034</v>
      </c>
      <c r="CP325" s="120" t="s">
        <v>2035</v>
      </c>
      <c r="CQ325" s="120" t="s">
        <v>568</v>
      </c>
      <c r="CU325" s="120" t="s">
        <v>126</v>
      </c>
      <c r="CV325" s="120" t="s">
        <v>1628</v>
      </c>
      <c r="CW325" s="120" t="s">
        <v>2036</v>
      </c>
    </row>
    <row r="326" spans="1:101" x14ac:dyDescent="0.3">
      <c r="A326" s="120" t="s">
        <v>1332</v>
      </c>
      <c r="B326" s="120" t="s">
        <v>1333</v>
      </c>
      <c r="C326" s="120" t="s">
        <v>1334</v>
      </c>
      <c r="D326" s="120" t="s">
        <v>1335</v>
      </c>
      <c r="E326" s="120" t="s">
        <v>1336</v>
      </c>
      <c r="F326" s="120" t="s">
        <v>1337</v>
      </c>
      <c r="G326" s="120" t="s">
        <v>157</v>
      </c>
      <c r="I326" s="121">
        <v>0.5</v>
      </c>
      <c r="J326" s="120" t="s">
        <v>143</v>
      </c>
      <c r="L326" s="120">
        <v>1</v>
      </c>
      <c r="M326" s="120" t="s">
        <v>528</v>
      </c>
      <c r="N326" s="120" t="s">
        <v>109</v>
      </c>
      <c r="O326" s="120">
        <v>100</v>
      </c>
      <c r="P326" s="120" t="s">
        <v>172</v>
      </c>
      <c r="Q326" s="120" t="s">
        <v>172</v>
      </c>
      <c r="R326" t="str">
        <f>IFERROR(VLOOKUP(S326,'[1]Effects Code'!$C:$D,2,FALSE), S326)</f>
        <v>Glycogen</v>
      </c>
      <c r="S326" s="120" t="s">
        <v>1640</v>
      </c>
      <c r="T326" s="120">
        <v>7</v>
      </c>
      <c r="U326" s="120" t="s">
        <v>122</v>
      </c>
      <c r="V326" s="120" t="str">
        <f t="shared" si="5"/>
        <v>Cyprinidae, 7</v>
      </c>
      <c r="W326" s="120" t="s">
        <v>526</v>
      </c>
      <c r="X326" s="120">
        <v>156024</v>
      </c>
      <c r="Y326" s="123">
        <v>2076101</v>
      </c>
      <c r="Z326" s="120">
        <v>2011</v>
      </c>
      <c r="AA326" s="120" t="s">
        <v>2031</v>
      </c>
      <c r="AB326" s="120" t="s">
        <v>2032</v>
      </c>
      <c r="AC326" s="120" t="s">
        <v>2033</v>
      </c>
      <c r="AD326" s="121">
        <v>0.5</v>
      </c>
      <c r="AE326" s="120">
        <v>1</v>
      </c>
      <c r="AF326" s="120" t="s">
        <v>528</v>
      </c>
      <c r="AH326" s="120" t="s">
        <v>147</v>
      </c>
      <c r="AI326" s="120">
        <v>21</v>
      </c>
      <c r="AM326" s="120" t="s">
        <v>110</v>
      </c>
      <c r="AN326" s="120" t="s">
        <v>1342</v>
      </c>
      <c r="AO326" s="120" t="s">
        <v>525</v>
      </c>
      <c r="AP326" s="120" t="s">
        <v>119</v>
      </c>
      <c r="AQ326" s="120" t="s">
        <v>526</v>
      </c>
      <c r="AR326" s="120">
        <v>333415</v>
      </c>
      <c r="AT326" s="120">
        <v>1</v>
      </c>
      <c r="AY326" s="120" t="s">
        <v>121</v>
      </c>
      <c r="BE326" s="120" t="s">
        <v>123</v>
      </c>
      <c r="BG326" s="120">
        <v>0.5</v>
      </c>
      <c r="BL326" s="120" t="s">
        <v>528</v>
      </c>
      <c r="BN326" s="120">
        <v>0.5</v>
      </c>
      <c r="BX326" s="120">
        <v>1</v>
      </c>
      <c r="CD326" s="120">
        <v>1</v>
      </c>
      <c r="CM326" s="120">
        <v>1</v>
      </c>
      <c r="CN326" s="120" t="s">
        <v>125</v>
      </c>
      <c r="CO326" s="120" t="s">
        <v>2034</v>
      </c>
      <c r="CP326" s="120" t="s">
        <v>2035</v>
      </c>
      <c r="CQ326" s="120" t="s">
        <v>568</v>
      </c>
      <c r="CU326" s="120" t="s">
        <v>126</v>
      </c>
      <c r="CV326" s="120" t="s">
        <v>1628</v>
      </c>
      <c r="CW326" s="120" t="s">
        <v>2036</v>
      </c>
    </row>
    <row r="327" spans="1:101" x14ac:dyDescent="0.3">
      <c r="A327" s="120" t="s">
        <v>1332</v>
      </c>
      <c r="B327" s="120" t="s">
        <v>1333</v>
      </c>
      <c r="C327" s="120" t="s">
        <v>1334</v>
      </c>
      <c r="D327" s="120" t="s">
        <v>1335</v>
      </c>
      <c r="E327" s="120" t="s">
        <v>1336</v>
      </c>
      <c r="F327" s="120" t="s">
        <v>1337</v>
      </c>
      <c r="G327" s="120" t="s">
        <v>157</v>
      </c>
      <c r="I327" s="121">
        <v>0.5</v>
      </c>
      <c r="J327" s="120" t="s">
        <v>143</v>
      </c>
      <c r="L327" s="120">
        <v>1</v>
      </c>
      <c r="M327" s="120" t="s">
        <v>528</v>
      </c>
      <c r="N327" s="120" t="s">
        <v>109</v>
      </c>
      <c r="O327" s="120">
        <v>100</v>
      </c>
      <c r="P327" s="120" t="s">
        <v>172</v>
      </c>
      <c r="Q327" s="120" t="s">
        <v>172</v>
      </c>
      <c r="R327" t="str">
        <f>IFERROR(VLOOKUP(S327,'[1]Effects Code'!$C:$D,2,FALSE), S327)</f>
        <v>Glycogen</v>
      </c>
      <c r="S327" s="120" t="s">
        <v>1640</v>
      </c>
      <c r="T327" s="120">
        <v>28</v>
      </c>
      <c r="U327" s="120" t="s">
        <v>122</v>
      </c>
      <c r="V327" s="120" t="str">
        <f t="shared" si="5"/>
        <v>Cyprinidae, 28</v>
      </c>
      <c r="W327" s="120" t="s">
        <v>526</v>
      </c>
      <c r="X327" s="120">
        <v>156024</v>
      </c>
      <c r="Y327" s="123">
        <v>2076101</v>
      </c>
      <c r="Z327" s="120">
        <v>2011</v>
      </c>
      <c r="AA327" s="120" t="s">
        <v>2031</v>
      </c>
      <c r="AB327" s="120" t="s">
        <v>2032</v>
      </c>
      <c r="AC327" s="120" t="s">
        <v>2033</v>
      </c>
      <c r="AD327" s="121">
        <v>0.5</v>
      </c>
      <c r="AE327" s="120">
        <v>1</v>
      </c>
      <c r="AF327" s="120" t="s">
        <v>528</v>
      </c>
      <c r="AH327" s="120" t="s">
        <v>147</v>
      </c>
      <c r="AI327" s="120">
        <v>21</v>
      </c>
      <c r="AM327" s="120" t="s">
        <v>110</v>
      </c>
      <c r="AN327" s="120" t="s">
        <v>1342</v>
      </c>
      <c r="AO327" s="120" t="s">
        <v>525</v>
      </c>
      <c r="AP327" s="120" t="s">
        <v>119</v>
      </c>
      <c r="AQ327" s="120" t="s">
        <v>526</v>
      </c>
      <c r="AR327" s="120">
        <v>333415</v>
      </c>
      <c r="AT327" s="120">
        <v>4</v>
      </c>
      <c r="AY327" s="120" t="s">
        <v>121</v>
      </c>
      <c r="BE327" s="120" t="s">
        <v>123</v>
      </c>
      <c r="BG327" s="120">
        <v>0.5</v>
      </c>
      <c r="BL327" s="120" t="s">
        <v>528</v>
      </c>
      <c r="BN327" s="120">
        <v>0.5</v>
      </c>
      <c r="BX327" s="120">
        <v>1</v>
      </c>
      <c r="CD327" s="120">
        <v>1</v>
      </c>
      <c r="CM327" s="120">
        <v>1</v>
      </c>
      <c r="CN327" s="120" t="s">
        <v>125</v>
      </c>
      <c r="CO327" s="120" t="s">
        <v>2034</v>
      </c>
      <c r="CP327" s="120" t="s">
        <v>2035</v>
      </c>
      <c r="CQ327" s="120" t="s">
        <v>568</v>
      </c>
      <c r="CU327" s="120" t="s">
        <v>126</v>
      </c>
      <c r="CV327" s="120" t="s">
        <v>1628</v>
      </c>
      <c r="CW327" s="120" t="s">
        <v>2036</v>
      </c>
    </row>
    <row r="328" spans="1:101" x14ac:dyDescent="0.3">
      <c r="A328" s="120" t="s">
        <v>1332</v>
      </c>
      <c r="B328" s="120" t="s">
        <v>1333</v>
      </c>
      <c r="C328" s="120" t="s">
        <v>1334</v>
      </c>
      <c r="D328" s="120" t="s">
        <v>1335</v>
      </c>
      <c r="E328" s="120" t="s">
        <v>1336</v>
      </c>
      <c r="F328" s="120" t="s">
        <v>1337</v>
      </c>
      <c r="G328" s="120" t="s">
        <v>143</v>
      </c>
      <c r="I328" s="121">
        <v>0.5</v>
      </c>
      <c r="L328" s="120"/>
      <c r="M328" s="120" t="s">
        <v>528</v>
      </c>
      <c r="N328" s="120" t="s">
        <v>109</v>
      </c>
      <c r="O328" s="120">
        <v>100</v>
      </c>
      <c r="P328" s="120" t="s">
        <v>172</v>
      </c>
      <c r="Q328" s="120" t="s">
        <v>172</v>
      </c>
      <c r="R328" t="str">
        <f>IFERROR(VLOOKUP(S328,'[1]Effects Code'!$C:$D,2,FALSE), S328)</f>
        <v>Glucose</v>
      </c>
      <c r="S328" s="120" t="s">
        <v>1789</v>
      </c>
      <c r="T328" s="120">
        <v>28</v>
      </c>
      <c r="U328" s="120" t="s">
        <v>122</v>
      </c>
      <c r="V328" s="120" t="str">
        <f t="shared" si="5"/>
        <v>Cyprinidae, 28</v>
      </c>
      <c r="W328" s="120" t="s">
        <v>526</v>
      </c>
      <c r="X328" s="120">
        <v>156024</v>
      </c>
      <c r="Y328" s="123">
        <v>2076101</v>
      </c>
      <c r="Z328" s="120">
        <v>2011</v>
      </c>
      <c r="AA328" s="120" t="s">
        <v>2031</v>
      </c>
      <c r="AB328" s="120" t="s">
        <v>2032</v>
      </c>
      <c r="AC328" s="120" t="s">
        <v>2033</v>
      </c>
      <c r="AD328" s="121">
        <v>0.5</v>
      </c>
      <c r="AF328" s="120" t="s">
        <v>528</v>
      </c>
      <c r="AH328" s="120" t="s">
        <v>147</v>
      </c>
      <c r="AI328" s="120">
        <v>21</v>
      </c>
      <c r="AM328" s="120" t="s">
        <v>110</v>
      </c>
      <c r="AN328" s="120" t="s">
        <v>1342</v>
      </c>
      <c r="AO328" s="120" t="s">
        <v>525</v>
      </c>
      <c r="AP328" s="120" t="s">
        <v>119</v>
      </c>
      <c r="AQ328" s="120" t="s">
        <v>526</v>
      </c>
      <c r="AR328" s="120">
        <v>333415</v>
      </c>
      <c r="AT328" s="120">
        <v>4</v>
      </c>
      <c r="AY328" s="120" t="s">
        <v>121</v>
      </c>
      <c r="BE328" s="120" t="s">
        <v>123</v>
      </c>
      <c r="BG328" s="120">
        <v>0.5</v>
      </c>
      <c r="BL328" s="120" t="s">
        <v>528</v>
      </c>
      <c r="BN328" s="120">
        <v>0.5</v>
      </c>
      <c r="CM328" s="120">
        <v>1</v>
      </c>
      <c r="CN328" s="120" t="s">
        <v>125</v>
      </c>
      <c r="CO328" s="120" t="s">
        <v>2034</v>
      </c>
      <c r="CP328" s="120" t="s">
        <v>2035</v>
      </c>
      <c r="CQ328" s="120" t="s">
        <v>568</v>
      </c>
      <c r="CU328" s="120" t="s">
        <v>126</v>
      </c>
      <c r="CV328" s="120" t="s">
        <v>1628</v>
      </c>
      <c r="CW328" s="120" t="s">
        <v>2036</v>
      </c>
    </row>
    <row r="329" spans="1:101" x14ac:dyDescent="0.3">
      <c r="A329" s="120" t="s">
        <v>1332</v>
      </c>
      <c r="B329" s="120" t="s">
        <v>1333</v>
      </c>
      <c r="C329" s="120" t="s">
        <v>1334</v>
      </c>
      <c r="D329" s="120" t="s">
        <v>1335</v>
      </c>
      <c r="E329" s="120" t="s">
        <v>1336</v>
      </c>
      <c r="F329" s="120" t="s">
        <v>1337</v>
      </c>
      <c r="G329" s="120" t="s">
        <v>157</v>
      </c>
      <c r="I329" s="121">
        <v>0.5</v>
      </c>
      <c r="J329" s="120" t="s">
        <v>143</v>
      </c>
      <c r="L329" s="120">
        <v>1</v>
      </c>
      <c r="M329" s="120" t="s">
        <v>528</v>
      </c>
      <c r="N329" s="120" t="s">
        <v>109</v>
      </c>
      <c r="O329" s="120">
        <v>100</v>
      </c>
      <c r="P329" s="120" t="s">
        <v>172</v>
      </c>
      <c r="Q329" s="120" t="s">
        <v>172</v>
      </c>
      <c r="R329" t="str">
        <f>IFERROR(VLOOKUP(S329,'[1]Effects Code'!$C:$D,2,FALSE), S329)</f>
        <v>Glycogen</v>
      </c>
      <c r="S329" s="120" t="s">
        <v>1640</v>
      </c>
      <c r="T329" s="120">
        <v>14</v>
      </c>
      <c r="U329" s="120" t="s">
        <v>122</v>
      </c>
      <c r="V329" s="120" t="str">
        <f t="shared" si="5"/>
        <v>Cyprinidae, 14</v>
      </c>
      <c r="W329" s="120" t="s">
        <v>526</v>
      </c>
      <c r="X329" s="120">
        <v>156024</v>
      </c>
      <c r="Y329" s="123">
        <v>2076101</v>
      </c>
      <c r="Z329" s="120">
        <v>2011</v>
      </c>
      <c r="AA329" s="120" t="s">
        <v>2031</v>
      </c>
      <c r="AB329" s="120" t="s">
        <v>2032</v>
      </c>
      <c r="AC329" s="120" t="s">
        <v>2033</v>
      </c>
      <c r="AD329" s="121">
        <v>0.5</v>
      </c>
      <c r="AE329" s="120">
        <v>1</v>
      </c>
      <c r="AF329" s="120" t="s">
        <v>528</v>
      </c>
      <c r="AH329" s="120" t="s">
        <v>147</v>
      </c>
      <c r="AI329" s="120">
        <v>21</v>
      </c>
      <c r="AM329" s="120" t="s">
        <v>110</v>
      </c>
      <c r="AN329" s="120" t="s">
        <v>1342</v>
      </c>
      <c r="AO329" s="120" t="s">
        <v>525</v>
      </c>
      <c r="AP329" s="120" t="s">
        <v>119</v>
      </c>
      <c r="AQ329" s="120" t="s">
        <v>526</v>
      </c>
      <c r="AR329" s="120">
        <v>333415</v>
      </c>
      <c r="AT329" s="120">
        <v>2</v>
      </c>
      <c r="AY329" s="120" t="s">
        <v>121</v>
      </c>
      <c r="BE329" s="120" t="s">
        <v>123</v>
      </c>
      <c r="BG329" s="120">
        <v>0.5</v>
      </c>
      <c r="BL329" s="120" t="s">
        <v>528</v>
      </c>
      <c r="BN329" s="120">
        <v>0.5</v>
      </c>
      <c r="BX329" s="120">
        <v>1</v>
      </c>
      <c r="CD329" s="120">
        <v>1</v>
      </c>
      <c r="CM329" s="120">
        <v>1</v>
      </c>
      <c r="CN329" s="120" t="s">
        <v>125</v>
      </c>
      <c r="CO329" s="120" t="s">
        <v>2034</v>
      </c>
      <c r="CP329" s="120" t="s">
        <v>2035</v>
      </c>
      <c r="CQ329" s="120" t="s">
        <v>568</v>
      </c>
      <c r="CU329" s="120" t="s">
        <v>126</v>
      </c>
      <c r="CV329" s="120" t="s">
        <v>1628</v>
      </c>
      <c r="CW329" s="120" t="s">
        <v>2036</v>
      </c>
    </row>
    <row r="330" spans="1:101" x14ac:dyDescent="0.3">
      <c r="A330" s="120" t="s">
        <v>1332</v>
      </c>
      <c r="B330" s="120" t="s">
        <v>1333</v>
      </c>
      <c r="C330" s="120" t="s">
        <v>1334</v>
      </c>
      <c r="D330" s="120" t="s">
        <v>1335</v>
      </c>
      <c r="E330" s="120" t="s">
        <v>1336</v>
      </c>
      <c r="F330" s="120" t="s">
        <v>1337</v>
      </c>
      <c r="G330" s="120" t="s">
        <v>157</v>
      </c>
      <c r="I330" s="121">
        <v>0.5</v>
      </c>
      <c r="J330" s="120" t="s">
        <v>143</v>
      </c>
      <c r="L330" s="120">
        <v>1</v>
      </c>
      <c r="M330" s="120" t="s">
        <v>528</v>
      </c>
      <c r="N330" s="120" t="s">
        <v>109</v>
      </c>
      <c r="O330" s="120">
        <v>100</v>
      </c>
      <c r="P330" s="120" t="s">
        <v>172</v>
      </c>
      <c r="Q330" s="120" t="s">
        <v>172</v>
      </c>
      <c r="R330" t="str">
        <f>IFERROR(VLOOKUP(S330,'[1]Effects Code'!$C:$D,2,FALSE), S330)</f>
        <v>Glycogen</v>
      </c>
      <c r="S330" s="120" t="s">
        <v>1640</v>
      </c>
      <c r="T330" s="120">
        <v>21</v>
      </c>
      <c r="U330" s="120" t="s">
        <v>122</v>
      </c>
      <c r="V330" s="120" t="str">
        <f t="shared" si="5"/>
        <v>Cyprinidae, 21</v>
      </c>
      <c r="W330" s="120" t="s">
        <v>526</v>
      </c>
      <c r="X330" s="120">
        <v>156024</v>
      </c>
      <c r="Y330" s="123">
        <v>2076101</v>
      </c>
      <c r="Z330" s="120">
        <v>2011</v>
      </c>
      <c r="AA330" s="120" t="s">
        <v>2031</v>
      </c>
      <c r="AB330" s="120" t="s">
        <v>2032</v>
      </c>
      <c r="AC330" s="120" t="s">
        <v>2033</v>
      </c>
      <c r="AD330" s="121">
        <v>0.5</v>
      </c>
      <c r="AE330" s="120">
        <v>1</v>
      </c>
      <c r="AF330" s="120" t="s">
        <v>528</v>
      </c>
      <c r="AH330" s="120" t="s">
        <v>147</v>
      </c>
      <c r="AI330" s="120">
        <v>21</v>
      </c>
      <c r="AM330" s="120" t="s">
        <v>110</v>
      </c>
      <c r="AN330" s="120" t="s">
        <v>1342</v>
      </c>
      <c r="AO330" s="120" t="s">
        <v>525</v>
      </c>
      <c r="AP330" s="120" t="s">
        <v>119</v>
      </c>
      <c r="AQ330" s="120" t="s">
        <v>526</v>
      </c>
      <c r="AR330" s="120">
        <v>333415</v>
      </c>
      <c r="AT330" s="120">
        <v>3</v>
      </c>
      <c r="AY330" s="120" t="s">
        <v>121</v>
      </c>
      <c r="BE330" s="120" t="s">
        <v>123</v>
      </c>
      <c r="BG330" s="120">
        <v>0.5</v>
      </c>
      <c r="BL330" s="120" t="s">
        <v>528</v>
      </c>
      <c r="BN330" s="120">
        <v>0.5</v>
      </c>
      <c r="BX330" s="120">
        <v>1</v>
      </c>
      <c r="CD330" s="120">
        <v>1</v>
      </c>
      <c r="CM330" s="120">
        <v>1</v>
      </c>
      <c r="CN330" s="120" t="s">
        <v>125</v>
      </c>
      <c r="CO330" s="120" t="s">
        <v>2034</v>
      </c>
      <c r="CP330" s="120" t="s">
        <v>2035</v>
      </c>
      <c r="CQ330" s="120" t="s">
        <v>568</v>
      </c>
      <c r="CU330" s="120" t="s">
        <v>126</v>
      </c>
      <c r="CV330" s="120" t="s">
        <v>1628</v>
      </c>
      <c r="CW330" s="120" t="s">
        <v>2036</v>
      </c>
    </row>
    <row r="331" spans="1:101" x14ac:dyDescent="0.3">
      <c r="A331" s="120" t="s">
        <v>1332</v>
      </c>
      <c r="B331" s="120" t="s">
        <v>1333</v>
      </c>
      <c r="C331" s="120" t="s">
        <v>1334</v>
      </c>
      <c r="D331" s="120" t="s">
        <v>1335</v>
      </c>
      <c r="E331" s="120" t="s">
        <v>1336</v>
      </c>
      <c r="F331" s="120" t="s">
        <v>1337</v>
      </c>
      <c r="G331" s="120" t="s">
        <v>157</v>
      </c>
      <c r="I331" s="121">
        <v>0.5</v>
      </c>
      <c r="J331" s="120" t="s">
        <v>143</v>
      </c>
      <c r="L331" s="120">
        <v>1</v>
      </c>
      <c r="M331" s="120" t="s">
        <v>528</v>
      </c>
      <c r="N331" s="120" t="s">
        <v>109</v>
      </c>
      <c r="O331" s="120">
        <v>100</v>
      </c>
      <c r="P331" s="120" t="s">
        <v>172</v>
      </c>
      <c r="Q331" s="120" t="s">
        <v>172</v>
      </c>
      <c r="R331" t="str">
        <f>IFERROR(VLOOKUP(S331,'[1]Effects Code'!$C:$D,2,FALSE), S331)</f>
        <v>Glucose</v>
      </c>
      <c r="S331" s="120" t="s">
        <v>1789</v>
      </c>
      <c r="T331" s="120">
        <v>21</v>
      </c>
      <c r="U331" s="120" t="s">
        <v>122</v>
      </c>
      <c r="V331" s="120" t="str">
        <f t="shared" si="5"/>
        <v>Cyprinidae, 21</v>
      </c>
      <c r="W331" s="120" t="s">
        <v>526</v>
      </c>
      <c r="X331" s="120">
        <v>156024</v>
      </c>
      <c r="Y331" s="123">
        <v>2076101</v>
      </c>
      <c r="Z331" s="120">
        <v>2011</v>
      </c>
      <c r="AA331" s="120" t="s">
        <v>2031</v>
      </c>
      <c r="AB331" s="120" t="s">
        <v>2032</v>
      </c>
      <c r="AC331" s="120" t="s">
        <v>2033</v>
      </c>
      <c r="AD331" s="121">
        <v>0.5</v>
      </c>
      <c r="AE331" s="120">
        <v>1</v>
      </c>
      <c r="AF331" s="120" t="s">
        <v>528</v>
      </c>
      <c r="AH331" s="120" t="s">
        <v>147</v>
      </c>
      <c r="AI331" s="120">
        <v>21</v>
      </c>
      <c r="AM331" s="120" t="s">
        <v>110</v>
      </c>
      <c r="AN331" s="120" t="s">
        <v>1342</v>
      </c>
      <c r="AO331" s="120" t="s">
        <v>525</v>
      </c>
      <c r="AP331" s="120" t="s">
        <v>119</v>
      </c>
      <c r="AQ331" s="120" t="s">
        <v>526</v>
      </c>
      <c r="AR331" s="120">
        <v>333415</v>
      </c>
      <c r="AT331" s="120">
        <v>3</v>
      </c>
      <c r="AY331" s="120" t="s">
        <v>121</v>
      </c>
      <c r="BE331" s="120" t="s">
        <v>123</v>
      </c>
      <c r="BG331" s="120">
        <v>0.5</v>
      </c>
      <c r="BL331" s="120" t="s">
        <v>528</v>
      </c>
      <c r="BN331" s="120">
        <v>0.5</v>
      </c>
      <c r="BX331" s="120">
        <v>1</v>
      </c>
      <c r="CD331" s="120">
        <v>1</v>
      </c>
      <c r="CM331" s="120">
        <v>1</v>
      </c>
      <c r="CN331" s="120" t="s">
        <v>125</v>
      </c>
      <c r="CO331" s="120" t="s">
        <v>2034</v>
      </c>
      <c r="CP331" s="120" t="s">
        <v>2035</v>
      </c>
      <c r="CQ331" s="120" t="s">
        <v>568</v>
      </c>
      <c r="CU331" s="120" t="s">
        <v>126</v>
      </c>
      <c r="CV331" s="120" t="s">
        <v>1628</v>
      </c>
      <c r="CW331" s="120" t="s">
        <v>2036</v>
      </c>
    </row>
    <row r="332" spans="1:101" x14ac:dyDescent="0.3">
      <c r="A332" s="120" t="s">
        <v>1332</v>
      </c>
      <c r="B332" s="120" t="s">
        <v>1333</v>
      </c>
      <c r="C332" s="120" t="s">
        <v>1334</v>
      </c>
      <c r="D332" s="120" t="s">
        <v>1335</v>
      </c>
      <c r="E332" s="120" t="s">
        <v>1336</v>
      </c>
      <c r="F332" s="120" t="s">
        <v>1337</v>
      </c>
      <c r="G332" s="120" t="s">
        <v>157</v>
      </c>
      <c r="I332" s="121">
        <v>0.5</v>
      </c>
      <c r="J332" s="120" t="s">
        <v>143</v>
      </c>
      <c r="L332" s="120">
        <v>1</v>
      </c>
      <c r="M332" s="120" t="s">
        <v>528</v>
      </c>
      <c r="N332" s="120" t="s">
        <v>109</v>
      </c>
      <c r="O332" s="120">
        <v>100</v>
      </c>
      <c r="P332" s="120" t="s">
        <v>172</v>
      </c>
      <c r="Q332" s="120" t="s">
        <v>172</v>
      </c>
      <c r="R332" t="str">
        <f>IFERROR(VLOOKUP(S332,'[1]Effects Code'!$C:$D,2,FALSE), S332)</f>
        <v>Glucose</v>
      </c>
      <c r="S332" s="120" t="s">
        <v>1789</v>
      </c>
      <c r="T332" s="120">
        <v>14</v>
      </c>
      <c r="U332" s="120" t="s">
        <v>122</v>
      </c>
      <c r="V332" s="120" t="str">
        <f t="shared" si="5"/>
        <v>Cyprinidae, 14</v>
      </c>
      <c r="W332" s="120" t="s">
        <v>526</v>
      </c>
      <c r="X332" s="120">
        <v>156024</v>
      </c>
      <c r="Y332" s="123">
        <v>2076101</v>
      </c>
      <c r="Z332" s="120">
        <v>2011</v>
      </c>
      <c r="AA332" s="120" t="s">
        <v>2031</v>
      </c>
      <c r="AB332" s="120" t="s">
        <v>2032</v>
      </c>
      <c r="AC332" s="120" t="s">
        <v>2033</v>
      </c>
      <c r="AD332" s="121">
        <v>0.5</v>
      </c>
      <c r="AE332" s="120">
        <v>1</v>
      </c>
      <c r="AF332" s="120" t="s">
        <v>528</v>
      </c>
      <c r="AH332" s="120" t="s">
        <v>147</v>
      </c>
      <c r="AI332" s="120">
        <v>21</v>
      </c>
      <c r="AM332" s="120" t="s">
        <v>110</v>
      </c>
      <c r="AN332" s="120" t="s">
        <v>1342</v>
      </c>
      <c r="AO332" s="120" t="s">
        <v>525</v>
      </c>
      <c r="AP332" s="120" t="s">
        <v>119</v>
      </c>
      <c r="AQ332" s="120" t="s">
        <v>526</v>
      </c>
      <c r="AR332" s="120">
        <v>333415</v>
      </c>
      <c r="AT332" s="120">
        <v>2</v>
      </c>
      <c r="AY332" s="120" t="s">
        <v>121</v>
      </c>
      <c r="BE332" s="120" t="s">
        <v>123</v>
      </c>
      <c r="BG332" s="120">
        <v>0.5</v>
      </c>
      <c r="BL332" s="120" t="s">
        <v>528</v>
      </c>
      <c r="BN332" s="120">
        <v>0.5</v>
      </c>
      <c r="BX332" s="120">
        <v>1</v>
      </c>
      <c r="CD332" s="120">
        <v>1</v>
      </c>
      <c r="CM332" s="120">
        <v>1</v>
      </c>
      <c r="CN332" s="120" t="s">
        <v>125</v>
      </c>
      <c r="CO332" s="120" t="s">
        <v>2034</v>
      </c>
      <c r="CP332" s="120" t="s">
        <v>2035</v>
      </c>
      <c r="CQ332" s="120" t="s">
        <v>568</v>
      </c>
      <c r="CU332" s="120" t="s">
        <v>126</v>
      </c>
      <c r="CV332" s="120" t="s">
        <v>1628</v>
      </c>
      <c r="CW332" s="120" t="s">
        <v>2036</v>
      </c>
    </row>
    <row r="333" spans="1:101" x14ac:dyDescent="0.3">
      <c r="A333" s="120" t="s">
        <v>1332</v>
      </c>
      <c r="B333" s="120" t="s">
        <v>1333</v>
      </c>
      <c r="C333" s="120" t="s">
        <v>1334</v>
      </c>
      <c r="D333" s="120" t="s">
        <v>1335</v>
      </c>
      <c r="E333" s="120" t="s">
        <v>1336</v>
      </c>
      <c r="F333" s="120" t="s">
        <v>1337</v>
      </c>
      <c r="G333" s="120" t="s">
        <v>143</v>
      </c>
      <c r="I333" s="121">
        <v>0.5</v>
      </c>
      <c r="L333" s="120"/>
      <c r="M333" s="120" t="s">
        <v>528</v>
      </c>
      <c r="N333" s="120" t="s">
        <v>109</v>
      </c>
      <c r="O333" s="120">
        <v>100</v>
      </c>
      <c r="P333" s="120" t="s">
        <v>172</v>
      </c>
      <c r="Q333" s="120" t="s">
        <v>173</v>
      </c>
      <c r="R333" t="str">
        <f>IFERROR(VLOOKUP(S333,'[1]Effects Code'!$C:$D,2,FALSE), S333)</f>
        <v>Glutamic pyruvic transaminase</v>
      </c>
      <c r="S333" s="120" t="s">
        <v>2038</v>
      </c>
      <c r="T333" s="120">
        <v>14</v>
      </c>
      <c r="U333" s="120" t="s">
        <v>122</v>
      </c>
      <c r="V333" s="120" t="str">
        <f t="shared" si="5"/>
        <v>Cyprinidae, 14</v>
      </c>
      <c r="W333" s="120" t="s">
        <v>526</v>
      </c>
      <c r="X333" s="120">
        <v>156024</v>
      </c>
      <c r="Y333" s="123">
        <v>2076101</v>
      </c>
      <c r="Z333" s="120">
        <v>2011</v>
      </c>
      <c r="AA333" s="120" t="s">
        <v>2031</v>
      </c>
      <c r="AB333" s="120" t="s">
        <v>2032</v>
      </c>
      <c r="AC333" s="120" t="s">
        <v>2033</v>
      </c>
      <c r="AD333" s="121">
        <v>0.5</v>
      </c>
      <c r="AF333" s="120" t="s">
        <v>528</v>
      </c>
      <c r="AH333" s="120" t="s">
        <v>147</v>
      </c>
      <c r="AI333" s="120">
        <v>21</v>
      </c>
      <c r="AM333" s="120" t="s">
        <v>110</v>
      </c>
      <c r="AN333" s="120" t="s">
        <v>1342</v>
      </c>
      <c r="AO333" s="120" t="s">
        <v>525</v>
      </c>
      <c r="AP333" s="120" t="s">
        <v>119</v>
      </c>
      <c r="AQ333" s="120" t="s">
        <v>526</v>
      </c>
      <c r="AR333" s="120">
        <v>333415</v>
      </c>
      <c r="AT333" s="120">
        <v>2</v>
      </c>
      <c r="AY333" s="120" t="s">
        <v>121</v>
      </c>
      <c r="BE333" s="120" t="s">
        <v>123</v>
      </c>
      <c r="BG333" s="120">
        <v>0.5</v>
      </c>
      <c r="BL333" s="120" t="s">
        <v>528</v>
      </c>
      <c r="BN333" s="120">
        <v>0.5</v>
      </c>
      <c r="CM333" s="120">
        <v>1</v>
      </c>
      <c r="CN333" s="120" t="s">
        <v>125</v>
      </c>
      <c r="CO333" s="120" t="s">
        <v>2034</v>
      </c>
      <c r="CP333" s="120" t="s">
        <v>2035</v>
      </c>
      <c r="CQ333" s="120" t="s">
        <v>568</v>
      </c>
      <c r="CU333" s="120" t="s">
        <v>126</v>
      </c>
      <c r="CV333" s="120" t="s">
        <v>1628</v>
      </c>
      <c r="CW333" s="120" t="s">
        <v>2036</v>
      </c>
    </row>
    <row r="334" spans="1:101" x14ac:dyDescent="0.3">
      <c r="A334" s="120" t="s">
        <v>1332</v>
      </c>
      <c r="B334" s="120" t="s">
        <v>1333</v>
      </c>
      <c r="C334" s="120" t="s">
        <v>1334</v>
      </c>
      <c r="D334" s="120" t="s">
        <v>1335</v>
      </c>
      <c r="E334" s="120" t="s">
        <v>1336</v>
      </c>
      <c r="F334" s="120" t="s">
        <v>1337</v>
      </c>
      <c r="G334" s="120" t="s">
        <v>143</v>
      </c>
      <c r="I334" s="121">
        <v>0.5</v>
      </c>
      <c r="L334" s="120"/>
      <c r="M334" s="120" t="s">
        <v>528</v>
      </c>
      <c r="N334" s="120" t="s">
        <v>109</v>
      </c>
      <c r="O334" s="120">
        <v>100</v>
      </c>
      <c r="P334" s="120" t="s">
        <v>172</v>
      </c>
      <c r="Q334" s="120" t="s">
        <v>173</v>
      </c>
      <c r="R334" t="str">
        <f>IFERROR(VLOOKUP(S334,'[1]Effects Code'!$C:$D,2,FALSE), S334)</f>
        <v>Glutamic pyruvic transaminase</v>
      </c>
      <c r="S334" s="120" t="s">
        <v>2038</v>
      </c>
      <c r="T334" s="120">
        <v>21</v>
      </c>
      <c r="U334" s="120" t="s">
        <v>122</v>
      </c>
      <c r="V334" s="120" t="str">
        <f t="shared" si="5"/>
        <v>Cyprinidae, 21</v>
      </c>
      <c r="W334" s="120" t="s">
        <v>526</v>
      </c>
      <c r="X334" s="120">
        <v>156024</v>
      </c>
      <c r="Y334" s="123">
        <v>2076101</v>
      </c>
      <c r="Z334" s="120">
        <v>2011</v>
      </c>
      <c r="AA334" s="120" t="s">
        <v>2031</v>
      </c>
      <c r="AB334" s="120" t="s">
        <v>2032</v>
      </c>
      <c r="AC334" s="120" t="s">
        <v>2033</v>
      </c>
      <c r="AD334" s="121">
        <v>0.5</v>
      </c>
      <c r="AF334" s="120" t="s">
        <v>528</v>
      </c>
      <c r="AH334" s="120" t="s">
        <v>147</v>
      </c>
      <c r="AI334" s="120">
        <v>21</v>
      </c>
      <c r="AM334" s="120" t="s">
        <v>110</v>
      </c>
      <c r="AN334" s="120" t="s">
        <v>1342</v>
      </c>
      <c r="AO334" s="120" t="s">
        <v>525</v>
      </c>
      <c r="AP334" s="120" t="s">
        <v>119</v>
      </c>
      <c r="AQ334" s="120" t="s">
        <v>526</v>
      </c>
      <c r="AR334" s="120">
        <v>333415</v>
      </c>
      <c r="AT334" s="120">
        <v>3</v>
      </c>
      <c r="AY334" s="120" t="s">
        <v>121</v>
      </c>
      <c r="BE334" s="120" t="s">
        <v>123</v>
      </c>
      <c r="BG334" s="120">
        <v>0.5</v>
      </c>
      <c r="BL334" s="120" t="s">
        <v>528</v>
      </c>
      <c r="BN334" s="120">
        <v>0.5</v>
      </c>
      <c r="CM334" s="120">
        <v>1</v>
      </c>
      <c r="CN334" s="120" t="s">
        <v>125</v>
      </c>
      <c r="CO334" s="120" t="s">
        <v>2034</v>
      </c>
      <c r="CP334" s="120" t="s">
        <v>2035</v>
      </c>
      <c r="CQ334" s="120" t="s">
        <v>568</v>
      </c>
      <c r="CU334" s="120" t="s">
        <v>126</v>
      </c>
      <c r="CV334" s="120" t="s">
        <v>1628</v>
      </c>
      <c r="CW334" s="120" t="s">
        <v>2036</v>
      </c>
    </row>
    <row r="335" spans="1:101" x14ac:dyDescent="0.3">
      <c r="A335" s="120" t="s">
        <v>1332</v>
      </c>
      <c r="B335" s="120" t="s">
        <v>1333</v>
      </c>
      <c r="C335" s="120" t="s">
        <v>1334</v>
      </c>
      <c r="D335" s="120" t="s">
        <v>1335</v>
      </c>
      <c r="E335" s="120" t="s">
        <v>1336</v>
      </c>
      <c r="F335" s="120" t="s">
        <v>1337</v>
      </c>
      <c r="G335" s="120" t="s">
        <v>136</v>
      </c>
      <c r="I335" s="121">
        <v>0.5</v>
      </c>
      <c r="L335" s="120"/>
      <c r="M335" s="120" t="s">
        <v>528</v>
      </c>
      <c r="N335" s="120" t="s">
        <v>109</v>
      </c>
      <c r="O335" s="120">
        <v>100</v>
      </c>
      <c r="P335" s="120" t="s">
        <v>172</v>
      </c>
      <c r="Q335" s="120" t="s">
        <v>172</v>
      </c>
      <c r="R335" t="str">
        <f>IFERROR(VLOOKUP(S335,'[1]Effects Code'!$C:$D,2,FALSE), S335)</f>
        <v>Mean corpuscular volume</v>
      </c>
      <c r="S335" s="120" t="s">
        <v>2039</v>
      </c>
      <c r="T335" s="120">
        <v>21</v>
      </c>
      <c r="U335" s="120" t="s">
        <v>122</v>
      </c>
      <c r="V335" s="120" t="str">
        <f t="shared" si="5"/>
        <v>Cyprinidae, 21</v>
      </c>
      <c r="W335" s="120" t="s">
        <v>526</v>
      </c>
      <c r="X335" s="120">
        <v>156024</v>
      </c>
      <c r="Y335" s="123">
        <v>2076101</v>
      </c>
      <c r="Z335" s="120">
        <v>2011</v>
      </c>
      <c r="AA335" s="120" t="s">
        <v>2031</v>
      </c>
      <c r="AB335" s="120" t="s">
        <v>2032</v>
      </c>
      <c r="AC335" s="120" t="s">
        <v>2033</v>
      </c>
      <c r="AD335" s="121">
        <v>0.5</v>
      </c>
      <c r="AF335" s="120" t="s">
        <v>528</v>
      </c>
      <c r="AH335" s="120" t="s">
        <v>147</v>
      </c>
      <c r="AI335" s="120">
        <v>21</v>
      </c>
      <c r="AM335" s="120" t="s">
        <v>110</v>
      </c>
      <c r="AN335" s="120" t="s">
        <v>1342</v>
      </c>
      <c r="AO335" s="120" t="s">
        <v>525</v>
      </c>
      <c r="AP335" s="120" t="s">
        <v>119</v>
      </c>
      <c r="AQ335" s="120" t="s">
        <v>526</v>
      </c>
      <c r="AR335" s="120">
        <v>333415</v>
      </c>
      <c r="AT335" s="120">
        <v>3</v>
      </c>
      <c r="AY335" s="120" t="s">
        <v>121</v>
      </c>
      <c r="BE335" s="120" t="s">
        <v>123</v>
      </c>
      <c r="BG335" s="120">
        <v>0.5</v>
      </c>
      <c r="BL335" s="120" t="s">
        <v>528</v>
      </c>
      <c r="BN335" s="120">
        <v>0.5</v>
      </c>
      <c r="CM335" s="120">
        <v>1</v>
      </c>
      <c r="CN335" s="120" t="s">
        <v>125</v>
      </c>
      <c r="CO335" s="120" t="s">
        <v>2034</v>
      </c>
      <c r="CP335" s="120" t="s">
        <v>2035</v>
      </c>
      <c r="CQ335" s="120" t="s">
        <v>568</v>
      </c>
      <c r="CU335" s="120" t="s">
        <v>126</v>
      </c>
      <c r="CV335" s="120" t="s">
        <v>1628</v>
      </c>
      <c r="CW335" s="120" t="s">
        <v>2036</v>
      </c>
    </row>
    <row r="336" spans="1:101" x14ac:dyDescent="0.3">
      <c r="A336" s="120" t="s">
        <v>1332</v>
      </c>
      <c r="B336" s="120" t="s">
        <v>1333</v>
      </c>
      <c r="C336" s="120" t="s">
        <v>1334</v>
      </c>
      <c r="D336" s="120" t="s">
        <v>1335</v>
      </c>
      <c r="E336" s="120" t="s">
        <v>1336</v>
      </c>
      <c r="F336" s="120" t="s">
        <v>1337</v>
      </c>
      <c r="G336" s="120" t="s">
        <v>136</v>
      </c>
      <c r="I336" s="121">
        <v>0.5</v>
      </c>
      <c r="L336" s="120"/>
      <c r="M336" s="120" t="s">
        <v>528</v>
      </c>
      <c r="N336" s="120" t="s">
        <v>109</v>
      </c>
      <c r="O336" s="120">
        <v>100</v>
      </c>
      <c r="P336" s="120" t="s">
        <v>172</v>
      </c>
      <c r="Q336" s="120" t="s">
        <v>172</v>
      </c>
      <c r="R336" t="str">
        <f>IFERROR(VLOOKUP(S336,'[1]Effects Code'!$C:$D,2,FALSE), S336)</f>
        <v>Mean corpuscular volume</v>
      </c>
      <c r="S336" s="120" t="s">
        <v>2039</v>
      </c>
      <c r="T336" s="120">
        <v>7</v>
      </c>
      <c r="U336" s="120" t="s">
        <v>122</v>
      </c>
      <c r="V336" s="120" t="str">
        <f t="shared" si="5"/>
        <v>Cyprinidae, 7</v>
      </c>
      <c r="W336" s="120" t="s">
        <v>526</v>
      </c>
      <c r="X336" s="120">
        <v>156024</v>
      </c>
      <c r="Y336" s="123">
        <v>2076101</v>
      </c>
      <c r="Z336" s="120">
        <v>2011</v>
      </c>
      <c r="AA336" s="120" t="s">
        <v>2031</v>
      </c>
      <c r="AB336" s="120" t="s">
        <v>2032</v>
      </c>
      <c r="AC336" s="120" t="s">
        <v>2033</v>
      </c>
      <c r="AD336" s="121">
        <v>0.5</v>
      </c>
      <c r="AF336" s="120" t="s">
        <v>528</v>
      </c>
      <c r="AH336" s="120" t="s">
        <v>147</v>
      </c>
      <c r="AI336" s="120">
        <v>21</v>
      </c>
      <c r="AM336" s="120" t="s">
        <v>110</v>
      </c>
      <c r="AN336" s="120" t="s">
        <v>1342</v>
      </c>
      <c r="AO336" s="120" t="s">
        <v>525</v>
      </c>
      <c r="AP336" s="120" t="s">
        <v>119</v>
      </c>
      <c r="AQ336" s="120" t="s">
        <v>526</v>
      </c>
      <c r="AR336" s="120">
        <v>333415</v>
      </c>
      <c r="AT336" s="120">
        <v>1</v>
      </c>
      <c r="AY336" s="120" t="s">
        <v>121</v>
      </c>
      <c r="BE336" s="120" t="s">
        <v>123</v>
      </c>
      <c r="BG336" s="120">
        <v>0.5</v>
      </c>
      <c r="BL336" s="120" t="s">
        <v>528</v>
      </c>
      <c r="BN336" s="120">
        <v>0.5</v>
      </c>
      <c r="CM336" s="120">
        <v>1</v>
      </c>
      <c r="CN336" s="120" t="s">
        <v>125</v>
      </c>
      <c r="CO336" s="120" t="s">
        <v>2034</v>
      </c>
      <c r="CP336" s="120" t="s">
        <v>2035</v>
      </c>
      <c r="CQ336" s="120" t="s">
        <v>568</v>
      </c>
      <c r="CU336" s="120" t="s">
        <v>126</v>
      </c>
      <c r="CV336" s="120" t="s">
        <v>1628</v>
      </c>
      <c r="CW336" s="120" t="s">
        <v>2036</v>
      </c>
    </row>
    <row r="337" spans="1:101" x14ac:dyDescent="0.3">
      <c r="A337" s="120" t="s">
        <v>1332</v>
      </c>
      <c r="B337" s="120" t="s">
        <v>1333</v>
      </c>
      <c r="C337" s="120" t="s">
        <v>1334</v>
      </c>
      <c r="D337" s="120" t="s">
        <v>1335</v>
      </c>
      <c r="E337" s="120" t="s">
        <v>1336</v>
      </c>
      <c r="F337" s="120" t="s">
        <v>1337</v>
      </c>
      <c r="G337" s="120" t="s">
        <v>251</v>
      </c>
      <c r="I337" s="121">
        <v>0.5</v>
      </c>
      <c r="J337" s="120" t="s">
        <v>136</v>
      </c>
      <c r="L337" s="120">
        <v>1</v>
      </c>
      <c r="M337" s="120" t="s">
        <v>528</v>
      </c>
      <c r="N337" s="120" t="s">
        <v>109</v>
      </c>
      <c r="O337" s="120">
        <v>100</v>
      </c>
      <c r="P337" s="120" t="s">
        <v>172</v>
      </c>
      <c r="Q337" s="120" t="s">
        <v>172</v>
      </c>
      <c r="R337" t="str">
        <f>IFERROR(VLOOKUP(S337,'[1]Effects Code'!$C:$D,2,FALSE), S337)</f>
        <v>Hematocrit (anemia)</v>
      </c>
      <c r="S337" s="120" t="s">
        <v>1522</v>
      </c>
      <c r="T337" s="120">
        <v>28</v>
      </c>
      <c r="U337" s="120" t="s">
        <v>122</v>
      </c>
      <c r="V337" s="120" t="str">
        <f t="shared" si="5"/>
        <v>Cyprinidae, 28</v>
      </c>
      <c r="W337" s="120" t="s">
        <v>526</v>
      </c>
      <c r="X337" s="120">
        <v>156024</v>
      </c>
      <c r="Y337" s="123">
        <v>2076101</v>
      </c>
      <c r="Z337" s="120">
        <v>2011</v>
      </c>
      <c r="AA337" s="120" t="s">
        <v>2031</v>
      </c>
      <c r="AB337" s="120" t="s">
        <v>2032</v>
      </c>
      <c r="AC337" s="120" t="s">
        <v>2033</v>
      </c>
      <c r="AD337" s="121">
        <v>0.5</v>
      </c>
      <c r="AE337" s="120">
        <v>1</v>
      </c>
      <c r="AF337" s="120" t="s">
        <v>528</v>
      </c>
      <c r="AH337" s="120" t="s">
        <v>147</v>
      </c>
      <c r="AI337" s="120">
        <v>21</v>
      </c>
      <c r="AM337" s="120" t="s">
        <v>110</v>
      </c>
      <c r="AN337" s="120" t="s">
        <v>1342</v>
      </c>
      <c r="AO337" s="120" t="s">
        <v>525</v>
      </c>
      <c r="AP337" s="120" t="s">
        <v>119</v>
      </c>
      <c r="AQ337" s="120" t="s">
        <v>526</v>
      </c>
      <c r="AR337" s="120">
        <v>333415</v>
      </c>
      <c r="AT337" s="120">
        <v>4</v>
      </c>
      <c r="AY337" s="120" t="s">
        <v>121</v>
      </c>
      <c r="BE337" s="120" t="s">
        <v>123</v>
      </c>
      <c r="BG337" s="120">
        <v>0.5</v>
      </c>
      <c r="BL337" s="120" t="s">
        <v>528</v>
      </c>
      <c r="BN337" s="120">
        <v>0.5</v>
      </c>
      <c r="BX337" s="120">
        <v>1</v>
      </c>
      <c r="CD337" s="120">
        <v>1</v>
      </c>
      <c r="CM337" s="120">
        <v>1</v>
      </c>
      <c r="CN337" s="120" t="s">
        <v>125</v>
      </c>
      <c r="CO337" s="120" t="s">
        <v>2034</v>
      </c>
      <c r="CP337" s="120" t="s">
        <v>2035</v>
      </c>
      <c r="CQ337" s="120" t="s">
        <v>568</v>
      </c>
      <c r="CU337" s="120" t="s">
        <v>126</v>
      </c>
      <c r="CV337" s="120" t="s">
        <v>1628</v>
      </c>
      <c r="CW337" s="120" t="s">
        <v>2036</v>
      </c>
    </row>
    <row r="338" spans="1:101" x14ac:dyDescent="0.3">
      <c r="A338" s="120" t="s">
        <v>1332</v>
      </c>
      <c r="B338" s="120" t="s">
        <v>1333</v>
      </c>
      <c r="C338" s="120" t="s">
        <v>1334</v>
      </c>
      <c r="D338" s="120" t="s">
        <v>1335</v>
      </c>
      <c r="E338" s="120" t="s">
        <v>1336</v>
      </c>
      <c r="F338" s="120" t="s">
        <v>1337</v>
      </c>
      <c r="G338" s="120" t="s">
        <v>251</v>
      </c>
      <c r="I338" s="121">
        <v>0.5</v>
      </c>
      <c r="J338" s="120" t="s">
        <v>136</v>
      </c>
      <c r="L338" s="120">
        <v>1</v>
      </c>
      <c r="M338" s="120" t="s">
        <v>528</v>
      </c>
      <c r="N338" s="120" t="s">
        <v>109</v>
      </c>
      <c r="O338" s="120">
        <v>100</v>
      </c>
      <c r="P338" s="120" t="s">
        <v>172</v>
      </c>
      <c r="Q338" s="120" t="s">
        <v>172</v>
      </c>
      <c r="R338" t="str">
        <f>IFERROR(VLOOKUP(S338,'[1]Effects Code'!$C:$D,2,FALSE), S338)</f>
        <v>Hematocrit (anemia)</v>
      </c>
      <c r="S338" s="120" t="s">
        <v>1522</v>
      </c>
      <c r="T338" s="120">
        <v>14</v>
      </c>
      <c r="U338" s="120" t="s">
        <v>122</v>
      </c>
      <c r="V338" s="120" t="str">
        <f t="shared" si="5"/>
        <v>Cyprinidae, 14</v>
      </c>
      <c r="W338" s="120" t="s">
        <v>526</v>
      </c>
      <c r="X338" s="120">
        <v>156024</v>
      </c>
      <c r="Y338" s="123">
        <v>2076101</v>
      </c>
      <c r="Z338" s="120">
        <v>2011</v>
      </c>
      <c r="AA338" s="120" t="s">
        <v>2031</v>
      </c>
      <c r="AB338" s="120" t="s">
        <v>2032</v>
      </c>
      <c r="AC338" s="120" t="s">
        <v>2033</v>
      </c>
      <c r="AD338" s="121">
        <v>0.5</v>
      </c>
      <c r="AE338" s="120">
        <v>1</v>
      </c>
      <c r="AF338" s="120" t="s">
        <v>528</v>
      </c>
      <c r="AH338" s="120" t="s">
        <v>147</v>
      </c>
      <c r="AI338" s="120">
        <v>21</v>
      </c>
      <c r="AM338" s="120" t="s">
        <v>110</v>
      </c>
      <c r="AN338" s="120" t="s">
        <v>1342</v>
      </c>
      <c r="AO338" s="120" t="s">
        <v>525</v>
      </c>
      <c r="AP338" s="120" t="s">
        <v>119</v>
      </c>
      <c r="AQ338" s="120" t="s">
        <v>526</v>
      </c>
      <c r="AR338" s="120">
        <v>333415</v>
      </c>
      <c r="AT338" s="120">
        <v>2</v>
      </c>
      <c r="AY338" s="120" t="s">
        <v>121</v>
      </c>
      <c r="BE338" s="120" t="s">
        <v>123</v>
      </c>
      <c r="BG338" s="120">
        <v>0.5</v>
      </c>
      <c r="BL338" s="120" t="s">
        <v>528</v>
      </c>
      <c r="BN338" s="120">
        <v>0.5</v>
      </c>
      <c r="BX338" s="120">
        <v>1</v>
      </c>
      <c r="CD338" s="120">
        <v>1</v>
      </c>
      <c r="CM338" s="120">
        <v>1</v>
      </c>
      <c r="CN338" s="120" t="s">
        <v>125</v>
      </c>
      <c r="CO338" s="120" t="s">
        <v>2034</v>
      </c>
      <c r="CP338" s="120" t="s">
        <v>2035</v>
      </c>
      <c r="CQ338" s="120" t="s">
        <v>568</v>
      </c>
      <c r="CU338" s="120" t="s">
        <v>126</v>
      </c>
      <c r="CV338" s="120" t="s">
        <v>1628</v>
      </c>
      <c r="CW338" s="120" t="s">
        <v>2036</v>
      </c>
    </row>
    <row r="339" spans="1:101" x14ac:dyDescent="0.3">
      <c r="A339" s="120" t="s">
        <v>1332</v>
      </c>
      <c r="B339" s="120" t="s">
        <v>1333</v>
      </c>
      <c r="C339" s="120" t="s">
        <v>1334</v>
      </c>
      <c r="D339" s="120" t="s">
        <v>1335</v>
      </c>
      <c r="E339" s="120" t="s">
        <v>1336</v>
      </c>
      <c r="F339" s="120" t="s">
        <v>1337</v>
      </c>
      <c r="G339" s="120" t="s">
        <v>251</v>
      </c>
      <c r="I339" s="121">
        <v>0.5</v>
      </c>
      <c r="J339" s="120" t="s">
        <v>136</v>
      </c>
      <c r="L339" s="120">
        <v>1</v>
      </c>
      <c r="M339" s="120" t="s">
        <v>528</v>
      </c>
      <c r="N339" s="120" t="s">
        <v>109</v>
      </c>
      <c r="O339" s="120">
        <v>100</v>
      </c>
      <c r="P339" s="120" t="s">
        <v>1002</v>
      </c>
      <c r="Q339" s="120" t="s">
        <v>1002</v>
      </c>
      <c r="R339" t="str">
        <f>IFERROR(VLOOKUP(S339,'[1]Effects Code'!$C:$D,2,FALSE), S339)</f>
        <v>Leukocytes</v>
      </c>
      <c r="S339" s="120" t="s">
        <v>1528</v>
      </c>
      <c r="T339" s="120">
        <v>21</v>
      </c>
      <c r="U339" s="120" t="s">
        <v>122</v>
      </c>
      <c r="V339" s="120" t="str">
        <f t="shared" si="5"/>
        <v>Cyprinidae, 21</v>
      </c>
      <c r="W339" s="120" t="s">
        <v>526</v>
      </c>
      <c r="X339" s="120">
        <v>156024</v>
      </c>
      <c r="Y339" s="123">
        <v>2076101</v>
      </c>
      <c r="Z339" s="120">
        <v>2011</v>
      </c>
      <c r="AA339" s="120" t="s">
        <v>2031</v>
      </c>
      <c r="AB339" s="120" t="s">
        <v>2032</v>
      </c>
      <c r="AC339" s="120" t="s">
        <v>2033</v>
      </c>
      <c r="AD339" s="121">
        <v>0.5</v>
      </c>
      <c r="AE339" s="120">
        <v>1</v>
      </c>
      <c r="AF339" s="120" t="s">
        <v>528</v>
      </c>
      <c r="AH339" s="120" t="s">
        <v>147</v>
      </c>
      <c r="AI339" s="120">
        <v>21</v>
      </c>
      <c r="AM339" s="120" t="s">
        <v>110</v>
      </c>
      <c r="AN339" s="120" t="s">
        <v>1342</v>
      </c>
      <c r="AO339" s="120" t="s">
        <v>525</v>
      </c>
      <c r="AP339" s="120" t="s">
        <v>119</v>
      </c>
      <c r="AQ339" s="120" t="s">
        <v>526</v>
      </c>
      <c r="AR339" s="120">
        <v>333415</v>
      </c>
      <c r="AT339" s="120">
        <v>3</v>
      </c>
      <c r="AY339" s="120" t="s">
        <v>121</v>
      </c>
      <c r="BE339" s="120" t="s">
        <v>123</v>
      </c>
      <c r="BG339" s="120">
        <v>0.5</v>
      </c>
      <c r="BL339" s="120" t="s">
        <v>528</v>
      </c>
      <c r="BN339" s="120">
        <v>0.5</v>
      </c>
      <c r="BX339" s="120">
        <v>1</v>
      </c>
      <c r="CD339" s="120">
        <v>1</v>
      </c>
      <c r="CM339" s="120">
        <v>1</v>
      </c>
      <c r="CN339" s="120" t="s">
        <v>125</v>
      </c>
      <c r="CO339" s="120" t="s">
        <v>2034</v>
      </c>
      <c r="CP339" s="120" t="s">
        <v>2035</v>
      </c>
      <c r="CQ339" s="120" t="s">
        <v>568</v>
      </c>
      <c r="CU339" s="120" t="s">
        <v>126</v>
      </c>
      <c r="CV339" s="120" t="s">
        <v>1628</v>
      </c>
      <c r="CW339" s="120" t="s">
        <v>2036</v>
      </c>
    </row>
    <row r="340" spans="1:101" x14ac:dyDescent="0.3">
      <c r="A340" s="120" t="s">
        <v>1332</v>
      </c>
      <c r="B340" s="120" t="s">
        <v>1333</v>
      </c>
      <c r="C340" s="120" t="s">
        <v>1334</v>
      </c>
      <c r="D340" s="120" t="s">
        <v>1335</v>
      </c>
      <c r="E340" s="120" t="s">
        <v>1336</v>
      </c>
      <c r="F340" s="120" t="s">
        <v>1337</v>
      </c>
      <c r="G340" s="120" t="s">
        <v>251</v>
      </c>
      <c r="I340" s="121">
        <v>0.5</v>
      </c>
      <c r="J340" s="120" t="s">
        <v>136</v>
      </c>
      <c r="L340" s="120">
        <v>1</v>
      </c>
      <c r="M340" s="120" t="s">
        <v>528</v>
      </c>
      <c r="N340" s="120" t="s">
        <v>109</v>
      </c>
      <c r="O340" s="120">
        <v>100</v>
      </c>
      <c r="P340" s="120" t="s">
        <v>1002</v>
      </c>
      <c r="Q340" s="120" t="s">
        <v>1002</v>
      </c>
      <c r="R340" t="str">
        <f>IFERROR(VLOOKUP(S340,'[1]Effects Code'!$C:$D,2,FALSE), S340)</f>
        <v>Leukocytes</v>
      </c>
      <c r="S340" s="120" t="s">
        <v>1528</v>
      </c>
      <c r="T340" s="120">
        <v>28</v>
      </c>
      <c r="U340" s="120" t="s">
        <v>122</v>
      </c>
      <c r="V340" s="120" t="str">
        <f t="shared" si="5"/>
        <v>Cyprinidae, 28</v>
      </c>
      <c r="W340" s="120" t="s">
        <v>526</v>
      </c>
      <c r="X340" s="120">
        <v>156024</v>
      </c>
      <c r="Y340" s="123">
        <v>2076101</v>
      </c>
      <c r="Z340" s="120">
        <v>2011</v>
      </c>
      <c r="AA340" s="120" t="s">
        <v>2031</v>
      </c>
      <c r="AB340" s="120" t="s">
        <v>2032</v>
      </c>
      <c r="AC340" s="120" t="s">
        <v>2033</v>
      </c>
      <c r="AD340" s="121">
        <v>0.5</v>
      </c>
      <c r="AE340" s="120">
        <v>1</v>
      </c>
      <c r="AF340" s="120" t="s">
        <v>528</v>
      </c>
      <c r="AH340" s="120" t="s">
        <v>147</v>
      </c>
      <c r="AI340" s="120">
        <v>21</v>
      </c>
      <c r="AM340" s="120" t="s">
        <v>110</v>
      </c>
      <c r="AN340" s="120" t="s">
        <v>1342</v>
      </c>
      <c r="AO340" s="120" t="s">
        <v>525</v>
      </c>
      <c r="AP340" s="120" t="s">
        <v>119</v>
      </c>
      <c r="AQ340" s="120" t="s">
        <v>526</v>
      </c>
      <c r="AR340" s="120">
        <v>333415</v>
      </c>
      <c r="AT340" s="120">
        <v>4</v>
      </c>
      <c r="AY340" s="120" t="s">
        <v>121</v>
      </c>
      <c r="BE340" s="120" t="s">
        <v>123</v>
      </c>
      <c r="BG340" s="120">
        <v>0.5</v>
      </c>
      <c r="BL340" s="120" t="s">
        <v>528</v>
      </c>
      <c r="BN340" s="120">
        <v>0.5</v>
      </c>
      <c r="BX340" s="120">
        <v>1</v>
      </c>
      <c r="CD340" s="120">
        <v>1</v>
      </c>
      <c r="CM340" s="120">
        <v>1</v>
      </c>
      <c r="CN340" s="120" t="s">
        <v>125</v>
      </c>
      <c r="CO340" s="120" t="s">
        <v>2034</v>
      </c>
      <c r="CP340" s="120" t="s">
        <v>2035</v>
      </c>
      <c r="CQ340" s="120" t="s">
        <v>568</v>
      </c>
      <c r="CU340" s="120" t="s">
        <v>126</v>
      </c>
      <c r="CV340" s="120" t="s">
        <v>1628</v>
      </c>
      <c r="CW340" s="120" t="s">
        <v>2036</v>
      </c>
    </row>
    <row r="341" spans="1:101" x14ac:dyDescent="0.3">
      <c r="A341" s="120" t="s">
        <v>1332</v>
      </c>
      <c r="B341" s="120" t="s">
        <v>1333</v>
      </c>
      <c r="C341" s="120" t="s">
        <v>1334</v>
      </c>
      <c r="D341" s="120" t="s">
        <v>1335</v>
      </c>
      <c r="E341" s="120" t="s">
        <v>1336</v>
      </c>
      <c r="F341" s="120" t="s">
        <v>1337</v>
      </c>
      <c r="G341" s="120" t="s">
        <v>136</v>
      </c>
      <c r="I341" s="121">
        <v>0.5</v>
      </c>
      <c r="L341" s="120"/>
      <c r="M341" s="120" t="s">
        <v>528</v>
      </c>
      <c r="N341" s="120" t="s">
        <v>109</v>
      </c>
      <c r="O341" s="120">
        <v>100</v>
      </c>
      <c r="P341" s="120" t="s">
        <v>1002</v>
      </c>
      <c r="Q341" s="120" t="s">
        <v>1002</v>
      </c>
      <c r="R341" t="str">
        <f>IFERROR(VLOOKUP(S341,'[1]Effects Code'!$C:$D,2,FALSE), S341)</f>
        <v>Red blood cell</v>
      </c>
      <c r="S341" s="120" t="s">
        <v>1525</v>
      </c>
      <c r="T341" s="120">
        <v>28</v>
      </c>
      <c r="U341" s="120" t="s">
        <v>122</v>
      </c>
      <c r="V341" s="120" t="str">
        <f t="shared" si="5"/>
        <v>Cyprinidae, 28</v>
      </c>
      <c r="W341" s="120" t="s">
        <v>526</v>
      </c>
      <c r="X341" s="120">
        <v>156024</v>
      </c>
      <c r="Y341" s="123">
        <v>2076101</v>
      </c>
      <c r="Z341" s="120">
        <v>2011</v>
      </c>
      <c r="AA341" s="120" t="s">
        <v>2031</v>
      </c>
      <c r="AB341" s="120" t="s">
        <v>2032</v>
      </c>
      <c r="AC341" s="120" t="s">
        <v>2033</v>
      </c>
      <c r="AD341" s="121">
        <v>0.5</v>
      </c>
      <c r="AF341" s="120" t="s">
        <v>528</v>
      </c>
      <c r="AH341" s="120" t="s">
        <v>147</v>
      </c>
      <c r="AI341" s="120">
        <v>21</v>
      </c>
      <c r="AM341" s="120" t="s">
        <v>110</v>
      </c>
      <c r="AN341" s="120" t="s">
        <v>1342</v>
      </c>
      <c r="AO341" s="120" t="s">
        <v>525</v>
      </c>
      <c r="AP341" s="120" t="s">
        <v>119</v>
      </c>
      <c r="AQ341" s="120" t="s">
        <v>526</v>
      </c>
      <c r="AR341" s="120">
        <v>333415</v>
      </c>
      <c r="AT341" s="120">
        <v>4</v>
      </c>
      <c r="AY341" s="120" t="s">
        <v>121</v>
      </c>
      <c r="BE341" s="120" t="s">
        <v>123</v>
      </c>
      <c r="BG341" s="120">
        <v>0.5</v>
      </c>
      <c r="BL341" s="120" t="s">
        <v>528</v>
      </c>
      <c r="BN341" s="120">
        <v>0.5</v>
      </c>
      <c r="CM341" s="120">
        <v>1</v>
      </c>
      <c r="CN341" s="120" t="s">
        <v>125</v>
      </c>
      <c r="CO341" s="120" t="s">
        <v>2034</v>
      </c>
      <c r="CP341" s="120" t="s">
        <v>2035</v>
      </c>
      <c r="CQ341" s="120" t="s">
        <v>568</v>
      </c>
      <c r="CU341" s="120" t="s">
        <v>126</v>
      </c>
      <c r="CV341" s="120" t="s">
        <v>1628</v>
      </c>
      <c r="CW341" s="120" t="s">
        <v>2036</v>
      </c>
    </row>
    <row r="342" spans="1:101" x14ac:dyDescent="0.3">
      <c r="A342" s="120" t="s">
        <v>1332</v>
      </c>
      <c r="B342" s="120" t="s">
        <v>1333</v>
      </c>
      <c r="C342" s="120" t="s">
        <v>1334</v>
      </c>
      <c r="D342" s="120" t="s">
        <v>1335</v>
      </c>
      <c r="E342" s="120" t="s">
        <v>1336</v>
      </c>
      <c r="F342" s="120" t="s">
        <v>1337</v>
      </c>
      <c r="G342" s="120" t="s">
        <v>136</v>
      </c>
      <c r="I342" s="121">
        <v>0.5</v>
      </c>
      <c r="L342" s="120"/>
      <c r="M342" s="120" t="s">
        <v>528</v>
      </c>
      <c r="N342" s="120" t="s">
        <v>109</v>
      </c>
      <c r="O342" s="120">
        <v>100</v>
      </c>
      <c r="P342" s="120" t="s">
        <v>172</v>
      </c>
      <c r="Q342" s="120" t="s">
        <v>172</v>
      </c>
      <c r="R342" t="str">
        <f>IFERROR(VLOOKUP(S342,'[1]Effects Code'!$C:$D,2,FALSE), S342)</f>
        <v>Mean corpuscular volume</v>
      </c>
      <c r="S342" s="120" t="s">
        <v>2039</v>
      </c>
      <c r="T342" s="120">
        <v>28</v>
      </c>
      <c r="U342" s="120" t="s">
        <v>122</v>
      </c>
      <c r="V342" s="120" t="str">
        <f t="shared" si="5"/>
        <v>Cyprinidae, 28</v>
      </c>
      <c r="W342" s="120" t="s">
        <v>526</v>
      </c>
      <c r="X342" s="120">
        <v>156024</v>
      </c>
      <c r="Y342" s="123">
        <v>2076101</v>
      </c>
      <c r="Z342" s="120">
        <v>2011</v>
      </c>
      <c r="AA342" s="120" t="s">
        <v>2031</v>
      </c>
      <c r="AB342" s="120" t="s">
        <v>2032</v>
      </c>
      <c r="AC342" s="120" t="s">
        <v>2033</v>
      </c>
      <c r="AD342" s="121">
        <v>0.5</v>
      </c>
      <c r="AF342" s="120" t="s">
        <v>528</v>
      </c>
      <c r="AH342" s="120" t="s">
        <v>147</v>
      </c>
      <c r="AI342" s="120">
        <v>21</v>
      </c>
      <c r="AM342" s="120" t="s">
        <v>110</v>
      </c>
      <c r="AN342" s="120" t="s">
        <v>1342</v>
      </c>
      <c r="AO342" s="120" t="s">
        <v>525</v>
      </c>
      <c r="AP342" s="120" t="s">
        <v>119</v>
      </c>
      <c r="AQ342" s="120" t="s">
        <v>526</v>
      </c>
      <c r="AR342" s="120">
        <v>333415</v>
      </c>
      <c r="AT342" s="120">
        <v>4</v>
      </c>
      <c r="AY342" s="120" t="s">
        <v>121</v>
      </c>
      <c r="BE342" s="120" t="s">
        <v>123</v>
      </c>
      <c r="BG342" s="120">
        <v>0.5</v>
      </c>
      <c r="BL342" s="120" t="s">
        <v>528</v>
      </c>
      <c r="BN342" s="120">
        <v>0.5</v>
      </c>
      <c r="CM342" s="120">
        <v>1</v>
      </c>
      <c r="CN342" s="120" t="s">
        <v>125</v>
      </c>
      <c r="CO342" s="120" t="s">
        <v>2034</v>
      </c>
      <c r="CP342" s="120" t="s">
        <v>2035</v>
      </c>
      <c r="CQ342" s="120" t="s">
        <v>568</v>
      </c>
      <c r="CU342" s="120" t="s">
        <v>126</v>
      </c>
      <c r="CV342" s="120" t="s">
        <v>1628</v>
      </c>
      <c r="CW342" s="120" t="s">
        <v>2036</v>
      </c>
    </row>
    <row r="343" spans="1:101" x14ac:dyDescent="0.3">
      <c r="A343" s="120" t="s">
        <v>1332</v>
      </c>
      <c r="B343" s="120" t="s">
        <v>1333</v>
      </c>
      <c r="C343" s="120" t="s">
        <v>1334</v>
      </c>
      <c r="D343" s="120" t="s">
        <v>1335</v>
      </c>
      <c r="E343" s="120" t="s">
        <v>1336</v>
      </c>
      <c r="F343" s="120" t="s">
        <v>1337</v>
      </c>
      <c r="G343" s="120" t="s">
        <v>136</v>
      </c>
      <c r="I343" s="121">
        <v>0.5</v>
      </c>
      <c r="L343" s="120"/>
      <c r="M343" s="120" t="s">
        <v>528</v>
      </c>
      <c r="N343" s="120" t="s">
        <v>109</v>
      </c>
      <c r="O343" s="120">
        <v>100</v>
      </c>
      <c r="P343" s="120" t="s">
        <v>172</v>
      </c>
      <c r="Q343" s="120" t="s">
        <v>172</v>
      </c>
      <c r="R343" t="str">
        <f>IFERROR(VLOOKUP(S343,'[1]Effects Code'!$C:$D,2,FALSE), S343)</f>
        <v>Mean corpuscular volume</v>
      </c>
      <c r="S343" s="120" t="s">
        <v>2039</v>
      </c>
      <c r="T343" s="120">
        <v>14</v>
      </c>
      <c r="U343" s="120" t="s">
        <v>122</v>
      </c>
      <c r="V343" s="120" t="str">
        <f t="shared" si="5"/>
        <v>Cyprinidae, 14</v>
      </c>
      <c r="W343" s="120" t="s">
        <v>526</v>
      </c>
      <c r="X343" s="120">
        <v>156024</v>
      </c>
      <c r="Y343" s="123">
        <v>2076101</v>
      </c>
      <c r="Z343" s="120">
        <v>2011</v>
      </c>
      <c r="AA343" s="120" t="s">
        <v>2031</v>
      </c>
      <c r="AB343" s="120" t="s">
        <v>2032</v>
      </c>
      <c r="AC343" s="120" t="s">
        <v>2033</v>
      </c>
      <c r="AD343" s="121">
        <v>0.5</v>
      </c>
      <c r="AF343" s="120" t="s">
        <v>528</v>
      </c>
      <c r="AH343" s="120" t="s">
        <v>147</v>
      </c>
      <c r="AI343" s="120">
        <v>21</v>
      </c>
      <c r="AM343" s="120" t="s">
        <v>110</v>
      </c>
      <c r="AN343" s="120" t="s">
        <v>1342</v>
      </c>
      <c r="AO343" s="120" t="s">
        <v>525</v>
      </c>
      <c r="AP343" s="120" t="s">
        <v>119</v>
      </c>
      <c r="AQ343" s="120" t="s">
        <v>526</v>
      </c>
      <c r="AR343" s="120">
        <v>333415</v>
      </c>
      <c r="AT343" s="120">
        <v>2</v>
      </c>
      <c r="AY343" s="120" t="s">
        <v>121</v>
      </c>
      <c r="BE343" s="120" t="s">
        <v>123</v>
      </c>
      <c r="BG343" s="120">
        <v>0.5</v>
      </c>
      <c r="BL343" s="120" t="s">
        <v>528</v>
      </c>
      <c r="BN343" s="120">
        <v>0.5</v>
      </c>
      <c r="CM343" s="120">
        <v>1</v>
      </c>
      <c r="CN343" s="120" t="s">
        <v>125</v>
      </c>
      <c r="CO343" s="120" t="s">
        <v>2034</v>
      </c>
      <c r="CP343" s="120" t="s">
        <v>2035</v>
      </c>
      <c r="CQ343" s="120" t="s">
        <v>568</v>
      </c>
      <c r="CU343" s="120" t="s">
        <v>126</v>
      </c>
      <c r="CV343" s="120" t="s">
        <v>1628</v>
      </c>
      <c r="CW343" s="120" t="s">
        <v>2036</v>
      </c>
    </row>
    <row r="344" spans="1:101" x14ac:dyDescent="0.3">
      <c r="A344" s="120" t="s">
        <v>1332</v>
      </c>
      <c r="B344" s="120" t="s">
        <v>1333</v>
      </c>
      <c r="C344" s="120" t="s">
        <v>1334</v>
      </c>
      <c r="D344" s="120" t="s">
        <v>1335</v>
      </c>
      <c r="E344" s="120" t="s">
        <v>1336</v>
      </c>
      <c r="F344" s="120" t="s">
        <v>1337</v>
      </c>
      <c r="G344" s="120" t="s">
        <v>251</v>
      </c>
      <c r="I344" s="121">
        <v>0.5</v>
      </c>
      <c r="J344" s="120" t="s">
        <v>136</v>
      </c>
      <c r="L344" s="120">
        <v>1</v>
      </c>
      <c r="M344" s="120" t="s">
        <v>528</v>
      </c>
      <c r="N344" s="120" t="s">
        <v>109</v>
      </c>
      <c r="O344" s="120">
        <v>100</v>
      </c>
      <c r="P344" s="120" t="s">
        <v>172</v>
      </c>
      <c r="Q344" s="120" t="s">
        <v>172</v>
      </c>
      <c r="R344" t="str">
        <f>IFERROR(VLOOKUP(S344,'[1]Effects Code'!$C:$D,2,FALSE), S344)</f>
        <v>Hemoglobin</v>
      </c>
      <c r="S344" s="120" t="s">
        <v>1695</v>
      </c>
      <c r="T344" s="120">
        <v>21</v>
      </c>
      <c r="U344" s="120" t="s">
        <v>122</v>
      </c>
      <c r="V344" s="120" t="str">
        <f t="shared" si="5"/>
        <v>Cyprinidae, 21</v>
      </c>
      <c r="W344" s="120" t="s">
        <v>526</v>
      </c>
      <c r="X344" s="120">
        <v>156024</v>
      </c>
      <c r="Y344" s="123">
        <v>2076101</v>
      </c>
      <c r="Z344" s="120">
        <v>2011</v>
      </c>
      <c r="AA344" s="120" t="s">
        <v>2031</v>
      </c>
      <c r="AB344" s="120" t="s">
        <v>2032</v>
      </c>
      <c r="AC344" s="120" t="s">
        <v>2033</v>
      </c>
      <c r="AD344" s="121">
        <v>0.5</v>
      </c>
      <c r="AE344" s="120">
        <v>1</v>
      </c>
      <c r="AF344" s="120" t="s">
        <v>528</v>
      </c>
      <c r="AH344" s="120" t="s">
        <v>147</v>
      </c>
      <c r="AI344" s="120">
        <v>21</v>
      </c>
      <c r="AM344" s="120" t="s">
        <v>110</v>
      </c>
      <c r="AN344" s="120" t="s">
        <v>1342</v>
      </c>
      <c r="AO344" s="120" t="s">
        <v>525</v>
      </c>
      <c r="AP344" s="120" t="s">
        <v>119</v>
      </c>
      <c r="AQ344" s="120" t="s">
        <v>526</v>
      </c>
      <c r="AR344" s="120">
        <v>333415</v>
      </c>
      <c r="AT344" s="120">
        <v>3</v>
      </c>
      <c r="AY344" s="120" t="s">
        <v>121</v>
      </c>
      <c r="BE344" s="120" t="s">
        <v>123</v>
      </c>
      <c r="BG344" s="120">
        <v>0.5</v>
      </c>
      <c r="BL344" s="120" t="s">
        <v>528</v>
      </c>
      <c r="BN344" s="120">
        <v>0.5</v>
      </c>
      <c r="BX344" s="120">
        <v>1</v>
      </c>
      <c r="CD344" s="120">
        <v>1</v>
      </c>
      <c r="CM344" s="120">
        <v>1</v>
      </c>
      <c r="CN344" s="120" t="s">
        <v>125</v>
      </c>
      <c r="CO344" s="120" t="s">
        <v>2034</v>
      </c>
      <c r="CP344" s="120" t="s">
        <v>2035</v>
      </c>
      <c r="CQ344" s="120" t="s">
        <v>568</v>
      </c>
      <c r="CU344" s="120" t="s">
        <v>126</v>
      </c>
      <c r="CV344" s="120" t="s">
        <v>1628</v>
      </c>
      <c r="CW344" s="120" t="s">
        <v>2036</v>
      </c>
    </row>
    <row r="345" spans="1:101" x14ac:dyDescent="0.3">
      <c r="A345" s="120" t="s">
        <v>1332</v>
      </c>
      <c r="B345" s="120" t="s">
        <v>1333</v>
      </c>
      <c r="C345" s="120" t="s">
        <v>1334</v>
      </c>
      <c r="D345" s="120" t="s">
        <v>1335</v>
      </c>
      <c r="E345" s="120" t="s">
        <v>1336</v>
      </c>
      <c r="F345" s="120" t="s">
        <v>1337</v>
      </c>
      <c r="G345" s="120" t="s">
        <v>251</v>
      </c>
      <c r="I345" s="121">
        <v>0.5</v>
      </c>
      <c r="J345" s="120" t="s">
        <v>136</v>
      </c>
      <c r="L345" s="120">
        <v>1</v>
      </c>
      <c r="M345" s="120" t="s">
        <v>528</v>
      </c>
      <c r="N345" s="120" t="s">
        <v>109</v>
      </c>
      <c r="O345" s="120">
        <v>100</v>
      </c>
      <c r="P345" s="120" t="s">
        <v>172</v>
      </c>
      <c r="Q345" s="120" t="s">
        <v>172</v>
      </c>
      <c r="R345" t="str">
        <f>IFERROR(VLOOKUP(S345,'[1]Effects Code'!$C:$D,2,FALSE), S345)</f>
        <v>Hematocrit (anemia)</v>
      </c>
      <c r="S345" s="120" t="s">
        <v>1522</v>
      </c>
      <c r="T345" s="120">
        <v>21</v>
      </c>
      <c r="U345" s="120" t="s">
        <v>122</v>
      </c>
      <c r="V345" s="120" t="str">
        <f t="shared" si="5"/>
        <v>Cyprinidae, 21</v>
      </c>
      <c r="W345" s="120" t="s">
        <v>526</v>
      </c>
      <c r="X345" s="120">
        <v>156024</v>
      </c>
      <c r="Y345" s="123">
        <v>2076101</v>
      </c>
      <c r="Z345" s="120">
        <v>2011</v>
      </c>
      <c r="AA345" s="120" t="s">
        <v>2031</v>
      </c>
      <c r="AB345" s="120" t="s">
        <v>2032</v>
      </c>
      <c r="AC345" s="120" t="s">
        <v>2033</v>
      </c>
      <c r="AD345" s="121">
        <v>0.5</v>
      </c>
      <c r="AE345" s="120">
        <v>1</v>
      </c>
      <c r="AF345" s="120" t="s">
        <v>528</v>
      </c>
      <c r="AH345" s="120" t="s">
        <v>147</v>
      </c>
      <c r="AI345" s="120">
        <v>21</v>
      </c>
      <c r="AM345" s="120" t="s">
        <v>110</v>
      </c>
      <c r="AN345" s="120" t="s">
        <v>1342</v>
      </c>
      <c r="AO345" s="120" t="s">
        <v>525</v>
      </c>
      <c r="AP345" s="120" t="s">
        <v>119</v>
      </c>
      <c r="AQ345" s="120" t="s">
        <v>526</v>
      </c>
      <c r="AR345" s="120">
        <v>333415</v>
      </c>
      <c r="AT345" s="120">
        <v>3</v>
      </c>
      <c r="AY345" s="120" t="s">
        <v>121</v>
      </c>
      <c r="BE345" s="120" t="s">
        <v>123</v>
      </c>
      <c r="BG345" s="120">
        <v>0.5</v>
      </c>
      <c r="BL345" s="120" t="s">
        <v>528</v>
      </c>
      <c r="BN345" s="120">
        <v>0.5</v>
      </c>
      <c r="BX345" s="120">
        <v>1</v>
      </c>
      <c r="CD345" s="120">
        <v>1</v>
      </c>
      <c r="CM345" s="120">
        <v>1</v>
      </c>
      <c r="CN345" s="120" t="s">
        <v>125</v>
      </c>
      <c r="CO345" s="120" t="s">
        <v>2034</v>
      </c>
      <c r="CP345" s="120" t="s">
        <v>2035</v>
      </c>
      <c r="CQ345" s="120" t="s">
        <v>568</v>
      </c>
      <c r="CU345" s="120" t="s">
        <v>126</v>
      </c>
      <c r="CV345" s="120" t="s">
        <v>1628</v>
      </c>
      <c r="CW345" s="120" t="s">
        <v>2036</v>
      </c>
    </row>
    <row r="346" spans="1:101" x14ac:dyDescent="0.3">
      <c r="A346" s="120" t="s">
        <v>1332</v>
      </c>
      <c r="B346" s="120" t="s">
        <v>1333</v>
      </c>
      <c r="C346" s="120" t="s">
        <v>1334</v>
      </c>
      <c r="D346" s="120" t="s">
        <v>1335</v>
      </c>
      <c r="E346" s="120" t="s">
        <v>1336</v>
      </c>
      <c r="F346" s="120" t="s">
        <v>1337</v>
      </c>
      <c r="G346" s="120" t="s">
        <v>157</v>
      </c>
      <c r="I346" s="121">
        <v>0.5</v>
      </c>
      <c r="J346" s="120" t="s">
        <v>143</v>
      </c>
      <c r="L346" s="120">
        <v>1</v>
      </c>
      <c r="M346" s="120" t="s">
        <v>528</v>
      </c>
      <c r="N346" s="120" t="s">
        <v>109</v>
      </c>
      <c r="O346" s="120">
        <v>100</v>
      </c>
      <c r="P346" s="120" t="s">
        <v>172</v>
      </c>
      <c r="Q346" s="120" t="s">
        <v>172</v>
      </c>
      <c r="R346" t="str">
        <f>IFERROR(VLOOKUP(S346,'[1]Effects Code'!$C:$D,2,FALSE), S346)</f>
        <v>Calcium content</v>
      </c>
      <c r="S346" s="120" t="s">
        <v>2040</v>
      </c>
      <c r="T346" s="120">
        <v>21</v>
      </c>
      <c r="U346" s="120" t="s">
        <v>122</v>
      </c>
      <c r="V346" s="120" t="str">
        <f t="shared" si="5"/>
        <v>Cyprinidae, 21</v>
      </c>
      <c r="W346" s="120" t="s">
        <v>526</v>
      </c>
      <c r="X346" s="120">
        <v>156024</v>
      </c>
      <c r="Y346" s="123">
        <v>2076101</v>
      </c>
      <c r="Z346" s="120">
        <v>2011</v>
      </c>
      <c r="AA346" s="120" t="s">
        <v>2031</v>
      </c>
      <c r="AB346" s="120" t="s">
        <v>2032</v>
      </c>
      <c r="AC346" s="120" t="s">
        <v>2033</v>
      </c>
      <c r="AD346" s="121">
        <v>0.5</v>
      </c>
      <c r="AE346" s="120">
        <v>1</v>
      </c>
      <c r="AF346" s="120" t="s">
        <v>528</v>
      </c>
      <c r="AH346" s="120" t="s">
        <v>147</v>
      </c>
      <c r="AI346" s="120">
        <v>21</v>
      </c>
      <c r="AM346" s="120" t="s">
        <v>110</v>
      </c>
      <c r="AN346" s="120" t="s">
        <v>1342</v>
      </c>
      <c r="AO346" s="120" t="s">
        <v>525</v>
      </c>
      <c r="AP346" s="120" t="s">
        <v>119</v>
      </c>
      <c r="AQ346" s="120" t="s">
        <v>526</v>
      </c>
      <c r="AR346" s="120">
        <v>333415</v>
      </c>
      <c r="AT346" s="120">
        <v>3</v>
      </c>
      <c r="AY346" s="120" t="s">
        <v>121</v>
      </c>
      <c r="BE346" s="120" t="s">
        <v>123</v>
      </c>
      <c r="BG346" s="120">
        <v>0.5</v>
      </c>
      <c r="BL346" s="120" t="s">
        <v>528</v>
      </c>
      <c r="BN346" s="120">
        <v>0.5</v>
      </c>
      <c r="BX346" s="120">
        <v>1</v>
      </c>
      <c r="CD346" s="120">
        <v>1</v>
      </c>
      <c r="CM346" s="120">
        <v>1</v>
      </c>
      <c r="CN346" s="120" t="s">
        <v>125</v>
      </c>
      <c r="CO346" s="120" t="s">
        <v>2034</v>
      </c>
      <c r="CP346" s="120" t="s">
        <v>2035</v>
      </c>
      <c r="CQ346" s="120" t="s">
        <v>568</v>
      </c>
      <c r="CU346" s="120" t="s">
        <v>126</v>
      </c>
      <c r="CV346" s="120" t="s">
        <v>1628</v>
      </c>
      <c r="CW346" s="120" t="s">
        <v>2036</v>
      </c>
    </row>
    <row r="347" spans="1:101" x14ac:dyDescent="0.3">
      <c r="A347" s="120" t="s">
        <v>1332</v>
      </c>
      <c r="B347" s="120" t="s">
        <v>1333</v>
      </c>
      <c r="C347" s="120" t="s">
        <v>1334</v>
      </c>
      <c r="D347" s="120" t="s">
        <v>1335</v>
      </c>
      <c r="E347" s="120" t="s">
        <v>1336</v>
      </c>
      <c r="F347" s="120" t="s">
        <v>1337</v>
      </c>
      <c r="G347" s="120" t="s">
        <v>251</v>
      </c>
      <c r="I347" s="121">
        <v>0.5</v>
      </c>
      <c r="J347" s="120" t="s">
        <v>136</v>
      </c>
      <c r="L347" s="120">
        <v>1</v>
      </c>
      <c r="M347" s="120" t="s">
        <v>528</v>
      </c>
      <c r="N347" s="120" t="s">
        <v>109</v>
      </c>
      <c r="O347" s="120">
        <v>100</v>
      </c>
      <c r="P347" s="120" t="s">
        <v>1002</v>
      </c>
      <c r="Q347" s="120" t="s">
        <v>1002</v>
      </c>
      <c r="R347" t="str">
        <f>IFERROR(VLOOKUP(S347,'[1]Effects Code'!$C:$D,2,FALSE), S347)</f>
        <v>Red blood cell</v>
      </c>
      <c r="S347" s="120" t="s">
        <v>1525</v>
      </c>
      <c r="T347" s="120">
        <v>21</v>
      </c>
      <c r="U347" s="120" t="s">
        <v>122</v>
      </c>
      <c r="V347" s="120" t="str">
        <f t="shared" si="5"/>
        <v>Cyprinidae, 21</v>
      </c>
      <c r="W347" s="120" t="s">
        <v>526</v>
      </c>
      <c r="X347" s="120">
        <v>156024</v>
      </c>
      <c r="Y347" s="123">
        <v>2076101</v>
      </c>
      <c r="Z347" s="120">
        <v>2011</v>
      </c>
      <c r="AA347" s="120" t="s">
        <v>2031</v>
      </c>
      <c r="AB347" s="120" t="s">
        <v>2032</v>
      </c>
      <c r="AC347" s="120" t="s">
        <v>2033</v>
      </c>
      <c r="AD347" s="121">
        <v>0.5</v>
      </c>
      <c r="AE347" s="120">
        <v>1</v>
      </c>
      <c r="AF347" s="120" t="s">
        <v>528</v>
      </c>
      <c r="AH347" s="120" t="s">
        <v>147</v>
      </c>
      <c r="AI347" s="120">
        <v>21</v>
      </c>
      <c r="AM347" s="120" t="s">
        <v>110</v>
      </c>
      <c r="AN347" s="120" t="s">
        <v>1342</v>
      </c>
      <c r="AO347" s="120" t="s">
        <v>525</v>
      </c>
      <c r="AP347" s="120" t="s">
        <v>119</v>
      </c>
      <c r="AQ347" s="120" t="s">
        <v>526</v>
      </c>
      <c r="AR347" s="120">
        <v>333415</v>
      </c>
      <c r="AT347" s="120">
        <v>3</v>
      </c>
      <c r="AY347" s="120" t="s">
        <v>121</v>
      </c>
      <c r="BE347" s="120" t="s">
        <v>123</v>
      </c>
      <c r="BG347" s="120">
        <v>0.5</v>
      </c>
      <c r="BL347" s="120" t="s">
        <v>528</v>
      </c>
      <c r="BN347" s="120">
        <v>0.5</v>
      </c>
      <c r="BX347" s="120">
        <v>1</v>
      </c>
      <c r="CD347" s="120">
        <v>1</v>
      </c>
      <c r="CM347" s="120">
        <v>1</v>
      </c>
      <c r="CN347" s="120" t="s">
        <v>125</v>
      </c>
      <c r="CO347" s="120" t="s">
        <v>2034</v>
      </c>
      <c r="CP347" s="120" t="s">
        <v>2035</v>
      </c>
      <c r="CQ347" s="120" t="s">
        <v>568</v>
      </c>
      <c r="CU347" s="120" t="s">
        <v>126</v>
      </c>
      <c r="CV347" s="120" t="s">
        <v>1628</v>
      </c>
      <c r="CW347" s="120" t="s">
        <v>2036</v>
      </c>
    </row>
    <row r="348" spans="1:101" x14ac:dyDescent="0.3">
      <c r="A348" s="120" t="s">
        <v>1332</v>
      </c>
      <c r="B348" s="120" t="s">
        <v>1333</v>
      </c>
      <c r="C348" s="120" t="s">
        <v>1334</v>
      </c>
      <c r="D348" s="120" t="s">
        <v>1335</v>
      </c>
      <c r="E348" s="120" t="s">
        <v>1336</v>
      </c>
      <c r="F348" s="120" t="s">
        <v>1337</v>
      </c>
      <c r="G348" s="120" t="s">
        <v>251</v>
      </c>
      <c r="I348" s="121">
        <v>0.5</v>
      </c>
      <c r="J348" s="120" t="s">
        <v>136</v>
      </c>
      <c r="L348" s="120">
        <v>1</v>
      </c>
      <c r="M348" s="120" t="s">
        <v>528</v>
      </c>
      <c r="N348" s="120" t="s">
        <v>109</v>
      </c>
      <c r="O348" s="120">
        <v>100</v>
      </c>
      <c r="P348" s="120" t="s">
        <v>172</v>
      </c>
      <c r="Q348" s="120" t="s">
        <v>172</v>
      </c>
      <c r="R348" t="str">
        <f>IFERROR(VLOOKUP(S348,'[1]Effects Code'!$C:$D,2,FALSE), S348)</f>
        <v>Protein, total</v>
      </c>
      <c r="S348" s="120" t="s">
        <v>1861</v>
      </c>
      <c r="T348" s="120">
        <v>21</v>
      </c>
      <c r="U348" s="120" t="s">
        <v>122</v>
      </c>
      <c r="V348" s="120" t="str">
        <f t="shared" si="5"/>
        <v>Cyprinidae, 21</v>
      </c>
      <c r="W348" s="120" t="s">
        <v>526</v>
      </c>
      <c r="X348" s="120">
        <v>156024</v>
      </c>
      <c r="Y348" s="123">
        <v>2076101</v>
      </c>
      <c r="Z348" s="120">
        <v>2011</v>
      </c>
      <c r="AA348" s="120" t="s">
        <v>2031</v>
      </c>
      <c r="AB348" s="120" t="s">
        <v>2032</v>
      </c>
      <c r="AC348" s="120" t="s">
        <v>2033</v>
      </c>
      <c r="AD348" s="121">
        <v>0.5</v>
      </c>
      <c r="AE348" s="120">
        <v>1</v>
      </c>
      <c r="AF348" s="120" t="s">
        <v>528</v>
      </c>
      <c r="AH348" s="120" t="s">
        <v>147</v>
      </c>
      <c r="AI348" s="120">
        <v>21</v>
      </c>
      <c r="AM348" s="120" t="s">
        <v>110</v>
      </c>
      <c r="AN348" s="120" t="s">
        <v>1342</v>
      </c>
      <c r="AO348" s="120" t="s">
        <v>525</v>
      </c>
      <c r="AP348" s="120" t="s">
        <v>119</v>
      </c>
      <c r="AQ348" s="120" t="s">
        <v>526</v>
      </c>
      <c r="AR348" s="120">
        <v>333415</v>
      </c>
      <c r="AT348" s="120">
        <v>3</v>
      </c>
      <c r="AY348" s="120" t="s">
        <v>121</v>
      </c>
      <c r="BE348" s="120" t="s">
        <v>123</v>
      </c>
      <c r="BG348" s="120">
        <v>0.5</v>
      </c>
      <c r="BL348" s="120" t="s">
        <v>528</v>
      </c>
      <c r="BN348" s="120">
        <v>0.5</v>
      </c>
      <c r="BX348" s="120">
        <v>1</v>
      </c>
      <c r="CD348" s="120">
        <v>1</v>
      </c>
      <c r="CM348" s="120">
        <v>1</v>
      </c>
      <c r="CN348" s="120" t="s">
        <v>125</v>
      </c>
      <c r="CO348" s="120" t="s">
        <v>2034</v>
      </c>
      <c r="CP348" s="120" t="s">
        <v>2035</v>
      </c>
      <c r="CQ348" s="120" t="s">
        <v>568</v>
      </c>
      <c r="CU348" s="120" t="s">
        <v>126</v>
      </c>
      <c r="CV348" s="120" t="s">
        <v>1628</v>
      </c>
      <c r="CW348" s="120" t="s">
        <v>2036</v>
      </c>
    </row>
    <row r="349" spans="1:101" x14ac:dyDescent="0.3">
      <c r="A349" s="120" t="s">
        <v>1332</v>
      </c>
      <c r="B349" s="120" t="s">
        <v>1333</v>
      </c>
      <c r="C349" s="120" t="s">
        <v>1334</v>
      </c>
      <c r="D349" s="120" t="s">
        <v>1335</v>
      </c>
      <c r="E349" s="120" t="s">
        <v>1336</v>
      </c>
      <c r="F349" s="120" t="s">
        <v>1337</v>
      </c>
      <c r="G349" s="120" t="s">
        <v>251</v>
      </c>
      <c r="I349" s="121">
        <v>0.5</v>
      </c>
      <c r="J349" s="120" t="s">
        <v>136</v>
      </c>
      <c r="L349" s="120">
        <v>1</v>
      </c>
      <c r="M349" s="120" t="s">
        <v>528</v>
      </c>
      <c r="N349" s="120" t="s">
        <v>109</v>
      </c>
      <c r="O349" s="120">
        <v>100</v>
      </c>
      <c r="P349" s="120" t="s">
        <v>172</v>
      </c>
      <c r="Q349" s="120" t="s">
        <v>172</v>
      </c>
      <c r="R349" t="str">
        <f>IFERROR(VLOOKUP(S349,'[1]Effects Code'!$C:$D,2,FALSE), S349)</f>
        <v>Protein, total</v>
      </c>
      <c r="S349" s="120" t="s">
        <v>1861</v>
      </c>
      <c r="T349" s="120">
        <v>28</v>
      </c>
      <c r="U349" s="120" t="s">
        <v>122</v>
      </c>
      <c r="V349" s="120" t="str">
        <f t="shared" si="5"/>
        <v>Cyprinidae, 28</v>
      </c>
      <c r="W349" s="120" t="s">
        <v>526</v>
      </c>
      <c r="X349" s="120">
        <v>156024</v>
      </c>
      <c r="Y349" s="123">
        <v>2076101</v>
      </c>
      <c r="Z349" s="120">
        <v>2011</v>
      </c>
      <c r="AA349" s="120" t="s">
        <v>2031</v>
      </c>
      <c r="AB349" s="120" t="s">
        <v>2032</v>
      </c>
      <c r="AC349" s="120" t="s">
        <v>2033</v>
      </c>
      <c r="AD349" s="121">
        <v>0.5</v>
      </c>
      <c r="AE349" s="120">
        <v>1</v>
      </c>
      <c r="AF349" s="120" t="s">
        <v>528</v>
      </c>
      <c r="AH349" s="120" t="s">
        <v>147</v>
      </c>
      <c r="AI349" s="120">
        <v>21</v>
      </c>
      <c r="AM349" s="120" t="s">
        <v>110</v>
      </c>
      <c r="AN349" s="120" t="s">
        <v>1342</v>
      </c>
      <c r="AO349" s="120" t="s">
        <v>525</v>
      </c>
      <c r="AP349" s="120" t="s">
        <v>119</v>
      </c>
      <c r="AQ349" s="120" t="s">
        <v>526</v>
      </c>
      <c r="AR349" s="120">
        <v>333415</v>
      </c>
      <c r="AT349" s="120">
        <v>4</v>
      </c>
      <c r="AY349" s="120" t="s">
        <v>121</v>
      </c>
      <c r="BE349" s="120" t="s">
        <v>123</v>
      </c>
      <c r="BG349" s="120">
        <v>0.5</v>
      </c>
      <c r="BL349" s="120" t="s">
        <v>528</v>
      </c>
      <c r="BN349" s="120">
        <v>0.5</v>
      </c>
      <c r="BX349" s="120">
        <v>1</v>
      </c>
      <c r="CD349" s="120">
        <v>1</v>
      </c>
      <c r="CM349" s="120">
        <v>1</v>
      </c>
      <c r="CN349" s="120" t="s">
        <v>125</v>
      </c>
      <c r="CO349" s="120" t="s">
        <v>2034</v>
      </c>
      <c r="CP349" s="120" t="s">
        <v>2035</v>
      </c>
      <c r="CQ349" s="120" t="s">
        <v>568</v>
      </c>
      <c r="CU349" s="120" t="s">
        <v>126</v>
      </c>
      <c r="CV349" s="120" t="s">
        <v>1628</v>
      </c>
      <c r="CW349" s="120" t="s">
        <v>2036</v>
      </c>
    </row>
    <row r="350" spans="1:101" x14ac:dyDescent="0.3">
      <c r="A350" s="120" t="s">
        <v>1332</v>
      </c>
      <c r="B350" s="120" t="s">
        <v>1333</v>
      </c>
      <c r="C350" s="120" t="s">
        <v>2041</v>
      </c>
      <c r="D350" s="120" t="s">
        <v>2042</v>
      </c>
      <c r="E350" s="120" t="s">
        <v>2043</v>
      </c>
      <c r="F350" s="120" t="s">
        <v>2044</v>
      </c>
      <c r="G350" s="120" t="s">
        <v>117</v>
      </c>
      <c r="I350" s="121">
        <v>0.6</v>
      </c>
      <c r="M350" s="120" t="s">
        <v>528</v>
      </c>
      <c r="N350" s="120" t="s">
        <v>109</v>
      </c>
      <c r="O350" s="120">
        <v>60</v>
      </c>
      <c r="P350" s="120" t="s">
        <v>172</v>
      </c>
      <c r="Q350" s="120" t="s">
        <v>173</v>
      </c>
      <c r="R350" t="str">
        <f>IFERROR(VLOOKUP(S350,'[1]Effects Code'!$C:$D,2,FALSE), S350)</f>
        <v>Alkaline phosphatase</v>
      </c>
      <c r="S350" s="120" t="s">
        <v>1872</v>
      </c>
      <c r="T350" s="120">
        <v>7.5</v>
      </c>
      <c r="U350" s="120" t="s">
        <v>122</v>
      </c>
      <c r="V350" s="120" t="str">
        <f t="shared" si="5"/>
        <v>Cyprinidae, 7.5</v>
      </c>
      <c r="W350" s="120" t="s">
        <v>526</v>
      </c>
      <c r="X350" s="120">
        <v>85681</v>
      </c>
      <c r="Y350" s="123">
        <v>1255458</v>
      </c>
      <c r="Z350" s="120">
        <v>2001</v>
      </c>
      <c r="AA350" s="120" t="s">
        <v>2045</v>
      </c>
      <c r="AB350" s="120" t="s">
        <v>2046</v>
      </c>
      <c r="AC350" s="120" t="s">
        <v>2047</v>
      </c>
      <c r="AD350" s="121">
        <v>0.6</v>
      </c>
      <c r="AE350" s="121"/>
      <c r="AF350" s="120" t="s">
        <v>528</v>
      </c>
      <c r="AI350" s="120">
        <v>201</v>
      </c>
      <c r="AM350" s="120" t="s">
        <v>110</v>
      </c>
      <c r="AN350" s="120" t="s">
        <v>1342</v>
      </c>
      <c r="AO350" s="120" t="s">
        <v>525</v>
      </c>
      <c r="AP350" s="120" t="s">
        <v>119</v>
      </c>
      <c r="AQ350" s="120" t="s">
        <v>526</v>
      </c>
      <c r="AR350" s="120">
        <v>333415</v>
      </c>
      <c r="AT350" s="120">
        <v>7.5</v>
      </c>
      <c r="AY350" s="120" t="s">
        <v>122</v>
      </c>
      <c r="BE350" s="120" t="s">
        <v>123</v>
      </c>
      <c r="BG350" s="120">
        <v>1</v>
      </c>
      <c r="BL350" s="120" t="s">
        <v>528</v>
      </c>
      <c r="BN350" s="120">
        <v>0.6</v>
      </c>
      <c r="BT350" s="121"/>
      <c r="BV350" s="121"/>
      <c r="CD350" s="121"/>
      <c r="CM350" s="120">
        <v>3</v>
      </c>
      <c r="CN350" s="120" t="s">
        <v>125</v>
      </c>
      <c r="CO350" s="120">
        <v>7.5</v>
      </c>
      <c r="CU350" s="120" t="s">
        <v>126</v>
      </c>
      <c r="CV350" s="120" t="s">
        <v>545</v>
      </c>
      <c r="CW350" s="120" t="s">
        <v>2048</v>
      </c>
    </row>
    <row r="351" spans="1:101" x14ac:dyDescent="0.3">
      <c r="A351" s="120" t="s">
        <v>1332</v>
      </c>
      <c r="B351" s="120" t="s">
        <v>1333</v>
      </c>
      <c r="C351" s="120" t="s">
        <v>2041</v>
      </c>
      <c r="D351" s="120" t="s">
        <v>2042</v>
      </c>
      <c r="E351" s="120" t="s">
        <v>2043</v>
      </c>
      <c r="F351" s="120" t="s">
        <v>2044</v>
      </c>
      <c r="G351" s="120" t="s">
        <v>166</v>
      </c>
      <c r="I351" s="121">
        <v>0.6</v>
      </c>
      <c r="J351" s="120" t="s">
        <v>117</v>
      </c>
      <c r="L351" s="121">
        <v>1.2</v>
      </c>
      <c r="M351" s="120" t="s">
        <v>528</v>
      </c>
      <c r="N351" s="120" t="s">
        <v>109</v>
      </c>
      <c r="O351" s="120">
        <v>60</v>
      </c>
      <c r="P351" s="120" t="s">
        <v>1002</v>
      </c>
      <c r="Q351" s="120" t="s">
        <v>1002</v>
      </c>
      <c r="R351" t="str">
        <f>IFERROR(VLOOKUP(S351,'[1]Effects Code'!$C:$D,2,FALSE), S351)</f>
        <v>Neutrophil</v>
      </c>
      <c r="S351" s="120" t="s">
        <v>1512</v>
      </c>
      <c r="T351" s="120">
        <v>1.5</v>
      </c>
      <c r="U351" s="120" t="s">
        <v>122</v>
      </c>
      <c r="V351" s="120" t="str">
        <f t="shared" si="5"/>
        <v>Cyprinidae, 1.5</v>
      </c>
      <c r="W351" s="120" t="s">
        <v>526</v>
      </c>
      <c r="X351" s="120">
        <v>85681</v>
      </c>
      <c r="Y351" s="123">
        <v>1255456</v>
      </c>
      <c r="Z351" s="120">
        <v>2001</v>
      </c>
      <c r="AA351" s="120" t="s">
        <v>2045</v>
      </c>
      <c r="AB351" s="120" t="s">
        <v>2046</v>
      </c>
      <c r="AC351" s="120" t="s">
        <v>2047</v>
      </c>
      <c r="AD351" s="121">
        <v>0.6</v>
      </c>
      <c r="AE351" s="121">
        <v>1.2</v>
      </c>
      <c r="AF351" s="120" t="s">
        <v>528</v>
      </c>
      <c r="AI351" s="120">
        <v>201</v>
      </c>
      <c r="AM351" s="120" t="s">
        <v>110</v>
      </c>
      <c r="AN351" s="120" t="s">
        <v>1342</v>
      </c>
      <c r="AO351" s="120" t="s">
        <v>525</v>
      </c>
      <c r="AP351" s="120" t="s">
        <v>119</v>
      </c>
      <c r="AQ351" s="120" t="s">
        <v>526</v>
      </c>
      <c r="AR351" s="120">
        <v>333415</v>
      </c>
      <c r="AT351" s="120">
        <v>36</v>
      </c>
      <c r="AY351" s="120" t="s">
        <v>276</v>
      </c>
      <c r="BE351" s="120" t="s">
        <v>123</v>
      </c>
      <c r="BG351" s="120">
        <v>1</v>
      </c>
      <c r="BL351" s="120" t="s">
        <v>528</v>
      </c>
      <c r="BN351" s="120">
        <v>0.6</v>
      </c>
      <c r="BT351" s="121"/>
      <c r="BV351" s="121"/>
      <c r="BX351" s="120">
        <v>2</v>
      </c>
      <c r="CD351" s="121">
        <v>1.2</v>
      </c>
      <c r="CM351" s="120">
        <v>3</v>
      </c>
      <c r="CN351" s="120" t="s">
        <v>125</v>
      </c>
      <c r="CO351" s="120">
        <v>7.5</v>
      </c>
      <c r="CU351" s="120" t="s">
        <v>126</v>
      </c>
      <c r="CV351" s="120" t="s">
        <v>545</v>
      </c>
      <c r="CW351" s="120" t="s">
        <v>2049</v>
      </c>
    </row>
    <row r="352" spans="1:101" x14ac:dyDescent="0.3">
      <c r="A352" s="120" t="s">
        <v>1332</v>
      </c>
      <c r="B352" s="120" t="s">
        <v>1333</v>
      </c>
      <c r="C352" s="120" t="s">
        <v>2041</v>
      </c>
      <c r="D352" s="120" t="s">
        <v>2042</v>
      </c>
      <c r="E352" s="120" t="s">
        <v>2043</v>
      </c>
      <c r="F352" s="120" t="s">
        <v>2044</v>
      </c>
      <c r="G352" s="120" t="s">
        <v>117</v>
      </c>
      <c r="I352" s="121">
        <v>0.6</v>
      </c>
      <c r="M352" s="120" t="s">
        <v>528</v>
      </c>
      <c r="N352" s="120" t="s">
        <v>109</v>
      </c>
      <c r="O352" s="120">
        <v>60</v>
      </c>
      <c r="P352" s="120" t="s">
        <v>172</v>
      </c>
      <c r="Q352" s="120" t="s">
        <v>172</v>
      </c>
      <c r="R352" t="str">
        <f>IFERROR(VLOOKUP(S352,'[1]Effects Code'!$C:$D,2,FALSE), S352)</f>
        <v>Hemoglobin</v>
      </c>
      <c r="S352" s="120" t="s">
        <v>1695</v>
      </c>
      <c r="T352" s="120">
        <v>7.5</v>
      </c>
      <c r="U352" s="120" t="s">
        <v>122</v>
      </c>
      <c r="V352" s="120" t="str">
        <f t="shared" si="5"/>
        <v>Cyprinidae, 7.5</v>
      </c>
      <c r="W352" s="120" t="s">
        <v>526</v>
      </c>
      <c r="X352" s="120">
        <v>85681</v>
      </c>
      <c r="Y352" s="123">
        <v>1255457</v>
      </c>
      <c r="Z352" s="120">
        <v>2001</v>
      </c>
      <c r="AA352" s="120" t="s">
        <v>2045</v>
      </c>
      <c r="AB352" s="120" t="s">
        <v>2046</v>
      </c>
      <c r="AC352" s="120" t="s">
        <v>2047</v>
      </c>
      <c r="AD352" s="121">
        <v>0.6</v>
      </c>
      <c r="AE352" s="121"/>
      <c r="AF352" s="120" t="s">
        <v>528</v>
      </c>
      <c r="AI352" s="120">
        <v>201</v>
      </c>
      <c r="AM352" s="120" t="s">
        <v>110</v>
      </c>
      <c r="AN352" s="120" t="s">
        <v>1342</v>
      </c>
      <c r="AO352" s="120" t="s">
        <v>525</v>
      </c>
      <c r="AP352" s="120" t="s">
        <v>119</v>
      </c>
      <c r="AQ352" s="120" t="s">
        <v>526</v>
      </c>
      <c r="AR352" s="120">
        <v>333415</v>
      </c>
      <c r="AT352" s="120">
        <v>7.5</v>
      </c>
      <c r="AY352" s="120" t="s">
        <v>122</v>
      </c>
      <c r="BE352" s="120" t="s">
        <v>123</v>
      </c>
      <c r="BG352" s="120">
        <v>1</v>
      </c>
      <c r="BL352" s="120" t="s">
        <v>528</v>
      </c>
      <c r="BN352" s="120">
        <v>0.6</v>
      </c>
      <c r="BT352" s="121"/>
      <c r="BV352" s="121"/>
      <c r="CD352" s="121"/>
      <c r="CM352" s="120">
        <v>3</v>
      </c>
      <c r="CN352" s="120" t="s">
        <v>125</v>
      </c>
      <c r="CO352" s="120">
        <v>7.5</v>
      </c>
      <c r="CU352" s="120" t="s">
        <v>126</v>
      </c>
      <c r="CV352" s="120" t="s">
        <v>545</v>
      </c>
      <c r="CW352" s="120" t="s">
        <v>2050</v>
      </c>
    </row>
    <row r="353" spans="1:101" x14ac:dyDescent="0.3">
      <c r="A353" s="120" t="s">
        <v>1332</v>
      </c>
      <c r="B353" s="120" t="s">
        <v>1333</v>
      </c>
      <c r="C353" s="120" t="s">
        <v>1334</v>
      </c>
      <c r="D353" s="120" t="s">
        <v>1335</v>
      </c>
      <c r="E353" s="120" t="s">
        <v>1336</v>
      </c>
      <c r="F353" s="120" t="s">
        <v>1337</v>
      </c>
      <c r="G353" s="120" t="s">
        <v>157</v>
      </c>
      <c r="I353" s="121">
        <v>0.6</v>
      </c>
      <c r="L353" s="120"/>
      <c r="M353" s="120" t="s">
        <v>528</v>
      </c>
      <c r="N353" s="120" t="s">
        <v>109</v>
      </c>
      <c r="O353" s="120">
        <v>60</v>
      </c>
      <c r="P353" s="120" t="s">
        <v>102</v>
      </c>
      <c r="Q353" s="120" t="s">
        <v>102</v>
      </c>
      <c r="R353" t="str">
        <f>IFERROR(VLOOKUP(S353,'[1]Effects Code'!$C:$D,2,FALSE), S353)</f>
        <v>Mortality</v>
      </c>
      <c r="S353" s="120" t="s">
        <v>184</v>
      </c>
      <c r="T353" s="120">
        <v>3</v>
      </c>
      <c r="U353" s="120" t="s">
        <v>309</v>
      </c>
      <c r="V353" s="120" t="str">
        <f t="shared" si="5"/>
        <v>Cyprinidae, 3</v>
      </c>
      <c r="W353" s="120" t="s">
        <v>526</v>
      </c>
      <c r="X353" s="120">
        <v>100841</v>
      </c>
      <c r="Y353" s="123">
        <v>1337979</v>
      </c>
      <c r="Z353" s="120">
        <v>2007</v>
      </c>
      <c r="AA353" s="120" t="s">
        <v>1501</v>
      </c>
      <c r="AB353" s="120" t="s">
        <v>1502</v>
      </c>
      <c r="AC353" s="120" t="s">
        <v>1503</v>
      </c>
      <c r="AD353" s="121">
        <v>0.6</v>
      </c>
      <c r="AF353" s="120" t="s">
        <v>528</v>
      </c>
      <c r="AH353" s="120" t="s">
        <v>147</v>
      </c>
      <c r="AI353" s="120">
        <v>21</v>
      </c>
      <c r="AL353" s="120" t="s">
        <v>148</v>
      </c>
      <c r="AM353" s="120" t="s">
        <v>110</v>
      </c>
      <c r="AN353" s="120" t="s">
        <v>1342</v>
      </c>
      <c r="AO353" s="120" t="s">
        <v>525</v>
      </c>
      <c r="AP353" s="120" t="s">
        <v>119</v>
      </c>
      <c r="AQ353" s="120" t="s">
        <v>526</v>
      </c>
      <c r="AR353" s="120">
        <v>333415</v>
      </c>
      <c r="AT353" s="120">
        <v>72</v>
      </c>
      <c r="AY353" s="120" t="s">
        <v>2051</v>
      </c>
      <c r="BE353" s="120" t="s">
        <v>123</v>
      </c>
      <c r="BG353" s="120">
        <v>1000</v>
      </c>
      <c r="BL353" s="120" t="s">
        <v>544</v>
      </c>
      <c r="BN353" s="120">
        <v>600</v>
      </c>
      <c r="CM353" s="120">
        <v>5</v>
      </c>
      <c r="CN353" s="120" t="s">
        <v>125</v>
      </c>
      <c r="CO353" s="120" t="s">
        <v>1505</v>
      </c>
      <c r="CU353" s="120" t="s">
        <v>126</v>
      </c>
      <c r="CV353" s="120" t="s">
        <v>545</v>
      </c>
      <c r="CW353" s="120" t="s">
        <v>2052</v>
      </c>
    </row>
    <row r="354" spans="1:101" x14ac:dyDescent="0.3">
      <c r="A354" s="120" t="s">
        <v>1332</v>
      </c>
      <c r="B354" s="120" t="s">
        <v>1367</v>
      </c>
      <c r="C354" s="120" t="s">
        <v>1395</v>
      </c>
      <c r="D354" s="120" t="s">
        <v>2053</v>
      </c>
      <c r="E354" s="120" t="s">
        <v>2054</v>
      </c>
      <c r="F354" s="120" t="s">
        <v>2055</v>
      </c>
      <c r="G354" s="120" t="s">
        <v>185</v>
      </c>
      <c r="I354" s="121">
        <v>0.60199999999999998</v>
      </c>
      <c r="M354" s="120" t="s">
        <v>528</v>
      </c>
      <c r="N354" s="120" t="s">
        <v>109</v>
      </c>
      <c r="O354" s="120">
        <v>92</v>
      </c>
      <c r="P354" s="120" t="s">
        <v>102</v>
      </c>
      <c r="Q354" s="120" t="s">
        <v>102</v>
      </c>
      <c r="R354" t="str">
        <f>IFERROR(VLOOKUP(S354,'[1]Effects Code'!$C:$D,2,FALSE), S354)</f>
        <v>Mortality</v>
      </c>
      <c r="S354" s="120" t="s">
        <v>184</v>
      </c>
      <c r="T354" s="120">
        <v>4</v>
      </c>
      <c r="U354" s="120" t="s">
        <v>122</v>
      </c>
      <c r="V354" s="120" t="str">
        <f t="shared" si="5"/>
        <v>Salmonidae, 4</v>
      </c>
      <c r="W354" s="120" t="s">
        <v>526</v>
      </c>
      <c r="X354" s="120">
        <v>6797</v>
      </c>
      <c r="Y354" s="123">
        <v>1090116</v>
      </c>
      <c r="Z354" s="120">
        <v>1986</v>
      </c>
      <c r="AA354" s="120" t="s">
        <v>1728</v>
      </c>
      <c r="AB354" s="120" t="s">
        <v>1729</v>
      </c>
      <c r="AC354" s="120" t="s">
        <v>1730</v>
      </c>
      <c r="AD354" s="121">
        <v>0.60199999999999998</v>
      </c>
      <c r="AE354" s="121"/>
      <c r="AF354" s="120" t="s">
        <v>528</v>
      </c>
      <c r="AH354" s="120" t="s">
        <v>397</v>
      </c>
      <c r="AI354" s="120">
        <v>82</v>
      </c>
      <c r="AM354" s="120" t="s">
        <v>110</v>
      </c>
      <c r="AN354" s="120" t="s">
        <v>1377</v>
      </c>
      <c r="AO354" s="120" t="s">
        <v>525</v>
      </c>
      <c r="AP354" s="120" t="s">
        <v>119</v>
      </c>
      <c r="AQ354" s="120" t="s">
        <v>526</v>
      </c>
      <c r="AR354" s="120">
        <v>333415</v>
      </c>
      <c r="AT354" s="120">
        <v>96</v>
      </c>
      <c r="AY354" s="120" t="s">
        <v>276</v>
      </c>
      <c r="BE354" s="120" t="s">
        <v>158</v>
      </c>
      <c r="BG354" s="120">
        <v>602</v>
      </c>
      <c r="BI354" s="120">
        <v>400</v>
      </c>
      <c r="BK354" s="120">
        <v>906</v>
      </c>
      <c r="BL354" s="120" t="s">
        <v>1731</v>
      </c>
      <c r="BN354" s="120">
        <v>602</v>
      </c>
      <c r="BP354" s="120">
        <v>400</v>
      </c>
      <c r="BR354" s="120">
        <v>906</v>
      </c>
      <c r="BT354" s="121">
        <v>0.4</v>
      </c>
      <c r="BV354" s="121">
        <v>0.90600000000000003</v>
      </c>
      <c r="CD354" s="121"/>
      <c r="CN354" s="120" t="s">
        <v>187</v>
      </c>
      <c r="CO354" s="120">
        <v>7.4</v>
      </c>
      <c r="CP354" s="120">
        <v>162</v>
      </c>
      <c r="CQ354" s="120" t="s">
        <v>568</v>
      </c>
      <c r="CU354" s="120" t="s">
        <v>126</v>
      </c>
      <c r="CV354" s="120" t="s">
        <v>545</v>
      </c>
      <c r="CW354" s="120" t="s">
        <v>2056</v>
      </c>
    </row>
    <row r="355" spans="1:101" x14ac:dyDescent="0.3">
      <c r="A355" s="120" t="s">
        <v>1332</v>
      </c>
      <c r="B355" s="120" t="s">
        <v>1333</v>
      </c>
      <c r="C355" s="120" t="s">
        <v>1334</v>
      </c>
      <c r="D355" s="120" t="s">
        <v>1533</v>
      </c>
      <c r="E355" s="120" t="s">
        <v>1534</v>
      </c>
      <c r="F355" s="120" t="s">
        <v>1535</v>
      </c>
      <c r="G355" s="120" t="s">
        <v>185</v>
      </c>
      <c r="I355" s="121">
        <v>0.62936999999999999</v>
      </c>
      <c r="M355" s="120" t="s">
        <v>528</v>
      </c>
      <c r="N355" s="120" t="s">
        <v>109</v>
      </c>
      <c r="O355" s="120">
        <v>63</v>
      </c>
      <c r="P355" s="120" t="s">
        <v>102</v>
      </c>
      <c r="Q355" s="120" t="s">
        <v>102</v>
      </c>
      <c r="R355" t="str">
        <f>IFERROR(VLOOKUP(S355,'[1]Effects Code'!$C:$D,2,FALSE), S355)</f>
        <v>Mortality</v>
      </c>
      <c r="S355" s="120" t="s">
        <v>184</v>
      </c>
      <c r="T355" s="120">
        <v>2</v>
      </c>
      <c r="U355" s="120" t="s">
        <v>122</v>
      </c>
      <c r="V355" s="120" t="str">
        <f t="shared" si="5"/>
        <v>Cyprinidae, 2</v>
      </c>
      <c r="W355" s="120" t="s">
        <v>526</v>
      </c>
      <c r="X355" s="120">
        <v>80835</v>
      </c>
      <c r="Y355" s="123">
        <v>1255122</v>
      </c>
      <c r="Z355" s="120">
        <v>2005</v>
      </c>
      <c r="AA355" s="120" t="s">
        <v>2057</v>
      </c>
      <c r="AB355" s="120" t="s">
        <v>2058</v>
      </c>
      <c r="AC355" s="120" t="s">
        <v>2059</v>
      </c>
      <c r="AD355" s="121">
        <v>0.62936999999999999</v>
      </c>
      <c r="AE355" s="121"/>
      <c r="AF355" s="120" t="s">
        <v>528</v>
      </c>
      <c r="AI355" s="120">
        <v>1520</v>
      </c>
      <c r="AJ355" s="120" t="s">
        <v>2060</v>
      </c>
      <c r="AK355" s="120" t="s">
        <v>261</v>
      </c>
      <c r="AL355" s="120" t="s">
        <v>230</v>
      </c>
      <c r="AM355" s="120" t="s">
        <v>110</v>
      </c>
      <c r="AN355" s="120" t="s">
        <v>1342</v>
      </c>
      <c r="AO355" s="120" t="s">
        <v>525</v>
      </c>
      <c r="AP355" s="120" t="s">
        <v>119</v>
      </c>
      <c r="AQ355" s="120" t="s">
        <v>526</v>
      </c>
      <c r="AR355" s="120">
        <v>333415</v>
      </c>
      <c r="AT355" s="120">
        <v>48</v>
      </c>
      <c r="AY355" s="120" t="s">
        <v>276</v>
      </c>
      <c r="BE355" s="120" t="s">
        <v>123</v>
      </c>
      <c r="BG355" s="120">
        <v>0.999</v>
      </c>
      <c r="BL355" s="120" t="s">
        <v>528</v>
      </c>
      <c r="BN355" s="120">
        <v>0.62936999999999999</v>
      </c>
      <c r="BT355" s="121"/>
      <c r="BV355" s="121"/>
      <c r="CD355" s="121"/>
      <c r="CM355" s="120">
        <v>6</v>
      </c>
      <c r="CN355" s="120" t="s">
        <v>125</v>
      </c>
      <c r="CO355" s="120">
        <v>7.1</v>
      </c>
      <c r="CP355" s="120">
        <v>125.1</v>
      </c>
      <c r="CQ355" s="120" t="s">
        <v>528</v>
      </c>
      <c r="CU355" s="120" t="s">
        <v>126</v>
      </c>
      <c r="CV355" s="120" t="s">
        <v>1344</v>
      </c>
      <c r="CW355" s="120" t="s">
        <v>2061</v>
      </c>
    </row>
    <row r="356" spans="1:101" x14ac:dyDescent="0.3">
      <c r="A356" s="120" t="s">
        <v>1332</v>
      </c>
      <c r="B356" s="120" t="s">
        <v>2062</v>
      </c>
      <c r="C356" s="120" t="s">
        <v>2063</v>
      </c>
      <c r="D356" s="120" t="s">
        <v>2064</v>
      </c>
      <c r="E356" s="120" t="s">
        <v>2065</v>
      </c>
      <c r="F356" s="120" t="s">
        <v>2066</v>
      </c>
      <c r="G356" s="120" t="s">
        <v>143</v>
      </c>
      <c r="I356" s="120">
        <v>0.63</v>
      </c>
      <c r="L356" s="120"/>
      <c r="M356" s="120" t="s">
        <v>528</v>
      </c>
      <c r="N356" s="120" t="s">
        <v>109</v>
      </c>
      <c r="O356" s="120">
        <v>63</v>
      </c>
      <c r="P356" s="120" t="s">
        <v>1002</v>
      </c>
      <c r="Q356" s="120" t="s">
        <v>1002</v>
      </c>
      <c r="R356" t="str">
        <f>IFERROR(VLOOKUP(S356,'[1]Effects Code'!$C:$D,2,FALSE), S356)</f>
        <v>Leukocytes</v>
      </c>
      <c r="S356" s="120" t="s">
        <v>1528</v>
      </c>
      <c r="T356" s="120">
        <v>4</v>
      </c>
      <c r="U356" s="120" t="s">
        <v>122</v>
      </c>
      <c r="V356" s="120" t="str">
        <f t="shared" si="5"/>
        <v>Siluridae, 4</v>
      </c>
      <c r="W356" s="120" t="s">
        <v>526</v>
      </c>
      <c r="X356" s="120">
        <v>88377</v>
      </c>
      <c r="Y356" s="123">
        <v>1256217</v>
      </c>
      <c r="Z356" s="120">
        <v>2006</v>
      </c>
      <c r="AA356" s="120" t="s">
        <v>2067</v>
      </c>
      <c r="AB356" s="120" t="s">
        <v>2068</v>
      </c>
      <c r="AC356" s="120" t="s">
        <v>2069</v>
      </c>
      <c r="AD356" s="120">
        <v>0.63</v>
      </c>
      <c r="AF356" s="120" t="s">
        <v>528</v>
      </c>
      <c r="AH356" s="120" t="s">
        <v>1351</v>
      </c>
      <c r="AI356" s="120">
        <v>2231</v>
      </c>
      <c r="AL356" s="120" t="s">
        <v>1516</v>
      </c>
      <c r="AM356" s="120" t="s">
        <v>110</v>
      </c>
      <c r="AN356" s="120" t="s">
        <v>2070</v>
      </c>
      <c r="AO356" s="120" t="s">
        <v>525</v>
      </c>
      <c r="AP356" s="120" t="s">
        <v>119</v>
      </c>
      <c r="AQ356" s="120" t="s">
        <v>526</v>
      </c>
      <c r="AR356" s="120">
        <v>333415</v>
      </c>
      <c r="AT356" s="120">
        <v>96</v>
      </c>
      <c r="AY356" s="120" t="s">
        <v>276</v>
      </c>
      <c r="BE356" s="120" t="s">
        <v>123</v>
      </c>
      <c r="BG356" s="120">
        <v>1</v>
      </c>
      <c r="BL356" s="120" t="s">
        <v>528</v>
      </c>
      <c r="BN356" s="120">
        <v>0.63</v>
      </c>
      <c r="CM356" s="120">
        <v>6</v>
      </c>
      <c r="CN356" s="120" t="s">
        <v>125</v>
      </c>
      <c r="CO356" s="120" t="s">
        <v>2071</v>
      </c>
      <c r="CP356" s="120" t="s">
        <v>2072</v>
      </c>
      <c r="CQ356" s="120" t="s">
        <v>568</v>
      </c>
      <c r="CU356" s="120" t="s">
        <v>126</v>
      </c>
      <c r="CV356" s="120" t="s">
        <v>545</v>
      </c>
      <c r="CW356" s="120" t="s">
        <v>2073</v>
      </c>
    </row>
    <row r="357" spans="1:101" x14ac:dyDescent="0.3">
      <c r="A357" s="120" t="s">
        <v>1332</v>
      </c>
      <c r="B357" s="120" t="s">
        <v>2062</v>
      </c>
      <c r="C357" s="120" t="s">
        <v>2063</v>
      </c>
      <c r="D357" s="120" t="s">
        <v>2064</v>
      </c>
      <c r="E357" s="120" t="s">
        <v>2065</v>
      </c>
      <c r="F357" s="120" t="s">
        <v>2066</v>
      </c>
      <c r="G357" s="120" t="s">
        <v>143</v>
      </c>
      <c r="I357" s="120">
        <v>0.63</v>
      </c>
      <c r="L357" s="120"/>
      <c r="M357" s="120" t="s">
        <v>528</v>
      </c>
      <c r="N357" s="120" t="s">
        <v>109</v>
      </c>
      <c r="O357" s="120">
        <v>63</v>
      </c>
      <c r="P357" s="120" t="s">
        <v>172</v>
      </c>
      <c r="Q357" s="120" t="s">
        <v>172</v>
      </c>
      <c r="R357" t="str">
        <f>IFERROR(VLOOKUP(S357,'[1]Effects Code'!$C:$D,2,FALSE), S357)</f>
        <v>Hemoglobin</v>
      </c>
      <c r="S357" s="120" t="s">
        <v>1695</v>
      </c>
      <c r="T357" s="120">
        <v>4</v>
      </c>
      <c r="U357" s="120" t="s">
        <v>122</v>
      </c>
      <c r="V357" s="120" t="str">
        <f t="shared" si="5"/>
        <v>Siluridae, 4</v>
      </c>
      <c r="W357" s="120" t="s">
        <v>526</v>
      </c>
      <c r="X357" s="120">
        <v>88377</v>
      </c>
      <c r="Y357" s="123">
        <v>1256418</v>
      </c>
      <c r="Z357" s="120">
        <v>2006</v>
      </c>
      <c r="AA357" s="120" t="s">
        <v>2067</v>
      </c>
      <c r="AB357" s="120" t="s">
        <v>2068</v>
      </c>
      <c r="AC357" s="120" t="s">
        <v>2069</v>
      </c>
      <c r="AD357" s="120">
        <v>0.63</v>
      </c>
      <c r="AF357" s="120" t="s">
        <v>528</v>
      </c>
      <c r="AH357" s="120" t="s">
        <v>1351</v>
      </c>
      <c r="AI357" s="120">
        <v>2231</v>
      </c>
      <c r="AL357" s="120" t="s">
        <v>1516</v>
      </c>
      <c r="AM357" s="120" t="s">
        <v>110</v>
      </c>
      <c r="AN357" s="120" t="s">
        <v>2070</v>
      </c>
      <c r="AO357" s="120" t="s">
        <v>525</v>
      </c>
      <c r="AP357" s="120" t="s">
        <v>119</v>
      </c>
      <c r="AQ357" s="120" t="s">
        <v>526</v>
      </c>
      <c r="AR357" s="120">
        <v>333415</v>
      </c>
      <c r="AT357" s="120">
        <v>96</v>
      </c>
      <c r="AY357" s="120" t="s">
        <v>276</v>
      </c>
      <c r="BE357" s="120" t="s">
        <v>123</v>
      </c>
      <c r="BG357" s="120">
        <v>1</v>
      </c>
      <c r="BL357" s="120" t="s">
        <v>528</v>
      </c>
      <c r="BN357" s="120">
        <v>0.63</v>
      </c>
      <c r="CM357" s="120">
        <v>6</v>
      </c>
      <c r="CN357" s="120" t="s">
        <v>125</v>
      </c>
      <c r="CO357" s="120" t="s">
        <v>2071</v>
      </c>
      <c r="CP357" s="120" t="s">
        <v>2072</v>
      </c>
      <c r="CQ357" s="120" t="s">
        <v>568</v>
      </c>
      <c r="CU357" s="120" t="s">
        <v>126</v>
      </c>
      <c r="CV357" s="120" t="s">
        <v>545</v>
      </c>
      <c r="CW357" s="120" t="s">
        <v>2073</v>
      </c>
    </row>
    <row r="358" spans="1:101" x14ac:dyDescent="0.3">
      <c r="A358" s="120" t="s">
        <v>1332</v>
      </c>
      <c r="B358" s="120" t="s">
        <v>1507</v>
      </c>
      <c r="C358" s="120" t="s">
        <v>1508</v>
      </c>
      <c r="D358" s="120" t="s">
        <v>1509</v>
      </c>
      <c r="E358" s="120" t="s">
        <v>1510</v>
      </c>
      <c r="F358" s="120" t="s">
        <v>1511</v>
      </c>
      <c r="G358" s="120" t="s">
        <v>157</v>
      </c>
      <c r="I358" s="121">
        <v>0.65700000000000003</v>
      </c>
      <c r="J358" s="120" t="s">
        <v>143</v>
      </c>
      <c r="L358" s="121">
        <v>1.3140000000000001</v>
      </c>
      <c r="M358" s="120" t="s">
        <v>528</v>
      </c>
      <c r="N358" s="120" t="s">
        <v>109</v>
      </c>
      <c r="O358" s="120">
        <v>60</v>
      </c>
      <c r="P358" s="120" t="s">
        <v>1002</v>
      </c>
      <c r="Q358" s="120" t="s">
        <v>1002</v>
      </c>
      <c r="R358" t="str">
        <f>IFERROR(VLOOKUP(S358,'[1]Effects Code'!$C:$D,2,FALSE), S358)</f>
        <v>Neutrophil</v>
      </c>
      <c r="S358" s="120" t="s">
        <v>1512</v>
      </c>
      <c r="T358" s="120">
        <v>4</v>
      </c>
      <c r="U358" s="120" t="s">
        <v>122</v>
      </c>
      <c r="V358" s="120" t="str">
        <f t="shared" si="5"/>
        <v>Acipenseridae, 4</v>
      </c>
      <c r="W358" s="120" t="s">
        <v>526</v>
      </c>
      <c r="X358" s="120">
        <v>153738</v>
      </c>
      <c r="Y358" s="123">
        <v>1338816</v>
      </c>
      <c r="Z358" s="120">
        <v>2010</v>
      </c>
      <c r="AA358" s="120" t="s">
        <v>1513</v>
      </c>
      <c r="AB358" s="120" t="s">
        <v>1514</v>
      </c>
      <c r="AC358" s="120" t="s">
        <v>1515</v>
      </c>
      <c r="AD358" s="121">
        <v>0.65700000000000003</v>
      </c>
      <c r="AE358" s="121">
        <v>1.3140000000000001</v>
      </c>
      <c r="AF358" s="120" t="s">
        <v>528</v>
      </c>
      <c r="AH358" s="120" t="s">
        <v>147</v>
      </c>
      <c r="AI358" s="120">
        <v>27776</v>
      </c>
      <c r="AL358" s="120" t="s">
        <v>1516</v>
      </c>
      <c r="AM358" s="120" t="s">
        <v>110</v>
      </c>
      <c r="AN358" s="120" t="s">
        <v>1517</v>
      </c>
      <c r="AO358" s="120" t="s">
        <v>525</v>
      </c>
      <c r="AP358" s="120" t="s">
        <v>119</v>
      </c>
      <c r="AQ358" s="120" t="s">
        <v>526</v>
      </c>
      <c r="AR358" s="120">
        <v>333415</v>
      </c>
      <c r="AT358" s="120">
        <v>96</v>
      </c>
      <c r="AY358" s="120" t="s">
        <v>276</v>
      </c>
      <c r="BE358" s="120" t="s">
        <v>123</v>
      </c>
      <c r="BG358" s="120">
        <v>1.095</v>
      </c>
      <c r="BL358" s="120" t="s">
        <v>124</v>
      </c>
      <c r="BN358" s="121">
        <v>0.65700000000000003</v>
      </c>
      <c r="BX358" s="120">
        <v>2.19</v>
      </c>
      <c r="CD358" s="121">
        <v>1.3140000000000001</v>
      </c>
      <c r="CM358" s="120">
        <v>4</v>
      </c>
      <c r="CN358" s="120" t="s">
        <v>125</v>
      </c>
      <c r="CO358" s="120" t="s">
        <v>1518</v>
      </c>
      <c r="CP358" s="120" t="s">
        <v>1519</v>
      </c>
      <c r="CQ358" s="120" t="s">
        <v>1520</v>
      </c>
      <c r="CU358" s="120" t="s">
        <v>126</v>
      </c>
      <c r="CV358" s="120" t="s">
        <v>187</v>
      </c>
      <c r="CW358" s="120" t="s">
        <v>2074</v>
      </c>
    </row>
    <row r="359" spans="1:101" x14ac:dyDescent="0.3">
      <c r="A359" s="120" t="s">
        <v>1332</v>
      </c>
      <c r="B359" s="120" t="s">
        <v>1507</v>
      </c>
      <c r="C359" s="120" t="s">
        <v>1508</v>
      </c>
      <c r="D359" s="120" t="s">
        <v>1509</v>
      </c>
      <c r="E359" s="120" t="s">
        <v>1510</v>
      </c>
      <c r="F359" s="120" t="s">
        <v>1511</v>
      </c>
      <c r="G359" s="120" t="s">
        <v>157</v>
      </c>
      <c r="I359" s="121">
        <v>0.65700000000000003</v>
      </c>
      <c r="J359" s="120" t="s">
        <v>143</v>
      </c>
      <c r="L359" s="121">
        <v>1.3140000000000001</v>
      </c>
      <c r="M359" s="120" t="s">
        <v>528</v>
      </c>
      <c r="N359" s="120" t="s">
        <v>109</v>
      </c>
      <c r="O359" s="120">
        <v>60</v>
      </c>
      <c r="P359" s="120" t="s">
        <v>1002</v>
      </c>
      <c r="Q359" s="120" t="s">
        <v>1002</v>
      </c>
      <c r="R359" t="str">
        <f>IFERROR(VLOOKUP(S359,'[1]Effects Code'!$C:$D,2,FALSE), S359)</f>
        <v>Neutrophil</v>
      </c>
      <c r="S359" s="120" t="s">
        <v>1512</v>
      </c>
      <c r="T359" s="120">
        <v>4</v>
      </c>
      <c r="U359" s="120" t="s">
        <v>122</v>
      </c>
      <c r="V359" s="120" t="str">
        <f t="shared" si="5"/>
        <v>Acipenseridae, 4</v>
      </c>
      <c r="W359" s="120" t="s">
        <v>526</v>
      </c>
      <c r="X359" s="120">
        <v>153738</v>
      </c>
      <c r="Y359" s="123">
        <v>1338814</v>
      </c>
      <c r="Z359" s="120">
        <v>2010</v>
      </c>
      <c r="AA359" s="120" t="s">
        <v>1513</v>
      </c>
      <c r="AB359" s="120" t="s">
        <v>1514</v>
      </c>
      <c r="AC359" s="120" t="s">
        <v>1515</v>
      </c>
      <c r="AD359" s="121">
        <v>0.65700000000000003</v>
      </c>
      <c r="AE359" s="121">
        <v>1.3140000000000001</v>
      </c>
      <c r="AF359" s="120" t="s">
        <v>528</v>
      </c>
      <c r="AH359" s="120" t="s">
        <v>147</v>
      </c>
      <c r="AI359" s="120">
        <v>27776</v>
      </c>
      <c r="AL359" s="120" t="s">
        <v>1516</v>
      </c>
      <c r="AM359" s="120" t="s">
        <v>110</v>
      </c>
      <c r="AN359" s="120" t="s">
        <v>1517</v>
      </c>
      <c r="AO359" s="120" t="s">
        <v>525</v>
      </c>
      <c r="AP359" s="120" t="s">
        <v>119</v>
      </c>
      <c r="AQ359" s="120" t="s">
        <v>526</v>
      </c>
      <c r="AR359" s="120">
        <v>333415</v>
      </c>
      <c r="AT359" s="120">
        <v>96</v>
      </c>
      <c r="AY359" s="120" t="s">
        <v>276</v>
      </c>
      <c r="BE359" s="120" t="s">
        <v>123</v>
      </c>
      <c r="BG359" s="120">
        <v>1.095</v>
      </c>
      <c r="BL359" s="120" t="s">
        <v>124</v>
      </c>
      <c r="BN359" s="121">
        <v>0.65700000000000003</v>
      </c>
      <c r="BX359" s="120">
        <v>2.19</v>
      </c>
      <c r="CD359" s="121">
        <v>1.3140000000000001</v>
      </c>
      <c r="CM359" s="120">
        <v>4</v>
      </c>
      <c r="CN359" s="120" t="s">
        <v>125</v>
      </c>
      <c r="CO359" s="120" t="s">
        <v>1518</v>
      </c>
      <c r="CP359" s="120" t="s">
        <v>1519</v>
      </c>
      <c r="CQ359" s="120" t="s">
        <v>1520</v>
      </c>
      <c r="CU359" s="120" t="s">
        <v>126</v>
      </c>
      <c r="CV359" s="120" t="s">
        <v>187</v>
      </c>
      <c r="CW359" s="120" t="s">
        <v>2075</v>
      </c>
    </row>
    <row r="360" spans="1:101" x14ac:dyDescent="0.3">
      <c r="A360" s="120" t="s">
        <v>1332</v>
      </c>
      <c r="B360" s="120" t="s">
        <v>2076</v>
      </c>
      <c r="C360" s="120" t="s">
        <v>2077</v>
      </c>
      <c r="D360" s="120" t="s">
        <v>2078</v>
      </c>
      <c r="E360" s="120" t="s">
        <v>2079</v>
      </c>
      <c r="F360" s="120" t="s">
        <v>2080</v>
      </c>
      <c r="G360" s="120" t="s">
        <v>2081</v>
      </c>
      <c r="I360" s="121">
        <v>0.66</v>
      </c>
      <c r="L360" s="120"/>
      <c r="M360" s="120" t="s">
        <v>528</v>
      </c>
      <c r="N360" s="120" t="s">
        <v>109</v>
      </c>
      <c r="O360" s="120">
        <v>100</v>
      </c>
      <c r="P360" s="120" t="s">
        <v>102</v>
      </c>
      <c r="Q360" s="120" t="s">
        <v>102</v>
      </c>
      <c r="R360" t="str">
        <f>IFERROR(VLOOKUP(S360,'[1]Effects Code'!$C:$D,2,FALSE), S360)</f>
        <v>Mortality</v>
      </c>
      <c r="S360" s="120" t="s">
        <v>184</v>
      </c>
      <c r="T360" s="120">
        <v>1</v>
      </c>
      <c r="U360" s="120" t="s">
        <v>122</v>
      </c>
      <c r="V360" s="120" t="str">
        <f t="shared" si="5"/>
        <v>Pangasiidae, 1</v>
      </c>
      <c r="W360" s="120" t="s">
        <v>526</v>
      </c>
      <c r="X360" s="120">
        <v>160541</v>
      </c>
      <c r="Y360" s="123">
        <v>2076095</v>
      </c>
      <c r="Z360" s="120">
        <v>2012</v>
      </c>
      <c r="AA360" s="120" t="s">
        <v>2082</v>
      </c>
      <c r="AB360" s="120" t="s">
        <v>2083</v>
      </c>
      <c r="AC360" s="120" t="s">
        <v>2084</v>
      </c>
      <c r="AD360" s="121">
        <v>0.66</v>
      </c>
      <c r="AF360" s="120" t="s">
        <v>528</v>
      </c>
      <c r="AI360" s="120">
        <v>31626</v>
      </c>
      <c r="AL360" s="120" t="s">
        <v>225</v>
      </c>
      <c r="AM360" s="120" t="s">
        <v>110</v>
      </c>
      <c r="AN360" s="120" t="s">
        <v>2070</v>
      </c>
      <c r="AO360" s="120" t="s">
        <v>525</v>
      </c>
      <c r="AP360" s="120" t="s">
        <v>119</v>
      </c>
      <c r="AQ360" s="120" t="s">
        <v>526</v>
      </c>
      <c r="AR360" s="120">
        <v>333415</v>
      </c>
      <c r="AT360" s="120">
        <v>24</v>
      </c>
      <c r="AY360" s="120" t="s">
        <v>276</v>
      </c>
      <c r="BE360" s="120" t="s">
        <v>158</v>
      </c>
      <c r="BG360" s="120">
        <v>0.66</v>
      </c>
      <c r="BL360" s="120" t="s">
        <v>175</v>
      </c>
      <c r="BN360" s="120">
        <v>0.66</v>
      </c>
      <c r="CM360" s="120">
        <v>1</v>
      </c>
      <c r="CN360" s="120" t="s">
        <v>125</v>
      </c>
      <c r="CU360" s="120" t="s">
        <v>126</v>
      </c>
      <c r="CV360" s="120" t="s">
        <v>545</v>
      </c>
      <c r="CW360" s="120" t="s">
        <v>2085</v>
      </c>
    </row>
    <row r="361" spans="1:101" x14ac:dyDescent="0.3">
      <c r="A361" s="120" t="s">
        <v>1332</v>
      </c>
      <c r="B361" s="120" t="s">
        <v>1764</v>
      </c>
      <c r="C361" s="120" t="s">
        <v>1765</v>
      </c>
      <c r="D361" s="120" t="s">
        <v>1766</v>
      </c>
      <c r="E361" s="120" t="s">
        <v>1767</v>
      </c>
      <c r="F361" s="120" t="s">
        <v>1768</v>
      </c>
      <c r="G361" s="120" t="s">
        <v>2086</v>
      </c>
      <c r="I361" s="121">
        <v>0.7</v>
      </c>
      <c r="M361" s="120" t="s">
        <v>528</v>
      </c>
      <c r="N361" s="120" t="s">
        <v>109</v>
      </c>
      <c r="O361" s="120">
        <v>100</v>
      </c>
      <c r="P361" s="120" t="s">
        <v>102</v>
      </c>
      <c r="Q361" s="120" t="s">
        <v>102</v>
      </c>
      <c r="R361" t="str">
        <f>IFERROR(VLOOKUP(S361,'[1]Effects Code'!$C:$D,2,FALSE), S361)</f>
        <v>Mortality</v>
      </c>
      <c r="S361" s="120" t="s">
        <v>184</v>
      </c>
      <c r="T361" s="120">
        <v>4</v>
      </c>
      <c r="U361" s="120" t="s">
        <v>122</v>
      </c>
      <c r="V361" s="120" t="str">
        <f t="shared" si="5"/>
        <v>Cichlidae, 4</v>
      </c>
      <c r="W361" s="120" t="s">
        <v>526</v>
      </c>
      <c r="X361" s="120">
        <v>120740</v>
      </c>
      <c r="Y361" s="123">
        <v>1338631</v>
      </c>
      <c r="Z361" s="120">
        <v>2009</v>
      </c>
      <c r="AA361" s="120" t="s">
        <v>1857</v>
      </c>
      <c r="AB361" s="120" t="s">
        <v>1858</v>
      </c>
      <c r="AC361" s="120" t="s">
        <v>1859</v>
      </c>
      <c r="AD361" s="121">
        <v>0.7</v>
      </c>
      <c r="AE361" s="121"/>
      <c r="AF361" s="120" t="s">
        <v>528</v>
      </c>
      <c r="AI361" s="120">
        <v>485</v>
      </c>
      <c r="AL361" s="120" t="s">
        <v>220</v>
      </c>
      <c r="AM361" s="120" t="s">
        <v>110</v>
      </c>
      <c r="AN361" s="120" t="s">
        <v>1491</v>
      </c>
      <c r="AO361" s="120" t="s">
        <v>525</v>
      </c>
      <c r="AP361" s="120" t="s">
        <v>119</v>
      </c>
      <c r="AQ361" s="120" t="s">
        <v>526</v>
      </c>
      <c r="AR361" s="120">
        <v>333415</v>
      </c>
      <c r="AT361" s="120">
        <v>96</v>
      </c>
      <c r="AY361" s="120" t="s">
        <v>276</v>
      </c>
      <c r="BE361" s="120" t="s">
        <v>123</v>
      </c>
      <c r="BG361" s="120">
        <v>0.7</v>
      </c>
      <c r="BL361" s="120" t="s">
        <v>528</v>
      </c>
      <c r="BN361" s="121">
        <v>0.7</v>
      </c>
      <c r="CD361" s="121"/>
      <c r="CM361" s="120">
        <v>4</v>
      </c>
      <c r="CN361" s="120" t="s">
        <v>125</v>
      </c>
      <c r="CO361" s="120" t="s">
        <v>1854</v>
      </c>
      <c r="CU361" s="120" t="s">
        <v>126</v>
      </c>
      <c r="CV361" s="120" t="s">
        <v>187</v>
      </c>
      <c r="CW361" s="120" t="s">
        <v>1860</v>
      </c>
    </row>
    <row r="362" spans="1:101" x14ac:dyDescent="0.3">
      <c r="A362" s="120" t="s">
        <v>1332</v>
      </c>
      <c r="B362" s="120" t="s">
        <v>1430</v>
      </c>
      <c r="C362" s="120" t="s">
        <v>1431</v>
      </c>
      <c r="D362" s="120" t="s">
        <v>1432</v>
      </c>
      <c r="E362" s="120" t="s">
        <v>1433</v>
      </c>
      <c r="F362" s="120" t="s">
        <v>1434</v>
      </c>
      <c r="G362" s="120" t="s">
        <v>108</v>
      </c>
      <c r="I362" s="121">
        <v>0.7</v>
      </c>
      <c r="L362" s="120"/>
      <c r="M362" s="120" t="s">
        <v>528</v>
      </c>
      <c r="N362" s="120" t="s">
        <v>109</v>
      </c>
      <c r="O362" s="120">
        <v>100</v>
      </c>
      <c r="P362" s="120" t="s">
        <v>102</v>
      </c>
      <c r="Q362" s="120" t="s">
        <v>102</v>
      </c>
      <c r="R362" t="str">
        <f>IFERROR(VLOOKUP(S362,'[1]Effects Code'!$C:$D,2,FALSE), S362)</f>
        <v>Mortality</v>
      </c>
      <c r="S362" s="120" t="s">
        <v>184</v>
      </c>
      <c r="T362" s="120">
        <v>6</v>
      </c>
      <c r="U362" s="120" t="s">
        <v>122</v>
      </c>
      <c r="V362" s="120" t="str">
        <f t="shared" si="5"/>
        <v>Scophthalmidae, 6</v>
      </c>
      <c r="W362" s="120" t="s">
        <v>615</v>
      </c>
      <c r="X362" s="120">
        <v>159160</v>
      </c>
      <c r="Y362" s="123">
        <v>2075992</v>
      </c>
      <c r="Z362" s="120">
        <v>2012</v>
      </c>
      <c r="AA362" s="120" t="s">
        <v>1435</v>
      </c>
      <c r="AB362" s="120" t="s">
        <v>1436</v>
      </c>
      <c r="AC362" s="120" t="s">
        <v>1437</v>
      </c>
      <c r="AD362" s="121">
        <v>0.7</v>
      </c>
      <c r="AF362" s="120" t="s">
        <v>528</v>
      </c>
      <c r="AI362" s="120">
        <v>1977</v>
      </c>
      <c r="AJ362" s="120">
        <v>72</v>
      </c>
      <c r="AK362" s="120" t="s">
        <v>1438</v>
      </c>
      <c r="AL362" s="120" t="s">
        <v>148</v>
      </c>
      <c r="AM362" s="120" t="s">
        <v>110</v>
      </c>
      <c r="AN362" s="120" t="s">
        <v>1439</v>
      </c>
      <c r="AO362" s="120" t="s">
        <v>525</v>
      </c>
      <c r="AP362" s="120" t="s">
        <v>119</v>
      </c>
      <c r="AQ362" s="120" t="s">
        <v>615</v>
      </c>
      <c r="AR362" s="120">
        <v>333415</v>
      </c>
      <c r="AT362" s="120">
        <v>144</v>
      </c>
      <c r="AY362" s="120" t="s">
        <v>276</v>
      </c>
      <c r="BE362" s="120" t="s">
        <v>123</v>
      </c>
      <c r="BG362" s="120">
        <v>0.7</v>
      </c>
      <c r="BI362" s="120">
        <v>0.53</v>
      </c>
      <c r="BK362" s="120">
        <v>1.17</v>
      </c>
      <c r="BL362" s="120" t="s">
        <v>528</v>
      </c>
      <c r="BN362" s="120">
        <v>0.7</v>
      </c>
      <c r="BP362" s="120">
        <v>0.53</v>
      </c>
      <c r="BR362" s="120">
        <v>1.17</v>
      </c>
      <c r="BT362" s="120">
        <v>0.53</v>
      </c>
      <c r="BV362" s="120">
        <v>1.17</v>
      </c>
      <c r="CM362" s="120">
        <v>1</v>
      </c>
      <c r="CN362" s="120" t="s">
        <v>125</v>
      </c>
      <c r="CU362" s="120" t="s">
        <v>126</v>
      </c>
      <c r="CV362" s="120" t="s">
        <v>1344</v>
      </c>
      <c r="CW362" s="120" t="s">
        <v>1841</v>
      </c>
    </row>
    <row r="363" spans="1:101" x14ac:dyDescent="0.3">
      <c r="A363" s="120" t="s">
        <v>1332</v>
      </c>
      <c r="B363" s="120" t="s">
        <v>1430</v>
      </c>
      <c r="C363" s="120" t="s">
        <v>1431</v>
      </c>
      <c r="D363" s="120" t="s">
        <v>1432</v>
      </c>
      <c r="E363" s="120" t="s">
        <v>1433</v>
      </c>
      <c r="F363" s="120" t="s">
        <v>1434</v>
      </c>
      <c r="G363" s="120" t="s">
        <v>108</v>
      </c>
      <c r="I363" s="121">
        <v>0.7</v>
      </c>
      <c r="L363" s="120"/>
      <c r="M363" s="120" t="s">
        <v>528</v>
      </c>
      <c r="N363" s="120" t="s">
        <v>109</v>
      </c>
      <c r="O363" s="120">
        <v>98</v>
      </c>
      <c r="P363" s="120" t="s">
        <v>102</v>
      </c>
      <c r="Q363" s="120" t="s">
        <v>102</v>
      </c>
      <c r="R363" t="str">
        <f>IFERROR(VLOOKUP(S363,'[1]Effects Code'!$C:$D,2,FALSE), S363)</f>
        <v>Mortality</v>
      </c>
      <c r="S363" s="120" t="s">
        <v>184</v>
      </c>
      <c r="T363" s="120">
        <v>6</v>
      </c>
      <c r="U363" s="120" t="s">
        <v>122</v>
      </c>
      <c r="V363" s="120" t="str">
        <f t="shared" si="5"/>
        <v>Scophthalmidae, 6</v>
      </c>
      <c r="W363" s="120" t="s">
        <v>615</v>
      </c>
      <c r="X363" s="120">
        <v>160292</v>
      </c>
      <c r="Y363" s="123">
        <v>2054048</v>
      </c>
      <c r="Z363" s="120">
        <v>2012</v>
      </c>
      <c r="AA363" s="120" t="s">
        <v>1843</v>
      </c>
      <c r="AB363" s="120" t="s">
        <v>1844</v>
      </c>
      <c r="AC363" s="120" t="s">
        <v>1845</v>
      </c>
      <c r="AD363" s="121">
        <v>0.7</v>
      </c>
      <c r="AF363" s="120" t="s">
        <v>528</v>
      </c>
      <c r="AG363" s="120" t="s">
        <v>314</v>
      </c>
      <c r="AI363" s="120">
        <v>1977</v>
      </c>
      <c r="AJ363" s="120">
        <v>72</v>
      </c>
      <c r="AK363" s="120" t="s">
        <v>1438</v>
      </c>
      <c r="AL363" s="120" t="s">
        <v>148</v>
      </c>
      <c r="AM363" s="120" t="s">
        <v>110</v>
      </c>
      <c r="AN363" s="120" t="s">
        <v>1439</v>
      </c>
      <c r="AO363" s="120" t="s">
        <v>525</v>
      </c>
      <c r="AP363" s="120" t="s">
        <v>119</v>
      </c>
      <c r="AQ363" s="120" t="s">
        <v>615</v>
      </c>
      <c r="AR363" s="120">
        <v>333415</v>
      </c>
      <c r="AT363" s="120">
        <v>144</v>
      </c>
      <c r="AY363" s="120" t="s">
        <v>276</v>
      </c>
      <c r="BE363" s="120" t="s">
        <v>158</v>
      </c>
      <c r="BG363" s="120">
        <v>700</v>
      </c>
      <c r="BI363" s="120">
        <v>530</v>
      </c>
      <c r="BK363" s="120">
        <v>1170</v>
      </c>
      <c r="BL363" s="120" t="s">
        <v>544</v>
      </c>
      <c r="BN363" s="120">
        <v>700</v>
      </c>
      <c r="BP363" s="120">
        <v>530</v>
      </c>
      <c r="BR363" s="120">
        <v>1170</v>
      </c>
      <c r="BT363" s="120">
        <v>0.53</v>
      </c>
      <c r="BV363" s="120">
        <v>1.17</v>
      </c>
      <c r="CN363" s="120" t="s">
        <v>125</v>
      </c>
      <c r="CO363" s="120" t="s">
        <v>1846</v>
      </c>
      <c r="CU363" s="120" t="s">
        <v>126</v>
      </c>
      <c r="CV363" s="120" t="s">
        <v>1344</v>
      </c>
      <c r="CW363" s="120" t="s">
        <v>1847</v>
      </c>
    </row>
    <row r="364" spans="1:101" x14ac:dyDescent="0.3">
      <c r="A364" s="120" t="s">
        <v>1332</v>
      </c>
      <c r="B364" s="120" t="s">
        <v>1333</v>
      </c>
      <c r="C364" s="120" t="s">
        <v>2087</v>
      </c>
      <c r="D364" s="120" t="s">
        <v>2088</v>
      </c>
      <c r="E364" s="120" t="s">
        <v>2089</v>
      </c>
      <c r="F364" s="120" t="s">
        <v>2090</v>
      </c>
      <c r="G364" s="120" t="s">
        <v>185</v>
      </c>
      <c r="I364" s="121">
        <v>0.73899999999999999</v>
      </c>
      <c r="M364" s="120" t="s">
        <v>528</v>
      </c>
      <c r="N364" s="120" t="s">
        <v>109</v>
      </c>
      <c r="O364" s="120">
        <v>60</v>
      </c>
      <c r="P364" s="120" t="s">
        <v>102</v>
      </c>
      <c r="Q364" s="120" t="s">
        <v>102</v>
      </c>
      <c r="R364" t="str">
        <f>IFERROR(VLOOKUP(S364,'[1]Effects Code'!$C:$D,2,FALSE), S364)</f>
        <v>Mortality</v>
      </c>
      <c r="S364" s="120" t="s">
        <v>184</v>
      </c>
      <c r="T364" s="120">
        <v>7</v>
      </c>
      <c r="U364" s="120" t="s">
        <v>122</v>
      </c>
      <c r="V364" s="120" t="str">
        <f t="shared" si="5"/>
        <v>Cyprinidae, 7</v>
      </c>
      <c r="W364" s="120" t="s">
        <v>526</v>
      </c>
      <c r="X364" s="120">
        <v>45088</v>
      </c>
      <c r="Y364" s="123">
        <v>1220888</v>
      </c>
      <c r="Z364" s="120">
        <v>1995</v>
      </c>
      <c r="AA364" s="120" t="s">
        <v>2091</v>
      </c>
      <c r="AB364" s="120" t="s">
        <v>2092</v>
      </c>
      <c r="AC364" s="120" t="s">
        <v>2093</v>
      </c>
      <c r="AD364" s="121">
        <v>0.73899999999999999</v>
      </c>
      <c r="AE364" s="121"/>
      <c r="AF364" s="120" t="s">
        <v>528</v>
      </c>
      <c r="AG364" s="120" t="s">
        <v>1351</v>
      </c>
      <c r="AH364" s="120" t="s">
        <v>147</v>
      </c>
      <c r="AI364" s="120">
        <v>422</v>
      </c>
      <c r="AL364" s="120" t="s">
        <v>2094</v>
      </c>
      <c r="AM364" s="120" t="s">
        <v>110</v>
      </c>
      <c r="AN364" s="120" t="s">
        <v>1342</v>
      </c>
      <c r="AO364" s="120" t="s">
        <v>525</v>
      </c>
      <c r="AP364" s="120" t="s">
        <v>119</v>
      </c>
      <c r="AQ364" s="120" t="s">
        <v>526</v>
      </c>
      <c r="AR364" s="120">
        <v>333415</v>
      </c>
      <c r="AT364" s="120">
        <v>168</v>
      </c>
      <c r="AY364" s="120" t="s">
        <v>276</v>
      </c>
      <c r="BE364" s="120" t="s">
        <v>158</v>
      </c>
      <c r="BG364" s="120">
        <v>0.73899999999999999</v>
      </c>
      <c r="BI364" s="120">
        <v>0.56999999999999995</v>
      </c>
      <c r="BK364" s="120">
        <v>0.95799999999999996</v>
      </c>
      <c r="BL364" s="120" t="s">
        <v>124</v>
      </c>
      <c r="BN364" s="120">
        <v>0.73899999999999999</v>
      </c>
      <c r="BP364" s="120">
        <v>0.56999999999999995</v>
      </c>
      <c r="BR364" s="120">
        <v>0.95799999999999996</v>
      </c>
      <c r="BT364" s="121">
        <v>0.56999999999999995</v>
      </c>
      <c r="BV364" s="121">
        <v>0.95799999999999996</v>
      </c>
      <c r="CD364" s="121"/>
      <c r="CN364" s="120" t="s">
        <v>125</v>
      </c>
      <c r="CU364" s="120" t="s">
        <v>126</v>
      </c>
      <c r="CV364" s="120" t="s">
        <v>545</v>
      </c>
      <c r="CW364" s="120" t="s">
        <v>2095</v>
      </c>
    </row>
    <row r="365" spans="1:101" x14ac:dyDescent="0.3">
      <c r="A365" s="120" t="s">
        <v>1414</v>
      </c>
      <c r="B365" s="120" t="s">
        <v>1448</v>
      </c>
      <c r="C365" s="120" t="s">
        <v>1994</v>
      </c>
      <c r="D365" s="120" t="s">
        <v>1995</v>
      </c>
      <c r="E365" s="120" t="s">
        <v>1996</v>
      </c>
      <c r="F365" s="120" t="s">
        <v>1997</v>
      </c>
      <c r="G365" s="120" t="s">
        <v>185</v>
      </c>
      <c r="I365" s="121">
        <v>0.76</v>
      </c>
      <c r="L365" s="120"/>
      <c r="M365" s="120" t="s">
        <v>528</v>
      </c>
      <c r="N365" s="120" t="s">
        <v>2096</v>
      </c>
      <c r="O365" s="120">
        <v>99</v>
      </c>
      <c r="P365" s="120" t="s">
        <v>102</v>
      </c>
      <c r="Q365" s="120" t="s">
        <v>102</v>
      </c>
      <c r="R365" t="str">
        <f>IFERROR(VLOOKUP(S365,'[1]Effects Code'!$C:$D,2,FALSE), S365)</f>
        <v>Mortality</v>
      </c>
      <c r="S365" s="120" t="s">
        <v>184</v>
      </c>
      <c r="T365" s="120">
        <v>4</v>
      </c>
      <c r="U365" s="120" t="s">
        <v>122</v>
      </c>
      <c r="V365" s="120" t="str">
        <f t="shared" si="5"/>
        <v>Ranidae, 4</v>
      </c>
      <c r="W365" s="120" t="s">
        <v>526</v>
      </c>
      <c r="X365" s="120">
        <v>92498</v>
      </c>
      <c r="Y365" s="123">
        <v>1262177</v>
      </c>
      <c r="Z365" s="120">
        <v>2007</v>
      </c>
      <c r="AA365" s="120" t="s">
        <v>2097</v>
      </c>
      <c r="AB365" s="120" t="s">
        <v>2098</v>
      </c>
      <c r="AC365" s="120" t="s">
        <v>2099</v>
      </c>
      <c r="AD365" s="121">
        <v>0.76</v>
      </c>
      <c r="AF365" s="120" t="s">
        <v>528</v>
      </c>
      <c r="AG365" s="120" t="s">
        <v>1344</v>
      </c>
      <c r="AH365" s="120" t="s">
        <v>397</v>
      </c>
      <c r="AI365" s="120">
        <v>17201</v>
      </c>
      <c r="AJ365" s="120" t="s">
        <v>2100</v>
      </c>
      <c r="AK365" s="120" t="s">
        <v>1424</v>
      </c>
      <c r="AL365" s="120" t="s">
        <v>1446</v>
      </c>
      <c r="AM365" s="120" t="s">
        <v>110</v>
      </c>
      <c r="AN365" s="120" t="s">
        <v>1425</v>
      </c>
      <c r="AO365" s="120" t="s">
        <v>525</v>
      </c>
      <c r="AP365" s="120" t="s">
        <v>119</v>
      </c>
      <c r="AQ365" s="120" t="s">
        <v>526</v>
      </c>
      <c r="AR365" s="120">
        <v>962583</v>
      </c>
      <c r="AT365" s="120">
        <v>96</v>
      </c>
      <c r="AY365" s="120" t="s">
        <v>276</v>
      </c>
      <c r="BE365" s="120" t="s">
        <v>158</v>
      </c>
      <c r="BG365" s="120">
        <v>0.76</v>
      </c>
      <c r="BI365" s="120">
        <v>0.33600000000000002</v>
      </c>
      <c r="BK365" s="120">
        <v>3.2120000000000002</v>
      </c>
      <c r="BL365" s="120" t="s">
        <v>528</v>
      </c>
      <c r="BN365" s="120">
        <v>0.76</v>
      </c>
      <c r="BP365" s="120">
        <v>0.33600000000000002</v>
      </c>
      <c r="BR365" s="120">
        <v>3.2120000000000002</v>
      </c>
      <c r="BT365" s="120">
        <v>0.33600000000000002</v>
      </c>
      <c r="BV365" s="120">
        <v>3.2120000000000002</v>
      </c>
      <c r="CM365" s="120">
        <v>8</v>
      </c>
      <c r="CN365" s="120" t="s">
        <v>125</v>
      </c>
      <c r="CU365" s="120" t="s">
        <v>126</v>
      </c>
      <c r="CV365" s="120" t="s">
        <v>545</v>
      </c>
      <c r="CW365" s="120" t="s">
        <v>2101</v>
      </c>
    </row>
    <row r="366" spans="1:101" x14ac:dyDescent="0.3">
      <c r="A366" s="120" t="s">
        <v>1332</v>
      </c>
      <c r="B366" s="120" t="s">
        <v>1764</v>
      </c>
      <c r="C366" s="120" t="s">
        <v>1765</v>
      </c>
      <c r="D366" s="120" t="s">
        <v>1766</v>
      </c>
      <c r="E366" s="120" t="s">
        <v>1767</v>
      </c>
      <c r="F366" s="120" t="s">
        <v>1768</v>
      </c>
      <c r="G366" s="120" t="s">
        <v>157</v>
      </c>
      <c r="I366" s="121">
        <v>0.78</v>
      </c>
      <c r="J366" s="120" t="s">
        <v>143</v>
      </c>
      <c r="L366" s="121">
        <v>1.96</v>
      </c>
      <c r="M366" s="120" t="s">
        <v>528</v>
      </c>
      <c r="N366" s="120" t="s">
        <v>109</v>
      </c>
      <c r="O366" s="120">
        <v>100</v>
      </c>
      <c r="P366" s="120" t="s">
        <v>367</v>
      </c>
      <c r="Q366" s="120" t="s">
        <v>368</v>
      </c>
      <c r="R366" t="str">
        <f>IFERROR(VLOOKUP(S366,'[1]Effects Code'!$C:$D,2,FALSE), S366)</f>
        <v>Respiratory Burst activity</v>
      </c>
      <c r="S366" s="120" t="s">
        <v>2102</v>
      </c>
      <c r="T366" s="120">
        <v>4</v>
      </c>
      <c r="U366" s="120" t="s">
        <v>122</v>
      </c>
      <c r="V366" s="120" t="str">
        <f t="shared" si="5"/>
        <v>Cichlidae, 4</v>
      </c>
      <c r="W366" s="120" t="s">
        <v>526</v>
      </c>
      <c r="X366" s="120">
        <v>120751</v>
      </c>
      <c r="Y366" s="123">
        <v>1338543</v>
      </c>
      <c r="Z366" s="120">
        <v>2009</v>
      </c>
      <c r="AA366" s="120" t="s">
        <v>2103</v>
      </c>
      <c r="AB366" s="120" t="s">
        <v>2104</v>
      </c>
      <c r="AC366" s="120" t="s">
        <v>2105</v>
      </c>
      <c r="AD366" s="121">
        <v>0.78</v>
      </c>
      <c r="AE366" s="121">
        <v>1.96</v>
      </c>
      <c r="AF366" s="120" t="s">
        <v>528</v>
      </c>
      <c r="AH366" s="120" t="s">
        <v>1351</v>
      </c>
      <c r="AI366" s="120">
        <v>485</v>
      </c>
      <c r="AJ366" s="120">
        <v>2</v>
      </c>
      <c r="AK366" s="120" t="s">
        <v>231</v>
      </c>
      <c r="AL366" s="120" t="s">
        <v>141</v>
      </c>
      <c r="AM366" s="120" t="s">
        <v>110</v>
      </c>
      <c r="AN366" s="120" t="s">
        <v>1491</v>
      </c>
      <c r="AO366" s="120" t="s">
        <v>525</v>
      </c>
      <c r="AP366" s="120" t="s">
        <v>119</v>
      </c>
      <c r="AQ366" s="120" t="s">
        <v>526</v>
      </c>
      <c r="AR366" s="120">
        <v>333415</v>
      </c>
      <c r="AT366" s="120">
        <v>96</v>
      </c>
      <c r="AY366" s="120" t="s">
        <v>276</v>
      </c>
      <c r="BE366" s="120" t="s">
        <v>123</v>
      </c>
      <c r="BG366" s="120">
        <v>0.78</v>
      </c>
      <c r="BL366" s="120" t="s">
        <v>528</v>
      </c>
      <c r="BN366" s="121">
        <v>0.78</v>
      </c>
      <c r="BX366" s="120">
        <v>1.96</v>
      </c>
      <c r="CD366" s="121">
        <v>1.96</v>
      </c>
      <c r="CM366" s="120">
        <v>3</v>
      </c>
      <c r="CN366" s="120" t="s">
        <v>125</v>
      </c>
      <c r="CO366" s="120">
        <v>8</v>
      </c>
      <c r="CU366" s="120" t="s">
        <v>126</v>
      </c>
      <c r="CV366" s="120" t="s">
        <v>545</v>
      </c>
      <c r="CW366" s="120" t="s">
        <v>2106</v>
      </c>
    </row>
    <row r="367" spans="1:101" x14ac:dyDescent="0.3">
      <c r="A367" s="120" t="s">
        <v>1332</v>
      </c>
      <c r="B367" s="120" t="s">
        <v>1764</v>
      </c>
      <c r="C367" s="120" t="s">
        <v>1765</v>
      </c>
      <c r="D367" s="120" t="s">
        <v>1766</v>
      </c>
      <c r="E367" s="120" t="s">
        <v>1767</v>
      </c>
      <c r="F367" s="120" t="s">
        <v>1768</v>
      </c>
      <c r="G367" s="120" t="s">
        <v>157</v>
      </c>
      <c r="I367" s="121">
        <v>0.78</v>
      </c>
      <c r="J367" s="120" t="s">
        <v>143</v>
      </c>
      <c r="L367" s="121">
        <v>1.96</v>
      </c>
      <c r="M367" s="120" t="s">
        <v>528</v>
      </c>
      <c r="N367" s="120" t="s">
        <v>109</v>
      </c>
      <c r="O367" s="120">
        <v>100</v>
      </c>
      <c r="P367" s="120" t="s">
        <v>367</v>
      </c>
      <c r="Q367" s="120" t="s">
        <v>368</v>
      </c>
      <c r="R367" t="str">
        <f>IFERROR(VLOOKUP(S367,'[1]Effects Code'!$C:$D,2,FALSE), S367)</f>
        <v>Immunoglobin M</v>
      </c>
      <c r="S367" s="120" t="s">
        <v>2107</v>
      </c>
      <c r="T367" s="120">
        <v>4</v>
      </c>
      <c r="U367" s="120" t="s">
        <v>122</v>
      </c>
      <c r="V367" s="120" t="str">
        <f t="shared" si="5"/>
        <v>Cichlidae, 4</v>
      </c>
      <c r="W367" s="120" t="s">
        <v>526</v>
      </c>
      <c r="X367" s="120">
        <v>120751</v>
      </c>
      <c r="Y367" s="123">
        <v>1338544</v>
      </c>
      <c r="Z367" s="120">
        <v>2009</v>
      </c>
      <c r="AA367" s="120" t="s">
        <v>2103</v>
      </c>
      <c r="AB367" s="120" t="s">
        <v>2104</v>
      </c>
      <c r="AC367" s="120" t="s">
        <v>2105</v>
      </c>
      <c r="AD367" s="121">
        <v>0.78</v>
      </c>
      <c r="AE367" s="121">
        <v>1.96</v>
      </c>
      <c r="AF367" s="120" t="s">
        <v>528</v>
      </c>
      <c r="AH367" s="120" t="s">
        <v>1351</v>
      </c>
      <c r="AI367" s="120">
        <v>485</v>
      </c>
      <c r="AJ367" s="120">
        <v>2</v>
      </c>
      <c r="AK367" s="120" t="s">
        <v>231</v>
      </c>
      <c r="AL367" s="120" t="s">
        <v>141</v>
      </c>
      <c r="AM367" s="120" t="s">
        <v>110</v>
      </c>
      <c r="AN367" s="120" t="s">
        <v>1491</v>
      </c>
      <c r="AO367" s="120" t="s">
        <v>525</v>
      </c>
      <c r="AP367" s="120" t="s">
        <v>119</v>
      </c>
      <c r="AQ367" s="120" t="s">
        <v>526</v>
      </c>
      <c r="AR367" s="120">
        <v>333415</v>
      </c>
      <c r="AT367" s="120">
        <v>96</v>
      </c>
      <c r="AY367" s="120" t="s">
        <v>276</v>
      </c>
      <c r="BE367" s="120" t="s">
        <v>123</v>
      </c>
      <c r="BG367" s="120">
        <v>0.78</v>
      </c>
      <c r="BL367" s="120" t="s">
        <v>528</v>
      </c>
      <c r="BN367" s="121">
        <v>0.78</v>
      </c>
      <c r="BX367" s="120">
        <v>1.96</v>
      </c>
      <c r="CD367" s="121">
        <v>1.96</v>
      </c>
      <c r="CM367" s="120">
        <v>3</v>
      </c>
      <c r="CN367" s="120" t="s">
        <v>125</v>
      </c>
      <c r="CO367" s="120">
        <v>8</v>
      </c>
      <c r="CU367" s="120" t="s">
        <v>126</v>
      </c>
      <c r="CV367" s="120" t="s">
        <v>545</v>
      </c>
      <c r="CW367" s="120" t="s">
        <v>2108</v>
      </c>
    </row>
    <row r="368" spans="1:101" x14ac:dyDescent="0.3">
      <c r="A368" s="120" t="s">
        <v>1332</v>
      </c>
      <c r="B368" s="120" t="s">
        <v>1367</v>
      </c>
      <c r="C368" s="120" t="s">
        <v>1395</v>
      </c>
      <c r="D368" s="120" t="s">
        <v>1396</v>
      </c>
      <c r="E368" s="120" t="s">
        <v>1397</v>
      </c>
      <c r="F368" s="120" t="s">
        <v>1398</v>
      </c>
      <c r="G368" s="120" t="s">
        <v>185</v>
      </c>
      <c r="I368" s="121">
        <v>0.8</v>
      </c>
      <c r="M368" s="120" t="s">
        <v>528</v>
      </c>
      <c r="N368" s="120" t="s">
        <v>109</v>
      </c>
      <c r="O368" s="120">
        <v>92.5</v>
      </c>
      <c r="P368" s="120" t="s">
        <v>102</v>
      </c>
      <c r="Q368" s="120" t="s">
        <v>102</v>
      </c>
      <c r="R368" t="str">
        <f>IFERROR(VLOOKUP(S368,'[1]Effects Code'!$C:$D,2,FALSE), S368)</f>
        <v>Mortality</v>
      </c>
      <c r="S368" s="120" t="s">
        <v>184</v>
      </c>
      <c r="T368" s="120">
        <v>4</v>
      </c>
      <c r="U368" s="120" t="s">
        <v>122</v>
      </c>
      <c r="V368" s="120" t="str">
        <f t="shared" si="5"/>
        <v>Salmonidae, 4</v>
      </c>
      <c r="W368" s="120" t="s">
        <v>526</v>
      </c>
      <c r="X368" s="120">
        <v>664</v>
      </c>
      <c r="Y368" s="123">
        <v>1018807</v>
      </c>
      <c r="Z368" s="120">
        <v>1977</v>
      </c>
      <c r="AA368" s="120" t="s">
        <v>1399</v>
      </c>
      <c r="AB368" s="120" t="s">
        <v>1400</v>
      </c>
      <c r="AC368" s="120" t="s">
        <v>1990</v>
      </c>
      <c r="AD368" s="121">
        <v>0.8</v>
      </c>
      <c r="AE368" s="121"/>
      <c r="AF368" s="120" t="s">
        <v>528</v>
      </c>
      <c r="AG368" s="120" t="s">
        <v>314</v>
      </c>
      <c r="AH368" s="120" t="s">
        <v>397</v>
      </c>
      <c r="AI368" s="120">
        <v>3</v>
      </c>
      <c r="AJ368" s="120">
        <v>1</v>
      </c>
      <c r="AK368" s="120" t="s">
        <v>512</v>
      </c>
      <c r="AM368" s="120" t="s">
        <v>110</v>
      </c>
      <c r="AN368" s="120" t="s">
        <v>1377</v>
      </c>
      <c r="AO368" s="120" t="s">
        <v>525</v>
      </c>
      <c r="AP368" s="120" t="s">
        <v>119</v>
      </c>
      <c r="AQ368" s="120" t="s">
        <v>526</v>
      </c>
      <c r="AR368" s="120">
        <v>333415</v>
      </c>
      <c r="AT368" s="120">
        <v>96</v>
      </c>
      <c r="AY368" s="120" t="s">
        <v>276</v>
      </c>
      <c r="BE368" s="120" t="s">
        <v>158</v>
      </c>
      <c r="BG368" s="120">
        <v>800</v>
      </c>
      <c r="BI368" s="120">
        <v>440</v>
      </c>
      <c r="BK368" s="120">
        <v>1140</v>
      </c>
      <c r="BL368" s="120" t="s">
        <v>544</v>
      </c>
      <c r="BN368" s="120">
        <v>800</v>
      </c>
      <c r="BP368" s="120">
        <v>440</v>
      </c>
      <c r="BR368" s="120">
        <v>1140</v>
      </c>
      <c r="BT368" s="121">
        <v>0.44</v>
      </c>
      <c r="BV368" s="121">
        <v>1.1399999999999999</v>
      </c>
      <c r="CD368" s="121"/>
      <c r="CN368" s="120" t="s">
        <v>125</v>
      </c>
      <c r="CU368" s="120" t="s">
        <v>126</v>
      </c>
      <c r="CV368" s="120" t="s">
        <v>545</v>
      </c>
      <c r="CW368" s="120" t="s">
        <v>2109</v>
      </c>
    </row>
    <row r="369" spans="1:101" x14ac:dyDescent="0.3">
      <c r="A369" s="120" t="s">
        <v>1332</v>
      </c>
      <c r="B369" s="120" t="s">
        <v>1333</v>
      </c>
      <c r="C369" s="120" t="s">
        <v>2087</v>
      </c>
      <c r="D369" s="120" t="s">
        <v>2088</v>
      </c>
      <c r="E369" s="120" t="s">
        <v>2089</v>
      </c>
      <c r="F369" s="120" t="s">
        <v>2090</v>
      </c>
      <c r="G369" s="120" t="s">
        <v>185</v>
      </c>
      <c r="I369" s="121">
        <v>0.80100000000000005</v>
      </c>
      <c r="M369" s="120" t="s">
        <v>528</v>
      </c>
      <c r="N369" s="120" t="s">
        <v>109</v>
      </c>
      <c r="O369" s="120">
        <v>60</v>
      </c>
      <c r="P369" s="120" t="s">
        <v>102</v>
      </c>
      <c r="Q369" s="120" t="s">
        <v>102</v>
      </c>
      <c r="R369" t="str">
        <f>IFERROR(VLOOKUP(S369,'[1]Effects Code'!$C:$D,2,FALSE), S369)</f>
        <v>Mortality</v>
      </c>
      <c r="S369" s="120" t="s">
        <v>184</v>
      </c>
      <c r="T369" s="120">
        <v>6</v>
      </c>
      <c r="U369" s="120" t="s">
        <v>122</v>
      </c>
      <c r="V369" s="120" t="str">
        <f t="shared" si="5"/>
        <v>Cyprinidae, 6</v>
      </c>
      <c r="W369" s="120" t="s">
        <v>526</v>
      </c>
      <c r="X369" s="120">
        <v>45088</v>
      </c>
      <c r="Y369" s="123">
        <v>1220887</v>
      </c>
      <c r="Z369" s="120">
        <v>1995</v>
      </c>
      <c r="AA369" s="120" t="s">
        <v>2091</v>
      </c>
      <c r="AB369" s="120" t="s">
        <v>2092</v>
      </c>
      <c r="AC369" s="120" t="s">
        <v>2093</v>
      </c>
      <c r="AD369" s="121">
        <v>0.80100000000000005</v>
      </c>
      <c r="AE369" s="121"/>
      <c r="AF369" s="120" t="s">
        <v>528</v>
      </c>
      <c r="AG369" s="120" t="s">
        <v>1351</v>
      </c>
      <c r="AH369" s="120" t="s">
        <v>147</v>
      </c>
      <c r="AI369" s="120">
        <v>422</v>
      </c>
      <c r="AL369" s="120" t="s">
        <v>2094</v>
      </c>
      <c r="AM369" s="120" t="s">
        <v>110</v>
      </c>
      <c r="AN369" s="120" t="s">
        <v>1342</v>
      </c>
      <c r="AO369" s="120" t="s">
        <v>525</v>
      </c>
      <c r="AP369" s="120" t="s">
        <v>119</v>
      </c>
      <c r="AQ369" s="120" t="s">
        <v>526</v>
      </c>
      <c r="AR369" s="120">
        <v>333415</v>
      </c>
      <c r="AT369" s="120">
        <v>144</v>
      </c>
      <c r="AY369" s="120" t="s">
        <v>276</v>
      </c>
      <c r="BE369" s="120" t="s">
        <v>158</v>
      </c>
      <c r="BG369" s="120">
        <v>0.80100000000000005</v>
      </c>
      <c r="BI369" s="120">
        <v>0.61499999999999999</v>
      </c>
      <c r="BK369" s="120">
        <v>1.042</v>
      </c>
      <c r="BL369" s="120" t="s">
        <v>124</v>
      </c>
      <c r="BN369" s="120">
        <v>0.80100000000000005</v>
      </c>
      <c r="BP369" s="120">
        <v>0.61499999999999999</v>
      </c>
      <c r="BR369" s="120">
        <v>1.042</v>
      </c>
      <c r="BT369" s="121">
        <v>0.61499999999999999</v>
      </c>
      <c r="BV369" s="121">
        <v>1.042</v>
      </c>
      <c r="CD369" s="121"/>
      <c r="CN369" s="120" t="s">
        <v>125</v>
      </c>
      <c r="CU369" s="120" t="s">
        <v>126</v>
      </c>
      <c r="CV369" s="120" t="s">
        <v>545</v>
      </c>
      <c r="CW369" s="120" t="s">
        <v>2095</v>
      </c>
    </row>
    <row r="370" spans="1:101" x14ac:dyDescent="0.3">
      <c r="A370" s="120" t="s">
        <v>1332</v>
      </c>
      <c r="B370" s="120" t="s">
        <v>1333</v>
      </c>
      <c r="C370" s="120" t="s">
        <v>1659</v>
      </c>
      <c r="D370" s="120" t="s">
        <v>1660</v>
      </c>
      <c r="E370" s="120" t="s">
        <v>1661</v>
      </c>
      <c r="F370" s="120" t="s">
        <v>1662</v>
      </c>
      <c r="G370" s="120" t="s">
        <v>1651</v>
      </c>
      <c r="I370" s="121">
        <v>0.80400000000000005</v>
      </c>
      <c r="M370" s="120" t="s">
        <v>528</v>
      </c>
      <c r="N370" s="120" t="s">
        <v>109</v>
      </c>
      <c r="O370" s="120">
        <v>60</v>
      </c>
      <c r="P370" s="120" t="s">
        <v>102</v>
      </c>
      <c r="Q370" s="120" t="s">
        <v>102</v>
      </c>
      <c r="R370" t="str">
        <f>IFERROR(VLOOKUP(S370,'[1]Effects Code'!$C:$D,2,FALSE), S370)</f>
        <v>Mortality</v>
      </c>
      <c r="S370" s="120" t="s">
        <v>184</v>
      </c>
      <c r="T370" s="120">
        <v>3</v>
      </c>
      <c r="U370" s="120" t="s">
        <v>122</v>
      </c>
      <c r="V370" s="120" t="str">
        <f t="shared" si="5"/>
        <v>Cyprinidae, 3</v>
      </c>
      <c r="W370" s="120" t="s">
        <v>526</v>
      </c>
      <c r="X370" s="120">
        <v>153779</v>
      </c>
      <c r="Y370" s="123">
        <v>1338872</v>
      </c>
      <c r="Z370" s="120">
        <v>2010</v>
      </c>
      <c r="AA370" s="120" t="s">
        <v>1663</v>
      </c>
      <c r="AB370" s="120" t="s">
        <v>1664</v>
      </c>
      <c r="AC370" s="120" t="s">
        <v>1665</v>
      </c>
      <c r="AD370" s="121">
        <v>0.80400000000000005</v>
      </c>
      <c r="AE370" s="121"/>
      <c r="AF370" s="120" t="s">
        <v>528</v>
      </c>
      <c r="AH370" s="120" t="s">
        <v>147</v>
      </c>
      <c r="AI370" s="120">
        <v>1025</v>
      </c>
      <c r="AL370" s="120" t="s">
        <v>1516</v>
      </c>
      <c r="AM370" s="120" t="s">
        <v>110</v>
      </c>
      <c r="AN370" s="120" t="s">
        <v>1342</v>
      </c>
      <c r="AO370" s="120" t="s">
        <v>525</v>
      </c>
      <c r="AP370" s="120" t="s">
        <v>119</v>
      </c>
      <c r="AQ370" s="120" t="s">
        <v>526</v>
      </c>
      <c r="AR370" s="120">
        <v>333415</v>
      </c>
      <c r="AT370" s="120">
        <v>72</v>
      </c>
      <c r="AY370" s="120" t="s">
        <v>276</v>
      </c>
      <c r="BE370" s="120" t="s">
        <v>123</v>
      </c>
      <c r="BG370" s="120">
        <v>1.34</v>
      </c>
      <c r="BL370" s="120" t="s">
        <v>124</v>
      </c>
      <c r="BN370" s="121">
        <v>0.80400000000000005</v>
      </c>
      <c r="CD370" s="121"/>
      <c r="CM370" s="120">
        <v>4</v>
      </c>
      <c r="CN370" s="120" t="s">
        <v>125</v>
      </c>
      <c r="CU370" s="120" t="s">
        <v>126</v>
      </c>
      <c r="CV370" s="120" t="s">
        <v>545</v>
      </c>
      <c r="CW370" s="120" t="s">
        <v>1666</v>
      </c>
    </row>
    <row r="371" spans="1:101" x14ac:dyDescent="0.3">
      <c r="A371" s="120" t="s">
        <v>1332</v>
      </c>
      <c r="B371" s="120" t="s">
        <v>1430</v>
      </c>
      <c r="C371" s="120" t="s">
        <v>1431</v>
      </c>
      <c r="D371" s="120" t="s">
        <v>1432</v>
      </c>
      <c r="E371" s="120" t="s">
        <v>1433</v>
      </c>
      <c r="F371" s="120" t="s">
        <v>1434</v>
      </c>
      <c r="G371" s="120" t="s">
        <v>108</v>
      </c>
      <c r="I371" s="121">
        <v>0.83</v>
      </c>
      <c r="L371" s="120"/>
      <c r="M371" s="120" t="s">
        <v>528</v>
      </c>
      <c r="N371" s="120" t="s">
        <v>109</v>
      </c>
      <c r="O371" s="120">
        <v>100</v>
      </c>
      <c r="P371" s="120" t="s">
        <v>102</v>
      </c>
      <c r="Q371" s="120" t="s">
        <v>102</v>
      </c>
      <c r="R371" t="str">
        <f>IFERROR(VLOOKUP(S371,'[1]Effects Code'!$C:$D,2,FALSE), S371)</f>
        <v>Mortality</v>
      </c>
      <c r="S371" s="120" t="s">
        <v>184</v>
      </c>
      <c r="T371" s="120">
        <v>2</v>
      </c>
      <c r="U371" s="120" t="s">
        <v>122</v>
      </c>
      <c r="V371" s="120" t="str">
        <f t="shared" si="5"/>
        <v>Scophthalmidae, 2</v>
      </c>
      <c r="W371" s="120" t="s">
        <v>615</v>
      </c>
      <c r="X371" s="120">
        <v>159160</v>
      </c>
      <c r="Y371" s="123">
        <v>2075992</v>
      </c>
      <c r="Z371" s="120">
        <v>2012</v>
      </c>
      <c r="AA371" s="120" t="s">
        <v>1435</v>
      </c>
      <c r="AB371" s="120" t="s">
        <v>1436</v>
      </c>
      <c r="AC371" s="120" t="s">
        <v>1437</v>
      </c>
      <c r="AD371" s="121">
        <v>0.83</v>
      </c>
      <c r="AF371" s="120" t="s">
        <v>528</v>
      </c>
      <c r="AI371" s="120">
        <v>1977</v>
      </c>
      <c r="AJ371" s="120">
        <v>72</v>
      </c>
      <c r="AK371" s="120" t="s">
        <v>1438</v>
      </c>
      <c r="AL371" s="120" t="s">
        <v>148</v>
      </c>
      <c r="AM371" s="120" t="s">
        <v>110</v>
      </c>
      <c r="AN371" s="120" t="s">
        <v>1439</v>
      </c>
      <c r="AO371" s="120" t="s">
        <v>525</v>
      </c>
      <c r="AP371" s="120" t="s">
        <v>119</v>
      </c>
      <c r="AQ371" s="120" t="s">
        <v>615</v>
      </c>
      <c r="AR371" s="120">
        <v>333415</v>
      </c>
      <c r="AT371" s="120">
        <v>48</v>
      </c>
      <c r="AY371" s="120" t="s">
        <v>276</v>
      </c>
      <c r="BE371" s="120" t="s">
        <v>123</v>
      </c>
      <c r="BG371" s="120">
        <v>0.83</v>
      </c>
      <c r="BI371" s="120">
        <v>0.66</v>
      </c>
      <c r="BK371" s="120">
        <v>1.17</v>
      </c>
      <c r="BL371" s="120" t="s">
        <v>528</v>
      </c>
      <c r="BN371" s="120">
        <v>0.83</v>
      </c>
      <c r="BP371" s="120">
        <v>0.66</v>
      </c>
      <c r="BR371" s="120">
        <v>1.17</v>
      </c>
      <c r="BT371" s="120">
        <v>0.66</v>
      </c>
      <c r="BV371" s="120">
        <v>1.17</v>
      </c>
      <c r="CM371" s="120">
        <v>1</v>
      </c>
      <c r="CN371" s="120" t="s">
        <v>125</v>
      </c>
      <c r="CU371" s="120" t="s">
        <v>126</v>
      </c>
      <c r="CV371" s="120" t="s">
        <v>1344</v>
      </c>
      <c r="CW371" s="120" t="s">
        <v>1841</v>
      </c>
    </row>
    <row r="372" spans="1:101" x14ac:dyDescent="0.3">
      <c r="A372" s="120" t="s">
        <v>1332</v>
      </c>
      <c r="B372" s="120" t="s">
        <v>1333</v>
      </c>
      <c r="C372" s="120" t="s">
        <v>2087</v>
      </c>
      <c r="D372" s="120" t="s">
        <v>2088</v>
      </c>
      <c r="E372" s="120" t="s">
        <v>2089</v>
      </c>
      <c r="F372" s="120" t="s">
        <v>2090</v>
      </c>
      <c r="G372" s="120" t="s">
        <v>185</v>
      </c>
      <c r="I372" s="121">
        <v>0.877</v>
      </c>
      <c r="M372" s="120" t="s">
        <v>528</v>
      </c>
      <c r="N372" s="120" t="s">
        <v>109</v>
      </c>
      <c r="O372" s="120">
        <v>60</v>
      </c>
      <c r="P372" s="120" t="s">
        <v>102</v>
      </c>
      <c r="Q372" s="120" t="s">
        <v>102</v>
      </c>
      <c r="R372" t="str">
        <f>IFERROR(VLOOKUP(S372,'[1]Effects Code'!$C:$D,2,FALSE), S372)</f>
        <v>Mortality</v>
      </c>
      <c r="S372" s="120" t="s">
        <v>184</v>
      </c>
      <c r="T372" s="120">
        <v>5</v>
      </c>
      <c r="U372" s="120" t="s">
        <v>122</v>
      </c>
      <c r="V372" s="120" t="str">
        <f t="shared" si="5"/>
        <v>Cyprinidae, 5</v>
      </c>
      <c r="W372" s="120" t="s">
        <v>526</v>
      </c>
      <c r="X372" s="120">
        <v>45088</v>
      </c>
      <c r="Y372" s="123">
        <v>1220886</v>
      </c>
      <c r="Z372" s="120">
        <v>1995</v>
      </c>
      <c r="AA372" s="120" t="s">
        <v>2091</v>
      </c>
      <c r="AB372" s="120" t="s">
        <v>2092</v>
      </c>
      <c r="AC372" s="120" t="s">
        <v>2093</v>
      </c>
      <c r="AD372" s="121">
        <v>0.877</v>
      </c>
      <c r="AE372" s="121"/>
      <c r="AF372" s="120" t="s">
        <v>528</v>
      </c>
      <c r="AG372" s="120" t="s">
        <v>1351</v>
      </c>
      <c r="AH372" s="120" t="s">
        <v>147</v>
      </c>
      <c r="AI372" s="120">
        <v>422</v>
      </c>
      <c r="AL372" s="120" t="s">
        <v>2094</v>
      </c>
      <c r="AM372" s="120" t="s">
        <v>110</v>
      </c>
      <c r="AN372" s="120" t="s">
        <v>1342</v>
      </c>
      <c r="AO372" s="120" t="s">
        <v>525</v>
      </c>
      <c r="AP372" s="120" t="s">
        <v>119</v>
      </c>
      <c r="AQ372" s="120" t="s">
        <v>526</v>
      </c>
      <c r="AR372" s="120">
        <v>333415</v>
      </c>
      <c r="AT372" s="120">
        <v>120</v>
      </c>
      <c r="AY372" s="120" t="s">
        <v>276</v>
      </c>
      <c r="BE372" s="120" t="s">
        <v>158</v>
      </c>
      <c r="BG372" s="120">
        <v>0.877</v>
      </c>
      <c r="BI372" s="120">
        <v>0.69699999999999995</v>
      </c>
      <c r="BK372" s="120">
        <v>1.103</v>
      </c>
      <c r="BL372" s="120" t="s">
        <v>124</v>
      </c>
      <c r="BN372" s="120">
        <v>0.877</v>
      </c>
      <c r="BP372" s="120">
        <v>0.69699999999999995</v>
      </c>
      <c r="BR372" s="120">
        <v>1.103</v>
      </c>
      <c r="BT372" s="121">
        <v>0.69699999999999995</v>
      </c>
      <c r="BV372" s="121">
        <v>1.103</v>
      </c>
      <c r="CD372" s="121"/>
      <c r="CN372" s="120" t="s">
        <v>125</v>
      </c>
      <c r="CU372" s="120" t="s">
        <v>126</v>
      </c>
      <c r="CV372" s="120" t="s">
        <v>545</v>
      </c>
      <c r="CW372" s="120" t="s">
        <v>2095</v>
      </c>
    </row>
    <row r="373" spans="1:101" x14ac:dyDescent="0.3">
      <c r="A373" s="120" t="s">
        <v>1414</v>
      </c>
      <c r="B373" s="120" t="s">
        <v>2110</v>
      </c>
      <c r="C373" s="120" t="s">
        <v>2111</v>
      </c>
      <c r="D373" s="120" t="s">
        <v>2112</v>
      </c>
      <c r="E373" s="120" t="s">
        <v>2113</v>
      </c>
      <c r="F373" s="120" t="s">
        <v>2114</v>
      </c>
      <c r="G373" s="120" t="s">
        <v>157</v>
      </c>
      <c r="I373" s="121">
        <v>0.9</v>
      </c>
      <c r="J373" s="120" t="s">
        <v>143</v>
      </c>
      <c r="L373" s="121">
        <v>12</v>
      </c>
      <c r="M373" s="120" t="s">
        <v>528</v>
      </c>
      <c r="N373" s="120" t="s">
        <v>109</v>
      </c>
      <c r="O373" s="120">
        <v>100</v>
      </c>
      <c r="P373" s="120" t="s">
        <v>154</v>
      </c>
      <c r="Q373" s="120" t="s">
        <v>154</v>
      </c>
      <c r="R373" t="str">
        <f>IFERROR(VLOOKUP(S373,'[1]Effects Code'!$C:$D,2,FALSE), S373)</f>
        <v>Length</v>
      </c>
      <c r="S373" s="120" t="s">
        <v>156</v>
      </c>
      <c r="T373" s="120">
        <v>4</v>
      </c>
      <c r="U373" s="120" t="s">
        <v>122</v>
      </c>
      <c r="V373" s="120" t="str">
        <f t="shared" si="5"/>
        <v>Pipidae, 4</v>
      </c>
      <c r="W373" s="120" t="s">
        <v>526</v>
      </c>
      <c r="X373" s="120">
        <v>153564</v>
      </c>
      <c r="Y373" s="123">
        <v>1338734</v>
      </c>
      <c r="Z373" s="120">
        <v>2011</v>
      </c>
      <c r="AA373" s="120" t="s">
        <v>2115</v>
      </c>
      <c r="AB373" s="120" t="s">
        <v>2116</v>
      </c>
      <c r="AC373" s="120" t="s">
        <v>2117</v>
      </c>
      <c r="AD373" s="121">
        <v>0.9</v>
      </c>
      <c r="AE373" s="121">
        <v>12</v>
      </c>
      <c r="AF373" s="120" t="s">
        <v>528</v>
      </c>
      <c r="AH373" s="120" t="s">
        <v>147</v>
      </c>
      <c r="AI373" s="120">
        <v>206</v>
      </c>
      <c r="AJ373" s="120" t="s">
        <v>387</v>
      </c>
      <c r="AK373" s="120" t="s">
        <v>1473</v>
      </c>
      <c r="AL373" s="120" t="s">
        <v>148</v>
      </c>
      <c r="AM373" s="120" t="s">
        <v>110</v>
      </c>
      <c r="AN373" s="120" t="s">
        <v>1425</v>
      </c>
      <c r="AO373" s="120" t="s">
        <v>525</v>
      </c>
      <c r="AP373" s="120" t="s">
        <v>119</v>
      </c>
      <c r="AQ373" s="120" t="s">
        <v>526</v>
      </c>
      <c r="AR373" s="120">
        <v>333415</v>
      </c>
      <c r="AT373" s="120">
        <v>96</v>
      </c>
      <c r="AY373" s="120" t="s">
        <v>276</v>
      </c>
      <c r="BE373" s="120" t="s">
        <v>123</v>
      </c>
      <c r="BG373" s="120">
        <v>0.9</v>
      </c>
      <c r="BL373" s="120" t="s">
        <v>528</v>
      </c>
      <c r="BN373" s="121">
        <v>0.9</v>
      </c>
      <c r="BX373" s="120">
        <v>12</v>
      </c>
      <c r="CD373" s="121">
        <v>12</v>
      </c>
      <c r="CM373" s="120">
        <v>4</v>
      </c>
      <c r="CN373" s="120" t="s">
        <v>125</v>
      </c>
      <c r="CO373" s="120" t="s">
        <v>2118</v>
      </c>
      <c r="CU373" s="120" t="s">
        <v>126</v>
      </c>
      <c r="CV373" s="120" t="s">
        <v>1344</v>
      </c>
      <c r="CW373" s="120" t="s">
        <v>2119</v>
      </c>
    </row>
    <row r="374" spans="1:101" x14ac:dyDescent="0.3">
      <c r="A374" s="120" t="s">
        <v>1414</v>
      </c>
      <c r="B374" s="120" t="s">
        <v>2110</v>
      </c>
      <c r="C374" s="120" t="s">
        <v>2111</v>
      </c>
      <c r="D374" s="120" t="s">
        <v>2112</v>
      </c>
      <c r="E374" s="120" t="s">
        <v>2113</v>
      </c>
      <c r="F374" s="120" t="s">
        <v>2114</v>
      </c>
      <c r="G374" s="120" t="s">
        <v>157</v>
      </c>
      <c r="I374" s="121">
        <v>0.9</v>
      </c>
      <c r="J374" s="120" t="s">
        <v>143</v>
      </c>
      <c r="L374" s="121">
        <v>12</v>
      </c>
      <c r="M374" s="120" t="s">
        <v>528</v>
      </c>
      <c r="N374" s="120" t="s">
        <v>109</v>
      </c>
      <c r="O374" s="120">
        <v>100</v>
      </c>
      <c r="P374" s="120" t="s">
        <v>154</v>
      </c>
      <c r="Q374" s="120" t="s">
        <v>154</v>
      </c>
      <c r="R374" t="str">
        <f>IFERROR(VLOOKUP(S374,'[1]Effects Code'!$C:$D,2,FALSE), S374)</f>
        <v>Length</v>
      </c>
      <c r="S374" s="120" t="s">
        <v>156</v>
      </c>
      <c r="T374" s="120">
        <v>4</v>
      </c>
      <c r="U374" s="120" t="s">
        <v>122</v>
      </c>
      <c r="V374" s="120" t="str">
        <f t="shared" si="5"/>
        <v>Pipidae, 4</v>
      </c>
      <c r="W374" s="120" t="s">
        <v>526</v>
      </c>
      <c r="X374" s="120">
        <v>153564</v>
      </c>
      <c r="Y374" s="123">
        <v>1338735</v>
      </c>
      <c r="Z374" s="120">
        <v>2011</v>
      </c>
      <c r="AA374" s="120" t="s">
        <v>2115</v>
      </c>
      <c r="AB374" s="120" t="s">
        <v>2116</v>
      </c>
      <c r="AC374" s="120" t="s">
        <v>2117</v>
      </c>
      <c r="AD374" s="121">
        <v>0.9</v>
      </c>
      <c r="AE374" s="121">
        <v>12</v>
      </c>
      <c r="AF374" s="120" t="s">
        <v>528</v>
      </c>
      <c r="AH374" s="120" t="s">
        <v>147</v>
      </c>
      <c r="AI374" s="120">
        <v>206</v>
      </c>
      <c r="AJ374" s="120" t="s">
        <v>387</v>
      </c>
      <c r="AK374" s="120" t="s">
        <v>1473</v>
      </c>
      <c r="AL374" s="120" t="s">
        <v>148</v>
      </c>
      <c r="AM374" s="120" t="s">
        <v>110</v>
      </c>
      <c r="AN374" s="120" t="s">
        <v>1425</v>
      </c>
      <c r="AO374" s="120" t="s">
        <v>525</v>
      </c>
      <c r="AP374" s="120" t="s">
        <v>119</v>
      </c>
      <c r="AQ374" s="120" t="s">
        <v>526</v>
      </c>
      <c r="AR374" s="120">
        <v>333415</v>
      </c>
      <c r="AT374" s="120">
        <v>96</v>
      </c>
      <c r="AY374" s="120" t="s">
        <v>276</v>
      </c>
      <c r="BE374" s="120" t="s">
        <v>123</v>
      </c>
      <c r="BG374" s="120">
        <v>0.9</v>
      </c>
      <c r="BL374" s="120" t="s">
        <v>528</v>
      </c>
      <c r="BN374" s="121">
        <v>0.9</v>
      </c>
      <c r="BX374" s="120">
        <v>12</v>
      </c>
      <c r="CD374" s="121">
        <v>12</v>
      </c>
      <c r="CM374" s="120">
        <v>4</v>
      </c>
      <c r="CN374" s="120" t="s">
        <v>125</v>
      </c>
      <c r="CO374" s="120" t="s">
        <v>2120</v>
      </c>
      <c r="CU374" s="120" t="s">
        <v>126</v>
      </c>
      <c r="CV374" s="120" t="s">
        <v>1344</v>
      </c>
      <c r="CW374" s="120" t="s">
        <v>2121</v>
      </c>
    </row>
    <row r="375" spans="1:101" x14ac:dyDescent="0.3">
      <c r="A375" s="120" t="s">
        <v>1332</v>
      </c>
      <c r="B375" s="120" t="s">
        <v>1430</v>
      </c>
      <c r="C375" s="120" t="s">
        <v>1431</v>
      </c>
      <c r="D375" s="120" t="s">
        <v>1432</v>
      </c>
      <c r="E375" s="120" t="s">
        <v>1433</v>
      </c>
      <c r="F375" s="120" t="s">
        <v>1434</v>
      </c>
      <c r="G375" s="120" t="s">
        <v>108</v>
      </c>
      <c r="I375" s="121">
        <v>0.91100000000000003</v>
      </c>
      <c r="L375" s="120"/>
      <c r="M375" s="120" t="s">
        <v>528</v>
      </c>
      <c r="N375" s="120" t="s">
        <v>109</v>
      </c>
      <c r="O375" s="120">
        <v>98</v>
      </c>
      <c r="P375" s="120" t="s">
        <v>102</v>
      </c>
      <c r="Q375" s="120" t="s">
        <v>102</v>
      </c>
      <c r="R375" t="str">
        <f>IFERROR(VLOOKUP(S375,'[1]Effects Code'!$C:$D,2,FALSE), S375)</f>
        <v>Mortality</v>
      </c>
      <c r="S375" s="120" t="s">
        <v>184</v>
      </c>
      <c r="T375" s="120">
        <v>2</v>
      </c>
      <c r="U375" s="120" t="s">
        <v>122</v>
      </c>
      <c r="V375" s="120" t="str">
        <f t="shared" si="5"/>
        <v>Scophthalmidae, 2</v>
      </c>
      <c r="W375" s="120" t="s">
        <v>615</v>
      </c>
      <c r="X375" s="120">
        <v>160292</v>
      </c>
      <c r="Y375" s="123">
        <v>2054048</v>
      </c>
      <c r="Z375" s="120">
        <v>2012</v>
      </c>
      <c r="AA375" s="120" t="s">
        <v>1843</v>
      </c>
      <c r="AB375" s="120" t="s">
        <v>1844</v>
      </c>
      <c r="AC375" s="120" t="s">
        <v>1845</v>
      </c>
      <c r="AD375" s="121">
        <v>0.91100000000000003</v>
      </c>
      <c r="AF375" s="120" t="s">
        <v>528</v>
      </c>
      <c r="AG375" s="120" t="s">
        <v>314</v>
      </c>
      <c r="AI375" s="120">
        <v>1977</v>
      </c>
      <c r="AJ375" s="120">
        <v>72</v>
      </c>
      <c r="AK375" s="120" t="s">
        <v>1438</v>
      </c>
      <c r="AL375" s="120" t="s">
        <v>148</v>
      </c>
      <c r="AM375" s="120" t="s">
        <v>110</v>
      </c>
      <c r="AN375" s="120" t="s">
        <v>1439</v>
      </c>
      <c r="AO375" s="120" t="s">
        <v>525</v>
      </c>
      <c r="AP375" s="120" t="s">
        <v>119</v>
      </c>
      <c r="AQ375" s="120" t="s">
        <v>615</v>
      </c>
      <c r="AR375" s="120">
        <v>333415</v>
      </c>
      <c r="AT375" s="120">
        <v>48</v>
      </c>
      <c r="AY375" s="120" t="s">
        <v>276</v>
      </c>
      <c r="BE375" s="120" t="s">
        <v>158</v>
      </c>
      <c r="BG375" s="120">
        <v>911</v>
      </c>
      <c r="BI375" s="120">
        <v>664</v>
      </c>
      <c r="BK375" s="120">
        <v>1532</v>
      </c>
      <c r="BL375" s="120" t="s">
        <v>544</v>
      </c>
      <c r="BN375" s="120">
        <v>911</v>
      </c>
      <c r="BP375" s="120">
        <v>664</v>
      </c>
      <c r="BR375" s="120">
        <v>1532</v>
      </c>
      <c r="BT375" s="120">
        <v>0.66400000000000003</v>
      </c>
      <c r="BV375" s="120">
        <v>1.532</v>
      </c>
      <c r="CN375" s="120" t="s">
        <v>125</v>
      </c>
      <c r="CO375" s="120" t="s">
        <v>1846</v>
      </c>
      <c r="CU375" s="120" t="s">
        <v>126</v>
      </c>
      <c r="CV375" s="120" t="s">
        <v>1344</v>
      </c>
      <c r="CW375" s="120" t="s">
        <v>1847</v>
      </c>
    </row>
    <row r="376" spans="1:101" x14ac:dyDescent="0.3">
      <c r="A376" s="120" t="s">
        <v>1332</v>
      </c>
      <c r="B376" s="120" t="s">
        <v>1333</v>
      </c>
      <c r="C376" s="120" t="s">
        <v>1334</v>
      </c>
      <c r="D376" s="120" t="s">
        <v>1533</v>
      </c>
      <c r="E376" s="120" t="s">
        <v>1534</v>
      </c>
      <c r="F376" s="120" t="s">
        <v>1535</v>
      </c>
      <c r="G376" s="120" t="s">
        <v>185</v>
      </c>
      <c r="I376" s="121">
        <v>0.96389999999999998</v>
      </c>
      <c r="M376" s="120" t="s">
        <v>528</v>
      </c>
      <c r="N376" s="120" t="s">
        <v>109</v>
      </c>
      <c r="O376" s="120">
        <v>63</v>
      </c>
      <c r="P376" s="120" t="s">
        <v>102</v>
      </c>
      <c r="Q376" s="120" t="s">
        <v>102</v>
      </c>
      <c r="R376" t="str">
        <f>IFERROR(VLOOKUP(S376,'[1]Effects Code'!$C:$D,2,FALSE), S376)</f>
        <v>Mortality</v>
      </c>
      <c r="S376" s="120" t="s">
        <v>184</v>
      </c>
      <c r="T376" s="120">
        <v>4</v>
      </c>
      <c r="U376" s="120" t="s">
        <v>122</v>
      </c>
      <c r="V376" s="120" t="str">
        <f t="shared" si="5"/>
        <v>Cyprinidae, 4</v>
      </c>
      <c r="W376" s="120" t="s">
        <v>526</v>
      </c>
      <c r="X376" s="120">
        <v>80835</v>
      </c>
      <c r="Y376" s="123">
        <v>1255125</v>
      </c>
      <c r="Z376" s="120">
        <v>2005</v>
      </c>
      <c r="AA376" s="120" t="s">
        <v>2057</v>
      </c>
      <c r="AB376" s="120" t="s">
        <v>2058</v>
      </c>
      <c r="AC376" s="120" t="s">
        <v>2059</v>
      </c>
      <c r="AD376" s="121">
        <v>0.96389999999999998</v>
      </c>
      <c r="AE376" s="121"/>
      <c r="AF376" s="120" t="s">
        <v>528</v>
      </c>
      <c r="AI376" s="120">
        <v>1520</v>
      </c>
      <c r="AL376" s="120" t="s">
        <v>1504</v>
      </c>
      <c r="AM376" s="120" t="s">
        <v>110</v>
      </c>
      <c r="AN376" s="120" t="s">
        <v>1342</v>
      </c>
      <c r="AO376" s="120" t="s">
        <v>525</v>
      </c>
      <c r="AP376" s="120" t="s">
        <v>119</v>
      </c>
      <c r="AQ376" s="120" t="s">
        <v>526</v>
      </c>
      <c r="AR376" s="120">
        <v>333415</v>
      </c>
      <c r="AT376" s="120">
        <v>96</v>
      </c>
      <c r="AY376" s="120" t="s">
        <v>276</v>
      </c>
      <c r="BE376" s="120" t="s">
        <v>123</v>
      </c>
      <c r="BG376" s="120">
        <v>1.53</v>
      </c>
      <c r="BL376" s="120" t="s">
        <v>528</v>
      </c>
      <c r="BN376" s="120">
        <v>0.96389999999999998</v>
      </c>
      <c r="BT376" s="121"/>
      <c r="BV376" s="121"/>
      <c r="CD376" s="121"/>
      <c r="CM376" s="120">
        <v>6</v>
      </c>
      <c r="CN376" s="120" t="s">
        <v>125</v>
      </c>
      <c r="CO376" s="120">
        <v>7.1</v>
      </c>
      <c r="CP376" s="120">
        <v>125.1</v>
      </c>
      <c r="CQ376" s="120" t="s">
        <v>528</v>
      </c>
      <c r="CU376" s="120" t="s">
        <v>126</v>
      </c>
      <c r="CV376" s="120" t="s">
        <v>1344</v>
      </c>
      <c r="CW376" s="120" t="s">
        <v>2061</v>
      </c>
    </row>
    <row r="377" spans="1:101" x14ac:dyDescent="0.3">
      <c r="A377" s="120" t="s">
        <v>1414</v>
      </c>
      <c r="B377" s="120" t="s">
        <v>1441</v>
      </c>
      <c r="C377" s="120" t="s">
        <v>2004</v>
      </c>
      <c r="D377" s="120" t="s">
        <v>2005</v>
      </c>
      <c r="E377" s="120" t="s">
        <v>2006</v>
      </c>
      <c r="F377" s="120" t="s">
        <v>2007</v>
      </c>
      <c r="G377" s="120" t="s">
        <v>157</v>
      </c>
      <c r="I377" s="121">
        <v>0.98299999999999998</v>
      </c>
      <c r="M377" s="120" t="s">
        <v>528</v>
      </c>
      <c r="N377" s="120" t="s">
        <v>109</v>
      </c>
      <c r="O377" s="120">
        <v>98.3</v>
      </c>
      <c r="P377" s="120" t="s">
        <v>245</v>
      </c>
      <c r="Q377" s="120" t="s">
        <v>245</v>
      </c>
      <c r="R377" t="str">
        <f>IFERROR(VLOOKUP(S377,'[1]Effects Code'!$C:$D,2,FALSE), S377)</f>
        <v>Predator vulnerability</v>
      </c>
      <c r="S377" s="120" t="s">
        <v>1820</v>
      </c>
      <c r="T377" s="120">
        <v>2</v>
      </c>
      <c r="U377" s="120" t="s">
        <v>122</v>
      </c>
      <c r="V377" s="120" t="str">
        <f t="shared" si="5"/>
        <v>Hylidae, 2</v>
      </c>
      <c r="W377" s="120" t="s">
        <v>526</v>
      </c>
      <c r="X377" s="120">
        <v>118706</v>
      </c>
      <c r="Y377" s="123">
        <v>1338802</v>
      </c>
      <c r="Z377" s="120">
        <v>2006</v>
      </c>
      <c r="AA377" s="120" t="s">
        <v>1999</v>
      </c>
      <c r="AB377" s="120" t="s">
        <v>2000</v>
      </c>
      <c r="AC377" s="120" t="s">
        <v>2001</v>
      </c>
      <c r="AD377" s="121">
        <v>0.98299999999999998</v>
      </c>
      <c r="AE377" s="121"/>
      <c r="AF377" s="120" t="s">
        <v>528</v>
      </c>
      <c r="AH377" s="120" t="s">
        <v>397</v>
      </c>
      <c r="AI377" s="120">
        <v>3052</v>
      </c>
      <c r="AJ377" s="120" t="s">
        <v>2122</v>
      </c>
      <c r="AK377" s="120" t="s">
        <v>1424</v>
      </c>
      <c r="AL377" s="120" t="s">
        <v>1446</v>
      </c>
      <c r="AM377" s="120" t="s">
        <v>110</v>
      </c>
      <c r="AN377" s="120" t="s">
        <v>1425</v>
      </c>
      <c r="AO377" s="120" t="s">
        <v>525</v>
      </c>
      <c r="AP377" s="120" t="s">
        <v>119</v>
      </c>
      <c r="AQ377" s="120" t="s">
        <v>526</v>
      </c>
      <c r="AR377" s="120">
        <v>333415</v>
      </c>
      <c r="AT377" s="120">
        <v>48</v>
      </c>
      <c r="AY377" s="120" t="s">
        <v>276</v>
      </c>
      <c r="BE377" s="120" t="s">
        <v>123</v>
      </c>
      <c r="BG377" s="120">
        <v>1</v>
      </c>
      <c r="BL377" s="120" t="s">
        <v>528</v>
      </c>
      <c r="BN377" s="121">
        <v>0.98299999999999998</v>
      </c>
      <c r="CD377" s="121"/>
      <c r="CM377" s="120">
        <v>2</v>
      </c>
      <c r="CN377" s="120" t="s">
        <v>125</v>
      </c>
      <c r="CU377" s="120" t="s">
        <v>126</v>
      </c>
      <c r="CV377" s="120" t="s">
        <v>545</v>
      </c>
      <c r="CW377" s="120" t="s">
        <v>2123</v>
      </c>
    </row>
    <row r="378" spans="1:101" x14ac:dyDescent="0.3">
      <c r="A378" s="120" t="s">
        <v>1332</v>
      </c>
      <c r="B378" s="120" t="s">
        <v>2062</v>
      </c>
      <c r="C378" s="120" t="s">
        <v>2063</v>
      </c>
      <c r="D378" s="120" t="s">
        <v>2064</v>
      </c>
      <c r="E378" s="120" t="s">
        <v>2065</v>
      </c>
      <c r="F378" s="120" t="s">
        <v>2066</v>
      </c>
      <c r="G378" s="120" t="s">
        <v>108</v>
      </c>
      <c r="I378" s="120">
        <v>0.98846999999999996</v>
      </c>
      <c r="L378" s="120"/>
      <c r="M378" s="120" t="s">
        <v>528</v>
      </c>
      <c r="N378" s="120" t="s">
        <v>109</v>
      </c>
      <c r="O378" s="120">
        <v>63</v>
      </c>
      <c r="P378" s="120" t="s">
        <v>102</v>
      </c>
      <c r="Q378" s="120" t="s">
        <v>102</v>
      </c>
      <c r="R378" t="str">
        <f>IFERROR(VLOOKUP(S378,'[1]Effects Code'!$C:$D,2,FALSE), S378)</f>
        <v>Mortality</v>
      </c>
      <c r="S378" s="120" t="s">
        <v>184</v>
      </c>
      <c r="T378" s="120">
        <v>4</v>
      </c>
      <c r="U378" s="120" t="s">
        <v>122</v>
      </c>
      <c r="V378" s="120" t="str">
        <f t="shared" si="5"/>
        <v>Siluridae, 4</v>
      </c>
      <c r="W378" s="120" t="s">
        <v>526</v>
      </c>
      <c r="X378" s="120">
        <v>88377</v>
      </c>
      <c r="Y378" s="123">
        <v>1256200</v>
      </c>
      <c r="Z378" s="120">
        <v>2006</v>
      </c>
      <c r="AA378" s="120" t="s">
        <v>2067</v>
      </c>
      <c r="AB378" s="120" t="s">
        <v>2068</v>
      </c>
      <c r="AC378" s="120" t="s">
        <v>2069</v>
      </c>
      <c r="AD378" s="120">
        <v>0.98846999999999996</v>
      </c>
      <c r="AF378" s="120" t="s">
        <v>528</v>
      </c>
      <c r="AH378" s="120" t="s">
        <v>1351</v>
      </c>
      <c r="AI378" s="120">
        <v>2231</v>
      </c>
      <c r="AL378" s="120" t="s">
        <v>1516</v>
      </c>
      <c r="AM378" s="120" t="s">
        <v>110</v>
      </c>
      <c r="AN378" s="120" t="s">
        <v>2070</v>
      </c>
      <c r="AO378" s="120" t="s">
        <v>525</v>
      </c>
      <c r="AP378" s="120" t="s">
        <v>119</v>
      </c>
      <c r="AQ378" s="120" t="s">
        <v>526</v>
      </c>
      <c r="AR378" s="120">
        <v>333415</v>
      </c>
      <c r="AT378" s="120">
        <v>96</v>
      </c>
      <c r="AY378" s="120" t="s">
        <v>276</v>
      </c>
      <c r="BE378" s="120" t="s">
        <v>123</v>
      </c>
      <c r="BG378" s="120">
        <v>1.569</v>
      </c>
      <c r="BL378" s="120" t="s">
        <v>528</v>
      </c>
      <c r="BN378" s="120">
        <v>0.98846999999999996</v>
      </c>
      <c r="CM378" s="120">
        <v>7</v>
      </c>
      <c r="CN378" s="120" t="s">
        <v>125</v>
      </c>
      <c r="CO378" s="120" t="s">
        <v>2071</v>
      </c>
      <c r="CP378" s="120" t="s">
        <v>2072</v>
      </c>
      <c r="CQ378" s="120" t="s">
        <v>568</v>
      </c>
      <c r="CU378" s="120" t="s">
        <v>126</v>
      </c>
      <c r="CV378" s="120" t="s">
        <v>545</v>
      </c>
      <c r="CW378" s="120" t="s">
        <v>2073</v>
      </c>
    </row>
    <row r="379" spans="1:101" x14ac:dyDescent="0.3">
      <c r="A379" s="120" t="s">
        <v>1332</v>
      </c>
      <c r="B379" s="120" t="s">
        <v>1367</v>
      </c>
      <c r="C379" s="120" t="s">
        <v>1368</v>
      </c>
      <c r="D379" s="120" t="s">
        <v>1457</v>
      </c>
      <c r="E379" s="120" t="s">
        <v>1458</v>
      </c>
      <c r="F379" s="120" t="s">
        <v>1459</v>
      </c>
      <c r="G379" s="120" t="s">
        <v>185</v>
      </c>
      <c r="I379" s="121">
        <v>1</v>
      </c>
      <c r="M379" s="120" t="s">
        <v>528</v>
      </c>
      <c r="N379" s="120" t="s">
        <v>109</v>
      </c>
      <c r="O379" s="120">
        <v>100</v>
      </c>
      <c r="P379" s="120" t="s">
        <v>102</v>
      </c>
      <c r="Q379" s="120" t="s">
        <v>102</v>
      </c>
      <c r="R379" t="str">
        <f>IFERROR(VLOOKUP(S379,'[1]Effects Code'!$C:$D,2,FALSE), S379)</f>
        <v>Mortality</v>
      </c>
      <c r="S379" s="120" t="s">
        <v>184</v>
      </c>
      <c r="T379" s="120">
        <v>2</v>
      </c>
      <c r="U379" s="120" t="s">
        <v>122</v>
      </c>
      <c r="V379" s="120" t="str">
        <f t="shared" si="5"/>
        <v>Salmonidae, 2</v>
      </c>
      <c r="W379" s="120" t="s">
        <v>526</v>
      </c>
      <c r="X379" s="120">
        <v>13000</v>
      </c>
      <c r="Y379" s="123">
        <v>1151664</v>
      </c>
      <c r="Z379" s="120">
        <v>1965</v>
      </c>
      <c r="AA379" s="120" t="s">
        <v>1793</v>
      </c>
      <c r="AB379" s="120" t="s">
        <v>1794</v>
      </c>
      <c r="AC379" s="120" t="s">
        <v>1795</v>
      </c>
      <c r="AD379" s="121">
        <v>1</v>
      </c>
      <c r="AE379" s="121"/>
      <c r="AF379" s="120" t="s">
        <v>528</v>
      </c>
      <c r="AI379" s="120">
        <v>4</v>
      </c>
      <c r="AM379" s="120" t="s">
        <v>110</v>
      </c>
      <c r="AN379" s="120" t="s">
        <v>1377</v>
      </c>
      <c r="AO379" s="120" t="s">
        <v>525</v>
      </c>
      <c r="AP379" s="120" t="s">
        <v>119</v>
      </c>
      <c r="AQ379" s="120" t="s">
        <v>526</v>
      </c>
      <c r="AR379" s="120">
        <v>333415</v>
      </c>
      <c r="AT379" s="120">
        <v>48</v>
      </c>
      <c r="AY379" s="120" t="s">
        <v>276</v>
      </c>
      <c r="BE379" s="120" t="s">
        <v>158</v>
      </c>
      <c r="BG379" s="120">
        <v>1000</v>
      </c>
      <c r="BI379" s="120">
        <v>390</v>
      </c>
      <c r="BK379" s="120">
        <v>2600</v>
      </c>
      <c r="BL379" s="120" t="s">
        <v>544</v>
      </c>
      <c r="BN379" s="120">
        <v>1000</v>
      </c>
      <c r="BP379" s="120">
        <v>390</v>
      </c>
      <c r="BR379" s="120">
        <v>2600</v>
      </c>
      <c r="BT379" s="121">
        <v>0.39</v>
      </c>
      <c r="BV379" s="121">
        <v>2.6</v>
      </c>
      <c r="CD379" s="121"/>
      <c r="CN379" s="120" t="s">
        <v>125</v>
      </c>
      <c r="CU379" s="120" t="s">
        <v>126</v>
      </c>
      <c r="CV379" s="120" t="s">
        <v>545</v>
      </c>
      <c r="CW379" s="120" t="s">
        <v>1989</v>
      </c>
    </row>
    <row r="380" spans="1:101" x14ac:dyDescent="0.3">
      <c r="A380" s="120" t="s">
        <v>1332</v>
      </c>
      <c r="B380" s="120" t="s">
        <v>1367</v>
      </c>
      <c r="C380" s="120" t="s">
        <v>1368</v>
      </c>
      <c r="D380" s="120" t="s">
        <v>1457</v>
      </c>
      <c r="E380" s="120" t="s">
        <v>1458</v>
      </c>
      <c r="F380" s="120" t="s">
        <v>1459</v>
      </c>
      <c r="G380" s="120" t="s">
        <v>166</v>
      </c>
      <c r="I380" s="121">
        <v>1</v>
      </c>
      <c r="M380" s="120" t="s">
        <v>528</v>
      </c>
      <c r="N380" s="120" t="s">
        <v>109</v>
      </c>
      <c r="O380" s="120" t="s">
        <v>2124</v>
      </c>
      <c r="P380" s="120" t="s">
        <v>245</v>
      </c>
      <c r="Q380" s="120" t="s">
        <v>245</v>
      </c>
      <c r="R380" t="str">
        <f>IFERROR(VLOOKUP(S380,'[1]Effects Code'!$C:$D,2,FALSE), S380)</f>
        <v>Compactness of swimming track</v>
      </c>
      <c r="S380" s="120" t="s">
        <v>2125</v>
      </c>
      <c r="T380" s="120">
        <v>4</v>
      </c>
      <c r="U380" s="120" t="s">
        <v>122</v>
      </c>
      <c r="V380" s="120" t="str">
        <f t="shared" si="5"/>
        <v>Salmonidae, 4</v>
      </c>
      <c r="W380" s="120" t="s">
        <v>526</v>
      </c>
      <c r="X380" s="120">
        <v>65887</v>
      </c>
      <c r="Y380" s="123">
        <v>1255047</v>
      </c>
      <c r="Z380" s="120">
        <v>2001</v>
      </c>
      <c r="AA380" s="120" t="s">
        <v>2126</v>
      </c>
      <c r="AB380" s="120" t="s">
        <v>2127</v>
      </c>
      <c r="AC380" s="120" t="s">
        <v>2128</v>
      </c>
      <c r="AD380" s="121">
        <v>1</v>
      </c>
      <c r="AE380" s="121"/>
      <c r="AF380" s="120" t="s">
        <v>528</v>
      </c>
      <c r="AI380" s="120">
        <v>4</v>
      </c>
      <c r="AL380" s="120" t="s">
        <v>141</v>
      </c>
      <c r="AM380" s="120" t="s">
        <v>110</v>
      </c>
      <c r="AN380" s="120" t="s">
        <v>1377</v>
      </c>
      <c r="AO380" s="120" t="s">
        <v>525</v>
      </c>
      <c r="AP380" s="120" t="s">
        <v>119</v>
      </c>
      <c r="AQ380" s="120" t="s">
        <v>526</v>
      </c>
      <c r="AR380" s="120">
        <v>333415</v>
      </c>
      <c r="AT380" s="120">
        <v>96</v>
      </c>
      <c r="AY380" s="120" t="s">
        <v>276</v>
      </c>
      <c r="BE380" s="120" t="s">
        <v>158</v>
      </c>
      <c r="BG380" s="120">
        <v>1000</v>
      </c>
      <c r="BL380" s="120" t="s">
        <v>544</v>
      </c>
      <c r="BN380" s="120">
        <v>1000</v>
      </c>
      <c r="BT380" s="121"/>
      <c r="BV380" s="121"/>
      <c r="CD380" s="121"/>
      <c r="CM380" s="120">
        <v>3</v>
      </c>
      <c r="CN380" s="120" t="s">
        <v>125</v>
      </c>
      <c r="CO380" s="120" t="s">
        <v>2129</v>
      </c>
      <c r="CP380" s="120" t="s">
        <v>2130</v>
      </c>
      <c r="CQ380" s="120" t="s">
        <v>568</v>
      </c>
      <c r="CU380" s="120" t="s">
        <v>126</v>
      </c>
      <c r="CV380" s="120" t="s">
        <v>1344</v>
      </c>
      <c r="CW380" s="120" t="s">
        <v>2131</v>
      </c>
    </row>
    <row r="381" spans="1:101" x14ac:dyDescent="0.3">
      <c r="A381" s="120" t="s">
        <v>1332</v>
      </c>
      <c r="B381" s="120" t="s">
        <v>1764</v>
      </c>
      <c r="C381" s="120" t="s">
        <v>1765</v>
      </c>
      <c r="D381" s="120" t="s">
        <v>1766</v>
      </c>
      <c r="E381" s="120" t="s">
        <v>1767</v>
      </c>
      <c r="F381" s="120" t="s">
        <v>1768</v>
      </c>
      <c r="G381" s="120" t="s">
        <v>143</v>
      </c>
      <c r="I381" s="121">
        <v>1</v>
      </c>
      <c r="M381" s="120" t="s">
        <v>528</v>
      </c>
      <c r="N381" s="120" t="s">
        <v>109</v>
      </c>
      <c r="O381" s="120">
        <v>63</v>
      </c>
      <c r="P381" s="120" t="s">
        <v>172</v>
      </c>
      <c r="Q381" s="120" t="s">
        <v>172</v>
      </c>
      <c r="R381" t="str">
        <f>IFERROR(VLOOKUP(S381,'[1]Effects Code'!$C:$D,2,FALSE), S381)</f>
        <v>Malondialdehyde</v>
      </c>
      <c r="S381" s="120" t="s">
        <v>1346</v>
      </c>
      <c r="T381" s="120">
        <v>1</v>
      </c>
      <c r="U381" s="120" t="s">
        <v>122</v>
      </c>
      <c r="V381" s="120" t="str">
        <f t="shared" si="5"/>
        <v>Cichlidae, 1</v>
      </c>
      <c r="W381" s="120" t="s">
        <v>526</v>
      </c>
      <c r="X381" s="120">
        <v>84760</v>
      </c>
      <c r="Y381" s="123">
        <v>1255396</v>
      </c>
      <c r="Z381" s="120">
        <v>2006</v>
      </c>
      <c r="AA381" s="120" t="s">
        <v>2132</v>
      </c>
      <c r="AB381" s="120" t="s">
        <v>2133</v>
      </c>
      <c r="AC381" s="120" t="s">
        <v>2134</v>
      </c>
      <c r="AD381" s="121">
        <v>1</v>
      </c>
      <c r="AE381" s="121"/>
      <c r="AF381" s="120" t="s">
        <v>528</v>
      </c>
      <c r="AH381" s="120" t="s">
        <v>323</v>
      </c>
      <c r="AI381" s="120">
        <v>485</v>
      </c>
      <c r="AM381" s="120" t="s">
        <v>110</v>
      </c>
      <c r="AN381" s="120" t="s">
        <v>1491</v>
      </c>
      <c r="AO381" s="120" t="s">
        <v>525</v>
      </c>
      <c r="AP381" s="120" t="s">
        <v>119</v>
      </c>
      <c r="AQ381" s="120" t="s">
        <v>526</v>
      </c>
      <c r="AR381" s="120">
        <v>333415</v>
      </c>
      <c r="AT381" s="120">
        <v>1</v>
      </c>
      <c r="AY381" s="120" t="s">
        <v>122</v>
      </c>
      <c r="BE381" s="120" t="s">
        <v>158</v>
      </c>
      <c r="BG381" s="120">
        <v>1</v>
      </c>
      <c r="BL381" s="120" t="s">
        <v>1787</v>
      </c>
      <c r="BN381" s="120">
        <v>1</v>
      </c>
      <c r="BT381" s="121"/>
      <c r="BV381" s="121"/>
      <c r="CD381" s="121"/>
      <c r="CM381" s="120">
        <v>2</v>
      </c>
      <c r="CN381" s="120" t="s">
        <v>125</v>
      </c>
      <c r="CO381" s="120">
        <v>8.1999999999999993</v>
      </c>
      <c r="CU381" s="120" t="s">
        <v>126</v>
      </c>
      <c r="CV381" s="120" t="s">
        <v>1344</v>
      </c>
      <c r="CW381" s="120" t="s">
        <v>2135</v>
      </c>
    </row>
    <row r="382" spans="1:101" x14ac:dyDescent="0.3">
      <c r="A382" s="120" t="s">
        <v>1332</v>
      </c>
      <c r="B382" s="120" t="s">
        <v>1764</v>
      </c>
      <c r="C382" s="120" t="s">
        <v>1765</v>
      </c>
      <c r="D382" s="120" t="s">
        <v>1766</v>
      </c>
      <c r="E382" s="120" t="s">
        <v>1767</v>
      </c>
      <c r="F382" s="120" t="s">
        <v>1768</v>
      </c>
      <c r="G382" s="120" t="s">
        <v>143</v>
      </c>
      <c r="I382" s="121">
        <v>1</v>
      </c>
      <c r="M382" s="120" t="s">
        <v>528</v>
      </c>
      <c r="N382" s="120" t="s">
        <v>109</v>
      </c>
      <c r="O382" s="120">
        <v>63</v>
      </c>
      <c r="P382" s="120" t="s">
        <v>172</v>
      </c>
      <c r="Q382" s="120" t="s">
        <v>173</v>
      </c>
      <c r="R382" t="str">
        <f>IFERROR(VLOOKUP(S382,'[1]Effects Code'!$C:$D,2,FALSE), S382)</f>
        <v>Acetylcholinesterase</v>
      </c>
      <c r="S382" s="120" t="s">
        <v>174</v>
      </c>
      <c r="T382" s="120">
        <v>1</v>
      </c>
      <c r="U382" s="120" t="s">
        <v>122</v>
      </c>
      <c r="V382" s="120" t="str">
        <f t="shared" si="5"/>
        <v>Cichlidae, 1</v>
      </c>
      <c r="W382" s="120" t="s">
        <v>526</v>
      </c>
      <c r="X382" s="120">
        <v>84760</v>
      </c>
      <c r="Y382" s="123">
        <v>1255395</v>
      </c>
      <c r="Z382" s="120">
        <v>2006</v>
      </c>
      <c r="AA382" s="120" t="s">
        <v>2132</v>
      </c>
      <c r="AB382" s="120" t="s">
        <v>2133</v>
      </c>
      <c r="AC382" s="120" t="s">
        <v>2134</v>
      </c>
      <c r="AD382" s="121">
        <v>1</v>
      </c>
      <c r="AE382" s="121"/>
      <c r="AF382" s="120" t="s">
        <v>528</v>
      </c>
      <c r="AH382" s="120" t="s">
        <v>323</v>
      </c>
      <c r="AI382" s="120">
        <v>485</v>
      </c>
      <c r="AM382" s="120" t="s">
        <v>110</v>
      </c>
      <c r="AN382" s="120" t="s">
        <v>1491</v>
      </c>
      <c r="AO382" s="120" t="s">
        <v>525</v>
      </c>
      <c r="AP382" s="120" t="s">
        <v>119</v>
      </c>
      <c r="AQ382" s="120" t="s">
        <v>526</v>
      </c>
      <c r="AR382" s="120">
        <v>333415</v>
      </c>
      <c r="AT382" s="120">
        <v>1</v>
      </c>
      <c r="AY382" s="120" t="s">
        <v>122</v>
      </c>
      <c r="BE382" s="120" t="s">
        <v>158</v>
      </c>
      <c r="BG382" s="120">
        <v>1</v>
      </c>
      <c r="BL382" s="120" t="s">
        <v>1787</v>
      </c>
      <c r="BN382" s="120">
        <v>1</v>
      </c>
      <c r="BT382" s="121"/>
      <c r="BV382" s="121"/>
      <c r="CD382" s="121"/>
      <c r="CM382" s="120">
        <v>2</v>
      </c>
      <c r="CN382" s="120" t="s">
        <v>125</v>
      </c>
      <c r="CO382" s="120">
        <v>8.1999999999999993</v>
      </c>
      <c r="CU382" s="120" t="s">
        <v>126</v>
      </c>
      <c r="CV382" s="120" t="s">
        <v>1344</v>
      </c>
      <c r="CW382" s="120" t="s">
        <v>2136</v>
      </c>
    </row>
    <row r="383" spans="1:101" x14ac:dyDescent="0.3">
      <c r="A383" s="120" t="s">
        <v>1414</v>
      </c>
      <c r="B383" s="120" t="s">
        <v>1441</v>
      </c>
      <c r="C383" s="120" t="s">
        <v>1442</v>
      </c>
      <c r="D383" s="120" t="s">
        <v>1443</v>
      </c>
      <c r="E383" s="120" t="s">
        <v>1444</v>
      </c>
      <c r="F383" s="120" t="s">
        <v>1445</v>
      </c>
      <c r="G383" s="120" t="s">
        <v>157</v>
      </c>
      <c r="I383" s="120">
        <v>1</v>
      </c>
      <c r="J383" s="120" t="s">
        <v>143</v>
      </c>
      <c r="L383" s="120">
        <v>2</v>
      </c>
      <c r="M383" s="120" t="s">
        <v>528</v>
      </c>
      <c r="N383" s="120" t="s">
        <v>109</v>
      </c>
      <c r="O383" s="120">
        <v>22.4</v>
      </c>
      <c r="P383" s="120" t="s">
        <v>154</v>
      </c>
      <c r="Q383" s="120" t="s">
        <v>154</v>
      </c>
      <c r="R383" t="str">
        <f>IFERROR(VLOOKUP(S383,'[1]Effects Code'!$C:$D,2,FALSE), S383)</f>
        <v>Weight gain</v>
      </c>
      <c r="S383" s="120" t="s">
        <v>2137</v>
      </c>
      <c r="T383" s="120">
        <v>16</v>
      </c>
      <c r="U383" s="120" t="s">
        <v>122</v>
      </c>
      <c r="V383" s="120" t="str">
        <f t="shared" si="5"/>
        <v>Hylidae, 16</v>
      </c>
      <c r="W383" s="120" t="s">
        <v>526</v>
      </c>
      <c r="X383" s="120">
        <v>86767</v>
      </c>
      <c r="Y383" s="123">
        <v>1256419</v>
      </c>
      <c r="Z383" s="120">
        <v>2004</v>
      </c>
      <c r="AA383" s="120" t="s">
        <v>530</v>
      </c>
      <c r="AB383" s="120" t="s">
        <v>2138</v>
      </c>
      <c r="AC383" s="120" t="s">
        <v>2139</v>
      </c>
      <c r="AD383" s="120">
        <v>1</v>
      </c>
      <c r="AE383" s="120">
        <v>2</v>
      </c>
      <c r="AF383" s="120" t="s">
        <v>528</v>
      </c>
      <c r="AH383" s="120" t="s">
        <v>323</v>
      </c>
      <c r="AI383" s="120">
        <v>478</v>
      </c>
      <c r="AJ383" s="120">
        <v>25</v>
      </c>
      <c r="AK383" s="120" t="s">
        <v>1424</v>
      </c>
      <c r="AL383" s="120" t="s">
        <v>1446</v>
      </c>
      <c r="AM383" s="120" t="s">
        <v>110</v>
      </c>
      <c r="AN383" s="120" t="s">
        <v>1425</v>
      </c>
      <c r="AO383" s="120" t="s">
        <v>525</v>
      </c>
      <c r="AP383" s="120" t="s">
        <v>119</v>
      </c>
      <c r="AQ383" s="120" t="s">
        <v>526</v>
      </c>
      <c r="AR383" s="120">
        <v>333415</v>
      </c>
      <c r="AT383" s="120">
        <v>16</v>
      </c>
      <c r="AY383" s="120" t="s">
        <v>122</v>
      </c>
      <c r="BE383" s="120" t="s">
        <v>158</v>
      </c>
      <c r="BG383" s="120">
        <v>1</v>
      </c>
      <c r="BL383" s="120" t="s">
        <v>1787</v>
      </c>
      <c r="BN383" s="120">
        <v>1</v>
      </c>
      <c r="BX383" s="120">
        <v>2</v>
      </c>
      <c r="CD383" s="120">
        <v>2</v>
      </c>
      <c r="CM383" s="120">
        <v>2</v>
      </c>
      <c r="CN383" s="120" t="s">
        <v>125</v>
      </c>
      <c r="CO383" s="120">
        <v>8</v>
      </c>
      <c r="CU383" s="120" t="s">
        <v>126</v>
      </c>
      <c r="CV383" s="120" t="s">
        <v>1344</v>
      </c>
      <c r="CW383" s="120" t="s">
        <v>2140</v>
      </c>
    </row>
    <row r="384" spans="1:101" x14ac:dyDescent="0.3">
      <c r="A384" s="120" t="s">
        <v>1414</v>
      </c>
      <c r="B384" s="120" t="s">
        <v>1448</v>
      </c>
      <c r="C384" s="120" t="s">
        <v>1449</v>
      </c>
      <c r="D384" s="120" t="s">
        <v>1467</v>
      </c>
      <c r="E384" s="120" t="s">
        <v>1468</v>
      </c>
      <c r="F384" s="120" t="s">
        <v>1469</v>
      </c>
      <c r="G384" s="120" t="s">
        <v>143</v>
      </c>
      <c r="I384" s="120">
        <v>1</v>
      </c>
      <c r="L384" s="120"/>
      <c r="M384" s="120" t="s">
        <v>528</v>
      </c>
      <c r="N384" s="120" t="s">
        <v>109</v>
      </c>
      <c r="O384" s="120">
        <v>22.4</v>
      </c>
      <c r="P384" s="120" t="s">
        <v>154</v>
      </c>
      <c r="Q384" s="120" t="s">
        <v>154</v>
      </c>
      <c r="R384" t="str">
        <f>IFERROR(VLOOKUP(S384,'[1]Effects Code'!$C:$D,2,FALSE), S384)</f>
        <v>Weight gain</v>
      </c>
      <c r="S384" s="120" t="s">
        <v>2137</v>
      </c>
      <c r="T384" s="120">
        <v>16</v>
      </c>
      <c r="U384" s="120" t="s">
        <v>122</v>
      </c>
      <c r="V384" s="120" t="str">
        <f t="shared" si="5"/>
        <v>Ranidae, 16</v>
      </c>
      <c r="W384" s="120" t="s">
        <v>526</v>
      </c>
      <c r="X384" s="120">
        <v>86767</v>
      </c>
      <c r="Y384" s="123">
        <v>1256215</v>
      </c>
      <c r="Z384" s="120">
        <v>2004</v>
      </c>
      <c r="AA384" s="120" t="s">
        <v>530</v>
      </c>
      <c r="AB384" s="120" t="s">
        <v>2138</v>
      </c>
      <c r="AC384" s="120" t="s">
        <v>2139</v>
      </c>
      <c r="AD384" s="120">
        <v>1</v>
      </c>
      <c r="AF384" s="120" t="s">
        <v>528</v>
      </c>
      <c r="AH384" s="120" t="s">
        <v>323</v>
      </c>
      <c r="AI384" s="120">
        <v>1920</v>
      </c>
      <c r="AJ384" s="120">
        <v>25</v>
      </c>
      <c r="AK384" s="120" t="s">
        <v>1424</v>
      </c>
      <c r="AL384" s="120" t="s">
        <v>1446</v>
      </c>
      <c r="AM384" s="120" t="s">
        <v>110</v>
      </c>
      <c r="AN384" s="120" t="s">
        <v>1425</v>
      </c>
      <c r="AO384" s="120" t="s">
        <v>525</v>
      </c>
      <c r="AP384" s="120" t="s">
        <v>119</v>
      </c>
      <c r="AQ384" s="120" t="s">
        <v>526</v>
      </c>
      <c r="AR384" s="120">
        <v>333415</v>
      </c>
      <c r="AT384" s="120">
        <v>16</v>
      </c>
      <c r="AY384" s="120" t="s">
        <v>122</v>
      </c>
      <c r="BE384" s="120" t="s">
        <v>158</v>
      </c>
      <c r="BG384" s="120">
        <v>1</v>
      </c>
      <c r="BL384" s="120" t="s">
        <v>1787</v>
      </c>
      <c r="BN384" s="120">
        <v>1</v>
      </c>
      <c r="CM384" s="120">
        <v>2</v>
      </c>
      <c r="CN384" s="120" t="s">
        <v>125</v>
      </c>
      <c r="CO384" s="120">
        <v>8</v>
      </c>
      <c r="CU384" s="120" t="s">
        <v>126</v>
      </c>
      <c r="CV384" s="120" t="s">
        <v>1344</v>
      </c>
      <c r="CW384" s="120" t="s">
        <v>2141</v>
      </c>
    </row>
    <row r="385" spans="1:101" x14ac:dyDescent="0.3">
      <c r="A385" s="120" t="s">
        <v>1414</v>
      </c>
      <c r="B385" s="120" t="s">
        <v>1448</v>
      </c>
      <c r="C385" s="120" t="s">
        <v>1994</v>
      </c>
      <c r="D385" s="120" t="s">
        <v>2142</v>
      </c>
      <c r="E385" s="120" t="s">
        <v>2143</v>
      </c>
      <c r="F385" s="120" t="s">
        <v>2144</v>
      </c>
      <c r="G385" s="120" t="s">
        <v>157</v>
      </c>
      <c r="I385" s="120">
        <v>1</v>
      </c>
      <c r="J385" s="120" t="s">
        <v>143</v>
      </c>
      <c r="L385" s="120">
        <v>2</v>
      </c>
      <c r="M385" s="120" t="s">
        <v>528</v>
      </c>
      <c r="N385" s="120" t="s">
        <v>109</v>
      </c>
      <c r="O385" s="120">
        <v>22.4</v>
      </c>
      <c r="P385" s="120" t="s">
        <v>102</v>
      </c>
      <c r="Q385" s="120" t="s">
        <v>102</v>
      </c>
      <c r="R385" t="str">
        <f>IFERROR(VLOOKUP(S385,'[1]Effects Code'!$C:$D,2,FALSE), S385)</f>
        <v>Mortality</v>
      </c>
      <c r="S385" s="120" t="s">
        <v>184</v>
      </c>
      <c r="T385" s="120">
        <v>16</v>
      </c>
      <c r="U385" s="120" t="s">
        <v>122</v>
      </c>
      <c r="V385" s="120" t="str">
        <f t="shared" si="5"/>
        <v>Ranidae, 16</v>
      </c>
      <c r="W385" s="120" t="s">
        <v>526</v>
      </c>
      <c r="X385" s="120">
        <v>86767</v>
      </c>
      <c r="Y385" s="123">
        <v>1256226</v>
      </c>
      <c r="Z385" s="120">
        <v>2004</v>
      </c>
      <c r="AA385" s="120" t="s">
        <v>530</v>
      </c>
      <c r="AB385" s="120" t="s">
        <v>2138</v>
      </c>
      <c r="AC385" s="120" t="s">
        <v>2139</v>
      </c>
      <c r="AD385" s="120">
        <v>1</v>
      </c>
      <c r="AE385" s="120">
        <v>2</v>
      </c>
      <c r="AF385" s="120" t="s">
        <v>528</v>
      </c>
      <c r="AH385" s="120" t="s">
        <v>323</v>
      </c>
      <c r="AI385" s="120">
        <v>812</v>
      </c>
      <c r="AJ385" s="120">
        <v>25</v>
      </c>
      <c r="AK385" s="120" t="s">
        <v>1424</v>
      </c>
      <c r="AL385" s="120" t="s">
        <v>1446</v>
      </c>
      <c r="AM385" s="120" t="s">
        <v>110</v>
      </c>
      <c r="AN385" s="120" t="s">
        <v>1425</v>
      </c>
      <c r="AO385" s="120" t="s">
        <v>525</v>
      </c>
      <c r="AP385" s="120" t="s">
        <v>119</v>
      </c>
      <c r="AQ385" s="120" t="s">
        <v>526</v>
      </c>
      <c r="AR385" s="120">
        <v>333415</v>
      </c>
      <c r="AT385" s="120">
        <v>16</v>
      </c>
      <c r="AY385" s="120" t="s">
        <v>122</v>
      </c>
      <c r="BE385" s="120" t="s">
        <v>158</v>
      </c>
      <c r="BG385" s="120">
        <v>1</v>
      </c>
      <c r="BL385" s="120" t="s">
        <v>1787</v>
      </c>
      <c r="BN385" s="120">
        <v>1</v>
      </c>
      <c r="BX385" s="120">
        <v>2</v>
      </c>
      <c r="CD385" s="120">
        <v>2</v>
      </c>
      <c r="CM385" s="120">
        <v>2</v>
      </c>
      <c r="CN385" s="120" t="s">
        <v>125</v>
      </c>
      <c r="CO385" s="120">
        <v>8</v>
      </c>
      <c r="CU385" s="120" t="s">
        <v>126</v>
      </c>
      <c r="CV385" s="120" t="s">
        <v>1344</v>
      </c>
      <c r="CW385" s="120" t="s">
        <v>2145</v>
      </c>
    </row>
    <row r="386" spans="1:101" x14ac:dyDescent="0.3">
      <c r="A386" s="120" t="s">
        <v>1414</v>
      </c>
      <c r="B386" s="120" t="s">
        <v>2146</v>
      </c>
      <c r="C386" s="120" t="s">
        <v>2147</v>
      </c>
      <c r="D386" s="120" t="s">
        <v>2148</v>
      </c>
      <c r="E386" s="120" t="s">
        <v>2149</v>
      </c>
      <c r="F386" s="120" t="s">
        <v>2150</v>
      </c>
      <c r="G386" s="120" t="s">
        <v>157</v>
      </c>
      <c r="I386" s="120">
        <v>1</v>
      </c>
      <c r="J386" s="120" t="s">
        <v>143</v>
      </c>
      <c r="L386" s="120">
        <v>2</v>
      </c>
      <c r="M386" s="120" t="s">
        <v>528</v>
      </c>
      <c r="N386" s="120" t="s">
        <v>109</v>
      </c>
      <c r="O386" s="120">
        <v>22.4</v>
      </c>
      <c r="P386" s="120" t="s">
        <v>154</v>
      </c>
      <c r="Q386" s="120" t="s">
        <v>154</v>
      </c>
      <c r="R386" t="str">
        <f>IFERROR(VLOOKUP(S386,'[1]Effects Code'!$C:$D,2,FALSE), S386)</f>
        <v>Weight gain</v>
      </c>
      <c r="S386" s="120" t="s">
        <v>2137</v>
      </c>
      <c r="T386" s="120">
        <v>16</v>
      </c>
      <c r="U386" s="120" t="s">
        <v>122</v>
      </c>
      <c r="V386" s="120" t="str">
        <f t="shared" si="5"/>
        <v>Bufonidae, 16</v>
      </c>
      <c r="W386" s="120" t="s">
        <v>526</v>
      </c>
      <c r="X386" s="120">
        <v>86767</v>
      </c>
      <c r="Y386" s="123">
        <v>1256198</v>
      </c>
      <c r="Z386" s="120">
        <v>2004</v>
      </c>
      <c r="AA386" s="120" t="s">
        <v>530</v>
      </c>
      <c r="AB386" s="120" t="s">
        <v>2138</v>
      </c>
      <c r="AC386" s="120" t="s">
        <v>2139</v>
      </c>
      <c r="AD386" s="120">
        <v>1</v>
      </c>
      <c r="AE386" s="120">
        <v>2</v>
      </c>
      <c r="AF386" s="120" t="s">
        <v>528</v>
      </c>
      <c r="AH386" s="120" t="s">
        <v>323</v>
      </c>
      <c r="AI386" s="120">
        <v>765</v>
      </c>
      <c r="AJ386" s="120">
        <v>25</v>
      </c>
      <c r="AK386" s="120" t="s">
        <v>1424</v>
      </c>
      <c r="AL386" s="120" t="s">
        <v>1446</v>
      </c>
      <c r="AM386" s="120" t="s">
        <v>110</v>
      </c>
      <c r="AN386" s="120" t="s">
        <v>1425</v>
      </c>
      <c r="AO386" s="120" t="s">
        <v>525</v>
      </c>
      <c r="AP386" s="120" t="s">
        <v>119</v>
      </c>
      <c r="AQ386" s="120" t="s">
        <v>526</v>
      </c>
      <c r="AR386" s="120">
        <v>333415</v>
      </c>
      <c r="AT386" s="120">
        <v>16</v>
      </c>
      <c r="AY386" s="120" t="s">
        <v>122</v>
      </c>
      <c r="BE386" s="120" t="s">
        <v>158</v>
      </c>
      <c r="BG386" s="120">
        <v>1</v>
      </c>
      <c r="BL386" s="120" t="s">
        <v>1787</v>
      </c>
      <c r="BN386" s="120">
        <v>1</v>
      </c>
      <c r="BX386" s="120">
        <v>2</v>
      </c>
      <c r="CD386" s="120">
        <v>2</v>
      </c>
      <c r="CM386" s="120">
        <v>2</v>
      </c>
      <c r="CN386" s="120" t="s">
        <v>125</v>
      </c>
      <c r="CO386" s="120">
        <v>8</v>
      </c>
      <c r="CU386" s="120" t="s">
        <v>126</v>
      </c>
      <c r="CV386" s="120" t="s">
        <v>1344</v>
      </c>
      <c r="CW386" s="120" t="s">
        <v>2151</v>
      </c>
    </row>
    <row r="387" spans="1:101" x14ac:dyDescent="0.3">
      <c r="A387" s="120" t="s">
        <v>1414</v>
      </c>
      <c r="B387" s="120" t="s">
        <v>1448</v>
      </c>
      <c r="C387" s="120" t="s">
        <v>1449</v>
      </c>
      <c r="D387" s="120" t="s">
        <v>1467</v>
      </c>
      <c r="E387" s="120" t="s">
        <v>1468</v>
      </c>
      <c r="F387" s="120" t="s">
        <v>1469</v>
      </c>
      <c r="G387" s="120" t="s">
        <v>143</v>
      </c>
      <c r="I387" s="120">
        <v>1</v>
      </c>
      <c r="L387" s="120"/>
      <c r="M387" s="120" t="s">
        <v>528</v>
      </c>
      <c r="N387" s="120" t="s">
        <v>109</v>
      </c>
      <c r="O387" s="120">
        <v>22.4</v>
      </c>
      <c r="P387" s="120" t="s">
        <v>102</v>
      </c>
      <c r="Q387" s="120" t="s">
        <v>102</v>
      </c>
      <c r="R387" t="str">
        <f>IFERROR(VLOOKUP(S387,'[1]Effects Code'!$C:$D,2,FALSE), S387)</f>
        <v>Survival</v>
      </c>
      <c r="S387" s="120" t="s">
        <v>233</v>
      </c>
      <c r="T387" s="120">
        <v>16</v>
      </c>
      <c r="U387" s="120" t="s">
        <v>122</v>
      </c>
      <c r="V387" s="120" t="str">
        <f t="shared" ref="V387:V450" si="6">CONCATENATE(B387,", ",T387)</f>
        <v>Ranidae, 16</v>
      </c>
      <c r="W387" s="120" t="s">
        <v>526</v>
      </c>
      <c r="X387" s="120">
        <v>86767</v>
      </c>
      <c r="Y387" s="123">
        <v>1256219</v>
      </c>
      <c r="Z387" s="120">
        <v>2004</v>
      </c>
      <c r="AA387" s="120" t="s">
        <v>530</v>
      </c>
      <c r="AB387" s="120" t="s">
        <v>2138</v>
      </c>
      <c r="AC387" s="120" t="s">
        <v>2139</v>
      </c>
      <c r="AD387" s="120">
        <v>1</v>
      </c>
      <c r="AF387" s="120" t="s">
        <v>528</v>
      </c>
      <c r="AH387" s="120" t="s">
        <v>323</v>
      </c>
      <c r="AI387" s="120">
        <v>1920</v>
      </c>
      <c r="AJ387" s="120">
        <v>25</v>
      </c>
      <c r="AK387" s="120" t="s">
        <v>1424</v>
      </c>
      <c r="AL387" s="120" t="s">
        <v>1446</v>
      </c>
      <c r="AM387" s="120" t="s">
        <v>110</v>
      </c>
      <c r="AN387" s="120" t="s">
        <v>1425</v>
      </c>
      <c r="AO387" s="120" t="s">
        <v>525</v>
      </c>
      <c r="AP387" s="120" t="s">
        <v>119</v>
      </c>
      <c r="AQ387" s="120" t="s">
        <v>526</v>
      </c>
      <c r="AR387" s="120">
        <v>333415</v>
      </c>
      <c r="AT387" s="120">
        <v>16</v>
      </c>
      <c r="AY387" s="120" t="s">
        <v>122</v>
      </c>
      <c r="BE387" s="120" t="s">
        <v>158</v>
      </c>
      <c r="BG387" s="120">
        <v>1</v>
      </c>
      <c r="BL387" s="120" t="s">
        <v>1787</v>
      </c>
      <c r="BN387" s="120">
        <v>1</v>
      </c>
      <c r="CM387" s="120">
        <v>2</v>
      </c>
      <c r="CN387" s="120" t="s">
        <v>125</v>
      </c>
      <c r="CO387" s="120">
        <v>8</v>
      </c>
      <c r="CU387" s="120" t="s">
        <v>126</v>
      </c>
      <c r="CV387" s="120" t="s">
        <v>1344</v>
      </c>
      <c r="CW387" s="120" t="s">
        <v>2141</v>
      </c>
    </row>
    <row r="388" spans="1:101" x14ac:dyDescent="0.3">
      <c r="A388" s="120" t="s">
        <v>1414</v>
      </c>
      <c r="B388" s="120" t="s">
        <v>1448</v>
      </c>
      <c r="C388" s="120" t="s">
        <v>1994</v>
      </c>
      <c r="D388" s="120" t="s">
        <v>2142</v>
      </c>
      <c r="E388" s="120" t="s">
        <v>2143</v>
      </c>
      <c r="F388" s="120" t="s">
        <v>2144</v>
      </c>
      <c r="G388" s="120" t="s">
        <v>143</v>
      </c>
      <c r="I388" s="120">
        <v>1</v>
      </c>
      <c r="L388" s="120"/>
      <c r="M388" s="120" t="s">
        <v>528</v>
      </c>
      <c r="N388" s="120" t="s">
        <v>109</v>
      </c>
      <c r="O388" s="120">
        <v>22.4</v>
      </c>
      <c r="P388" s="120" t="s">
        <v>154</v>
      </c>
      <c r="Q388" s="120" t="s">
        <v>154</v>
      </c>
      <c r="R388" t="str">
        <f>IFERROR(VLOOKUP(S388,'[1]Effects Code'!$C:$D,2,FALSE), S388)</f>
        <v>Weight gain</v>
      </c>
      <c r="S388" s="120" t="s">
        <v>2137</v>
      </c>
      <c r="T388" s="120">
        <v>16</v>
      </c>
      <c r="U388" s="120" t="s">
        <v>122</v>
      </c>
      <c r="V388" s="120" t="str">
        <f t="shared" si="6"/>
        <v>Ranidae, 16</v>
      </c>
      <c r="W388" s="120" t="s">
        <v>526</v>
      </c>
      <c r="X388" s="120">
        <v>86767</v>
      </c>
      <c r="Y388" s="123">
        <v>1256826</v>
      </c>
      <c r="Z388" s="120">
        <v>2004</v>
      </c>
      <c r="AA388" s="120" t="s">
        <v>530</v>
      </c>
      <c r="AB388" s="120" t="s">
        <v>2138</v>
      </c>
      <c r="AC388" s="120" t="s">
        <v>2139</v>
      </c>
      <c r="AD388" s="120">
        <v>1</v>
      </c>
      <c r="AF388" s="120" t="s">
        <v>528</v>
      </c>
      <c r="AH388" s="120" t="s">
        <v>323</v>
      </c>
      <c r="AI388" s="120">
        <v>812</v>
      </c>
      <c r="AJ388" s="120">
        <v>25</v>
      </c>
      <c r="AK388" s="120" t="s">
        <v>1424</v>
      </c>
      <c r="AL388" s="120" t="s">
        <v>1446</v>
      </c>
      <c r="AM388" s="120" t="s">
        <v>110</v>
      </c>
      <c r="AN388" s="120" t="s">
        <v>1425</v>
      </c>
      <c r="AO388" s="120" t="s">
        <v>525</v>
      </c>
      <c r="AP388" s="120" t="s">
        <v>119</v>
      </c>
      <c r="AQ388" s="120" t="s">
        <v>526</v>
      </c>
      <c r="AR388" s="120">
        <v>333415</v>
      </c>
      <c r="AT388" s="120">
        <v>16</v>
      </c>
      <c r="AY388" s="120" t="s">
        <v>122</v>
      </c>
      <c r="BE388" s="120" t="s">
        <v>158</v>
      </c>
      <c r="BG388" s="120">
        <v>1</v>
      </c>
      <c r="BL388" s="120" t="s">
        <v>1787</v>
      </c>
      <c r="BN388" s="120">
        <v>1</v>
      </c>
      <c r="CM388" s="120">
        <v>2</v>
      </c>
      <c r="CN388" s="120" t="s">
        <v>125</v>
      </c>
      <c r="CO388" s="120">
        <v>8</v>
      </c>
      <c r="CU388" s="120" t="s">
        <v>126</v>
      </c>
      <c r="CV388" s="120" t="s">
        <v>1344</v>
      </c>
      <c r="CW388" s="120" t="s">
        <v>2145</v>
      </c>
    </row>
    <row r="389" spans="1:101" x14ac:dyDescent="0.3">
      <c r="A389" s="120" t="s">
        <v>1332</v>
      </c>
      <c r="B389" s="120" t="s">
        <v>1333</v>
      </c>
      <c r="C389" s="120" t="s">
        <v>2041</v>
      </c>
      <c r="D389" s="120" t="s">
        <v>2042</v>
      </c>
      <c r="E389" s="120" t="s">
        <v>2043</v>
      </c>
      <c r="F389" s="120" t="s">
        <v>2044</v>
      </c>
      <c r="G389" s="120" t="s">
        <v>143</v>
      </c>
      <c r="I389" s="120">
        <v>1</v>
      </c>
      <c r="L389" s="120"/>
      <c r="M389" s="120" t="s">
        <v>528</v>
      </c>
      <c r="N389" s="120" t="s">
        <v>109</v>
      </c>
      <c r="O389" s="120">
        <v>100</v>
      </c>
      <c r="P389" s="120" t="s">
        <v>172</v>
      </c>
      <c r="Q389" s="120" t="s">
        <v>173</v>
      </c>
      <c r="R389" t="str">
        <f>IFERROR(VLOOKUP(S389,'[1]Effects Code'!$C:$D,2,FALSE), S389)</f>
        <v>Lysozyme activity</v>
      </c>
      <c r="S389" s="120" t="s">
        <v>2152</v>
      </c>
      <c r="T389" s="120">
        <v>1</v>
      </c>
      <c r="U389" s="120" t="s">
        <v>122</v>
      </c>
      <c r="V389" s="120" t="str">
        <f t="shared" si="6"/>
        <v>Cyprinidae, 1</v>
      </c>
      <c r="W389" s="120" t="s">
        <v>526</v>
      </c>
      <c r="X389" s="120">
        <v>88488</v>
      </c>
      <c r="Y389" s="123">
        <v>1256253</v>
      </c>
      <c r="Z389" s="120">
        <v>2004</v>
      </c>
      <c r="AA389" s="120" t="s">
        <v>2153</v>
      </c>
      <c r="AB389" s="120" t="s">
        <v>2154</v>
      </c>
      <c r="AC389" s="120" t="s">
        <v>2155</v>
      </c>
      <c r="AD389" s="120">
        <v>1</v>
      </c>
      <c r="AF389" s="120" t="s">
        <v>528</v>
      </c>
      <c r="AI389" s="120">
        <v>201</v>
      </c>
      <c r="AM389" s="120" t="s">
        <v>110</v>
      </c>
      <c r="AN389" s="120" t="s">
        <v>1342</v>
      </c>
      <c r="AO389" s="120" t="s">
        <v>525</v>
      </c>
      <c r="AP389" s="120" t="s">
        <v>119</v>
      </c>
      <c r="AQ389" s="120" t="s">
        <v>526</v>
      </c>
      <c r="AR389" s="120">
        <v>333415</v>
      </c>
      <c r="AS389" s="120" t="s">
        <v>260</v>
      </c>
      <c r="AT389" s="120">
        <v>1</v>
      </c>
      <c r="AY389" s="120" t="s">
        <v>122</v>
      </c>
      <c r="AZ389" s="120" t="s">
        <v>260</v>
      </c>
      <c r="BE389" s="120" t="s">
        <v>123</v>
      </c>
      <c r="BG389" s="120">
        <v>1</v>
      </c>
      <c r="BL389" s="120" t="s">
        <v>124</v>
      </c>
      <c r="BN389" s="120">
        <v>1</v>
      </c>
      <c r="CM389" s="120">
        <v>3</v>
      </c>
      <c r="CN389" s="120" t="s">
        <v>125</v>
      </c>
      <c r="CO389" s="120" t="s">
        <v>2156</v>
      </c>
      <c r="CU389" s="120" t="s">
        <v>126</v>
      </c>
      <c r="CV389" s="120" t="s">
        <v>545</v>
      </c>
      <c r="CW389" s="120" t="s">
        <v>2157</v>
      </c>
    </row>
    <row r="390" spans="1:101" x14ac:dyDescent="0.3">
      <c r="A390" s="120" t="s">
        <v>1332</v>
      </c>
      <c r="B390" s="120" t="s">
        <v>1333</v>
      </c>
      <c r="C390" s="120" t="s">
        <v>1401</v>
      </c>
      <c r="D390" s="120" t="s">
        <v>1402</v>
      </c>
      <c r="E390" s="120" t="s">
        <v>1403</v>
      </c>
      <c r="F390" s="120" t="s">
        <v>1404</v>
      </c>
      <c r="G390" s="120" t="s">
        <v>157</v>
      </c>
      <c r="I390" s="121">
        <v>1</v>
      </c>
      <c r="J390" s="120" t="s">
        <v>143</v>
      </c>
      <c r="L390" s="120">
        <v>2</v>
      </c>
      <c r="M390" s="120" t="s">
        <v>528</v>
      </c>
      <c r="N390" s="120" t="s">
        <v>109</v>
      </c>
      <c r="O390" s="120">
        <v>100</v>
      </c>
      <c r="P390" s="120" t="s">
        <v>102</v>
      </c>
      <c r="Q390" s="120" t="s">
        <v>102</v>
      </c>
      <c r="R390" t="str">
        <f>IFERROR(VLOOKUP(S390,'[1]Effects Code'!$C:$D,2,FALSE), S390)</f>
        <v>Mortality</v>
      </c>
      <c r="S390" s="120" t="s">
        <v>184</v>
      </c>
      <c r="T390" s="120">
        <v>3</v>
      </c>
      <c r="U390" s="120" t="s">
        <v>122</v>
      </c>
      <c r="V390" s="120" t="str">
        <f t="shared" si="6"/>
        <v>Cyprinidae, 3</v>
      </c>
      <c r="W390" s="120" t="s">
        <v>526</v>
      </c>
      <c r="X390" s="120">
        <v>100782</v>
      </c>
      <c r="Y390" s="123">
        <v>1270229</v>
      </c>
      <c r="Z390" s="120">
        <v>2008</v>
      </c>
      <c r="AA390" s="120" t="s">
        <v>2008</v>
      </c>
      <c r="AB390" s="120" t="s">
        <v>2009</v>
      </c>
      <c r="AC390" s="120" t="s">
        <v>2010</v>
      </c>
      <c r="AD390" s="121">
        <v>1</v>
      </c>
      <c r="AE390" s="120">
        <v>2</v>
      </c>
      <c r="AF390" s="120" t="s">
        <v>528</v>
      </c>
      <c r="AI390" s="120">
        <v>5156</v>
      </c>
      <c r="AJ390" s="120">
        <v>90</v>
      </c>
      <c r="AK390" s="120" t="s">
        <v>2015</v>
      </c>
      <c r="AL390" s="120" t="s">
        <v>230</v>
      </c>
      <c r="AM390" s="120" t="s">
        <v>110</v>
      </c>
      <c r="AN390" s="120" t="s">
        <v>1342</v>
      </c>
      <c r="AO390" s="120" t="s">
        <v>525</v>
      </c>
      <c r="AP390" s="120" t="s">
        <v>119</v>
      </c>
      <c r="AQ390" s="120" t="s">
        <v>526</v>
      </c>
      <c r="AR390" s="120">
        <v>333415</v>
      </c>
      <c r="AT390" s="120">
        <v>72</v>
      </c>
      <c r="AY390" s="120" t="s">
        <v>276</v>
      </c>
      <c r="BE390" s="120" t="s">
        <v>123</v>
      </c>
      <c r="BG390" s="120">
        <v>1000</v>
      </c>
      <c r="BL390" s="120" t="s">
        <v>544</v>
      </c>
      <c r="BN390" s="120">
        <v>1000</v>
      </c>
      <c r="BX390" s="120">
        <v>2000</v>
      </c>
      <c r="CD390" s="120">
        <v>2000</v>
      </c>
      <c r="CM390" s="120">
        <v>5</v>
      </c>
      <c r="CN390" s="120" t="s">
        <v>125</v>
      </c>
      <c r="CO390" s="120" t="s">
        <v>2012</v>
      </c>
      <c r="CU390" s="120" t="s">
        <v>126</v>
      </c>
      <c r="CV390" s="120" t="s">
        <v>1344</v>
      </c>
      <c r="CW390" s="120" t="s">
        <v>2158</v>
      </c>
    </row>
    <row r="391" spans="1:101" x14ac:dyDescent="0.3">
      <c r="A391" s="120" t="s">
        <v>1332</v>
      </c>
      <c r="B391" s="120" t="s">
        <v>1333</v>
      </c>
      <c r="C391" s="120" t="s">
        <v>1401</v>
      </c>
      <c r="D391" s="120" t="s">
        <v>1402</v>
      </c>
      <c r="E391" s="120" t="s">
        <v>1403</v>
      </c>
      <c r="F391" s="120" t="s">
        <v>1404</v>
      </c>
      <c r="G391" s="120" t="s">
        <v>157</v>
      </c>
      <c r="I391" s="121">
        <v>1</v>
      </c>
      <c r="J391" s="120" t="s">
        <v>143</v>
      </c>
      <c r="L391" s="120">
        <v>2</v>
      </c>
      <c r="M391" s="120" t="s">
        <v>528</v>
      </c>
      <c r="N391" s="120" t="s">
        <v>109</v>
      </c>
      <c r="O391" s="120">
        <v>100</v>
      </c>
      <c r="P391" s="120" t="s">
        <v>102</v>
      </c>
      <c r="Q391" s="120" t="s">
        <v>102</v>
      </c>
      <c r="R391" t="str">
        <f>IFERROR(VLOOKUP(S391,'[1]Effects Code'!$C:$D,2,FALSE), S391)</f>
        <v>Mortality</v>
      </c>
      <c r="S391" s="120" t="s">
        <v>184</v>
      </c>
      <c r="T391" s="120">
        <v>4</v>
      </c>
      <c r="U391" s="120" t="s">
        <v>122</v>
      </c>
      <c r="V391" s="120" t="str">
        <f t="shared" si="6"/>
        <v>Cyprinidae, 4</v>
      </c>
      <c r="W391" s="120" t="s">
        <v>526</v>
      </c>
      <c r="X391" s="120">
        <v>100782</v>
      </c>
      <c r="Y391" s="123">
        <v>1270228</v>
      </c>
      <c r="Z391" s="120">
        <v>2008</v>
      </c>
      <c r="AA391" s="120" t="s">
        <v>2008</v>
      </c>
      <c r="AB391" s="120" t="s">
        <v>2009</v>
      </c>
      <c r="AC391" s="120" t="s">
        <v>2010</v>
      </c>
      <c r="AD391" s="121">
        <v>1</v>
      </c>
      <c r="AE391" s="120">
        <v>2</v>
      </c>
      <c r="AF391" s="120" t="s">
        <v>528</v>
      </c>
      <c r="AI391" s="120">
        <v>5156</v>
      </c>
      <c r="AJ391" s="120">
        <v>90</v>
      </c>
      <c r="AK391" s="120" t="s">
        <v>2015</v>
      </c>
      <c r="AL391" s="120" t="s">
        <v>230</v>
      </c>
      <c r="AM391" s="120" t="s">
        <v>110</v>
      </c>
      <c r="AN391" s="120" t="s">
        <v>1342</v>
      </c>
      <c r="AO391" s="120" t="s">
        <v>525</v>
      </c>
      <c r="AP391" s="120" t="s">
        <v>119</v>
      </c>
      <c r="AQ391" s="120" t="s">
        <v>526</v>
      </c>
      <c r="AR391" s="120">
        <v>333415</v>
      </c>
      <c r="AT391" s="120">
        <v>96</v>
      </c>
      <c r="AY391" s="120" t="s">
        <v>276</v>
      </c>
      <c r="BE391" s="120" t="s">
        <v>123</v>
      </c>
      <c r="BG391" s="120">
        <v>1000</v>
      </c>
      <c r="BL391" s="120" t="s">
        <v>544</v>
      </c>
      <c r="BN391" s="120">
        <v>1000</v>
      </c>
      <c r="BX391" s="120">
        <v>2000</v>
      </c>
      <c r="CD391" s="120">
        <v>2000</v>
      </c>
      <c r="CM391" s="120">
        <v>5</v>
      </c>
      <c r="CN391" s="120" t="s">
        <v>125</v>
      </c>
      <c r="CO391" s="120" t="s">
        <v>2012</v>
      </c>
      <c r="CU391" s="120" t="s">
        <v>126</v>
      </c>
      <c r="CV391" s="120" t="s">
        <v>1344</v>
      </c>
      <c r="CW391" s="120" t="s">
        <v>2159</v>
      </c>
    </row>
    <row r="392" spans="1:101" x14ac:dyDescent="0.3">
      <c r="A392" s="120" t="s">
        <v>1332</v>
      </c>
      <c r="B392" s="120" t="s">
        <v>1333</v>
      </c>
      <c r="C392" s="120" t="s">
        <v>1401</v>
      </c>
      <c r="D392" s="120" t="s">
        <v>1402</v>
      </c>
      <c r="E392" s="120" t="s">
        <v>1403</v>
      </c>
      <c r="F392" s="120" t="s">
        <v>1404</v>
      </c>
      <c r="G392" s="120" t="s">
        <v>157</v>
      </c>
      <c r="I392" s="121">
        <v>1</v>
      </c>
      <c r="J392" s="120" t="s">
        <v>143</v>
      </c>
      <c r="L392" s="121">
        <v>2</v>
      </c>
      <c r="M392" s="120" t="s">
        <v>528</v>
      </c>
      <c r="N392" s="120" t="s">
        <v>109</v>
      </c>
      <c r="O392" s="120">
        <v>100</v>
      </c>
      <c r="P392" s="120" t="s">
        <v>102</v>
      </c>
      <c r="Q392" s="120" t="s">
        <v>102</v>
      </c>
      <c r="R392" t="str">
        <f>IFERROR(VLOOKUP(S392,'[1]Effects Code'!$C:$D,2,FALSE), S392)</f>
        <v>Mortality</v>
      </c>
      <c r="S392" s="120" t="s">
        <v>184</v>
      </c>
      <c r="T392" s="120">
        <v>10</v>
      </c>
      <c r="U392" s="120" t="s">
        <v>122</v>
      </c>
      <c r="V392" s="120" t="str">
        <f t="shared" si="6"/>
        <v>Cyprinidae, 10</v>
      </c>
      <c r="W392" s="120" t="s">
        <v>526</v>
      </c>
      <c r="X392" s="120">
        <v>119392</v>
      </c>
      <c r="Y392" s="123">
        <v>1338728</v>
      </c>
      <c r="Z392" s="120">
        <v>2009</v>
      </c>
      <c r="AA392" s="120" t="s">
        <v>1668</v>
      </c>
      <c r="AB392" s="120" t="s">
        <v>1669</v>
      </c>
      <c r="AC392" s="120" t="s">
        <v>1670</v>
      </c>
      <c r="AD392" s="121">
        <v>1</v>
      </c>
      <c r="AE392" s="121">
        <v>2</v>
      </c>
      <c r="AF392" s="120" t="s">
        <v>528</v>
      </c>
      <c r="AG392" s="120" t="s">
        <v>1671</v>
      </c>
      <c r="AI392" s="120">
        <v>5156</v>
      </c>
      <c r="AL392" s="120" t="s">
        <v>148</v>
      </c>
      <c r="AM392" s="120" t="s">
        <v>110</v>
      </c>
      <c r="AN392" s="120" t="s">
        <v>1342</v>
      </c>
      <c r="AO392" s="120" t="s">
        <v>525</v>
      </c>
      <c r="AP392" s="120" t="s">
        <v>119</v>
      </c>
      <c r="AQ392" s="120" t="s">
        <v>526</v>
      </c>
      <c r="AR392" s="120">
        <v>333415</v>
      </c>
      <c r="AT392" s="120">
        <v>10</v>
      </c>
      <c r="AY392" s="120" t="s">
        <v>122</v>
      </c>
      <c r="BE392" s="120" t="s">
        <v>123</v>
      </c>
      <c r="BG392" s="120">
        <v>1</v>
      </c>
      <c r="BL392" s="120" t="s">
        <v>528</v>
      </c>
      <c r="BN392" s="121">
        <v>1</v>
      </c>
      <c r="BX392" s="120">
        <v>2</v>
      </c>
      <c r="CD392" s="121">
        <v>2</v>
      </c>
      <c r="CM392" s="120">
        <v>7</v>
      </c>
      <c r="CN392" s="120" t="s">
        <v>125</v>
      </c>
      <c r="CU392" s="120" t="s">
        <v>126</v>
      </c>
      <c r="CV392" s="120" t="s">
        <v>545</v>
      </c>
      <c r="CW392" s="120" t="s">
        <v>2022</v>
      </c>
    </row>
    <row r="393" spans="1:101" x14ac:dyDescent="0.3">
      <c r="A393" s="120" t="s">
        <v>1332</v>
      </c>
      <c r="B393" s="120" t="s">
        <v>1333</v>
      </c>
      <c r="C393" s="120" t="s">
        <v>1401</v>
      </c>
      <c r="D393" s="120" t="s">
        <v>1402</v>
      </c>
      <c r="E393" s="120" t="s">
        <v>1403</v>
      </c>
      <c r="F393" s="120" t="s">
        <v>1404</v>
      </c>
      <c r="G393" s="120" t="s">
        <v>157</v>
      </c>
      <c r="I393" s="121">
        <v>1</v>
      </c>
      <c r="J393" s="120" t="s">
        <v>143</v>
      </c>
      <c r="L393" s="121">
        <v>2</v>
      </c>
      <c r="M393" s="120" t="s">
        <v>528</v>
      </c>
      <c r="N393" s="120" t="s">
        <v>109</v>
      </c>
      <c r="O393" s="120">
        <v>100</v>
      </c>
      <c r="P393" s="120" t="s">
        <v>245</v>
      </c>
      <c r="Q393" s="120" t="s">
        <v>245</v>
      </c>
      <c r="R393" t="str">
        <f>IFERROR(VLOOKUP(S393,'[1]Effects Code'!$C:$D,2,FALSE), S393)</f>
        <v>Movements, number of</v>
      </c>
      <c r="S393" s="120" t="s">
        <v>2160</v>
      </c>
      <c r="T393" s="120">
        <v>5</v>
      </c>
      <c r="U393" s="120" t="s">
        <v>122</v>
      </c>
      <c r="V393" s="120" t="str">
        <f t="shared" si="6"/>
        <v>Cyprinidae, 5</v>
      </c>
      <c r="W393" s="120" t="s">
        <v>526</v>
      </c>
      <c r="X393" s="120">
        <v>119392</v>
      </c>
      <c r="Y393" s="123">
        <v>1338726</v>
      </c>
      <c r="Z393" s="120">
        <v>2009</v>
      </c>
      <c r="AA393" s="120" t="s">
        <v>1668</v>
      </c>
      <c r="AB393" s="120" t="s">
        <v>1669</v>
      </c>
      <c r="AC393" s="120" t="s">
        <v>1670</v>
      </c>
      <c r="AD393" s="121">
        <v>1</v>
      </c>
      <c r="AE393" s="121">
        <v>2</v>
      </c>
      <c r="AF393" s="120" t="s">
        <v>528</v>
      </c>
      <c r="AG393" s="120" t="s">
        <v>1671</v>
      </c>
      <c r="AI393" s="120">
        <v>5156</v>
      </c>
      <c r="AL393" s="120" t="s">
        <v>148</v>
      </c>
      <c r="AM393" s="120" t="s">
        <v>110</v>
      </c>
      <c r="AN393" s="120" t="s">
        <v>1342</v>
      </c>
      <c r="AO393" s="120" t="s">
        <v>525</v>
      </c>
      <c r="AP393" s="120" t="s">
        <v>119</v>
      </c>
      <c r="AQ393" s="120" t="s">
        <v>526</v>
      </c>
      <c r="AR393" s="120">
        <v>333415</v>
      </c>
      <c r="AT393" s="120">
        <v>5</v>
      </c>
      <c r="AY393" s="120" t="s">
        <v>122</v>
      </c>
      <c r="BE393" s="120" t="s">
        <v>123</v>
      </c>
      <c r="BG393" s="120">
        <v>1</v>
      </c>
      <c r="BL393" s="120" t="s">
        <v>528</v>
      </c>
      <c r="BN393" s="121">
        <v>1</v>
      </c>
      <c r="BX393" s="120">
        <v>2</v>
      </c>
      <c r="CD393" s="121">
        <v>2</v>
      </c>
      <c r="CM393" s="120">
        <v>7</v>
      </c>
      <c r="CN393" s="120" t="s">
        <v>125</v>
      </c>
      <c r="CU393" s="120" t="s">
        <v>126</v>
      </c>
      <c r="CV393" s="120" t="s">
        <v>545</v>
      </c>
      <c r="CW393" s="120" t="s">
        <v>2161</v>
      </c>
    </row>
    <row r="394" spans="1:101" x14ac:dyDescent="0.3">
      <c r="A394" s="120" t="s">
        <v>1332</v>
      </c>
      <c r="B394" s="120" t="s">
        <v>1333</v>
      </c>
      <c r="C394" s="120" t="s">
        <v>1401</v>
      </c>
      <c r="D394" s="120" t="s">
        <v>1402</v>
      </c>
      <c r="E394" s="120" t="s">
        <v>1403</v>
      </c>
      <c r="F394" s="120" t="s">
        <v>1404</v>
      </c>
      <c r="G394" s="120" t="s">
        <v>157</v>
      </c>
      <c r="I394" s="121">
        <v>1</v>
      </c>
      <c r="J394" s="120" t="s">
        <v>143</v>
      </c>
      <c r="L394" s="121">
        <v>2</v>
      </c>
      <c r="M394" s="120" t="s">
        <v>528</v>
      </c>
      <c r="N394" s="120" t="s">
        <v>109</v>
      </c>
      <c r="O394" s="120">
        <v>100</v>
      </c>
      <c r="P394" s="120" t="s">
        <v>154</v>
      </c>
      <c r="Q394" s="120" t="s">
        <v>300</v>
      </c>
      <c r="R394" t="str">
        <f>IFERROR(VLOOKUP(S394,'[1]Effects Code'!$C:$D,2,FALSE), S394)</f>
        <v>Deformation</v>
      </c>
      <c r="S394" s="120" t="s">
        <v>1500</v>
      </c>
      <c r="T394" s="120">
        <v>4</v>
      </c>
      <c r="U394" s="120" t="s">
        <v>122</v>
      </c>
      <c r="V394" s="120" t="str">
        <f t="shared" si="6"/>
        <v>Cyprinidae, 4</v>
      </c>
      <c r="W394" s="120" t="s">
        <v>526</v>
      </c>
      <c r="X394" s="120">
        <v>119392</v>
      </c>
      <c r="Y394" s="123">
        <v>1338724</v>
      </c>
      <c r="Z394" s="120">
        <v>2009</v>
      </c>
      <c r="AA394" s="120" t="s">
        <v>1668</v>
      </c>
      <c r="AB394" s="120" t="s">
        <v>1669</v>
      </c>
      <c r="AC394" s="120" t="s">
        <v>1670</v>
      </c>
      <c r="AD394" s="121">
        <v>1</v>
      </c>
      <c r="AE394" s="121">
        <v>2</v>
      </c>
      <c r="AF394" s="120" t="s">
        <v>528</v>
      </c>
      <c r="AG394" s="120" t="s">
        <v>1671</v>
      </c>
      <c r="AI394" s="120">
        <v>5156</v>
      </c>
      <c r="AL394" s="120" t="s">
        <v>148</v>
      </c>
      <c r="AM394" s="120" t="s">
        <v>110</v>
      </c>
      <c r="AN394" s="120" t="s">
        <v>1342</v>
      </c>
      <c r="AO394" s="120" t="s">
        <v>525</v>
      </c>
      <c r="AP394" s="120" t="s">
        <v>119</v>
      </c>
      <c r="AQ394" s="120" t="s">
        <v>526</v>
      </c>
      <c r="AR394" s="120">
        <v>333415</v>
      </c>
      <c r="AT394" s="120">
        <v>96</v>
      </c>
      <c r="AY394" s="120" t="s">
        <v>276</v>
      </c>
      <c r="BE394" s="120" t="s">
        <v>123</v>
      </c>
      <c r="BG394" s="120">
        <v>1</v>
      </c>
      <c r="BL394" s="120" t="s">
        <v>528</v>
      </c>
      <c r="BN394" s="121">
        <v>1</v>
      </c>
      <c r="BX394" s="120">
        <v>2</v>
      </c>
      <c r="CD394" s="121">
        <v>2</v>
      </c>
      <c r="CM394" s="120">
        <v>5</v>
      </c>
      <c r="CN394" s="120" t="s">
        <v>125</v>
      </c>
      <c r="CU394" s="120" t="s">
        <v>126</v>
      </c>
      <c r="CV394" s="120" t="s">
        <v>545</v>
      </c>
      <c r="CW394" s="120" t="s">
        <v>2162</v>
      </c>
    </row>
    <row r="395" spans="1:101" x14ac:dyDescent="0.3">
      <c r="A395" s="120" t="s">
        <v>1332</v>
      </c>
      <c r="B395" s="120" t="s">
        <v>1333</v>
      </c>
      <c r="C395" s="120" t="s">
        <v>2041</v>
      </c>
      <c r="D395" s="120" t="s">
        <v>2042</v>
      </c>
      <c r="E395" s="120" t="s">
        <v>2043</v>
      </c>
      <c r="F395" s="120" t="s">
        <v>2044</v>
      </c>
      <c r="G395" s="120" t="s">
        <v>143</v>
      </c>
      <c r="I395" s="121">
        <v>1</v>
      </c>
      <c r="M395" s="120" t="s">
        <v>528</v>
      </c>
      <c r="N395" s="120" t="s">
        <v>109</v>
      </c>
      <c r="O395" s="120">
        <v>100</v>
      </c>
      <c r="P395" s="120" t="s">
        <v>367</v>
      </c>
      <c r="Q395" s="120" t="s">
        <v>368</v>
      </c>
      <c r="R395" t="str">
        <f>IFERROR(VLOOKUP(S395,'[1]Effects Code'!$C:$D,2,FALSE), S395)</f>
        <v>Respiratory Burst activity</v>
      </c>
      <c r="S395" s="120" t="s">
        <v>2102</v>
      </c>
      <c r="T395" s="120">
        <v>1</v>
      </c>
      <c r="U395" s="120" t="s">
        <v>122</v>
      </c>
      <c r="V395" s="120" t="str">
        <f t="shared" si="6"/>
        <v>Cyprinidae, 1</v>
      </c>
      <c r="W395" s="120" t="s">
        <v>526</v>
      </c>
      <c r="X395" s="120">
        <v>121057</v>
      </c>
      <c r="Y395" s="123">
        <v>1338530</v>
      </c>
      <c r="Z395" s="120">
        <v>2006</v>
      </c>
      <c r="AA395" s="120" t="s">
        <v>2163</v>
      </c>
      <c r="AB395" s="120" t="s">
        <v>2164</v>
      </c>
      <c r="AC395" s="120" t="s">
        <v>2165</v>
      </c>
      <c r="AD395" s="121">
        <v>1</v>
      </c>
      <c r="AE395" s="121"/>
      <c r="AF395" s="120" t="s">
        <v>528</v>
      </c>
      <c r="AI395" s="120">
        <v>201</v>
      </c>
      <c r="AM395" s="120" t="s">
        <v>110</v>
      </c>
      <c r="AN395" s="120" t="s">
        <v>1342</v>
      </c>
      <c r="AO395" s="120" t="s">
        <v>525</v>
      </c>
      <c r="AP395" s="120" t="s">
        <v>119</v>
      </c>
      <c r="AQ395" s="120" t="s">
        <v>526</v>
      </c>
      <c r="AR395" s="120">
        <v>333415</v>
      </c>
      <c r="AT395" s="120">
        <v>1</v>
      </c>
      <c r="AY395" s="120" t="s">
        <v>122</v>
      </c>
      <c r="BE395" s="120" t="s">
        <v>123</v>
      </c>
      <c r="BG395" s="120">
        <v>1</v>
      </c>
      <c r="BL395" s="120" t="s">
        <v>528</v>
      </c>
      <c r="BN395" s="121">
        <v>1</v>
      </c>
      <c r="CD395" s="121"/>
      <c r="CM395" s="120">
        <v>3</v>
      </c>
      <c r="CN395" s="120" t="s">
        <v>125</v>
      </c>
      <c r="CO395" s="120" t="s">
        <v>2156</v>
      </c>
      <c r="CU395" s="120" t="s">
        <v>126</v>
      </c>
      <c r="CV395" s="120" t="s">
        <v>545</v>
      </c>
      <c r="CW395" s="120" t="s">
        <v>2166</v>
      </c>
    </row>
    <row r="396" spans="1:101" x14ac:dyDescent="0.3">
      <c r="A396" s="120" t="s">
        <v>1414</v>
      </c>
      <c r="B396" s="120" t="s">
        <v>1441</v>
      </c>
      <c r="C396" s="120" t="s">
        <v>2167</v>
      </c>
      <c r="D396" s="120" t="s">
        <v>2168</v>
      </c>
      <c r="E396" s="120" t="s">
        <v>2169</v>
      </c>
      <c r="F396" s="120" t="s">
        <v>2170</v>
      </c>
      <c r="G396" s="120" t="s">
        <v>143</v>
      </c>
      <c r="I396" s="121">
        <v>1</v>
      </c>
      <c r="M396" s="120" t="s">
        <v>528</v>
      </c>
      <c r="N396" s="120" t="s">
        <v>109</v>
      </c>
      <c r="O396" s="120">
        <v>100</v>
      </c>
      <c r="P396" s="120" t="s">
        <v>172</v>
      </c>
      <c r="Q396" s="120" t="s">
        <v>173</v>
      </c>
      <c r="R396" t="str">
        <f>IFERROR(VLOOKUP(S396,'[1]Effects Code'!$C:$D,2,FALSE), S396)</f>
        <v>Acetylcholinesterase</v>
      </c>
      <c r="S396" s="120" t="s">
        <v>174</v>
      </c>
      <c r="T396" s="120">
        <v>2</v>
      </c>
      <c r="U396" s="120" t="s">
        <v>122</v>
      </c>
      <c r="V396" s="120" t="str">
        <f t="shared" si="6"/>
        <v>Hylidae, 2</v>
      </c>
      <c r="W396" s="120" t="s">
        <v>526</v>
      </c>
      <c r="X396" s="120">
        <v>152269</v>
      </c>
      <c r="Y396" s="123">
        <v>1338508</v>
      </c>
      <c r="Z396" s="120">
        <v>2010</v>
      </c>
      <c r="AA396" s="120" t="s">
        <v>2171</v>
      </c>
      <c r="AB396" s="120" t="s">
        <v>2172</v>
      </c>
      <c r="AC396" s="120" t="s">
        <v>2173</v>
      </c>
      <c r="AD396" s="121">
        <v>1</v>
      </c>
      <c r="AE396" s="121"/>
      <c r="AF396" s="120" t="s">
        <v>528</v>
      </c>
      <c r="AI396" s="120">
        <v>26808</v>
      </c>
      <c r="AJ396" s="120">
        <v>25</v>
      </c>
      <c r="AK396" s="120" t="s">
        <v>1424</v>
      </c>
      <c r="AL396" s="120" t="s">
        <v>1446</v>
      </c>
      <c r="AM396" s="120" t="s">
        <v>110</v>
      </c>
      <c r="AN396" s="120" t="s">
        <v>1425</v>
      </c>
      <c r="AO396" s="120" t="s">
        <v>525</v>
      </c>
      <c r="AP396" s="120" t="s">
        <v>119</v>
      </c>
      <c r="AQ396" s="120" t="s">
        <v>526</v>
      </c>
      <c r="AR396" s="120">
        <v>333415</v>
      </c>
      <c r="AT396" s="120">
        <v>2</v>
      </c>
      <c r="AY396" s="120" t="s">
        <v>122</v>
      </c>
      <c r="BE396" s="120" t="s">
        <v>123</v>
      </c>
      <c r="BG396" s="120">
        <v>1</v>
      </c>
      <c r="BL396" s="120" t="s">
        <v>528</v>
      </c>
      <c r="BN396" s="121">
        <v>1</v>
      </c>
      <c r="CD396" s="121"/>
      <c r="CM396" s="120">
        <v>2</v>
      </c>
      <c r="CN396" s="120" t="s">
        <v>125</v>
      </c>
      <c r="CU396" s="120" t="s">
        <v>126</v>
      </c>
      <c r="CV396" s="120" t="s">
        <v>1344</v>
      </c>
      <c r="CW396" s="120" t="s">
        <v>2174</v>
      </c>
    </row>
    <row r="397" spans="1:101" x14ac:dyDescent="0.3">
      <c r="A397" s="120" t="s">
        <v>1414</v>
      </c>
      <c r="B397" s="120" t="s">
        <v>1441</v>
      </c>
      <c r="C397" s="120" t="s">
        <v>2167</v>
      </c>
      <c r="D397" s="120" t="s">
        <v>2168</v>
      </c>
      <c r="E397" s="120" t="s">
        <v>2169</v>
      </c>
      <c r="F397" s="120" t="s">
        <v>2170</v>
      </c>
      <c r="G397" s="120" t="s">
        <v>157</v>
      </c>
      <c r="I397" s="121">
        <v>1</v>
      </c>
      <c r="J397" s="120" t="s">
        <v>143</v>
      </c>
      <c r="L397" s="121">
        <v>3</v>
      </c>
      <c r="M397" s="120" t="s">
        <v>528</v>
      </c>
      <c r="N397" s="120" t="s">
        <v>109</v>
      </c>
      <c r="O397" s="120">
        <v>100</v>
      </c>
      <c r="P397" s="120" t="s">
        <v>172</v>
      </c>
      <c r="Q397" s="120" t="s">
        <v>173</v>
      </c>
      <c r="R397" t="str">
        <f>IFERROR(VLOOKUP(S397,'[1]Effects Code'!$C:$D,2,FALSE), S397)</f>
        <v>Acetylcholinesterase</v>
      </c>
      <c r="S397" s="120" t="s">
        <v>174</v>
      </c>
      <c r="T397" s="120">
        <v>7</v>
      </c>
      <c r="U397" s="120" t="s">
        <v>122</v>
      </c>
      <c r="V397" s="120" t="str">
        <f t="shared" si="6"/>
        <v>Hylidae, 7</v>
      </c>
      <c r="W397" s="120" t="s">
        <v>526</v>
      </c>
      <c r="X397" s="120">
        <v>152269</v>
      </c>
      <c r="Y397" s="123">
        <v>1338513</v>
      </c>
      <c r="Z397" s="120">
        <v>2010</v>
      </c>
      <c r="AA397" s="120" t="s">
        <v>2171</v>
      </c>
      <c r="AB397" s="120" t="s">
        <v>2172</v>
      </c>
      <c r="AC397" s="120" t="s">
        <v>2173</v>
      </c>
      <c r="AD397" s="121">
        <v>1</v>
      </c>
      <c r="AE397" s="121">
        <v>3</v>
      </c>
      <c r="AF397" s="120" t="s">
        <v>528</v>
      </c>
      <c r="AI397" s="120">
        <v>26808</v>
      </c>
      <c r="AJ397" s="120" t="s">
        <v>2175</v>
      </c>
      <c r="AK397" s="120" t="s">
        <v>1424</v>
      </c>
      <c r="AL397" s="120" t="s">
        <v>1446</v>
      </c>
      <c r="AM397" s="120" t="s">
        <v>110</v>
      </c>
      <c r="AN397" s="120" t="s">
        <v>1425</v>
      </c>
      <c r="AO397" s="120" t="s">
        <v>525</v>
      </c>
      <c r="AP397" s="120" t="s">
        <v>119</v>
      </c>
      <c r="AQ397" s="120" t="s">
        <v>526</v>
      </c>
      <c r="AR397" s="120">
        <v>333415</v>
      </c>
      <c r="AT397" s="120">
        <v>7</v>
      </c>
      <c r="AY397" s="120" t="s">
        <v>122</v>
      </c>
      <c r="BE397" s="120" t="s">
        <v>123</v>
      </c>
      <c r="BG397" s="120">
        <v>1</v>
      </c>
      <c r="BL397" s="120" t="s">
        <v>528</v>
      </c>
      <c r="BN397" s="121">
        <v>1</v>
      </c>
      <c r="BX397" s="120">
        <v>3</v>
      </c>
      <c r="CD397" s="121">
        <v>3</v>
      </c>
      <c r="CM397" s="120">
        <v>2</v>
      </c>
      <c r="CN397" s="120" t="s">
        <v>125</v>
      </c>
      <c r="CU397" s="120" t="s">
        <v>126</v>
      </c>
      <c r="CV397" s="120" t="s">
        <v>1344</v>
      </c>
      <c r="CW397" s="120" t="s">
        <v>2176</v>
      </c>
    </row>
    <row r="398" spans="1:101" x14ac:dyDescent="0.3">
      <c r="A398" s="120" t="s">
        <v>1414</v>
      </c>
      <c r="B398" s="120" t="s">
        <v>1441</v>
      </c>
      <c r="C398" s="120" t="s">
        <v>2167</v>
      </c>
      <c r="D398" s="120" t="s">
        <v>2168</v>
      </c>
      <c r="E398" s="120" t="s">
        <v>2169</v>
      </c>
      <c r="F398" s="120" t="s">
        <v>2170</v>
      </c>
      <c r="G398" s="120" t="s">
        <v>143</v>
      </c>
      <c r="I398" s="121">
        <v>1</v>
      </c>
      <c r="M398" s="120" t="s">
        <v>528</v>
      </c>
      <c r="N398" s="120" t="s">
        <v>109</v>
      </c>
      <c r="O398" s="120">
        <v>100</v>
      </c>
      <c r="P398" s="120" t="s">
        <v>172</v>
      </c>
      <c r="Q398" s="120" t="s">
        <v>173</v>
      </c>
      <c r="R398" t="str">
        <f>IFERROR(VLOOKUP(S398,'[1]Effects Code'!$C:$D,2,FALSE), S398)</f>
        <v>Ali esterase</v>
      </c>
      <c r="S398" s="120" t="s">
        <v>2028</v>
      </c>
      <c r="T398" s="120">
        <v>2</v>
      </c>
      <c r="U398" s="120" t="s">
        <v>122</v>
      </c>
      <c r="V398" s="120" t="str">
        <f t="shared" si="6"/>
        <v>Hylidae, 2</v>
      </c>
      <c r="W398" s="120" t="s">
        <v>526</v>
      </c>
      <c r="X398" s="120">
        <v>152269</v>
      </c>
      <c r="Y398" s="123">
        <v>1338510</v>
      </c>
      <c r="Z398" s="120">
        <v>2010</v>
      </c>
      <c r="AA398" s="120" t="s">
        <v>2171</v>
      </c>
      <c r="AB398" s="120" t="s">
        <v>2172</v>
      </c>
      <c r="AC398" s="120" t="s">
        <v>2173</v>
      </c>
      <c r="AD398" s="121">
        <v>1</v>
      </c>
      <c r="AE398" s="121"/>
      <c r="AF398" s="120" t="s">
        <v>528</v>
      </c>
      <c r="AI398" s="120">
        <v>26808</v>
      </c>
      <c r="AJ398" s="120" t="s">
        <v>2175</v>
      </c>
      <c r="AK398" s="120" t="s">
        <v>1424</v>
      </c>
      <c r="AL398" s="120" t="s">
        <v>1446</v>
      </c>
      <c r="AM398" s="120" t="s">
        <v>110</v>
      </c>
      <c r="AN398" s="120" t="s">
        <v>1425</v>
      </c>
      <c r="AO398" s="120" t="s">
        <v>525</v>
      </c>
      <c r="AP398" s="120" t="s">
        <v>119</v>
      </c>
      <c r="AQ398" s="120" t="s">
        <v>526</v>
      </c>
      <c r="AR398" s="120">
        <v>333415</v>
      </c>
      <c r="AT398" s="120">
        <v>2</v>
      </c>
      <c r="AY398" s="120" t="s">
        <v>122</v>
      </c>
      <c r="BE398" s="120" t="s">
        <v>123</v>
      </c>
      <c r="BG398" s="120">
        <v>1</v>
      </c>
      <c r="BL398" s="120" t="s">
        <v>528</v>
      </c>
      <c r="BN398" s="121">
        <v>1</v>
      </c>
      <c r="CD398" s="121"/>
      <c r="CM398" s="120">
        <v>2</v>
      </c>
      <c r="CN398" s="120" t="s">
        <v>125</v>
      </c>
      <c r="CU398" s="120" t="s">
        <v>126</v>
      </c>
      <c r="CV398" s="120" t="s">
        <v>1344</v>
      </c>
      <c r="CW398" s="120" t="s">
        <v>2176</v>
      </c>
    </row>
    <row r="399" spans="1:101" x14ac:dyDescent="0.3">
      <c r="A399" s="120" t="s">
        <v>1414</v>
      </c>
      <c r="B399" s="120" t="s">
        <v>1441</v>
      </c>
      <c r="C399" s="120" t="s">
        <v>2167</v>
      </c>
      <c r="D399" s="120" t="s">
        <v>2168</v>
      </c>
      <c r="E399" s="120" t="s">
        <v>2169</v>
      </c>
      <c r="F399" s="120" t="s">
        <v>2170</v>
      </c>
      <c r="G399" s="120" t="s">
        <v>157</v>
      </c>
      <c r="I399" s="121">
        <v>1</v>
      </c>
      <c r="J399" s="120" t="s">
        <v>143</v>
      </c>
      <c r="L399" s="121">
        <v>3</v>
      </c>
      <c r="M399" s="120" t="s">
        <v>528</v>
      </c>
      <c r="N399" s="120" t="s">
        <v>109</v>
      </c>
      <c r="O399" s="120">
        <v>100</v>
      </c>
      <c r="P399" s="120" t="s">
        <v>172</v>
      </c>
      <c r="Q399" s="120" t="s">
        <v>173</v>
      </c>
      <c r="R399" t="str">
        <f>IFERROR(VLOOKUP(S399,'[1]Effects Code'!$C:$D,2,FALSE), S399)</f>
        <v>Acetylcholinesterase</v>
      </c>
      <c r="S399" s="120" t="s">
        <v>174</v>
      </c>
      <c r="T399" s="120">
        <v>7</v>
      </c>
      <c r="U399" s="120" t="s">
        <v>122</v>
      </c>
      <c r="V399" s="120" t="str">
        <f t="shared" si="6"/>
        <v>Hylidae, 7</v>
      </c>
      <c r="W399" s="120" t="s">
        <v>526</v>
      </c>
      <c r="X399" s="120">
        <v>152269</v>
      </c>
      <c r="Y399" s="123">
        <v>1338509</v>
      </c>
      <c r="Z399" s="120">
        <v>2010</v>
      </c>
      <c r="AA399" s="120" t="s">
        <v>2171</v>
      </c>
      <c r="AB399" s="120" t="s">
        <v>2172</v>
      </c>
      <c r="AC399" s="120" t="s">
        <v>2173</v>
      </c>
      <c r="AD399" s="121">
        <v>1</v>
      </c>
      <c r="AE399" s="121">
        <v>3</v>
      </c>
      <c r="AF399" s="120" t="s">
        <v>528</v>
      </c>
      <c r="AI399" s="120">
        <v>26808</v>
      </c>
      <c r="AJ399" s="120">
        <v>25</v>
      </c>
      <c r="AK399" s="120" t="s">
        <v>1424</v>
      </c>
      <c r="AL399" s="120" t="s">
        <v>1446</v>
      </c>
      <c r="AM399" s="120" t="s">
        <v>110</v>
      </c>
      <c r="AN399" s="120" t="s">
        <v>1425</v>
      </c>
      <c r="AO399" s="120" t="s">
        <v>525</v>
      </c>
      <c r="AP399" s="120" t="s">
        <v>119</v>
      </c>
      <c r="AQ399" s="120" t="s">
        <v>526</v>
      </c>
      <c r="AR399" s="120">
        <v>333415</v>
      </c>
      <c r="AT399" s="120">
        <v>7</v>
      </c>
      <c r="AY399" s="120" t="s">
        <v>122</v>
      </c>
      <c r="BE399" s="120" t="s">
        <v>123</v>
      </c>
      <c r="BG399" s="120">
        <v>1</v>
      </c>
      <c r="BL399" s="120" t="s">
        <v>528</v>
      </c>
      <c r="BN399" s="121">
        <v>1</v>
      </c>
      <c r="BX399" s="120">
        <v>3</v>
      </c>
      <c r="CD399" s="121">
        <v>3</v>
      </c>
      <c r="CM399" s="120">
        <v>2</v>
      </c>
      <c r="CN399" s="120" t="s">
        <v>125</v>
      </c>
      <c r="CU399" s="120" t="s">
        <v>126</v>
      </c>
      <c r="CV399" s="120" t="s">
        <v>1344</v>
      </c>
      <c r="CW399" s="120" t="s">
        <v>2174</v>
      </c>
    </row>
    <row r="400" spans="1:101" x14ac:dyDescent="0.3">
      <c r="A400" s="120" t="s">
        <v>1414</v>
      </c>
      <c r="B400" s="120" t="s">
        <v>1441</v>
      </c>
      <c r="C400" s="120" t="s">
        <v>2167</v>
      </c>
      <c r="D400" s="120" t="s">
        <v>2168</v>
      </c>
      <c r="E400" s="120" t="s">
        <v>2169</v>
      </c>
      <c r="F400" s="120" t="s">
        <v>2170</v>
      </c>
      <c r="G400" s="120" t="s">
        <v>143</v>
      </c>
      <c r="I400" s="121">
        <v>1</v>
      </c>
      <c r="M400" s="120" t="s">
        <v>528</v>
      </c>
      <c r="N400" s="120" t="s">
        <v>109</v>
      </c>
      <c r="O400" s="120">
        <v>100</v>
      </c>
      <c r="P400" s="120" t="s">
        <v>172</v>
      </c>
      <c r="Q400" s="120" t="s">
        <v>173</v>
      </c>
      <c r="R400" t="str">
        <f>IFERROR(VLOOKUP(S400,'[1]Effects Code'!$C:$D,2,FALSE), S400)</f>
        <v>Acetylcholinesterase</v>
      </c>
      <c r="S400" s="120" t="s">
        <v>174</v>
      </c>
      <c r="T400" s="120">
        <v>2</v>
      </c>
      <c r="U400" s="120" t="s">
        <v>122</v>
      </c>
      <c r="V400" s="120" t="str">
        <f t="shared" si="6"/>
        <v>Hylidae, 2</v>
      </c>
      <c r="W400" s="120" t="s">
        <v>526</v>
      </c>
      <c r="X400" s="120">
        <v>152269</v>
      </c>
      <c r="Y400" s="123">
        <v>1338512</v>
      </c>
      <c r="Z400" s="120">
        <v>2010</v>
      </c>
      <c r="AA400" s="120" t="s">
        <v>2171</v>
      </c>
      <c r="AB400" s="120" t="s">
        <v>2172</v>
      </c>
      <c r="AC400" s="120" t="s">
        <v>2173</v>
      </c>
      <c r="AD400" s="121">
        <v>1</v>
      </c>
      <c r="AE400" s="121"/>
      <c r="AF400" s="120" t="s">
        <v>528</v>
      </c>
      <c r="AI400" s="120">
        <v>26808</v>
      </c>
      <c r="AJ400" s="120" t="s">
        <v>2175</v>
      </c>
      <c r="AK400" s="120" t="s">
        <v>1424</v>
      </c>
      <c r="AL400" s="120" t="s">
        <v>1446</v>
      </c>
      <c r="AM400" s="120" t="s">
        <v>110</v>
      </c>
      <c r="AN400" s="120" t="s">
        <v>1425</v>
      </c>
      <c r="AO400" s="120" t="s">
        <v>525</v>
      </c>
      <c r="AP400" s="120" t="s">
        <v>119</v>
      </c>
      <c r="AQ400" s="120" t="s">
        <v>526</v>
      </c>
      <c r="AR400" s="120">
        <v>333415</v>
      </c>
      <c r="AT400" s="120">
        <v>2</v>
      </c>
      <c r="AY400" s="120" t="s">
        <v>122</v>
      </c>
      <c r="BE400" s="120" t="s">
        <v>123</v>
      </c>
      <c r="BG400" s="120">
        <v>1</v>
      </c>
      <c r="BL400" s="120" t="s">
        <v>528</v>
      </c>
      <c r="BN400" s="121">
        <v>1</v>
      </c>
      <c r="CD400" s="121"/>
      <c r="CM400" s="120">
        <v>2</v>
      </c>
      <c r="CN400" s="120" t="s">
        <v>125</v>
      </c>
      <c r="CU400" s="120" t="s">
        <v>126</v>
      </c>
      <c r="CV400" s="120" t="s">
        <v>1344</v>
      </c>
      <c r="CW400" s="120" t="s">
        <v>2176</v>
      </c>
    </row>
    <row r="401" spans="1:101" x14ac:dyDescent="0.3">
      <c r="A401" s="120" t="s">
        <v>1332</v>
      </c>
      <c r="B401" s="120" t="s">
        <v>1333</v>
      </c>
      <c r="C401" s="120" t="s">
        <v>1565</v>
      </c>
      <c r="D401" s="120" t="s">
        <v>1566</v>
      </c>
      <c r="E401" s="120" t="s">
        <v>1567</v>
      </c>
      <c r="F401" s="120" t="s">
        <v>1568</v>
      </c>
      <c r="G401" s="120" t="s">
        <v>157</v>
      </c>
      <c r="I401" s="121">
        <v>1</v>
      </c>
      <c r="J401" s="120" t="s">
        <v>143</v>
      </c>
      <c r="L401" s="121">
        <v>3</v>
      </c>
      <c r="M401" s="120" t="s">
        <v>528</v>
      </c>
      <c r="N401" s="120" t="s">
        <v>109</v>
      </c>
      <c r="O401" s="120">
        <v>100</v>
      </c>
      <c r="P401" s="120" t="s">
        <v>102</v>
      </c>
      <c r="Q401" s="120" t="s">
        <v>102</v>
      </c>
      <c r="R401" t="str">
        <f>IFERROR(VLOOKUP(S401,'[1]Effects Code'!$C:$D,2,FALSE), S401)</f>
        <v>Mortality</v>
      </c>
      <c r="S401" s="120" t="s">
        <v>184</v>
      </c>
      <c r="T401" s="120">
        <v>32</v>
      </c>
      <c r="U401" s="120" t="s">
        <v>122</v>
      </c>
      <c r="V401" s="120" t="str">
        <f t="shared" si="6"/>
        <v>Cyprinidae, 32</v>
      </c>
      <c r="W401" s="120" t="s">
        <v>526</v>
      </c>
      <c r="X401" s="120">
        <v>153576</v>
      </c>
      <c r="Y401" s="123">
        <v>1338383</v>
      </c>
      <c r="Z401" s="120">
        <v>2010</v>
      </c>
      <c r="AA401" s="120" t="s">
        <v>1569</v>
      </c>
      <c r="AB401" s="120" t="s">
        <v>1570</v>
      </c>
      <c r="AC401" s="120" t="s">
        <v>1571</v>
      </c>
      <c r="AD401" s="121">
        <v>1</v>
      </c>
      <c r="AE401" s="121">
        <v>3</v>
      </c>
      <c r="AF401" s="120" t="s">
        <v>528</v>
      </c>
      <c r="AH401" s="120" t="s">
        <v>147</v>
      </c>
      <c r="AI401" s="120">
        <v>43</v>
      </c>
      <c r="AJ401" s="120">
        <v>1</v>
      </c>
      <c r="AK401" s="120" t="s">
        <v>1572</v>
      </c>
      <c r="AL401" s="120" t="s">
        <v>230</v>
      </c>
      <c r="AM401" s="120" t="s">
        <v>110</v>
      </c>
      <c r="AN401" s="120" t="s">
        <v>1342</v>
      </c>
      <c r="AO401" s="120" t="s">
        <v>525</v>
      </c>
      <c r="AP401" s="120" t="s">
        <v>119</v>
      </c>
      <c r="AQ401" s="120" t="s">
        <v>526</v>
      </c>
      <c r="AR401" s="120">
        <v>333415</v>
      </c>
      <c r="AT401" s="120">
        <v>32</v>
      </c>
      <c r="AY401" s="120" t="s">
        <v>122</v>
      </c>
      <c r="BE401" s="120" t="s">
        <v>123</v>
      </c>
      <c r="BG401" s="120">
        <v>1000</v>
      </c>
      <c r="BL401" s="120" t="s">
        <v>1573</v>
      </c>
      <c r="BN401" s="121">
        <v>1000</v>
      </c>
      <c r="BX401" s="120">
        <v>3000</v>
      </c>
      <c r="CD401" s="121">
        <v>3000</v>
      </c>
      <c r="CM401" s="120">
        <v>4</v>
      </c>
      <c r="CN401" s="120" t="s">
        <v>125</v>
      </c>
      <c r="CO401" s="120" t="s">
        <v>1574</v>
      </c>
      <c r="CU401" s="120" t="s">
        <v>126</v>
      </c>
      <c r="CV401" s="120" t="s">
        <v>1344</v>
      </c>
      <c r="CW401" s="120" t="s">
        <v>2177</v>
      </c>
    </row>
    <row r="402" spans="1:101" x14ac:dyDescent="0.3">
      <c r="A402" s="120" t="s">
        <v>1332</v>
      </c>
      <c r="B402" s="120" t="s">
        <v>1333</v>
      </c>
      <c r="C402" s="120" t="s">
        <v>1334</v>
      </c>
      <c r="D402" s="120" t="s">
        <v>1335</v>
      </c>
      <c r="E402" s="120" t="s">
        <v>1336</v>
      </c>
      <c r="F402" s="120" t="s">
        <v>1337</v>
      </c>
      <c r="G402" s="120" t="s">
        <v>251</v>
      </c>
      <c r="I402" s="121">
        <v>1</v>
      </c>
      <c r="J402" s="120" t="s">
        <v>136</v>
      </c>
      <c r="L402" s="120">
        <v>2</v>
      </c>
      <c r="M402" s="120" t="s">
        <v>528</v>
      </c>
      <c r="N402" s="120" t="s">
        <v>109</v>
      </c>
      <c r="O402" s="120">
        <v>100</v>
      </c>
      <c r="P402" s="120" t="s">
        <v>172</v>
      </c>
      <c r="Q402" s="120" t="s">
        <v>172</v>
      </c>
      <c r="R402" t="str">
        <f>IFERROR(VLOOKUP(S402,'[1]Effects Code'!$C:$D,2,FALSE), S402)</f>
        <v>Mean corpuscular (cell) hemoglobin concentration</v>
      </c>
      <c r="S402" s="120" t="s">
        <v>2178</v>
      </c>
      <c r="T402" s="120">
        <v>28</v>
      </c>
      <c r="U402" s="120" t="s">
        <v>122</v>
      </c>
      <c r="V402" s="120" t="str">
        <f t="shared" si="6"/>
        <v>Cyprinidae, 28</v>
      </c>
      <c r="W402" s="120" t="s">
        <v>526</v>
      </c>
      <c r="X402" s="120">
        <v>156024</v>
      </c>
      <c r="Y402" s="123">
        <v>2076101</v>
      </c>
      <c r="Z402" s="120">
        <v>2011</v>
      </c>
      <c r="AA402" s="120" t="s">
        <v>2031</v>
      </c>
      <c r="AB402" s="120" t="s">
        <v>2032</v>
      </c>
      <c r="AC402" s="120" t="s">
        <v>2033</v>
      </c>
      <c r="AD402" s="121">
        <v>1</v>
      </c>
      <c r="AE402" s="120">
        <v>2</v>
      </c>
      <c r="AF402" s="120" t="s">
        <v>528</v>
      </c>
      <c r="AH402" s="120" t="s">
        <v>147</v>
      </c>
      <c r="AI402" s="120">
        <v>21</v>
      </c>
      <c r="AM402" s="120" t="s">
        <v>110</v>
      </c>
      <c r="AN402" s="120" t="s">
        <v>1342</v>
      </c>
      <c r="AO402" s="120" t="s">
        <v>525</v>
      </c>
      <c r="AP402" s="120" t="s">
        <v>119</v>
      </c>
      <c r="AQ402" s="120" t="s">
        <v>526</v>
      </c>
      <c r="AR402" s="120">
        <v>333415</v>
      </c>
      <c r="AT402" s="120">
        <v>4</v>
      </c>
      <c r="AY402" s="120" t="s">
        <v>121</v>
      </c>
      <c r="BE402" s="120" t="s">
        <v>123</v>
      </c>
      <c r="BG402" s="120">
        <v>1</v>
      </c>
      <c r="BL402" s="120" t="s">
        <v>528</v>
      </c>
      <c r="BN402" s="120">
        <v>1</v>
      </c>
      <c r="BX402" s="120">
        <v>2</v>
      </c>
      <c r="CD402" s="120">
        <v>2</v>
      </c>
      <c r="CM402" s="120">
        <v>1</v>
      </c>
      <c r="CN402" s="120" t="s">
        <v>125</v>
      </c>
      <c r="CO402" s="120" t="s">
        <v>2034</v>
      </c>
      <c r="CP402" s="120" t="s">
        <v>2035</v>
      </c>
      <c r="CQ402" s="120" t="s">
        <v>568</v>
      </c>
      <c r="CU402" s="120" t="s">
        <v>126</v>
      </c>
      <c r="CV402" s="120" t="s">
        <v>1628</v>
      </c>
      <c r="CW402" s="120" t="s">
        <v>2036</v>
      </c>
    </row>
    <row r="403" spans="1:101" x14ac:dyDescent="0.3">
      <c r="A403" s="120" t="s">
        <v>1332</v>
      </c>
      <c r="B403" s="120" t="s">
        <v>1333</v>
      </c>
      <c r="C403" s="120" t="s">
        <v>1334</v>
      </c>
      <c r="D403" s="120" t="s">
        <v>1335</v>
      </c>
      <c r="E403" s="120" t="s">
        <v>1336</v>
      </c>
      <c r="F403" s="120" t="s">
        <v>1337</v>
      </c>
      <c r="G403" s="120" t="s">
        <v>251</v>
      </c>
      <c r="I403" s="121">
        <v>1</v>
      </c>
      <c r="J403" s="120" t="s">
        <v>136</v>
      </c>
      <c r="L403" s="120">
        <v>2</v>
      </c>
      <c r="M403" s="120" t="s">
        <v>528</v>
      </c>
      <c r="N403" s="120" t="s">
        <v>109</v>
      </c>
      <c r="O403" s="120">
        <v>100</v>
      </c>
      <c r="P403" s="120" t="s">
        <v>172</v>
      </c>
      <c r="Q403" s="120" t="s">
        <v>172</v>
      </c>
      <c r="R403" t="str">
        <f>IFERROR(VLOOKUP(S403,'[1]Effects Code'!$C:$D,2,FALSE), S403)</f>
        <v>Mean corpuscular (cell) hemoglobin concentration</v>
      </c>
      <c r="S403" s="120" t="s">
        <v>2178</v>
      </c>
      <c r="T403" s="120">
        <v>7</v>
      </c>
      <c r="U403" s="120" t="s">
        <v>122</v>
      </c>
      <c r="V403" s="120" t="str">
        <f t="shared" si="6"/>
        <v>Cyprinidae, 7</v>
      </c>
      <c r="W403" s="120" t="s">
        <v>526</v>
      </c>
      <c r="X403" s="120">
        <v>156024</v>
      </c>
      <c r="Y403" s="123">
        <v>2076101</v>
      </c>
      <c r="Z403" s="120">
        <v>2011</v>
      </c>
      <c r="AA403" s="120" t="s">
        <v>2031</v>
      </c>
      <c r="AB403" s="120" t="s">
        <v>2032</v>
      </c>
      <c r="AC403" s="120" t="s">
        <v>2033</v>
      </c>
      <c r="AD403" s="121">
        <v>1</v>
      </c>
      <c r="AE403" s="120">
        <v>2</v>
      </c>
      <c r="AF403" s="120" t="s">
        <v>528</v>
      </c>
      <c r="AH403" s="120" t="s">
        <v>147</v>
      </c>
      <c r="AI403" s="120">
        <v>21</v>
      </c>
      <c r="AM403" s="120" t="s">
        <v>110</v>
      </c>
      <c r="AN403" s="120" t="s">
        <v>1342</v>
      </c>
      <c r="AO403" s="120" t="s">
        <v>525</v>
      </c>
      <c r="AP403" s="120" t="s">
        <v>119</v>
      </c>
      <c r="AQ403" s="120" t="s">
        <v>526</v>
      </c>
      <c r="AR403" s="120">
        <v>333415</v>
      </c>
      <c r="AT403" s="120">
        <v>1</v>
      </c>
      <c r="AY403" s="120" t="s">
        <v>121</v>
      </c>
      <c r="BE403" s="120" t="s">
        <v>123</v>
      </c>
      <c r="BG403" s="120">
        <v>1</v>
      </c>
      <c r="BL403" s="120" t="s">
        <v>528</v>
      </c>
      <c r="BN403" s="120">
        <v>1</v>
      </c>
      <c r="BX403" s="120">
        <v>2</v>
      </c>
      <c r="CD403" s="120">
        <v>2</v>
      </c>
      <c r="CM403" s="120">
        <v>1</v>
      </c>
      <c r="CN403" s="120" t="s">
        <v>125</v>
      </c>
      <c r="CO403" s="120" t="s">
        <v>2034</v>
      </c>
      <c r="CP403" s="120" t="s">
        <v>2035</v>
      </c>
      <c r="CQ403" s="120" t="s">
        <v>568</v>
      </c>
      <c r="CU403" s="120" t="s">
        <v>126</v>
      </c>
      <c r="CV403" s="120" t="s">
        <v>1628</v>
      </c>
      <c r="CW403" s="120" t="s">
        <v>2036</v>
      </c>
    </row>
    <row r="404" spans="1:101" x14ac:dyDescent="0.3">
      <c r="A404" s="120" t="s">
        <v>1332</v>
      </c>
      <c r="B404" s="120" t="s">
        <v>1333</v>
      </c>
      <c r="C404" s="120" t="s">
        <v>1334</v>
      </c>
      <c r="D404" s="120" t="s">
        <v>1335</v>
      </c>
      <c r="E404" s="120" t="s">
        <v>1336</v>
      </c>
      <c r="F404" s="120" t="s">
        <v>1337</v>
      </c>
      <c r="G404" s="120" t="s">
        <v>251</v>
      </c>
      <c r="I404" s="121">
        <v>1</v>
      </c>
      <c r="J404" s="120" t="s">
        <v>136</v>
      </c>
      <c r="L404" s="120">
        <v>2</v>
      </c>
      <c r="M404" s="120" t="s">
        <v>528</v>
      </c>
      <c r="N404" s="120" t="s">
        <v>109</v>
      </c>
      <c r="O404" s="120">
        <v>100</v>
      </c>
      <c r="P404" s="120" t="s">
        <v>172</v>
      </c>
      <c r="Q404" s="120" t="s">
        <v>172</v>
      </c>
      <c r="R404" t="str">
        <f>IFERROR(VLOOKUP(S404,'[1]Effects Code'!$C:$D,2,FALSE), S404)</f>
        <v>Mean corpuscular hemoglobin</v>
      </c>
      <c r="S404" s="120" t="s">
        <v>2179</v>
      </c>
      <c r="T404" s="120">
        <v>21</v>
      </c>
      <c r="U404" s="120" t="s">
        <v>122</v>
      </c>
      <c r="V404" s="120" t="str">
        <f t="shared" si="6"/>
        <v>Cyprinidae, 21</v>
      </c>
      <c r="W404" s="120" t="s">
        <v>526</v>
      </c>
      <c r="X404" s="120">
        <v>156024</v>
      </c>
      <c r="Y404" s="123">
        <v>2076101</v>
      </c>
      <c r="Z404" s="120">
        <v>2011</v>
      </c>
      <c r="AA404" s="120" t="s">
        <v>2031</v>
      </c>
      <c r="AB404" s="120" t="s">
        <v>2032</v>
      </c>
      <c r="AC404" s="120" t="s">
        <v>2033</v>
      </c>
      <c r="AD404" s="121">
        <v>1</v>
      </c>
      <c r="AE404" s="120">
        <v>2</v>
      </c>
      <c r="AF404" s="120" t="s">
        <v>528</v>
      </c>
      <c r="AH404" s="120" t="s">
        <v>147</v>
      </c>
      <c r="AI404" s="120">
        <v>21</v>
      </c>
      <c r="AM404" s="120" t="s">
        <v>110</v>
      </c>
      <c r="AN404" s="120" t="s">
        <v>1342</v>
      </c>
      <c r="AO404" s="120" t="s">
        <v>525</v>
      </c>
      <c r="AP404" s="120" t="s">
        <v>119</v>
      </c>
      <c r="AQ404" s="120" t="s">
        <v>526</v>
      </c>
      <c r="AR404" s="120">
        <v>333415</v>
      </c>
      <c r="AT404" s="120">
        <v>3</v>
      </c>
      <c r="AY404" s="120" t="s">
        <v>121</v>
      </c>
      <c r="BE404" s="120" t="s">
        <v>123</v>
      </c>
      <c r="BG404" s="120">
        <v>1</v>
      </c>
      <c r="BL404" s="120" t="s">
        <v>528</v>
      </c>
      <c r="BN404" s="120">
        <v>1</v>
      </c>
      <c r="BX404" s="120">
        <v>2</v>
      </c>
      <c r="CD404" s="120">
        <v>2</v>
      </c>
      <c r="CM404" s="120">
        <v>1</v>
      </c>
      <c r="CN404" s="120" t="s">
        <v>125</v>
      </c>
      <c r="CO404" s="120" t="s">
        <v>2034</v>
      </c>
      <c r="CP404" s="120" t="s">
        <v>2035</v>
      </c>
      <c r="CQ404" s="120" t="s">
        <v>568</v>
      </c>
      <c r="CU404" s="120" t="s">
        <v>126</v>
      </c>
      <c r="CV404" s="120" t="s">
        <v>1628</v>
      </c>
      <c r="CW404" s="120" t="s">
        <v>2036</v>
      </c>
    </row>
    <row r="405" spans="1:101" x14ac:dyDescent="0.3">
      <c r="A405" s="120" t="s">
        <v>1332</v>
      </c>
      <c r="B405" s="120" t="s">
        <v>1333</v>
      </c>
      <c r="C405" s="120" t="s">
        <v>1334</v>
      </c>
      <c r="D405" s="120" t="s">
        <v>1335</v>
      </c>
      <c r="E405" s="120" t="s">
        <v>1336</v>
      </c>
      <c r="F405" s="120" t="s">
        <v>1337</v>
      </c>
      <c r="G405" s="120" t="s">
        <v>251</v>
      </c>
      <c r="I405" s="121">
        <v>1</v>
      </c>
      <c r="J405" s="120" t="s">
        <v>136</v>
      </c>
      <c r="L405" s="120">
        <v>2</v>
      </c>
      <c r="M405" s="120" t="s">
        <v>528</v>
      </c>
      <c r="N405" s="120" t="s">
        <v>109</v>
      </c>
      <c r="O405" s="120">
        <v>100</v>
      </c>
      <c r="P405" s="120" t="s">
        <v>172</v>
      </c>
      <c r="Q405" s="120" t="s">
        <v>172</v>
      </c>
      <c r="R405" t="str">
        <f>IFERROR(VLOOKUP(S405,'[1]Effects Code'!$C:$D,2,FALSE), S405)</f>
        <v>Mean corpuscular hemoglobin</v>
      </c>
      <c r="S405" s="120" t="s">
        <v>2179</v>
      </c>
      <c r="T405" s="120">
        <v>28</v>
      </c>
      <c r="U405" s="120" t="s">
        <v>122</v>
      </c>
      <c r="V405" s="120" t="str">
        <f t="shared" si="6"/>
        <v>Cyprinidae, 28</v>
      </c>
      <c r="W405" s="120" t="s">
        <v>526</v>
      </c>
      <c r="X405" s="120">
        <v>156024</v>
      </c>
      <c r="Y405" s="123">
        <v>2076101</v>
      </c>
      <c r="Z405" s="120">
        <v>2011</v>
      </c>
      <c r="AA405" s="120" t="s">
        <v>2031</v>
      </c>
      <c r="AB405" s="120" t="s">
        <v>2032</v>
      </c>
      <c r="AC405" s="120" t="s">
        <v>2033</v>
      </c>
      <c r="AD405" s="121">
        <v>1</v>
      </c>
      <c r="AE405" s="120">
        <v>2</v>
      </c>
      <c r="AF405" s="120" t="s">
        <v>528</v>
      </c>
      <c r="AH405" s="120" t="s">
        <v>147</v>
      </c>
      <c r="AI405" s="120">
        <v>21</v>
      </c>
      <c r="AM405" s="120" t="s">
        <v>110</v>
      </c>
      <c r="AN405" s="120" t="s">
        <v>1342</v>
      </c>
      <c r="AO405" s="120" t="s">
        <v>525</v>
      </c>
      <c r="AP405" s="120" t="s">
        <v>119</v>
      </c>
      <c r="AQ405" s="120" t="s">
        <v>526</v>
      </c>
      <c r="AR405" s="120">
        <v>333415</v>
      </c>
      <c r="AT405" s="120">
        <v>4</v>
      </c>
      <c r="AY405" s="120" t="s">
        <v>121</v>
      </c>
      <c r="BE405" s="120" t="s">
        <v>123</v>
      </c>
      <c r="BG405" s="120">
        <v>1</v>
      </c>
      <c r="BL405" s="120" t="s">
        <v>528</v>
      </c>
      <c r="BN405" s="120">
        <v>1</v>
      </c>
      <c r="BX405" s="120">
        <v>2</v>
      </c>
      <c r="CD405" s="120">
        <v>2</v>
      </c>
      <c r="CM405" s="120">
        <v>1</v>
      </c>
      <c r="CN405" s="120" t="s">
        <v>125</v>
      </c>
      <c r="CO405" s="120" t="s">
        <v>2034</v>
      </c>
      <c r="CP405" s="120" t="s">
        <v>2035</v>
      </c>
      <c r="CQ405" s="120" t="s">
        <v>568</v>
      </c>
      <c r="CU405" s="120" t="s">
        <v>126</v>
      </c>
      <c r="CV405" s="120" t="s">
        <v>1628</v>
      </c>
      <c r="CW405" s="120" t="s">
        <v>2036</v>
      </c>
    </row>
    <row r="406" spans="1:101" x14ac:dyDescent="0.3">
      <c r="A406" s="120" t="s">
        <v>1332</v>
      </c>
      <c r="B406" s="120" t="s">
        <v>1333</v>
      </c>
      <c r="C406" s="120" t="s">
        <v>1334</v>
      </c>
      <c r="D406" s="120" t="s">
        <v>1335</v>
      </c>
      <c r="E406" s="120" t="s">
        <v>1336</v>
      </c>
      <c r="F406" s="120" t="s">
        <v>1337</v>
      </c>
      <c r="G406" s="120" t="s">
        <v>251</v>
      </c>
      <c r="I406" s="121">
        <v>1</v>
      </c>
      <c r="J406" s="120" t="s">
        <v>136</v>
      </c>
      <c r="L406" s="120">
        <v>2</v>
      </c>
      <c r="M406" s="120" t="s">
        <v>528</v>
      </c>
      <c r="N406" s="120" t="s">
        <v>109</v>
      </c>
      <c r="O406" s="120">
        <v>100</v>
      </c>
      <c r="P406" s="120" t="s">
        <v>172</v>
      </c>
      <c r="Q406" s="120" t="s">
        <v>172</v>
      </c>
      <c r="R406" t="str">
        <f>IFERROR(VLOOKUP(S406,'[1]Effects Code'!$C:$D,2,FALSE), S406)</f>
        <v>Hemoglobin</v>
      </c>
      <c r="S406" s="120" t="s">
        <v>1695</v>
      </c>
      <c r="T406" s="120">
        <v>28</v>
      </c>
      <c r="U406" s="120" t="s">
        <v>122</v>
      </c>
      <c r="V406" s="120" t="str">
        <f t="shared" si="6"/>
        <v>Cyprinidae, 28</v>
      </c>
      <c r="W406" s="120" t="s">
        <v>526</v>
      </c>
      <c r="X406" s="120">
        <v>156024</v>
      </c>
      <c r="Y406" s="123">
        <v>2076101</v>
      </c>
      <c r="Z406" s="120">
        <v>2011</v>
      </c>
      <c r="AA406" s="120" t="s">
        <v>2031</v>
      </c>
      <c r="AB406" s="120" t="s">
        <v>2032</v>
      </c>
      <c r="AC406" s="120" t="s">
        <v>2033</v>
      </c>
      <c r="AD406" s="121">
        <v>1</v>
      </c>
      <c r="AE406" s="120">
        <v>2</v>
      </c>
      <c r="AF406" s="120" t="s">
        <v>528</v>
      </c>
      <c r="AH406" s="120" t="s">
        <v>147</v>
      </c>
      <c r="AI406" s="120">
        <v>21</v>
      </c>
      <c r="AM406" s="120" t="s">
        <v>110</v>
      </c>
      <c r="AN406" s="120" t="s">
        <v>1342</v>
      </c>
      <c r="AO406" s="120" t="s">
        <v>525</v>
      </c>
      <c r="AP406" s="120" t="s">
        <v>119</v>
      </c>
      <c r="AQ406" s="120" t="s">
        <v>526</v>
      </c>
      <c r="AR406" s="120">
        <v>333415</v>
      </c>
      <c r="AT406" s="120">
        <v>4</v>
      </c>
      <c r="AY406" s="120" t="s">
        <v>121</v>
      </c>
      <c r="BE406" s="120" t="s">
        <v>123</v>
      </c>
      <c r="BG406" s="120">
        <v>1</v>
      </c>
      <c r="BL406" s="120" t="s">
        <v>528</v>
      </c>
      <c r="BN406" s="120">
        <v>1</v>
      </c>
      <c r="BX406" s="120">
        <v>2</v>
      </c>
      <c r="CD406" s="120">
        <v>2</v>
      </c>
      <c r="CM406" s="120">
        <v>1</v>
      </c>
      <c r="CN406" s="120" t="s">
        <v>125</v>
      </c>
      <c r="CO406" s="120" t="s">
        <v>2034</v>
      </c>
      <c r="CP406" s="120" t="s">
        <v>2035</v>
      </c>
      <c r="CQ406" s="120" t="s">
        <v>568</v>
      </c>
      <c r="CU406" s="120" t="s">
        <v>126</v>
      </c>
      <c r="CV406" s="120" t="s">
        <v>1628</v>
      </c>
      <c r="CW406" s="120" t="s">
        <v>2036</v>
      </c>
    </row>
    <row r="407" spans="1:101" x14ac:dyDescent="0.3">
      <c r="A407" s="120" t="s">
        <v>1332</v>
      </c>
      <c r="B407" s="120" t="s">
        <v>1333</v>
      </c>
      <c r="C407" s="120" t="s">
        <v>1334</v>
      </c>
      <c r="D407" s="120" t="s">
        <v>1335</v>
      </c>
      <c r="E407" s="120" t="s">
        <v>1336</v>
      </c>
      <c r="F407" s="120" t="s">
        <v>1337</v>
      </c>
      <c r="G407" s="120" t="s">
        <v>251</v>
      </c>
      <c r="I407" s="121">
        <v>1</v>
      </c>
      <c r="J407" s="120" t="s">
        <v>136</v>
      </c>
      <c r="L407" s="120">
        <v>2</v>
      </c>
      <c r="M407" s="120" t="s">
        <v>528</v>
      </c>
      <c r="N407" s="120" t="s">
        <v>109</v>
      </c>
      <c r="O407" s="120">
        <v>100</v>
      </c>
      <c r="P407" s="120" t="s">
        <v>172</v>
      </c>
      <c r="Q407" s="120" t="s">
        <v>172</v>
      </c>
      <c r="R407" t="str">
        <f>IFERROR(VLOOKUP(S407,'[1]Effects Code'!$C:$D,2,FALSE), S407)</f>
        <v>Hematocrit (anemia)</v>
      </c>
      <c r="S407" s="120" t="s">
        <v>1522</v>
      </c>
      <c r="T407" s="120">
        <v>7</v>
      </c>
      <c r="U407" s="120" t="s">
        <v>122</v>
      </c>
      <c r="V407" s="120" t="str">
        <f t="shared" si="6"/>
        <v>Cyprinidae, 7</v>
      </c>
      <c r="W407" s="120" t="s">
        <v>526</v>
      </c>
      <c r="X407" s="120">
        <v>156024</v>
      </c>
      <c r="Y407" s="123">
        <v>2076101</v>
      </c>
      <c r="Z407" s="120">
        <v>2011</v>
      </c>
      <c r="AA407" s="120" t="s">
        <v>2031</v>
      </c>
      <c r="AB407" s="120" t="s">
        <v>2032</v>
      </c>
      <c r="AC407" s="120" t="s">
        <v>2033</v>
      </c>
      <c r="AD407" s="121">
        <v>1</v>
      </c>
      <c r="AE407" s="120">
        <v>2</v>
      </c>
      <c r="AF407" s="120" t="s">
        <v>528</v>
      </c>
      <c r="AH407" s="120" t="s">
        <v>147</v>
      </c>
      <c r="AI407" s="120">
        <v>21</v>
      </c>
      <c r="AM407" s="120" t="s">
        <v>110</v>
      </c>
      <c r="AN407" s="120" t="s">
        <v>1342</v>
      </c>
      <c r="AO407" s="120" t="s">
        <v>525</v>
      </c>
      <c r="AP407" s="120" t="s">
        <v>119</v>
      </c>
      <c r="AQ407" s="120" t="s">
        <v>526</v>
      </c>
      <c r="AR407" s="120">
        <v>333415</v>
      </c>
      <c r="AT407" s="120">
        <v>1</v>
      </c>
      <c r="AY407" s="120" t="s">
        <v>121</v>
      </c>
      <c r="BE407" s="120" t="s">
        <v>123</v>
      </c>
      <c r="BG407" s="120">
        <v>1</v>
      </c>
      <c r="BL407" s="120" t="s">
        <v>528</v>
      </c>
      <c r="BN407" s="120">
        <v>1</v>
      </c>
      <c r="BX407" s="120">
        <v>2</v>
      </c>
      <c r="CD407" s="120">
        <v>2</v>
      </c>
      <c r="CM407" s="120">
        <v>1</v>
      </c>
      <c r="CN407" s="120" t="s">
        <v>125</v>
      </c>
      <c r="CO407" s="120" t="s">
        <v>2034</v>
      </c>
      <c r="CP407" s="120" t="s">
        <v>2035</v>
      </c>
      <c r="CQ407" s="120" t="s">
        <v>568</v>
      </c>
      <c r="CU407" s="120" t="s">
        <v>126</v>
      </c>
      <c r="CV407" s="120" t="s">
        <v>1628</v>
      </c>
      <c r="CW407" s="120" t="s">
        <v>2036</v>
      </c>
    </row>
    <row r="408" spans="1:101" x14ac:dyDescent="0.3">
      <c r="A408" s="120" t="s">
        <v>1332</v>
      </c>
      <c r="B408" s="120" t="s">
        <v>1333</v>
      </c>
      <c r="C408" s="120" t="s">
        <v>1334</v>
      </c>
      <c r="D408" s="120" t="s">
        <v>1335</v>
      </c>
      <c r="E408" s="120" t="s">
        <v>1336</v>
      </c>
      <c r="F408" s="120" t="s">
        <v>1337</v>
      </c>
      <c r="G408" s="120" t="s">
        <v>251</v>
      </c>
      <c r="I408" s="121">
        <v>1</v>
      </c>
      <c r="J408" s="120" t="s">
        <v>136</v>
      </c>
      <c r="L408" s="120">
        <v>2</v>
      </c>
      <c r="M408" s="120" t="s">
        <v>528</v>
      </c>
      <c r="N408" s="120" t="s">
        <v>109</v>
      </c>
      <c r="O408" s="120">
        <v>100</v>
      </c>
      <c r="P408" s="120" t="s">
        <v>1002</v>
      </c>
      <c r="Q408" s="120" t="s">
        <v>1002</v>
      </c>
      <c r="R408" t="str">
        <f>IFERROR(VLOOKUP(S408,'[1]Effects Code'!$C:$D,2,FALSE), S408)</f>
        <v>Leukocytes</v>
      </c>
      <c r="S408" s="120" t="s">
        <v>1528</v>
      </c>
      <c r="T408" s="120">
        <v>7</v>
      </c>
      <c r="U408" s="120" t="s">
        <v>122</v>
      </c>
      <c r="V408" s="120" t="str">
        <f t="shared" si="6"/>
        <v>Cyprinidae, 7</v>
      </c>
      <c r="W408" s="120" t="s">
        <v>526</v>
      </c>
      <c r="X408" s="120">
        <v>156024</v>
      </c>
      <c r="Y408" s="123">
        <v>2076101</v>
      </c>
      <c r="Z408" s="120">
        <v>2011</v>
      </c>
      <c r="AA408" s="120" t="s">
        <v>2031</v>
      </c>
      <c r="AB408" s="120" t="s">
        <v>2032</v>
      </c>
      <c r="AC408" s="120" t="s">
        <v>2033</v>
      </c>
      <c r="AD408" s="121">
        <v>1</v>
      </c>
      <c r="AE408" s="120">
        <v>2</v>
      </c>
      <c r="AF408" s="120" t="s">
        <v>528</v>
      </c>
      <c r="AH408" s="120" t="s">
        <v>147</v>
      </c>
      <c r="AI408" s="120">
        <v>21</v>
      </c>
      <c r="AM408" s="120" t="s">
        <v>110</v>
      </c>
      <c r="AN408" s="120" t="s">
        <v>1342</v>
      </c>
      <c r="AO408" s="120" t="s">
        <v>525</v>
      </c>
      <c r="AP408" s="120" t="s">
        <v>119</v>
      </c>
      <c r="AQ408" s="120" t="s">
        <v>526</v>
      </c>
      <c r="AR408" s="120">
        <v>333415</v>
      </c>
      <c r="AT408" s="120">
        <v>1</v>
      </c>
      <c r="AY408" s="120" t="s">
        <v>121</v>
      </c>
      <c r="BE408" s="120" t="s">
        <v>123</v>
      </c>
      <c r="BG408" s="120">
        <v>1</v>
      </c>
      <c r="BL408" s="120" t="s">
        <v>528</v>
      </c>
      <c r="BN408" s="120">
        <v>1</v>
      </c>
      <c r="BX408" s="120">
        <v>2</v>
      </c>
      <c r="CD408" s="120">
        <v>2</v>
      </c>
      <c r="CM408" s="120">
        <v>1</v>
      </c>
      <c r="CN408" s="120" t="s">
        <v>125</v>
      </c>
      <c r="CO408" s="120" t="s">
        <v>2034</v>
      </c>
      <c r="CP408" s="120" t="s">
        <v>2035</v>
      </c>
      <c r="CQ408" s="120" t="s">
        <v>568</v>
      </c>
      <c r="CU408" s="120" t="s">
        <v>126</v>
      </c>
      <c r="CV408" s="120" t="s">
        <v>1628</v>
      </c>
      <c r="CW408" s="120" t="s">
        <v>2036</v>
      </c>
    </row>
    <row r="409" spans="1:101" x14ac:dyDescent="0.3">
      <c r="A409" s="120" t="s">
        <v>1332</v>
      </c>
      <c r="B409" s="120" t="s">
        <v>1333</v>
      </c>
      <c r="C409" s="120" t="s">
        <v>1334</v>
      </c>
      <c r="D409" s="120" t="s">
        <v>1335</v>
      </c>
      <c r="E409" s="120" t="s">
        <v>1336</v>
      </c>
      <c r="F409" s="120" t="s">
        <v>1337</v>
      </c>
      <c r="G409" s="120" t="s">
        <v>251</v>
      </c>
      <c r="I409" s="121">
        <v>1</v>
      </c>
      <c r="J409" s="120" t="s">
        <v>136</v>
      </c>
      <c r="L409" s="120">
        <v>2</v>
      </c>
      <c r="M409" s="120" t="s">
        <v>528</v>
      </c>
      <c r="N409" s="120" t="s">
        <v>109</v>
      </c>
      <c r="O409" s="120">
        <v>100</v>
      </c>
      <c r="P409" s="120" t="s">
        <v>1002</v>
      </c>
      <c r="Q409" s="120" t="s">
        <v>1002</v>
      </c>
      <c r="R409" t="str">
        <f>IFERROR(VLOOKUP(S409,'[1]Effects Code'!$C:$D,2,FALSE), S409)</f>
        <v>Leukocytes</v>
      </c>
      <c r="S409" s="120" t="s">
        <v>1528</v>
      </c>
      <c r="T409" s="120">
        <v>14</v>
      </c>
      <c r="U409" s="120" t="s">
        <v>122</v>
      </c>
      <c r="V409" s="120" t="str">
        <f t="shared" si="6"/>
        <v>Cyprinidae, 14</v>
      </c>
      <c r="W409" s="120" t="s">
        <v>526</v>
      </c>
      <c r="X409" s="120">
        <v>156024</v>
      </c>
      <c r="Y409" s="123">
        <v>2076101</v>
      </c>
      <c r="Z409" s="120">
        <v>2011</v>
      </c>
      <c r="AA409" s="120" t="s">
        <v>2031</v>
      </c>
      <c r="AB409" s="120" t="s">
        <v>2032</v>
      </c>
      <c r="AC409" s="120" t="s">
        <v>2033</v>
      </c>
      <c r="AD409" s="121">
        <v>1</v>
      </c>
      <c r="AE409" s="120">
        <v>2</v>
      </c>
      <c r="AF409" s="120" t="s">
        <v>528</v>
      </c>
      <c r="AH409" s="120" t="s">
        <v>147</v>
      </c>
      <c r="AI409" s="120">
        <v>21</v>
      </c>
      <c r="AM409" s="120" t="s">
        <v>110</v>
      </c>
      <c r="AN409" s="120" t="s">
        <v>1342</v>
      </c>
      <c r="AO409" s="120" t="s">
        <v>525</v>
      </c>
      <c r="AP409" s="120" t="s">
        <v>119</v>
      </c>
      <c r="AQ409" s="120" t="s">
        <v>526</v>
      </c>
      <c r="AR409" s="120">
        <v>333415</v>
      </c>
      <c r="AT409" s="120">
        <v>2</v>
      </c>
      <c r="AY409" s="120" t="s">
        <v>121</v>
      </c>
      <c r="BE409" s="120" t="s">
        <v>123</v>
      </c>
      <c r="BG409" s="120">
        <v>1</v>
      </c>
      <c r="BL409" s="120" t="s">
        <v>528</v>
      </c>
      <c r="BN409" s="120">
        <v>1</v>
      </c>
      <c r="BX409" s="120">
        <v>2</v>
      </c>
      <c r="CD409" s="120">
        <v>2</v>
      </c>
      <c r="CM409" s="120">
        <v>1</v>
      </c>
      <c r="CN409" s="120" t="s">
        <v>125</v>
      </c>
      <c r="CO409" s="120" t="s">
        <v>2034</v>
      </c>
      <c r="CP409" s="120" t="s">
        <v>2035</v>
      </c>
      <c r="CQ409" s="120" t="s">
        <v>568</v>
      </c>
      <c r="CU409" s="120" t="s">
        <v>126</v>
      </c>
      <c r="CV409" s="120" t="s">
        <v>1628</v>
      </c>
      <c r="CW409" s="120" t="s">
        <v>2036</v>
      </c>
    </row>
    <row r="410" spans="1:101" x14ac:dyDescent="0.3">
      <c r="A410" s="120" t="s">
        <v>1332</v>
      </c>
      <c r="B410" s="120" t="s">
        <v>1333</v>
      </c>
      <c r="C410" s="120" t="s">
        <v>1334</v>
      </c>
      <c r="D410" s="120" t="s">
        <v>1335</v>
      </c>
      <c r="E410" s="120" t="s">
        <v>1336</v>
      </c>
      <c r="F410" s="120" t="s">
        <v>1337</v>
      </c>
      <c r="G410" s="120" t="s">
        <v>157</v>
      </c>
      <c r="I410" s="121">
        <v>1</v>
      </c>
      <c r="J410" s="120" t="s">
        <v>143</v>
      </c>
      <c r="L410" s="120">
        <v>2</v>
      </c>
      <c r="M410" s="120" t="s">
        <v>528</v>
      </c>
      <c r="N410" s="120" t="s">
        <v>109</v>
      </c>
      <c r="O410" s="120">
        <v>100</v>
      </c>
      <c r="P410" s="120" t="s">
        <v>172</v>
      </c>
      <c r="Q410" s="120" t="s">
        <v>172</v>
      </c>
      <c r="R410" t="str">
        <f>IFERROR(VLOOKUP(S410,'[1]Effects Code'!$C:$D,2,FALSE), S410)</f>
        <v>Magnesium (Mg) content</v>
      </c>
      <c r="S410" s="120" t="s">
        <v>2037</v>
      </c>
      <c r="T410" s="120">
        <v>21</v>
      </c>
      <c r="U410" s="120" t="s">
        <v>122</v>
      </c>
      <c r="V410" s="120" t="str">
        <f t="shared" si="6"/>
        <v>Cyprinidae, 21</v>
      </c>
      <c r="W410" s="120" t="s">
        <v>526</v>
      </c>
      <c r="X410" s="120">
        <v>156024</v>
      </c>
      <c r="Y410" s="123">
        <v>2076101</v>
      </c>
      <c r="Z410" s="120">
        <v>2011</v>
      </c>
      <c r="AA410" s="120" t="s">
        <v>2031</v>
      </c>
      <c r="AB410" s="120" t="s">
        <v>2032</v>
      </c>
      <c r="AC410" s="120" t="s">
        <v>2033</v>
      </c>
      <c r="AD410" s="121">
        <v>1</v>
      </c>
      <c r="AE410" s="120">
        <v>2</v>
      </c>
      <c r="AF410" s="120" t="s">
        <v>528</v>
      </c>
      <c r="AH410" s="120" t="s">
        <v>147</v>
      </c>
      <c r="AI410" s="120">
        <v>21</v>
      </c>
      <c r="AM410" s="120" t="s">
        <v>110</v>
      </c>
      <c r="AN410" s="120" t="s">
        <v>1342</v>
      </c>
      <c r="AO410" s="120" t="s">
        <v>525</v>
      </c>
      <c r="AP410" s="120" t="s">
        <v>119</v>
      </c>
      <c r="AQ410" s="120" t="s">
        <v>526</v>
      </c>
      <c r="AR410" s="120">
        <v>333415</v>
      </c>
      <c r="AT410" s="120">
        <v>3</v>
      </c>
      <c r="AY410" s="120" t="s">
        <v>121</v>
      </c>
      <c r="BE410" s="120" t="s">
        <v>123</v>
      </c>
      <c r="BG410" s="120">
        <v>1</v>
      </c>
      <c r="BL410" s="120" t="s">
        <v>528</v>
      </c>
      <c r="BN410" s="120">
        <v>1</v>
      </c>
      <c r="BX410" s="120">
        <v>2</v>
      </c>
      <c r="CD410" s="120">
        <v>2</v>
      </c>
      <c r="CM410" s="120">
        <v>1</v>
      </c>
      <c r="CN410" s="120" t="s">
        <v>125</v>
      </c>
      <c r="CO410" s="120" t="s">
        <v>2034</v>
      </c>
      <c r="CP410" s="120" t="s">
        <v>2035</v>
      </c>
      <c r="CQ410" s="120" t="s">
        <v>568</v>
      </c>
      <c r="CU410" s="120" t="s">
        <v>126</v>
      </c>
      <c r="CV410" s="120" t="s">
        <v>1628</v>
      </c>
      <c r="CW410" s="120" t="s">
        <v>2036</v>
      </c>
    </row>
    <row r="411" spans="1:101" x14ac:dyDescent="0.3">
      <c r="A411" s="120" t="s">
        <v>1332</v>
      </c>
      <c r="B411" s="120" t="s">
        <v>1333</v>
      </c>
      <c r="C411" s="120" t="s">
        <v>1334</v>
      </c>
      <c r="D411" s="120" t="s">
        <v>1335</v>
      </c>
      <c r="E411" s="120" t="s">
        <v>1336</v>
      </c>
      <c r="F411" s="120" t="s">
        <v>1337</v>
      </c>
      <c r="G411" s="120" t="s">
        <v>157</v>
      </c>
      <c r="I411" s="121">
        <v>1</v>
      </c>
      <c r="J411" s="120" t="s">
        <v>143</v>
      </c>
      <c r="L411" s="120">
        <v>2</v>
      </c>
      <c r="M411" s="120" t="s">
        <v>528</v>
      </c>
      <c r="N411" s="120" t="s">
        <v>109</v>
      </c>
      <c r="O411" s="120">
        <v>100</v>
      </c>
      <c r="P411" s="120" t="s">
        <v>172</v>
      </c>
      <c r="Q411" s="120" t="s">
        <v>172</v>
      </c>
      <c r="R411" t="str">
        <f>IFERROR(VLOOKUP(S411,'[1]Effects Code'!$C:$D,2,FALSE), S411)</f>
        <v>Magnesium (Mg) content</v>
      </c>
      <c r="S411" s="120" t="s">
        <v>2037</v>
      </c>
      <c r="T411" s="120">
        <v>28</v>
      </c>
      <c r="U411" s="120" t="s">
        <v>122</v>
      </c>
      <c r="V411" s="120" t="str">
        <f t="shared" si="6"/>
        <v>Cyprinidae, 28</v>
      </c>
      <c r="W411" s="120" t="s">
        <v>526</v>
      </c>
      <c r="X411" s="120">
        <v>156024</v>
      </c>
      <c r="Y411" s="123">
        <v>2076101</v>
      </c>
      <c r="Z411" s="120">
        <v>2011</v>
      </c>
      <c r="AA411" s="120" t="s">
        <v>2031</v>
      </c>
      <c r="AB411" s="120" t="s">
        <v>2032</v>
      </c>
      <c r="AC411" s="120" t="s">
        <v>2033</v>
      </c>
      <c r="AD411" s="121">
        <v>1</v>
      </c>
      <c r="AE411" s="120">
        <v>2</v>
      </c>
      <c r="AF411" s="120" t="s">
        <v>528</v>
      </c>
      <c r="AH411" s="120" t="s">
        <v>147</v>
      </c>
      <c r="AI411" s="120">
        <v>21</v>
      </c>
      <c r="AM411" s="120" t="s">
        <v>110</v>
      </c>
      <c r="AN411" s="120" t="s">
        <v>1342</v>
      </c>
      <c r="AO411" s="120" t="s">
        <v>525</v>
      </c>
      <c r="AP411" s="120" t="s">
        <v>119</v>
      </c>
      <c r="AQ411" s="120" t="s">
        <v>526</v>
      </c>
      <c r="AR411" s="120">
        <v>333415</v>
      </c>
      <c r="AT411" s="120">
        <v>4</v>
      </c>
      <c r="AY411" s="120" t="s">
        <v>121</v>
      </c>
      <c r="BE411" s="120" t="s">
        <v>123</v>
      </c>
      <c r="BG411" s="120">
        <v>1</v>
      </c>
      <c r="BL411" s="120" t="s">
        <v>528</v>
      </c>
      <c r="BN411" s="120">
        <v>1</v>
      </c>
      <c r="BX411" s="120">
        <v>2</v>
      </c>
      <c r="CD411" s="120">
        <v>2</v>
      </c>
      <c r="CM411" s="120">
        <v>1</v>
      </c>
      <c r="CN411" s="120" t="s">
        <v>125</v>
      </c>
      <c r="CO411" s="120" t="s">
        <v>2034</v>
      </c>
      <c r="CP411" s="120" t="s">
        <v>2035</v>
      </c>
      <c r="CQ411" s="120" t="s">
        <v>568</v>
      </c>
      <c r="CU411" s="120" t="s">
        <v>126</v>
      </c>
      <c r="CV411" s="120" t="s">
        <v>1628</v>
      </c>
      <c r="CW411" s="120" t="s">
        <v>2036</v>
      </c>
    </row>
    <row r="412" spans="1:101" x14ac:dyDescent="0.3">
      <c r="A412" s="120" t="s">
        <v>1332</v>
      </c>
      <c r="B412" s="120" t="s">
        <v>1333</v>
      </c>
      <c r="C412" s="120" t="s">
        <v>1334</v>
      </c>
      <c r="D412" s="120" t="s">
        <v>1335</v>
      </c>
      <c r="E412" s="120" t="s">
        <v>1336</v>
      </c>
      <c r="F412" s="120" t="s">
        <v>1337</v>
      </c>
      <c r="G412" s="120" t="s">
        <v>157</v>
      </c>
      <c r="I412" s="121">
        <v>1</v>
      </c>
      <c r="J412" s="120" t="s">
        <v>143</v>
      </c>
      <c r="L412" s="120">
        <v>2</v>
      </c>
      <c r="M412" s="120" t="s">
        <v>528</v>
      </c>
      <c r="N412" s="120" t="s">
        <v>109</v>
      </c>
      <c r="O412" s="120">
        <v>100</v>
      </c>
      <c r="P412" s="120" t="s">
        <v>172</v>
      </c>
      <c r="Q412" s="120" t="s">
        <v>172</v>
      </c>
      <c r="R412" t="str">
        <f>IFERROR(VLOOKUP(S412,'[1]Effects Code'!$C:$D,2,FALSE), S412)</f>
        <v>Calcium content</v>
      </c>
      <c r="S412" s="120" t="s">
        <v>2040</v>
      </c>
      <c r="T412" s="120">
        <v>28</v>
      </c>
      <c r="U412" s="120" t="s">
        <v>122</v>
      </c>
      <c r="V412" s="120" t="str">
        <f t="shared" si="6"/>
        <v>Cyprinidae, 28</v>
      </c>
      <c r="W412" s="120" t="s">
        <v>526</v>
      </c>
      <c r="X412" s="120">
        <v>156024</v>
      </c>
      <c r="Y412" s="123">
        <v>2076101</v>
      </c>
      <c r="Z412" s="120">
        <v>2011</v>
      </c>
      <c r="AA412" s="120" t="s">
        <v>2031</v>
      </c>
      <c r="AB412" s="120" t="s">
        <v>2032</v>
      </c>
      <c r="AC412" s="120" t="s">
        <v>2033</v>
      </c>
      <c r="AD412" s="121">
        <v>1</v>
      </c>
      <c r="AE412" s="120">
        <v>2</v>
      </c>
      <c r="AF412" s="120" t="s">
        <v>528</v>
      </c>
      <c r="AH412" s="120" t="s">
        <v>147</v>
      </c>
      <c r="AI412" s="120">
        <v>21</v>
      </c>
      <c r="AM412" s="120" t="s">
        <v>110</v>
      </c>
      <c r="AN412" s="120" t="s">
        <v>1342</v>
      </c>
      <c r="AO412" s="120" t="s">
        <v>525</v>
      </c>
      <c r="AP412" s="120" t="s">
        <v>119</v>
      </c>
      <c r="AQ412" s="120" t="s">
        <v>526</v>
      </c>
      <c r="AR412" s="120">
        <v>333415</v>
      </c>
      <c r="AT412" s="120">
        <v>4</v>
      </c>
      <c r="AY412" s="120" t="s">
        <v>121</v>
      </c>
      <c r="BE412" s="120" t="s">
        <v>123</v>
      </c>
      <c r="BG412" s="120">
        <v>1</v>
      </c>
      <c r="BL412" s="120" t="s">
        <v>528</v>
      </c>
      <c r="BN412" s="120">
        <v>1</v>
      </c>
      <c r="BX412" s="120">
        <v>2</v>
      </c>
      <c r="CD412" s="120">
        <v>2</v>
      </c>
      <c r="CM412" s="120">
        <v>1</v>
      </c>
      <c r="CN412" s="120" t="s">
        <v>125</v>
      </c>
      <c r="CO412" s="120" t="s">
        <v>2034</v>
      </c>
      <c r="CP412" s="120" t="s">
        <v>2035</v>
      </c>
      <c r="CQ412" s="120" t="s">
        <v>568</v>
      </c>
      <c r="CU412" s="120" t="s">
        <v>126</v>
      </c>
      <c r="CV412" s="120" t="s">
        <v>1628</v>
      </c>
      <c r="CW412" s="120" t="s">
        <v>2036</v>
      </c>
    </row>
    <row r="413" spans="1:101" x14ac:dyDescent="0.3">
      <c r="A413" s="120" t="s">
        <v>1332</v>
      </c>
      <c r="B413" s="120" t="s">
        <v>1333</v>
      </c>
      <c r="C413" s="120" t="s">
        <v>1334</v>
      </c>
      <c r="D413" s="120" t="s">
        <v>1335</v>
      </c>
      <c r="E413" s="120" t="s">
        <v>1336</v>
      </c>
      <c r="F413" s="120" t="s">
        <v>1337</v>
      </c>
      <c r="G413" s="120" t="s">
        <v>251</v>
      </c>
      <c r="I413" s="121">
        <v>1</v>
      </c>
      <c r="J413" s="120" t="s">
        <v>136</v>
      </c>
      <c r="L413" s="120">
        <v>2</v>
      </c>
      <c r="M413" s="120" t="s">
        <v>528</v>
      </c>
      <c r="N413" s="120" t="s">
        <v>109</v>
      </c>
      <c r="O413" s="120">
        <v>100</v>
      </c>
      <c r="P413" s="120" t="s">
        <v>172</v>
      </c>
      <c r="Q413" s="120" t="s">
        <v>172</v>
      </c>
      <c r="R413" t="str">
        <f>IFERROR(VLOOKUP(S413,'[1]Effects Code'!$C:$D,2,FALSE), S413)</f>
        <v>Calcium content</v>
      </c>
      <c r="S413" s="120" t="s">
        <v>2040</v>
      </c>
      <c r="T413" s="120">
        <v>7</v>
      </c>
      <c r="U413" s="120" t="s">
        <v>122</v>
      </c>
      <c r="V413" s="120" t="str">
        <f t="shared" si="6"/>
        <v>Cyprinidae, 7</v>
      </c>
      <c r="W413" s="120" t="s">
        <v>526</v>
      </c>
      <c r="X413" s="120">
        <v>156024</v>
      </c>
      <c r="Y413" s="123">
        <v>2076101</v>
      </c>
      <c r="Z413" s="120">
        <v>2011</v>
      </c>
      <c r="AA413" s="120" t="s">
        <v>2031</v>
      </c>
      <c r="AB413" s="120" t="s">
        <v>2032</v>
      </c>
      <c r="AC413" s="120" t="s">
        <v>2033</v>
      </c>
      <c r="AD413" s="121">
        <v>1</v>
      </c>
      <c r="AE413" s="120">
        <v>2</v>
      </c>
      <c r="AF413" s="120" t="s">
        <v>528</v>
      </c>
      <c r="AH413" s="120" t="s">
        <v>147</v>
      </c>
      <c r="AI413" s="120">
        <v>21</v>
      </c>
      <c r="AM413" s="120" t="s">
        <v>110</v>
      </c>
      <c r="AN413" s="120" t="s">
        <v>1342</v>
      </c>
      <c r="AO413" s="120" t="s">
        <v>525</v>
      </c>
      <c r="AP413" s="120" t="s">
        <v>119</v>
      </c>
      <c r="AQ413" s="120" t="s">
        <v>526</v>
      </c>
      <c r="AR413" s="120">
        <v>333415</v>
      </c>
      <c r="AT413" s="120">
        <v>1</v>
      </c>
      <c r="AY413" s="120" t="s">
        <v>121</v>
      </c>
      <c r="BE413" s="120" t="s">
        <v>123</v>
      </c>
      <c r="BG413" s="120">
        <v>1</v>
      </c>
      <c r="BL413" s="120" t="s">
        <v>528</v>
      </c>
      <c r="BN413" s="120">
        <v>1</v>
      </c>
      <c r="BX413" s="120">
        <v>2</v>
      </c>
      <c r="CD413" s="120">
        <v>2</v>
      </c>
      <c r="CM413" s="120">
        <v>1</v>
      </c>
      <c r="CN413" s="120" t="s">
        <v>125</v>
      </c>
      <c r="CO413" s="120" t="s">
        <v>2034</v>
      </c>
      <c r="CP413" s="120" t="s">
        <v>2035</v>
      </c>
      <c r="CQ413" s="120" t="s">
        <v>568</v>
      </c>
      <c r="CU413" s="120" t="s">
        <v>126</v>
      </c>
      <c r="CV413" s="120" t="s">
        <v>1628</v>
      </c>
      <c r="CW413" s="120" t="s">
        <v>2036</v>
      </c>
    </row>
    <row r="414" spans="1:101" x14ac:dyDescent="0.3">
      <c r="A414" s="120" t="s">
        <v>1332</v>
      </c>
      <c r="B414" s="120" t="s">
        <v>1333</v>
      </c>
      <c r="C414" s="120" t="s">
        <v>1334</v>
      </c>
      <c r="D414" s="120" t="s">
        <v>1335</v>
      </c>
      <c r="E414" s="120" t="s">
        <v>1336</v>
      </c>
      <c r="F414" s="120" t="s">
        <v>1337</v>
      </c>
      <c r="G414" s="120" t="s">
        <v>251</v>
      </c>
      <c r="I414" s="121">
        <v>1</v>
      </c>
      <c r="J414" s="120" t="s">
        <v>136</v>
      </c>
      <c r="L414" s="120">
        <v>2</v>
      </c>
      <c r="M414" s="120" t="s">
        <v>528</v>
      </c>
      <c r="N414" s="120" t="s">
        <v>109</v>
      </c>
      <c r="O414" s="120">
        <v>100</v>
      </c>
      <c r="P414" s="120" t="s">
        <v>1002</v>
      </c>
      <c r="Q414" s="120" t="s">
        <v>1002</v>
      </c>
      <c r="R414" t="str">
        <f>IFERROR(VLOOKUP(S414,'[1]Effects Code'!$C:$D,2,FALSE), S414)</f>
        <v>Red blood cell</v>
      </c>
      <c r="S414" s="120" t="s">
        <v>1525</v>
      </c>
      <c r="T414" s="120">
        <v>7</v>
      </c>
      <c r="U414" s="120" t="s">
        <v>122</v>
      </c>
      <c r="V414" s="120" t="str">
        <f t="shared" si="6"/>
        <v>Cyprinidae, 7</v>
      </c>
      <c r="W414" s="120" t="s">
        <v>526</v>
      </c>
      <c r="X414" s="120">
        <v>156024</v>
      </c>
      <c r="Y414" s="123">
        <v>2076101</v>
      </c>
      <c r="Z414" s="120">
        <v>2011</v>
      </c>
      <c r="AA414" s="120" t="s">
        <v>2031</v>
      </c>
      <c r="AB414" s="120" t="s">
        <v>2032</v>
      </c>
      <c r="AC414" s="120" t="s">
        <v>2033</v>
      </c>
      <c r="AD414" s="121">
        <v>1</v>
      </c>
      <c r="AE414" s="120">
        <v>2</v>
      </c>
      <c r="AF414" s="120" t="s">
        <v>528</v>
      </c>
      <c r="AH414" s="120" t="s">
        <v>147</v>
      </c>
      <c r="AI414" s="120">
        <v>21</v>
      </c>
      <c r="AM414" s="120" t="s">
        <v>110</v>
      </c>
      <c r="AN414" s="120" t="s">
        <v>1342</v>
      </c>
      <c r="AO414" s="120" t="s">
        <v>525</v>
      </c>
      <c r="AP414" s="120" t="s">
        <v>119</v>
      </c>
      <c r="AQ414" s="120" t="s">
        <v>526</v>
      </c>
      <c r="AR414" s="120">
        <v>333415</v>
      </c>
      <c r="AT414" s="120">
        <v>1</v>
      </c>
      <c r="AY414" s="120" t="s">
        <v>121</v>
      </c>
      <c r="BE414" s="120" t="s">
        <v>123</v>
      </c>
      <c r="BG414" s="120">
        <v>1</v>
      </c>
      <c r="BL414" s="120" t="s">
        <v>528</v>
      </c>
      <c r="BN414" s="120">
        <v>1</v>
      </c>
      <c r="BX414" s="120">
        <v>2</v>
      </c>
      <c r="CD414" s="120">
        <v>2</v>
      </c>
      <c r="CM414" s="120">
        <v>1</v>
      </c>
      <c r="CN414" s="120" t="s">
        <v>125</v>
      </c>
      <c r="CO414" s="120" t="s">
        <v>2034</v>
      </c>
      <c r="CP414" s="120" t="s">
        <v>2035</v>
      </c>
      <c r="CQ414" s="120" t="s">
        <v>568</v>
      </c>
      <c r="CU414" s="120" t="s">
        <v>126</v>
      </c>
      <c r="CV414" s="120" t="s">
        <v>1628</v>
      </c>
      <c r="CW414" s="120" t="s">
        <v>2036</v>
      </c>
    </row>
    <row r="415" spans="1:101" x14ac:dyDescent="0.3">
      <c r="A415" s="120" t="s">
        <v>1332</v>
      </c>
      <c r="B415" s="120" t="s">
        <v>2076</v>
      </c>
      <c r="C415" s="120" t="s">
        <v>2077</v>
      </c>
      <c r="D415" s="120" t="s">
        <v>2078</v>
      </c>
      <c r="E415" s="120" t="s">
        <v>2079</v>
      </c>
      <c r="F415" s="120" t="s">
        <v>2080</v>
      </c>
      <c r="G415" s="120" t="s">
        <v>251</v>
      </c>
      <c r="I415" s="121">
        <v>1</v>
      </c>
      <c r="J415" s="120" t="s">
        <v>136</v>
      </c>
      <c r="L415" s="120">
        <v>2</v>
      </c>
      <c r="M415" s="120" t="s">
        <v>528</v>
      </c>
      <c r="N415" s="120" t="s">
        <v>109</v>
      </c>
      <c r="O415" s="120">
        <v>100</v>
      </c>
      <c r="P415" s="120" t="s">
        <v>102</v>
      </c>
      <c r="Q415" s="120" t="s">
        <v>102</v>
      </c>
      <c r="R415" t="str">
        <f>IFERROR(VLOOKUP(S415,'[1]Effects Code'!$C:$D,2,FALSE), S415)</f>
        <v>Mortality</v>
      </c>
      <c r="S415" s="120" t="s">
        <v>184</v>
      </c>
      <c r="T415" s="120">
        <v>4</v>
      </c>
      <c r="U415" s="120" t="s">
        <v>122</v>
      </c>
      <c r="V415" s="120" t="str">
        <f t="shared" si="6"/>
        <v>Pangasiidae, 4</v>
      </c>
      <c r="W415" s="120" t="s">
        <v>526</v>
      </c>
      <c r="X415" s="120">
        <v>160541</v>
      </c>
      <c r="Y415" s="123">
        <v>2076095</v>
      </c>
      <c r="Z415" s="120">
        <v>2012</v>
      </c>
      <c r="AA415" s="120" t="s">
        <v>2082</v>
      </c>
      <c r="AB415" s="120" t="s">
        <v>2083</v>
      </c>
      <c r="AC415" s="120" t="s">
        <v>2084</v>
      </c>
      <c r="AD415" s="121">
        <v>1</v>
      </c>
      <c r="AE415" s="120">
        <v>2</v>
      </c>
      <c r="AF415" s="120" t="s">
        <v>528</v>
      </c>
      <c r="AI415" s="120">
        <v>31626</v>
      </c>
      <c r="AL415" s="120" t="s">
        <v>225</v>
      </c>
      <c r="AM415" s="120" t="s">
        <v>110</v>
      </c>
      <c r="AN415" s="120" t="s">
        <v>2070</v>
      </c>
      <c r="AO415" s="120" t="s">
        <v>525</v>
      </c>
      <c r="AP415" s="120" t="s">
        <v>119</v>
      </c>
      <c r="AQ415" s="120" t="s">
        <v>526</v>
      </c>
      <c r="AR415" s="120">
        <v>333415</v>
      </c>
      <c r="AT415" s="120">
        <v>96</v>
      </c>
      <c r="AY415" s="120" t="s">
        <v>276</v>
      </c>
      <c r="BE415" s="120" t="s">
        <v>158</v>
      </c>
      <c r="BG415" s="120">
        <v>1</v>
      </c>
      <c r="BL415" s="120" t="s">
        <v>175</v>
      </c>
      <c r="BN415" s="120">
        <v>1</v>
      </c>
      <c r="BX415" s="120">
        <v>2</v>
      </c>
      <c r="CD415" s="120">
        <v>2</v>
      </c>
      <c r="CM415" s="120">
        <v>1</v>
      </c>
      <c r="CN415" s="120" t="s">
        <v>125</v>
      </c>
      <c r="CU415" s="120" t="s">
        <v>126</v>
      </c>
      <c r="CV415" s="120" t="s">
        <v>545</v>
      </c>
      <c r="CW415" s="120" t="s">
        <v>2085</v>
      </c>
    </row>
    <row r="416" spans="1:101" x14ac:dyDescent="0.3">
      <c r="A416" s="120" t="s">
        <v>1332</v>
      </c>
      <c r="B416" s="120" t="s">
        <v>2180</v>
      </c>
      <c r="C416" s="120" t="s">
        <v>2181</v>
      </c>
      <c r="D416" s="120" t="s">
        <v>2182</v>
      </c>
      <c r="E416" s="120" t="s">
        <v>2183</v>
      </c>
      <c r="F416" s="120" t="s">
        <v>2184</v>
      </c>
      <c r="G416" s="120" t="s">
        <v>157</v>
      </c>
      <c r="I416" s="121">
        <v>1</v>
      </c>
      <c r="J416" s="120" t="s">
        <v>143</v>
      </c>
      <c r="L416" s="120">
        <v>2.5</v>
      </c>
      <c r="M416" s="120" t="s">
        <v>528</v>
      </c>
      <c r="N416" s="120" t="s">
        <v>109</v>
      </c>
      <c r="O416" s="120">
        <v>100</v>
      </c>
      <c r="P416" s="120" t="s">
        <v>172</v>
      </c>
      <c r="Q416" s="120" t="s">
        <v>173</v>
      </c>
      <c r="R416" t="str">
        <f>IFERROR(VLOOKUP(S416,'[1]Effects Code'!$C:$D,2,FALSE), S416)</f>
        <v>Acid phosphatase</v>
      </c>
      <c r="S416" s="120" t="s">
        <v>1913</v>
      </c>
      <c r="T416" s="120">
        <v>30</v>
      </c>
      <c r="U416" s="120" t="s">
        <v>122</v>
      </c>
      <c r="V416" s="120" t="str">
        <f t="shared" si="6"/>
        <v>Clariidae, 30</v>
      </c>
      <c r="W416" s="120" t="s">
        <v>526</v>
      </c>
      <c r="X416" s="120">
        <v>160913</v>
      </c>
      <c r="Y416" s="123">
        <v>2075959</v>
      </c>
      <c r="Z416" s="120">
        <v>2011</v>
      </c>
      <c r="AA416" s="120" t="s">
        <v>2185</v>
      </c>
      <c r="AB416" s="120" t="s">
        <v>2186</v>
      </c>
      <c r="AC416" s="120" t="s">
        <v>2187</v>
      </c>
      <c r="AD416" s="121">
        <v>1</v>
      </c>
      <c r="AE416" s="120">
        <v>2.5</v>
      </c>
      <c r="AF416" s="120" t="s">
        <v>528</v>
      </c>
      <c r="AI416" s="120">
        <v>2079</v>
      </c>
      <c r="AL416" s="120" t="s">
        <v>220</v>
      </c>
      <c r="AM416" s="120" t="s">
        <v>110</v>
      </c>
      <c r="AN416" s="120" t="s">
        <v>2070</v>
      </c>
      <c r="AO416" s="120" t="s">
        <v>525</v>
      </c>
      <c r="AP416" s="120" t="s">
        <v>119</v>
      </c>
      <c r="AQ416" s="120" t="s">
        <v>526</v>
      </c>
      <c r="AR416" s="120">
        <v>333415</v>
      </c>
      <c r="AT416" s="120">
        <v>30</v>
      </c>
      <c r="AY416" s="120" t="s">
        <v>122</v>
      </c>
      <c r="BE416" s="120" t="s">
        <v>123</v>
      </c>
      <c r="BG416" s="120">
        <v>1</v>
      </c>
      <c r="BL416" s="120" t="s">
        <v>528</v>
      </c>
      <c r="BN416" s="120">
        <v>1</v>
      </c>
      <c r="BX416" s="120">
        <v>2.5</v>
      </c>
      <c r="CD416" s="120">
        <v>2.5</v>
      </c>
      <c r="CM416" s="120">
        <v>1</v>
      </c>
      <c r="CN416" s="120" t="s">
        <v>125</v>
      </c>
      <c r="CO416" s="120" t="s">
        <v>2188</v>
      </c>
      <c r="CU416" s="120" t="s">
        <v>126</v>
      </c>
      <c r="CV416" s="120" t="s">
        <v>1344</v>
      </c>
      <c r="CW416" s="120" t="s">
        <v>2189</v>
      </c>
    </row>
    <row r="417" spans="1:101" x14ac:dyDescent="0.3">
      <c r="A417" s="120" t="s">
        <v>1332</v>
      </c>
      <c r="B417" s="120" t="s">
        <v>2180</v>
      </c>
      <c r="C417" s="120" t="s">
        <v>2181</v>
      </c>
      <c r="D417" s="120" t="s">
        <v>2182</v>
      </c>
      <c r="E417" s="120" t="s">
        <v>2183</v>
      </c>
      <c r="F417" s="120" t="s">
        <v>2184</v>
      </c>
      <c r="G417" s="120" t="s">
        <v>157</v>
      </c>
      <c r="I417" s="121">
        <v>1</v>
      </c>
      <c r="J417" s="120" t="s">
        <v>143</v>
      </c>
      <c r="L417" s="120">
        <v>2.5</v>
      </c>
      <c r="M417" s="120" t="s">
        <v>528</v>
      </c>
      <c r="N417" s="120" t="s">
        <v>109</v>
      </c>
      <c r="O417" s="120">
        <v>100</v>
      </c>
      <c r="P417" s="120" t="s">
        <v>172</v>
      </c>
      <c r="Q417" s="120" t="s">
        <v>173</v>
      </c>
      <c r="R417" t="str">
        <f>IFERROR(VLOOKUP(S417,'[1]Effects Code'!$C:$D,2,FALSE), S417)</f>
        <v>Alkaline phosphatase</v>
      </c>
      <c r="S417" s="120" t="s">
        <v>1872</v>
      </c>
      <c r="T417" s="120">
        <v>30</v>
      </c>
      <c r="U417" s="120" t="s">
        <v>122</v>
      </c>
      <c r="V417" s="120" t="str">
        <f t="shared" si="6"/>
        <v>Clariidae, 30</v>
      </c>
      <c r="W417" s="120" t="s">
        <v>526</v>
      </c>
      <c r="X417" s="120">
        <v>160913</v>
      </c>
      <c r="Y417" s="123">
        <v>2075959</v>
      </c>
      <c r="Z417" s="120">
        <v>2011</v>
      </c>
      <c r="AA417" s="120" t="s">
        <v>2185</v>
      </c>
      <c r="AB417" s="120" t="s">
        <v>2186</v>
      </c>
      <c r="AC417" s="120" t="s">
        <v>2187</v>
      </c>
      <c r="AD417" s="121">
        <v>1</v>
      </c>
      <c r="AE417" s="120">
        <v>2.5</v>
      </c>
      <c r="AF417" s="120" t="s">
        <v>528</v>
      </c>
      <c r="AI417" s="120">
        <v>2079</v>
      </c>
      <c r="AL417" s="120" t="s">
        <v>220</v>
      </c>
      <c r="AM417" s="120" t="s">
        <v>110</v>
      </c>
      <c r="AN417" s="120" t="s">
        <v>2070</v>
      </c>
      <c r="AO417" s="120" t="s">
        <v>525</v>
      </c>
      <c r="AP417" s="120" t="s">
        <v>119</v>
      </c>
      <c r="AQ417" s="120" t="s">
        <v>526</v>
      </c>
      <c r="AR417" s="120">
        <v>333415</v>
      </c>
      <c r="AT417" s="120">
        <v>30</v>
      </c>
      <c r="AY417" s="120" t="s">
        <v>122</v>
      </c>
      <c r="BE417" s="120" t="s">
        <v>123</v>
      </c>
      <c r="BG417" s="120">
        <v>1</v>
      </c>
      <c r="BL417" s="120" t="s">
        <v>528</v>
      </c>
      <c r="BN417" s="120">
        <v>1</v>
      </c>
      <c r="BX417" s="120">
        <v>2.5</v>
      </c>
      <c r="CD417" s="120">
        <v>2.5</v>
      </c>
      <c r="CM417" s="120">
        <v>1</v>
      </c>
      <c r="CN417" s="120" t="s">
        <v>125</v>
      </c>
      <c r="CO417" s="120" t="s">
        <v>2188</v>
      </c>
      <c r="CU417" s="120" t="s">
        <v>126</v>
      </c>
      <c r="CV417" s="120" t="s">
        <v>1344</v>
      </c>
      <c r="CW417" s="120" t="s">
        <v>2190</v>
      </c>
    </row>
    <row r="418" spans="1:101" x14ac:dyDescent="0.3">
      <c r="A418" s="120" t="s">
        <v>1332</v>
      </c>
      <c r="B418" s="120" t="s">
        <v>2180</v>
      </c>
      <c r="C418" s="120" t="s">
        <v>2181</v>
      </c>
      <c r="D418" s="120" t="s">
        <v>2182</v>
      </c>
      <c r="E418" s="120" t="s">
        <v>2183</v>
      </c>
      <c r="F418" s="120" t="s">
        <v>2184</v>
      </c>
      <c r="G418" s="120" t="s">
        <v>157</v>
      </c>
      <c r="I418" s="121">
        <v>1</v>
      </c>
      <c r="J418" s="120" t="s">
        <v>143</v>
      </c>
      <c r="L418" s="120">
        <v>2.5</v>
      </c>
      <c r="M418" s="120" t="s">
        <v>528</v>
      </c>
      <c r="N418" s="120" t="s">
        <v>109</v>
      </c>
      <c r="O418" s="120">
        <v>100</v>
      </c>
      <c r="P418" s="120" t="s">
        <v>172</v>
      </c>
      <c r="Q418" s="120" t="s">
        <v>173</v>
      </c>
      <c r="R418" t="str">
        <f>IFERROR(VLOOKUP(S418,'[1]Effects Code'!$C:$D,2,FALSE), S418)</f>
        <v>Alkaline phosphatase</v>
      </c>
      <c r="S418" s="120" t="s">
        <v>1872</v>
      </c>
      <c r="T418" s="120">
        <v>30</v>
      </c>
      <c r="U418" s="120" t="s">
        <v>122</v>
      </c>
      <c r="V418" s="120" t="str">
        <f t="shared" si="6"/>
        <v>Clariidae, 30</v>
      </c>
      <c r="W418" s="120" t="s">
        <v>526</v>
      </c>
      <c r="X418" s="120">
        <v>160913</v>
      </c>
      <c r="Y418" s="123">
        <v>2075959</v>
      </c>
      <c r="Z418" s="120">
        <v>2011</v>
      </c>
      <c r="AA418" s="120" t="s">
        <v>2185</v>
      </c>
      <c r="AB418" s="120" t="s">
        <v>2186</v>
      </c>
      <c r="AC418" s="120" t="s">
        <v>2187</v>
      </c>
      <c r="AD418" s="121">
        <v>1</v>
      </c>
      <c r="AE418" s="120">
        <v>2.5</v>
      </c>
      <c r="AF418" s="120" t="s">
        <v>528</v>
      </c>
      <c r="AI418" s="120">
        <v>2079</v>
      </c>
      <c r="AL418" s="120" t="s">
        <v>220</v>
      </c>
      <c r="AM418" s="120" t="s">
        <v>110</v>
      </c>
      <c r="AN418" s="120" t="s">
        <v>2070</v>
      </c>
      <c r="AO418" s="120" t="s">
        <v>525</v>
      </c>
      <c r="AP418" s="120" t="s">
        <v>119</v>
      </c>
      <c r="AQ418" s="120" t="s">
        <v>526</v>
      </c>
      <c r="AR418" s="120">
        <v>333415</v>
      </c>
      <c r="AT418" s="120">
        <v>30</v>
      </c>
      <c r="AY418" s="120" t="s">
        <v>122</v>
      </c>
      <c r="BE418" s="120" t="s">
        <v>123</v>
      </c>
      <c r="BG418" s="120">
        <v>1</v>
      </c>
      <c r="BL418" s="120" t="s">
        <v>528</v>
      </c>
      <c r="BN418" s="120">
        <v>1</v>
      </c>
      <c r="BX418" s="120">
        <v>2.5</v>
      </c>
      <c r="CD418" s="120">
        <v>2.5</v>
      </c>
      <c r="CM418" s="120">
        <v>1</v>
      </c>
      <c r="CN418" s="120" t="s">
        <v>125</v>
      </c>
      <c r="CO418" s="120" t="s">
        <v>2188</v>
      </c>
      <c r="CU418" s="120" t="s">
        <v>126</v>
      </c>
      <c r="CV418" s="120" t="s">
        <v>1344</v>
      </c>
      <c r="CW418" s="120" t="s">
        <v>2191</v>
      </c>
    </row>
    <row r="419" spans="1:101" x14ac:dyDescent="0.3">
      <c r="A419" s="120" t="s">
        <v>1332</v>
      </c>
      <c r="B419" s="120" t="s">
        <v>2180</v>
      </c>
      <c r="C419" s="120" t="s">
        <v>2181</v>
      </c>
      <c r="D419" s="120" t="s">
        <v>2182</v>
      </c>
      <c r="E419" s="120" t="s">
        <v>2183</v>
      </c>
      <c r="F419" s="120" t="s">
        <v>2184</v>
      </c>
      <c r="G419" s="120" t="s">
        <v>143</v>
      </c>
      <c r="I419" s="121">
        <v>1</v>
      </c>
      <c r="L419" s="120"/>
      <c r="M419" s="120" t="s">
        <v>528</v>
      </c>
      <c r="N419" s="120" t="s">
        <v>109</v>
      </c>
      <c r="O419" s="120">
        <v>100</v>
      </c>
      <c r="P419" s="120" t="s">
        <v>172</v>
      </c>
      <c r="Q419" s="120" t="s">
        <v>173</v>
      </c>
      <c r="R419" t="str">
        <f>IFERROR(VLOOKUP(S419,'[1]Effects Code'!$C:$D,2,FALSE), S419)</f>
        <v>Alkaline phosphatase</v>
      </c>
      <c r="S419" s="120" t="s">
        <v>1872</v>
      </c>
      <c r="T419" s="120">
        <v>30</v>
      </c>
      <c r="U419" s="120" t="s">
        <v>122</v>
      </c>
      <c r="V419" s="120" t="str">
        <f t="shared" si="6"/>
        <v>Clariidae, 30</v>
      </c>
      <c r="W419" s="120" t="s">
        <v>526</v>
      </c>
      <c r="X419" s="120">
        <v>160913</v>
      </c>
      <c r="Y419" s="123">
        <v>2075959</v>
      </c>
      <c r="Z419" s="120">
        <v>2011</v>
      </c>
      <c r="AA419" s="120" t="s">
        <v>2185</v>
      </c>
      <c r="AB419" s="120" t="s">
        <v>2186</v>
      </c>
      <c r="AC419" s="120" t="s">
        <v>2187</v>
      </c>
      <c r="AD419" s="121">
        <v>1</v>
      </c>
      <c r="AF419" s="120" t="s">
        <v>528</v>
      </c>
      <c r="AI419" s="120">
        <v>2079</v>
      </c>
      <c r="AL419" s="120" t="s">
        <v>220</v>
      </c>
      <c r="AM419" s="120" t="s">
        <v>110</v>
      </c>
      <c r="AN419" s="120" t="s">
        <v>2070</v>
      </c>
      <c r="AO419" s="120" t="s">
        <v>525</v>
      </c>
      <c r="AP419" s="120" t="s">
        <v>119</v>
      </c>
      <c r="AQ419" s="120" t="s">
        <v>526</v>
      </c>
      <c r="AR419" s="120">
        <v>333415</v>
      </c>
      <c r="AT419" s="120">
        <v>30</v>
      </c>
      <c r="AY419" s="120" t="s">
        <v>122</v>
      </c>
      <c r="BE419" s="120" t="s">
        <v>123</v>
      </c>
      <c r="BG419" s="120">
        <v>1</v>
      </c>
      <c r="BL419" s="120" t="s">
        <v>528</v>
      </c>
      <c r="BN419" s="120">
        <v>1</v>
      </c>
      <c r="CM419" s="120">
        <v>1</v>
      </c>
      <c r="CN419" s="120" t="s">
        <v>125</v>
      </c>
      <c r="CO419" s="120" t="s">
        <v>2188</v>
      </c>
      <c r="CU419" s="120" t="s">
        <v>126</v>
      </c>
      <c r="CV419" s="120" t="s">
        <v>1344</v>
      </c>
      <c r="CW419" s="120" t="s">
        <v>2192</v>
      </c>
    </row>
    <row r="420" spans="1:101" x14ac:dyDescent="0.3">
      <c r="A420" s="120" t="s">
        <v>1332</v>
      </c>
      <c r="B420" s="120" t="s">
        <v>2180</v>
      </c>
      <c r="C420" s="120" t="s">
        <v>2181</v>
      </c>
      <c r="D420" s="120" t="s">
        <v>2182</v>
      </c>
      <c r="E420" s="120" t="s">
        <v>2183</v>
      </c>
      <c r="F420" s="120" t="s">
        <v>2184</v>
      </c>
      <c r="G420" s="120" t="s">
        <v>157</v>
      </c>
      <c r="I420" s="121">
        <v>1</v>
      </c>
      <c r="J420" s="120" t="s">
        <v>143</v>
      </c>
      <c r="L420" s="120">
        <v>2.5</v>
      </c>
      <c r="M420" s="120" t="s">
        <v>528</v>
      </c>
      <c r="N420" s="120" t="s">
        <v>109</v>
      </c>
      <c r="O420" s="120">
        <v>100</v>
      </c>
      <c r="P420" s="120" t="s">
        <v>172</v>
      </c>
      <c r="Q420" s="120" t="s">
        <v>173</v>
      </c>
      <c r="R420" t="str">
        <f>IFERROR(VLOOKUP(S420,'[1]Effects Code'!$C:$D,2,FALSE), S420)</f>
        <v>Alkaline phosphatase</v>
      </c>
      <c r="S420" s="120" t="s">
        <v>1872</v>
      </c>
      <c r="T420" s="120">
        <v>30</v>
      </c>
      <c r="U420" s="120" t="s">
        <v>122</v>
      </c>
      <c r="V420" s="120" t="str">
        <f t="shared" si="6"/>
        <v>Clariidae, 30</v>
      </c>
      <c r="W420" s="120" t="s">
        <v>526</v>
      </c>
      <c r="X420" s="120">
        <v>160913</v>
      </c>
      <c r="Y420" s="123">
        <v>2075959</v>
      </c>
      <c r="Z420" s="120">
        <v>2011</v>
      </c>
      <c r="AA420" s="120" t="s">
        <v>2185</v>
      </c>
      <c r="AB420" s="120" t="s">
        <v>2186</v>
      </c>
      <c r="AC420" s="120" t="s">
        <v>2187</v>
      </c>
      <c r="AD420" s="121">
        <v>1</v>
      </c>
      <c r="AE420" s="120">
        <v>2.5</v>
      </c>
      <c r="AF420" s="120" t="s">
        <v>528</v>
      </c>
      <c r="AI420" s="120">
        <v>2079</v>
      </c>
      <c r="AL420" s="120" t="s">
        <v>220</v>
      </c>
      <c r="AM420" s="120" t="s">
        <v>110</v>
      </c>
      <c r="AN420" s="120" t="s">
        <v>2070</v>
      </c>
      <c r="AO420" s="120" t="s">
        <v>525</v>
      </c>
      <c r="AP420" s="120" t="s">
        <v>119</v>
      </c>
      <c r="AQ420" s="120" t="s">
        <v>526</v>
      </c>
      <c r="AR420" s="120">
        <v>333415</v>
      </c>
      <c r="AT420" s="120">
        <v>30</v>
      </c>
      <c r="AY420" s="120" t="s">
        <v>122</v>
      </c>
      <c r="BE420" s="120" t="s">
        <v>123</v>
      </c>
      <c r="BG420" s="120">
        <v>1</v>
      </c>
      <c r="BL420" s="120" t="s">
        <v>528</v>
      </c>
      <c r="BN420" s="120">
        <v>1</v>
      </c>
      <c r="BX420" s="120">
        <v>2.5</v>
      </c>
      <c r="CD420" s="120">
        <v>2.5</v>
      </c>
      <c r="CM420" s="120">
        <v>1</v>
      </c>
      <c r="CN420" s="120" t="s">
        <v>125</v>
      </c>
      <c r="CO420" s="120" t="s">
        <v>2188</v>
      </c>
      <c r="CU420" s="120" t="s">
        <v>126</v>
      </c>
      <c r="CV420" s="120" t="s">
        <v>1344</v>
      </c>
      <c r="CW420" s="120" t="s">
        <v>2193</v>
      </c>
    </row>
    <row r="421" spans="1:101" x14ac:dyDescent="0.3">
      <c r="A421" s="120" t="s">
        <v>1332</v>
      </c>
      <c r="B421" s="120" t="s">
        <v>2180</v>
      </c>
      <c r="C421" s="120" t="s">
        <v>2181</v>
      </c>
      <c r="D421" s="120" t="s">
        <v>2182</v>
      </c>
      <c r="E421" s="120" t="s">
        <v>2183</v>
      </c>
      <c r="F421" s="120" t="s">
        <v>2184</v>
      </c>
      <c r="G421" s="120" t="s">
        <v>157</v>
      </c>
      <c r="I421" s="121">
        <v>1</v>
      </c>
      <c r="J421" s="120" t="s">
        <v>143</v>
      </c>
      <c r="L421" s="120">
        <v>2.5</v>
      </c>
      <c r="M421" s="120" t="s">
        <v>528</v>
      </c>
      <c r="N421" s="120" t="s">
        <v>109</v>
      </c>
      <c r="O421" s="120">
        <v>100</v>
      </c>
      <c r="P421" s="120" t="s">
        <v>172</v>
      </c>
      <c r="Q421" s="120" t="s">
        <v>173</v>
      </c>
      <c r="R421" t="str">
        <f>IFERROR(VLOOKUP(S421,'[1]Effects Code'!$C:$D,2,FALSE), S421)</f>
        <v>Acid phosphatase</v>
      </c>
      <c r="S421" s="120" t="s">
        <v>1913</v>
      </c>
      <c r="T421" s="120">
        <v>30</v>
      </c>
      <c r="U421" s="120" t="s">
        <v>122</v>
      </c>
      <c r="V421" s="120" t="str">
        <f t="shared" si="6"/>
        <v>Clariidae, 30</v>
      </c>
      <c r="W421" s="120" t="s">
        <v>526</v>
      </c>
      <c r="X421" s="120">
        <v>160913</v>
      </c>
      <c r="Y421" s="123">
        <v>2075959</v>
      </c>
      <c r="Z421" s="120">
        <v>2011</v>
      </c>
      <c r="AA421" s="120" t="s">
        <v>2185</v>
      </c>
      <c r="AB421" s="120" t="s">
        <v>2186</v>
      </c>
      <c r="AC421" s="120" t="s">
        <v>2187</v>
      </c>
      <c r="AD421" s="121">
        <v>1</v>
      </c>
      <c r="AE421" s="120">
        <v>2.5</v>
      </c>
      <c r="AF421" s="120" t="s">
        <v>528</v>
      </c>
      <c r="AI421" s="120">
        <v>2079</v>
      </c>
      <c r="AL421" s="120" t="s">
        <v>220</v>
      </c>
      <c r="AM421" s="120" t="s">
        <v>110</v>
      </c>
      <c r="AN421" s="120" t="s">
        <v>2070</v>
      </c>
      <c r="AO421" s="120" t="s">
        <v>525</v>
      </c>
      <c r="AP421" s="120" t="s">
        <v>119</v>
      </c>
      <c r="AQ421" s="120" t="s">
        <v>526</v>
      </c>
      <c r="AR421" s="120">
        <v>333415</v>
      </c>
      <c r="AT421" s="120">
        <v>30</v>
      </c>
      <c r="AY421" s="120" t="s">
        <v>122</v>
      </c>
      <c r="BE421" s="120" t="s">
        <v>123</v>
      </c>
      <c r="BG421" s="120">
        <v>1</v>
      </c>
      <c r="BL421" s="120" t="s">
        <v>528</v>
      </c>
      <c r="BN421" s="120">
        <v>1</v>
      </c>
      <c r="BX421" s="120">
        <v>2.5</v>
      </c>
      <c r="CD421" s="120">
        <v>2.5</v>
      </c>
      <c r="CM421" s="120">
        <v>1</v>
      </c>
      <c r="CN421" s="120" t="s">
        <v>125</v>
      </c>
      <c r="CO421" s="120" t="s">
        <v>2188</v>
      </c>
      <c r="CU421" s="120" t="s">
        <v>126</v>
      </c>
      <c r="CV421" s="120" t="s">
        <v>1344</v>
      </c>
      <c r="CW421" s="120" t="s">
        <v>2194</v>
      </c>
    </row>
    <row r="422" spans="1:101" x14ac:dyDescent="0.3">
      <c r="A422" s="120" t="s">
        <v>1332</v>
      </c>
      <c r="B422" s="120" t="s">
        <v>1333</v>
      </c>
      <c r="C422" s="120" t="s">
        <v>2087</v>
      </c>
      <c r="D422" s="120" t="s">
        <v>2088</v>
      </c>
      <c r="E422" s="120" t="s">
        <v>2089</v>
      </c>
      <c r="F422" s="120" t="s">
        <v>2090</v>
      </c>
      <c r="G422" s="120" t="s">
        <v>185</v>
      </c>
      <c r="I422" s="121">
        <v>1.002</v>
      </c>
      <c r="M422" s="120" t="s">
        <v>528</v>
      </c>
      <c r="N422" s="120" t="s">
        <v>109</v>
      </c>
      <c r="O422" s="120">
        <v>60</v>
      </c>
      <c r="P422" s="120" t="s">
        <v>102</v>
      </c>
      <c r="Q422" s="120" t="s">
        <v>102</v>
      </c>
      <c r="R422" t="str">
        <f>IFERROR(VLOOKUP(S422,'[1]Effects Code'!$C:$D,2,FALSE), S422)</f>
        <v>Mortality</v>
      </c>
      <c r="S422" s="120" t="s">
        <v>184</v>
      </c>
      <c r="T422" s="120">
        <v>4</v>
      </c>
      <c r="U422" s="120" t="s">
        <v>122</v>
      </c>
      <c r="V422" s="120" t="str">
        <f t="shared" si="6"/>
        <v>Cyprinidae, 4</v>
      </c>
      <c r="W422" s="120" t="s">
        <v>526</v>
      </c>
      <c r="X422" s="120">
        <v>45088</v>
      </c>
      <c r="Y422" s="123">
        <v>1220885</v>
      </c>
      <c r="Z422" s="120">
        <v>1995</v>
      </c>
      <c r="AA422" s="120" t="s">
        <v>2091</v>
      </c>
      <c r="AB422" s="120" t="s">
        <v>2092</v>
      </c>
      <c r="AC422" s="120" t="s">
        <v>2093</v>
      </c>
      <c r="AD422" s="121">
        <v>1.002</v>
      </c>
      <c r="AE422" s="121"/>
      <c r="AF422" s="120" t="s">
        <v>528</v>
      </c>
      <c r="AG422" s="120" t="s">
        <v>1351</v>
      </c>
      <c r="AH422" s="120" t="s">
        <v>147</v>
      </c>
      <c r="AI422" s="120">
        <v>422</v>
      </c>
      <c r="AL422" s="120" t="s">
        <v>2094</v>
      </c>
      <c r="AM422" s="120" t="s">
        <v>110</v>
      </c>
      <c r="AN422" s="120" t="s">
        <v>1342</v>
      </c>
      <c r="AO422" s="120" t="s">
        <v>525</v>
      </c>
      <c r="AP422" s="120" t="s">
        <v>119</v>
      </c>
      <c r="AQ422" s="120" t="s">
        <v>526</v>
      </c>
      <c r="AR422" s="120">
        <v>333415</v>
      </c>
      <c r="AT422" s="120">
        <v>96</v>
      </c>
      <c r="AY422" s="120" t="s">
        <v>276</v>
      </c>
      <c r="BE422" s="120" t="s">
        <v>158</v>
      </c>
      <c r="BG422" s="120">
        <v>1.002</v>
      </c>
      <c r="BI422" s="120">
        <v>0.80300000000000005</v>
      </c>
      <c r="BK422" s="120">
        <v>1.25</v>
      </c>
      <c r="BL422" s="120" t="s">
        <v>124</v>
      </c>
      <c r="BN422" s="120">
        <v>1.002</v>
      </c>
      <c r="BP422" s="120">
        <v>0.80300000000000005</v>
      </c>
      <c r="BR422" s="120">
        <v>1.25</v>
      </c>
      <c r="BT422" s="121">
        <v>0.80300000000000005</v>
      </c>
      <c r="BV422" s="121">
        <v>1.25</v>
      </c>
      <c r="CD422" s="121"/>
      <c r="CN422" s="120" t="s">
        <v>125</v>
      </c>
      <c r="CU422" s="120" t="s">
        <v>126</v>
      </c>
      <c r="CV422" s="120" t="s">
        <v>545</v>
      </c>
      <c r="CW422" s="120" t="s">
        <v>2095</v>
      </c>
    </row>
    <row r="423" spans="1:101" x14ac:dyDescent="0.3">
      <c r="A423" s="120" t="s">
        <v>1332</v>
      </c>
      <c r="B423" s="120" t="s">
        <v>1333</v>
      </c>
      <c r="C423" s="120" t="s">
        <v>1659</v>
      </c>
      <c r="D423" s="120" t="s">
        <v>1660</v>
      </c>
      <c r="E423" s="120" t="s">
        <v>1661</v>
      </c>
      <c r="F423" s="120" t="s">
        <v>1662</v>
      </c>
      <c r="G423" s="120" t="s">
        <v>185</v>
      </c>
      <c r="I423" s="121">
        <v>1.02</v>
      </c>
      <c r="M423" s="120" t="s">
        <v>528</v>
      </c>
      <c r="N423" s="120" t="s">
        <v>109</v>
      </c>
      <c r="O423" s="120">
        <v>60</v>
      </c>
      <c r="P423" s="120" t="s">
        <v>102</v>
      </c>
      <c r="Q423" s="120" t="s">
        <v>102</v>
      </c>
      <c r="R423" t="str">
        <f>IFERROR(VLOOKUP(S423,'[1]Effects Code'!$C:$D,2,FALSE), S423)</f>
        <v>Mortality</v>
      </c>
      <c r="S423" s="120" t="s">
        <v>184</v>
      </c>
      <c r="T423" s="120">
        <v>1</v>
      </c>
      <c r="U423" s="120" t="s">
        <v>122</v>
      </c>
      <c r="V423" s="120" t="str">
        <f t="shared" si="6"/>
        <v>Cyprinidae, 1</v>
      </c>
      <c r="W423" s="120" t="s">
        <v>526</v>
      </c>
      <c r="X423" s="120">
        <v>153779</v>
      </c>
      <c r="Y423" s="123">
        <v>1338865</v>
      </c>
      <c r="Z423" s="120">
        <v>2010</v>
      </c>
      <c r="AA423" s="120" t="s">
        <v>1663</v>
      </c>
      <c r="AB423" s="120" t="s">
        <v>1664</v>
      </c>
      <c r="AC423" s="120" t="s">
        <v>1665</v>
      </c>
      <c r="AD423" s="121">
        <v>1.02</v>
      </c>
      <c r="AE423" s="121"/>
      <c r="AF423" s="120" t="s">
        <v>528</v>
      </c>
      <c r="AH423" s="120" t="s">
        <v>147</v>
      </c>
      <c r="AI423" s="120">
        <v>1025</v>
      </c>
      <c r="AL423" s="120" t="s">
        <v>1516</v>
      </c>
      <c r="AM423" s="120" t="s">
        <v>110</v>
      </c>
      <c r="AN423" s="120" t="s">
        <v>1342</v>
      </c>
      <c r="AO423" s="120" t="s">
        <v>525</v>
      </c>
      <c r="AP423" s="120" t="s">
        <v>119</v>
      </c>
      <c r="AQ423" s="120" t="s">
        <v>526</v>
      </c>
      <c r="AR423" s="120">
        <v>333415</v>
      </c>
      <c r="AT423" s="120">
        <v>24</v>
      </c>
      <c r="AY423" s="120" t="s">
        <v>276</v>
      </c>
      <c r="BE423" s="120" t="s">
        <v>123</v>
      </c>
      <c r="BG423" s="120">
        <v>1.7</v>
      </c>
      <c r="BL423" s="120" t="s">
        <v>124</v>
      </c>
      <c r="BN423" s="121">
        <v>1.02</v>
      </c>
      <c r="CD423" s="121"/>
      <c r="CM423" s="120">
        <v>4</v>
      </c>
      <c r="CN423" s="120" t="s">
        <v>125</v>
      </c>
      <c r="CU423" s="120" t="s">
        <v>126</v>
      </c>
      <c r="CV423" s="120" t="s">
        <v>545</v>
      </c>
      <c r="CW423" s="120" t="s">
        <v>1666</v>
      </c>
    </row>
    <row r="424" spans="1:101" x14ac:dyDescent="0.3">
      <c r="A424" s="120" t="s">
        <v>1332</v>
      </c>
      <c r="B424" s="120" t="s">
        <v>1367</v>
      </c>
      <c r="C424" s="120" t="s">
        <v>1395</v>
      </c>
      <c r="D424" s="120" t="s">
        <v>1396</v>
      </c>
      <c r="E424" s="120" t="s">
        <v>1397</v>
      </c>
      <c r="F424" s="120" t="s">
        <v>1398</v>
      </c>
      <c r="G424" s="120" t="s">
        <v>185</v>
      </c>
      <c r="I424" s="121">
        <v>1.05</v>
      </c>
      <c r="M424" s="120" t="s">
        <v>528</v>
      </c>
      <c r="N424" s="120" t="s">
        <v>109</v>
      </c>
      <c r="O424" s="120">
        <v>92.5</v>
      </c>
      <c r="P424" s="120" t="s">
        <v>102</v>
      </c>
      <c r="Q424" s="120" t="s">
        <v>102</v>
      </c>
      <c r="R424" t="str">
        <f>IFERROR(VLOOKUP(S424,'[1]Effects Code'!$C:$D,2,FALSE), S424)</f>
        <v>Mortality</v>
      </c>
      <c r="S424" s="120" t="s">
        <v>184</v>
      </c>
      <c r="T424" s="120">
        <v>4</v>
      </c>
      <c r="U424" s="120" t="s">
        <v>122</v>
      </c>
      <c r="V424" s="120" t="str">
        <f t="shared" si="6"/>
        <v>Salmonidae, 4</v>
      </c>
      <c r="W424" s="120" t="s">
        <v>526</v>
      </c>
      <c r="X424" s="120">
        <v>664</v>
      </c>
      <c r="Y424" s="123">
        <v>1018809</v>
      </c>
      <c r="Z424" s="120">
        <v>1977</v>
      </c>
      <c r="AA424" s="120" t="s">
        <v>1399</v>
      </c>
      <c r="AB424" s="120" t="s">
        <v>1400</v>
      </c>
      <c r="AC424" s="120" t="s">
        <v>1990</v>
      </c>
      <c r="AD424" s="121">
        <v>1.05</v>
      </c>
      <c r="AE424" s="121"/>
      <c r="AF424" s="120" t="s">
        <v>528</v>
      </c>
      <c r="AG424" s="120" t="s">
        <v>314</v>
      </c>
      <c r="AH424" s="120" t="s">
        <v>397</v>
      </c>
      <c r="AI424" s="120">
        <v>3</v>
      </c>
      <c r="AJ424" s="120">
        <v>1</v>
      </c>
      <c r="AK424" s="120" t="s">
        <v>512</v>
      </c>
      <c r="AM424" s="120" t="s">
        <v>110</v>
      </c>
      <c r="AN424" s="120" t="s">
        <v>1377</v>
      </c>
      <c r="AO424" s="120" t="s">
        <v>525</v>
      </c>
      <c r="AP424" s="120" t="s">
        <v>119</v>
      </c>
      <c r="AQ424" s="120" t="s">
        <v>526</v>
      </c>
      <c r="AR424" s="120">
        <v>333415</v>
      </c>
      <c r="AT424" s="120">
        <v>96</v>
      </c>
      <c r="AY424" s="120" t="s">
        <v>276</v>
      </c>
      <c r="BE424" s="120" t="s">
        <v>158</v>
      </c>
      <c r="BG424" s="120">
        <v>1050</v>
      </c>
      <c r="BI424" s="120">
        <v>720</v>
      </c>
      <c r="BK424" s="120">
        <v>1520</v>
      </c>
      <c r="BL424" s="120" t="s">
        <v>544</v>
      </c>
      <c r="BN424" s="120">
        <v>1050</v>
      </c>
      <c r="BP424" s="120">
        <v>720</v>
      </c>
      <c r="BR424" s="120">
        <v>1520</v>
      </c>
      <c r="BT424" s="121">
        <v>0.72</v>
      </c>
      <c r="BV424" s="121">
        <v>1.52</v>
      </c>
      <c r="CD424" s="121"/>
      <c r="CN424" s="120" t="s">
        <v>125</v>
      </c>
      <c r="CU424" s="120" t="s">
        <v>126</v>
      </c>
      <c r="CV424" s="120" t="s">
        <v>545</v>
      </c>
      <c r="CW424" s="120" t="s">
        <v>2195</v>
      </c>
    </row>
    <row r="425" spans="1:101" x14ac:dyDescent="0.3">
      <c r="A425" s="120" t="s">
        <v>1332</v>
      </c>
      <c r="B425" s="120" t="s">
        <v>1673</v>
      </c>
      <c r="C425" s="120" t="s">
        <v>2196</v>
      </c>
      <c r="D425" s="120" t="s">
        <v>2197</v>
      </c>
      <c r="E425" s="120" t="s">
        <v>2198</v>
      </c>
      <c r="F425" s="120" t="s">
        <v>2199</v>
      </c>
      <c r="G425" s="120" t="s">
        <v>108</v>
      </c>
      <c r="I425" s="121">
        <v>1.1000000000000001</v>
      </c>
      <c r="L425" s="120"/>
      <c r="M425" s="120" t="s">
        <v>528</v>
      </c>
      <c r="N425" s="120" t="s">
        <v>109</v>
      </c>
      <c r="O425" s="120">
        <v>100</v>
      </c>
      <c r="P425" s="120" t="s">
        <v>102</v>
      </c>
      <c r="Q425" s="120" t="s">
        <v>102</v>
      </c>
      <c r="R425" t="str">
        <f>IFERROR(VLOOKUP(S425,'[1]Effects Code'!$C:$D,2,FALSE), S425)</f>
        <v>Mortality</v>
      </c>
      <c r="S425" s="120" t="s">
        <v>184</v>
      </c>
      <c r="T425" s="120">
        <v>3</v>
      </c>
      <c r="U425" s="120" t="s">
        <v>122</v>
      </c>
      <c r="V425" s="120" t="str">
        <f t="shared" si="6"/>
        <v>Poeciliidae, 3</v>
      </c>
      <c r="W425" s="120" t="s">
        <v>526</v>
      </c>
      <c r="X425" s="120">
        <v>159006</v>
      </c>
      <c r="Y425" s="123">
        <v>2076061</v>
      </c>
      <c r="Z425" s="120">
        <v>2012</v>
      </c>
      <c r="AA425" s="120" t="s">
        <v>2200</v>
      </c>
      <c r="AB425" s="120" t="s">
        <v>2201</v>
      </c>
      <c r="AC425" s="120" t="s">
        <v>2202</v>
      </c>
      <c r="AD425" s="121">
        <v>1.1000000000000001</v>
      </c>
      <c r="AF425" s="120" t="s">
        <v>528</v>
      </c>
      <c r="AI425" s="120">
        <v>1681</v>
      </c>
      <c r="AL425" s="120" t="s">
        <v>225</v>
      </c>
      <c r="AM425" s="120" t="s">
        <v>110</v>
      </c>
      <c r="AN425" s="120" t="s">
        <v>1682</v>
      </c>
      <c r="AO425" s="120" t="s">
        <v>525</v>
      </c>
      <c r="AP425" s="120" t="s">
        <v>119</v>
      </c>
      <c r="AQ425" s="120" t="s">
        <v>526</v>
      </c>
      <c r="AR425" s="120">
        <v>333415</v>
      </c>
      <c r="AT425" s="120">
        <v>72</v>
      </c>
      <c r="AY425" s="120" t="s">
        <v>276</v>
      </c>
      <c r="BE425" s="120" t="s">
        <v>158</v>
      </c>
      <c r="BG425" s="120">
        <v>1.1000000000000001</v>
      </c>
      <c r="BL425" s="120" t="s">
        <v>175</v>
      </c>
      <c r="BN425" s="120">
        <v>1.1000000000000001</v>
      </c>
      <c r="CM425" s="120">
        <v>1</v>
      </c>
      <c r="CN425" s="120" t="s">
        <v>125</v>
      </c>
      <c r="CU425" s="120" t="s">
        <v>126</v>
      </c>
      <c r="CV425" s="120" t="s">
        <v>545</v>
      </c>
      <c r="CW425" s="120" t="s">
        <v>2085</v>
      </c>
    </row>
    <row r="426" spans="1:101" x14ac:dyDescent="0.3">
      <c r="A426" s="120" t="s">
        <v>1332</v>
      </c>
      <c r="B426" s="120" t="s">
        <v>2203</v>
      </c>
      <c r="C426" s="120" t="s">
        <v>2204</v>
      </c>
      <c r="D426" s="120" t="s">
        <v>2205</v>
      </c>
      <c r="E426" s="120" t="s">
        <v>2206</v>
      </c>
      <c r="F426" s="120" t="s">
        <v>2207</v>
      </c>
      <c r="G426" s="120" t="s">
        <v>185</v>
      </c>
      <c r="I426" s="121">
        <v>1.1232</v>
      </c>
      <c r="M426" s="120" t="s">
        <v>528</v>
      </c>
      <c r="N426" s="120" t="s">
        <v>109</v>
      </c>
      <c r="O426" s="120">
        <v>96</v>
      </c>
      <c r="P426" s="120" t="s">
        <v>102</v>
      </c>
      <c r="Q426" s="120" t="s">
        <v>102</v>
      </c>
      <c r="R426" t="str">
        <f>IFERROR(VLOOKUP(S426,'[1]Effects Code'!$C:$D,2,FALSE), S426)</f>
        <v>Survival</v>
      </c>
      <c r="S426" s="120" t="s">
        <v>233</v>
      </c>
      <c r="T426" s="120">
        <v>4</v>
      </c>
      <c r="U426" s="120" t="s">
        <v>122</v>
      </c>
      <c r="V426" s="120" t="str">
        <f t="shared" si="6"/>
        <v>Atherinidae, 4</v>
      </c>
      <c r="W426" s="120" t="s">
        <v>615</v>
      </c>
      <c r="X426" s="120">
        <v>73146</v>
      </c>
      <c r="Y426" s="123">
        <v>1240474</v>
      </c>
      <c r="Z426" s="120">
        <v>1988</v>
      </c>
      <c r="AA426" s="120" t="s">
        <v>2208</v>
      </c>
      <c r="AB426" s="120" t="s">
        <v>2209</v>
      </c>
      <c r="AC426" s="120" t="s">
        <v>2210</v>
      </c>
      <c r="AD426" s="121">
        <v>1.1232</v>
      </c>
      <c r="AE426" s="121"/>
      <c r="AF426" s="120" t="s">
        <v>528</v>
      </c>
      <c r="AH426" s="120" t="s">
        <v>397</v>
      </c>
      <c r="AI426" s="120">
        <v>341</v>
      </c>
      <c r="AJ426" s="120">
        <v>9</v>
      </c>
      <c r="AK426" s="120" t="s">
        <v>122</v>
      </c>
      <c r="AL426" s="120" t="s">
        <v>141</v>
      </c>
      <c r="AM426" s="120" t="s">
        <v>110</v>
      </c>
      <c r="AN426" s="120" t="s">
        <v>1655</v>
      </c>
      <c r="AO426" s="120" t="s">
        <v>525</v>
      </c>
      <c r="AP426" s="120" t="s">
        <v>119</v>
      </c>
      <c r="AQ426" s="120" t="s">
        <v>615</v>
      </c>
      <c r="AR426" s="120">
        <v>333415</v>
      </c>
      <c r="AT426" s="120">
        <v>96</v>
      </c>
      <c r="AY426" s="120" t="s">
        <v>276</v>
      </c>
      <c r="BE426" s="120" t="s">
        <v>123</v>
      </c>
      <c r="BG426" s="120">
        <v>1170</v>
      </c>
      <c r="BI426" s="120">
        <v>970</v>
      </c>
      <c r="BK426" s="120">
        <v>1420</v>
      </c>
      <c r="BL426" s="120" t="s">
        <v>544</v>
      </c>
      <c r="BN426" s="120">
        <v>1123.2</v>
      </c>
      <c r="BP426" s="120">
        <v>931.2</v>
      </c>
      <c r="BR426" s="120">
        <v>1363.2</v>
      </c>
      <c r="BT426" s="121">
        <v>0.93120000000000003</v>
      </c>
      <c r="BV426" s="121">
        <v>1.3632</v>
      </c>
      <c r="CD426" s="121"/>
      <c r="CN426" s="120" t="s">
        <v>125</v>
      </c>
      <c r="CO426" s="120">
        <v>7.6</v>
      </c>
      <c r="CU426" s="120" t="s">
        <v>126</v>
      </c>
      <c r="CV426" s="120" t="s">
        <v>1344</v>
      </c>
      <c r="CW426" s="120" t="s">
        <v>2211</v>
      </c>
    </row>
    <row r="427" spans="1:101" x14ac:dyDescent="0.3">
      <c r="A427" s="120" t="s">
        <v>1332</v>
      </c>
      <c r="B427" s="120" t="s">
        <v>1333</v>
      </c>
      <c r="C427" s="120" t="s">
        <v>1479</v>
      </c>
      <c r="D427" s="120" t="s">
        <v>1480</v>
      </c>
      <c r="E427" s="120" t="s">
        <v>1481</v>
      </c>
      <c r="F427" s="120" t="s">
        <v>1482</v>
      </c>
      <c r="G427" s="120" t="s">
        <v>1826</v>
      </c>
      <c r="I427" s="121">
        <v>1.1642399999999999</v>
      </c>
      <c r="L427" s="120"/>
      <c r="M427" s="120" t="s">
        <v>528</v>
      </c>
      <c r="N427" s="120" t="s">
        <v>109</v>
      </c>
      <c r="O427" s="120">
        <v>99</v>
      </c>
      <c r="P427" s="120" t="s">
        <v>154</v>
      </c>
      <c r="Q427" s="120" t="s">
        <v>154</v>
      </c>
      <c r="R427" t="str">
        <f>IFERROR(VLOOKUP(S427,'[1]Effects Code'!$C:$D,2,FALSE), S427)</f>
        <v>Biomass</v>
      </c>
      <c r="S427" s="120" t="s">
        <v>534</v>
      </c>
      <c r="T427" s="120">
        <v>7</v>
      </c>
      <c r="U427" s="120" t="s">
        <v>122</v>
      </c>
      <c r="V427" s="120" t="str">
        <f t="shared" si="6"/>
        <v>Cyprinidae, 7</v>
      </c>
      <c r="W427" s="120" t="s">
        <v>526</v>
      </c>
      <c r="X427" s="120">
        <v>93091</v>
      </c>
      <c r="Y427" s="123">
        <v>1269703</v>
      </c>
      <c r="Z427" s="120">
        <v>2005</v>
      </c>
      <c r="AA427" s="120" t="s">
        <v>1827</v>
      </c>
      <c r="AB427" s="120" t="s">
        <v>1828</v>
      </c>
      <c r="AC427" s="120" t="s">
        <v>1829</v>
      </c>
      <c r="AD427" s="121">
        <v>1.1642399999999999</v>
      </c>
      <c r="AF427" s="120" t="s">
        <v>528</v>
      </c>
      <c r="AH427" s="120" t="s">
        <v>323</v>
      </c>
      <c r="AI427" s="120">
        <v>1</v>
      </c>
      <c r="AJ427" s="120" t="s">
        <v>1464</v>
      </c>
      <c r="AK427" s="120" t="s">
        <v>276</v>
      </c>
      <c r="AM427" s="120" t="s">
        <v>110</v>
      </c>
      <c r="AN427" s="120" t="s">
        <v>1342</v>
      </c>
      <c r="AO427" s="120" t="s">
        <v>525</v>
      </c>
      <c r="AP427" s="120" t="s">
        <v>119</v>
      </c>
      <c r="AQ427" s="120" t="s">
        <v>526</v>
      </c>
      <c r="AR427" s="120">
        <v>333415</v>
      </c>
      <c r="AT427" s="120">
        <v>7</v>
      </c>
      <c r="AY427" s="120" t="s">
        <v>122</v>
      </c>
      <c r="BE427" s="120" t="s">
        <v>123</v>
      </c>
      <c r="BG427" s="120">
        <v>1176</v>
      </c>
      <c r="BI427" s="120">
        <v>413</v>
      </c>
      <c r="BK427" s="120">
        <v>2261</v>
      </c>
      <c r="BL427" s="120" t="s">
        <v>544</v>
      </c>
      <c r="BN427" s="120">
        <v>1164.24</v>
      </c>
      <c r="BP427" s="120">
        <v>408.87</v>
      </c>
      <c r="BR427" s="120">
        <v>2238.39</v>
      </c>
      <c r="BT427" s="120">
        <v>0.40887000000000001</v>
      </c>
      <c r="BV427" s="120">
        <v>2.2383899999999999</v>
      </c>
      <c r="CN427" s="120" t="s">
        <v>125</v>
      </c>
      <c r="CO427" s="120" t="s">
        <v>1830</v>
      </c>
      <c r="CP427" s="120" t="s">
        <v>1831</v>
      </c>
      <c r="CQ427" s="120" t="s">
        <v>568</v>
      </c>
      <c r="CU427" s="120" t="s">
        <v>126</v>
      </c>
      <c r="CV427" s="120" t="s">
        <v>1344</v>
      </c>
      <c r="CW427" s="120" t="s">
        <v>503</v>
      </c>
    </row>
    <row r="428" spans="1:101" x14ac:dyDescent="0.3">
      <c r="A428" s="120" t="s">
        <v>1332</v>
      </c>
      <c r="B428" s="120" t="s">
        <v>1367</v>
      </c>
      <c r="C428" s="120" t="s">
        <v>1368</v>
      </c>
      <c r="D428" s="120" t="s">
        <v>1457</v>
      </c>
      <c r="E428" s="120" t="s">
        <v>1458</v>
      </c>
      <c r="F428" s="120" t="s">
        <v>1459</v>
      </c>
      <c r="G428" s="120" t="s">
        <v>185</v>
      </c>
      <c r="I428" s="121">
        <v>1.17</v>
      </c>
      <c r="M428" s="120" t="s">
        <v>528</v>
      </c>
      <c r="N428" s="120" t="s">
        <v>109</v>
      </c>
      <c r="O428" s="120">
        <v>60</v>
      </c>
      <c r="P428" s="120" t="s">
        <v>102</v>
      </c>
      <c r="Q428" s="120" t="s">
        <v>102</v>
      </c>
      <c r="R428" t="str">
        <f>IFERROR(VLOOKUP(S428,'[1]Effects Code'!$C:$D,2,FALSE), S428)</f>
        <v>Mortality</v>
      </c>
      <c r="S428" s="120" t="s">
        <v>184</v>
      </c>
      <c r="T428" s="120">
        <v>4</v>
      </c>
      <c r="U428" s="120" t="s">
        <v>122</v>
      </c>
      <c r="V428" s="120" t="str">
        <f t="shared" si="6"/>
        <v>Salmonidae, 4</v>
      </c>
      <c r="W428" s="120" t="s">
        <v>526</v>
      </c>
      <c r="X428" s="120">
        <v>153572</v>
      </c>
      <c r="Y428" s="123">
        <v>1338423</v>
      </c>
      <c r="Z428" s="120">
        <v>2011</v>
      </c>
      <c r="AA428" s="120" t="s">
        <v>1783</v>
      </c>
      <c r="AB428" s="120" t="s">
        <v>1784</v>
      </c>
      <c r="AC428" s="120" t="s">
        <v>1785</v>
      </c>
      <c r="AD428" s="121">
        <v>1.17</v>
      </c>
      <c r="AE428" s="121"/>
      <c r="AF428" s="120" t="s">
        <v>528</v>
      </c>
      <c r="AH428" s="120" t="s">
        <v>323</v>
      </c>
      <c r="AI428" s="120">
        <v>4</v>
      </c>
      <c r="AL428" s="120" t="s">
        <v>1786</v>
      </c>
      <c r="AM428" s="120" t="s">
        <v>110</v>
      </c>
      <c r="AN428" s="120" t="s">
        <v>1377</v>
      </c>
      <c r="AO428" s="120" t="s">
        <v>525</v>
      </c>
      <c r="AP428" s="120" t="s">
        <v>119</v>
      </c>
      <c r="AQ428" s="120" t="s">
        <v>526</v>
      </c>
      <c r="AR428" s="120">
        <v>333415</v>
      </c>
      <c r="AT428" s="120">
        <v>96</v>
      </c>
      <c r="AY428" s="120" t="s">
        <v>276</v>
      </c>
      <c r="BE428" s="120" t="s">
        <v>158</v>
      </c>
      <c r="BG428" s="120">
        <v>1.17</v>
      </c>
      <c r="BI428" s="120">
        <v>0.92</v>
      </c>
      <c r="BK428" s="120">
        <v>1.43</v>
      </c>
      <c r="BL428" s="120" t="s">
        <v>1787</v>
      </c>
      <c r="BN428" s="121">
        <v>1.17</v>
      </c>
      <c r="BP428" s="120">
        <v>0.92</v>
      </c>
      <c r="BR428" s="120">
        <v>1.43</v>
      </c>
      <c r="BT428" s="120">
        <v>0.92</v>
      </c>
      <c r="BV428" s="120">
        <v>1.43</v>
      </c>
      <c r="CD428" s="121"/>
      <c r="CM428" s="120">
        <v>5</v>
      </c>
      <c r="CN428" s="120" t="s">
        <v>125</v>
      </c>
      <c r="CO428" s="120">
        <v>7.4</v>
      </c>
      <c r="CP428" s="120">
        <v>150</v>
      </c>
      <c r="CQ428" s="120" t="s">
        <v>568</v>
      </c>
      <c r="CU428" s="120" t="s">
        <v>126</v>
      </c>
      <c r="CV428" s="120" t="s">
        <v>1344</v>
      </c>
      <c r="CW428" s="120" t="s">
        <v>2212</v>
      </c>
    </row>
    <row r="429" spans="1:101" x14ac:dyDescent="0.3">
      <c r="A429" s="120" t="s">
        <v>1332</v>
      </c>
      <c r="B429" s="120" t="s">
        <v>1333</v>
      </c>
      <c r="C429" s="120" t="s">
        <v>2087</v>
      </c>
      <c r="D429" s="120" t="s">
        <v>2088</v>
      </c>
      <c r="E429" s="120" t="s">
        <v>2089</v>
      </c>
      <c r="F429" s="120" t="s">
        <v>2090</v>
      </c>
      <c r="G429" s="120" t="s">
        <v>185</v>
      </c>
      <c r="I429" s="121">
        <v>1.218</v>
      </c>
      <c r="M429" s="120" t="s">
        <v>528</v>
      </c>
      <c r="N429" s="120" t="s">
        <v>109</v>
      </c>
      <c r="O429" s="120">
        <v>60</v>
      </c>
      <c r="P429" s="120" t="s">
        <v>102</v>
      </c>
      <c r="Q429" s="120" t="s">
        <v>102</v>
      </c>
      <c r="R429" t="str">
        <f>IFERROR(VLOOKUP(S429,'[1]Effects Code'!$C:$D,2,FALSE), S429)</f>
        <v>Mortality</v>
      </c>
      <c r="S429" s="120" t="s">
        <v>184</v>
      </c>
      <c r="T429" s="120">
        <v>3</v>
      </c>
      <c r="U429" s="120" t="s">
        <v>122</v>
      </c>
      <c r="V429" s="120" t="str">
        <f t="shared" si="6"/>
        <v>Cyprinidae, 3</v>
      </c>
      <c r="W429" s="120" t="s">
        <v>526</v>
      </c>
      <c r="X429" s="120">
        <v>45088</v>
      </c>
      <c r="Y429" s="123">
        <v>1220884</v>
      </c>
      <c r="Z429" s="120">
        <v>1995</v>
      </c>
      <c r="AA429" s="120" t="s">
        <v>2091</v>
      </c>
      <c r="AB429" s="120" t="s">
        <v>2092</v>
      </c>
      <c r="AC429" s="120" t="s">
        <v>2093</v>
      </c>
      <c r="AD429" s="121">
        <v>1.218</v>
      </c>
      <c r="AE429" s="121"/>
      <c r="AF429" s="120" t="s">
        <v>528</v>
      </c>
      <c r="AG429" s="120" t="s">
        <v>1351</v>
      </c>
      <c r="AH429" s="120" t="s">
        <v>147</v>
      </c>
      <c r="AI429" s="120">
        <v>422</v>
      </c>
      <c r="AL429" s="120" t="s">
        <v>2094</v>
      </c>
      <c r="AM429" s="120" t="s">
        <v>110</v>
      </c>
      <c r="AN429" s="120" t="s">
        <v>1342</v>
      </c>
      <c r="AO429" s="120" t="s">
        <v>525</v>
      </c>
      <c r="AP429" s="120" t="s">
        <v>119</v>
      </c>
      <c r="AQ429" s="120" t="s">
        <v>526</v>
      </c>
      <c r="AR429" s="120">
        <v>333415</v>
      </c>
      <c r="AT429" s="120">
        <v>72</v>
      </c>
      <c r="AY429" s="120" t="s">
        <v>276</v>
      </c>
      <c r="BE429" s="120" t="s">
        <v>158</v>
      </c>
      <c r="BG429" s="120">
        <v>1.218</v>
      </c>
      <c r="BI429" s="120">
        <v>1.071</v>
      </c>
      <c r="BK429" s="120">
        <v>1.3839999999999999</v>
      </c>
      <c r="BL429" s="120" t="s">
        <v>124</v>
      </c>
      <c r="BN429" s="120">
        <v>1.218</v>
      </c>
      <c r="BP429" s="120">
        <v>1.071</v>
      </c>
      <c r="BR429" s="120">
        <v>1.3839999999999999</v>
      </c>
      <c r="BT429" s="121">
        <v>1.071</v>
      </c>
      <c r="BV429" s="121">
        <v>1.3839999999999999</v>
      </c>
      <c r="CD429" s="121"/>
      <c r="CN429" s="120" t="s">
        <v>125</v>
      </c>
      <c r="CU429" s="120" t="s">
        <v>126</v>
      </c>
      <c r="CV429" s="120" t="s">
        <v>545</v>
      </c>
      <c r="CW429" s="120" t="s">
        <v>2095</v>
      </c>
    </row>
    <row r="430" spans="1:101" x14ac:dyDescent="0.3">
      <c r="A430" s="120" t="s">
        <v>1332</v>
      </c>
      <c r="B430" s="120" t="s">
        <v>1430</v>
      </c>
      <c r="C430" s="120" t="s">
        <v>1431</v>
      </c>
      <c r="D430" s="120" t="s">
        <v>1432</v>
      </c>
      <c r="E430" s="120" t="s">
        <v>1433</v>
      </c>
      <c r="F430" s="120" t="s">
        <v>1434</v>
      </c>
      <c r="G430" s="120" t="s">
        <v>185</v>
      </c>
      <c r="I430" s="121">
        <v>1.23</v>
      </c>
      <c r="L430" s="120"/>
      <c r="M430" s="120" t="s">
        <v>528</v>
      </c>
      <c r="N430" s="120" t="s">
        <v>109</v>
      </c>
      <c r="O430" s="120">
        <v>100</v>
      </c>
      <c r="P430" s="120" t="s">
        <v>102</v>
      </c>
      <c r="Q430" s="120" t="s">
        <v>102</v>
      </c>
      <c r="R430" t="str">
        <f>IFERROR(VLOOKUP(S430,'[1]Effects Code'!$C:$D,2,FALSE), S430)</f>
        <v>Mortality</v>
      </c>
      <c r="S430" s="120" t="s">
        <v>184</v>
      </c>
      <c r="T430" s="120">
        <v>6</v>
      </c>
      <c r="U430" s="120" t="s">
        <v>122</v>
      </c>
      <c r="V430" s="120" t="str">
        <f t="shared" si="6"/>
        <v>Scophthalmidae, 6</v>
      </c>
      <c r="W430" s="120" t="s">
        <v>615</v>
      </c>
      <c r="X430" s="120">
        <v>159160</v>
      </c>
      <c r="Y430" s="123">
        <v>2075992</v>
      </c>
      <c r="Z430" s="120">
        <v>2012</v>
      </c>
      <c r="AA430" s="120" t="s">
        <v>1435</v>
      </c>
      <c r="AB430" s="120" t="s">
        <v>1436</v>
      </c>
      <c r="AC430" s="120" t="s">
        <v>1437</v>
      </c>
      <c r="AD430" s="121">
        <v>1.23</v>
      </c>
      <c r="AF430" s="120" t="s">
        <v>528</v>
      </c>
      <c r="AI430" s="120">
        <v>1977</v>
      </c>
      <c r="AJ430" s="120">
        <v>72</v>
      </c>
      <c r="AK430" s="120" t="s">
        <v>1438</v>
      </c>
      <c r="AL430" s="120" t="s">
        <v>148</v>
      </c>
      <c r="AM430" s="120" t="s">
        <v>110</v>
      </c>
      <c r="AN430" s="120" t="s">
        <v>1439</v>
      </c>
      <c r="AO430" s="120" t="s">
        <v>525</v>
      </c>
      <c r="AP430" s="120" t="s">
        <v>119</v>
      </c>
      <c r="AQ430" s="120" t="s">
        <v>615</v>
      </c>
      <c r="AR430" s="120">
        <v>333415</v>
      </c>
      <c r="AT430" s="120">
        <v>144</v>
      </c>
      <c r="AY430" s="120" t="s">
        <v>276</v>
      </c>
      <c r="BE430" s="120" t="s">
        <v>123</v>
      </c>
      <c r="BG430" s="120">
        <v>1.23</v>
      </c>
      <c r="BI430" s="120">
        <v>0.87</v>
      </c>
      <c r="BK430" s="120">
        <v>2.38</v>
      </c>
      <c r="BL430" s="120" t="s">
        <v>528</v>
      </c>
      <c r="BN430" s="120">
        <v>1.23</v>
      </c>
      <c r="BP430" s="120">
        <v>0.87</v>
      </c>
      <c r="BR430" s="120">
        <v>2.38</v>
      </c>
      <c r="BT430" s="120">
        <v>0.87</v>
      </c>
      <c r="BV430" s="120">
        <v>2.38</v>
      </c>
      <c r="CM430" s="120">
        <v>1</v>
      </c>
      <c r="CN430" s="120" t="s">
        <v>125</v>
      </c>
      <c r="CU430" s="120" t="s">
        <v>126</v>
      </c>
      <c r="CV430" s="120" t="s">
        <v>1344</v>
      </c>
      <c r="CW430" s="120" t="s">
        <v>1841</v>
      </c>
    </row>
    <row r="431" spans="1:101" x14ac:dyDescent="0.3">
      <c r="A431" s="120" t="s">
        <v>1332</v>
      </c>
      <c r="B431" s="120" t="s">
        <v>1430</v>
      </c>
      <c r="C431" s="120" t="s">
        <v>1431</v>
      </c>
      <c r="D431" s="120" t="s">
        <v>1432</v>
      </c>
      <c r="E431" s="120" t="s">
        <v>1433</v>
      </c>
      <c r="F431" s="120" t="s">
        <v>1434</v>
      </c>
      <c r="G431" s="120" t="s">
        <v>185</v>
      </c>
      <c r="I431" s="121">
        <v>1.23</v>
      </c>
      <c r="L431" s="120"/>
      <c r="M431" s="120" t="s">
        <v>528</v>
      </c>
      <c r="N431" s="120" t="s">
        <v>109</v>
      </c>
      <c r="O431" s="120">
        <v>98</v>
      </c>
      <c r="P431" s="120" t="s">
        <v>102</v>
      </c>
      <c r="Q431" s="120" t="s">
        <v>102</v>
      </c>
      <c r="R431" t="str">
        <f>IFERROR(VLOOKUP(S431,'[1]Effects Code'!$C:$D,2,FALSE), S431)</f>
        <v>Mortality</v>
      </c>
      <c r="S431" s="120" t="s">
        <v>184</v>
      </c>
      <c r="T431" s="120">
        <v>6</v>
      </c>
      <c r="U431" s="120" t="s">
        <v>122</v>
      </c>
      <c r="V431" s="120" t="str">
        <f t="shared" si="6"/>
        <v>Scophthalmidae, 6</v>
      </c>
      <c r="W431" s="120" t="s">
        <v>615</v>
      </c>
      <c r="X431" s="120">
        <v>160292</v>
      </c>
      <c r="Y431" s="123">
        <v>2054048</v>
      </c>
      <c r="Z431" s="120">
        <v>2012</v>
      </c>
      <c r="AA431" s="120" t="s">
        <v>1843</v>
      </c>
      <c r="AB431" s="120" t="s">
        <v>1844</v>
      </c>
      <c r="AC431" s="120" t="s">
        <v>1845</v>
      </c>
      <c r="AD431" s="121">
        <v>1.23</v>
      </c>
      <c r="AF431" s="120" t="s">
        <v>528</v>
      </c>
      <c r="AG431" s="120" t="s">
        <v>314</v>
      </c>
      <c r="AI431" s="120">
        <v>1977</v>
      </c>
      <c r="AJ431" s="120">
        <v>72</v>
      </c>
      <c r="AK431" s="120" t="s">
        <v>1438</v>
      </c>
      <c r="AL431" s="120" t="s">
        <v>148</v>
      </c>
      <c r="AM431" s="120" t="s">
        <v>110</v>
      </c>
      <c r="AN431" s="120" t="s">
        <v>1439</v>
      </c>
      <c r="AO431" s="120" t="s">
        <v>525</v>
      </c>
      <c r="AP431" s="120" t="s">
        <v>119</v>
      </c>
      <c r="AQ431" s="120" t="s">
        <v>615</v>
      </c>
      <c r="AR431" s="120">
        <v>333415</v>
      </c>
      <c r="AT431" s="120">
        <v>144</v>
      </c>
      <c r="AY431" s="120" t="s">
        <v>276</v>
      </c>
      <c r="BE431" s="120" t="s">
        <v>158</v>
      </c>
      <c r="BG431" s="120">
        <v>1230</v>
      </c>
      <c r="BI431" s="120">
        <v>870</v>
      </c>
      <c r="BK431" s="120">
        <v>2380</v>
      </c>
      <c r="BL431" s="120" t="s">
        <v>544</v>
      </c>
      <c r="BN431" s="120">
        <v>1230</v>
      </c>
      <c r="BP431" s="120">
        <v>870</v>
      </c>
      <c r="BR431" s="120">
        <v>2380</v>
      </c>
      <c r="BT431" s="120">
        <v>0.87</v>
      </c>
      <c r="BV431" s="120">
        <v>2.38</v>
      </c>
      <c r="CN431" s="120" t="s">
        <v>125</v>
      </c>
      <c r="CO431" s="120" t="s">
        <v>1846</v>
      </c>
      <c r="CU431" s="120" t="s">
        <v>126</v>
      </c>
      <c r="CV431" s="120" t="s">
        <v>1344</v>
      </c>
      <c r="CW431" s="120" t="s">
        <v>1847</v>
      </c>
    </row>
    <row r="432" spans="1:101" x14ac:dyDescent="0.3">
      <c r="A432" s="120" t="s">
        <v>1332</v>
      </c>
      <c r="B432" s="120" t="s">
        <v>1333</v>
      </c>
      <c r="C432" s="120" t="s">
        <v>2087</v>
      </c>
      <c r="D432" s="120" t="s">
        <v>2088</v>
      </c>
      <c r="E432" s="120" t="s">
        <v>2089</v>
      </c>
      <c r="F432" s="120" t="s">
        <v>2090</v>
      </c>
      <c r="G432" s="120" t="s">
        <v>185</v>
      </c>
      <c r="I432" s="121">
        <v>1.3080000000000001</v>
      </c>
      <c r="M432" s="120" t="s">
        <v>528</v>
      </c>
      <c r="N432" s="120" t="s">
        <v>109</v>
      </c>
      <c r="O432" s="120">
        <v>60</v>
      </c>
      <c r="P432" s="120" t="s">
        <v>102</v>
      </c>
      <c r="Q432" s="120" t="s">
        <v>102</v>
      </c>
      <c r="R432" t="str">
        <f>IFERROR(VLOOKUP(S432,'[1]Effects Code'!$C:$D,2,FALSE), S432)</f>
        <v>Mortality</v>
      </c>
      <c r="S432" s="120" t="s">
        <v>184</v>
      </c>
      <c r="T432" s="120">
        <v>2</v>
      </c>
      <c r="U432" s="120" t="s">
        <v>122</v>
      </c>
      <c r="V432" s="120" t="str">
        <f t="shared" si="6"/>
        <v>Cyprinidae, 2</v>
      </c>
      <c r="W432" s="120" t="s">
        <v>526</v>
      </c>
      <c r="X432" s="120">
        <v>45088</v>
      </c>
      <c r="Y432" s="123">
        <v>1220883</v>
      </c>
      <c r="Z432" s="120">
        <v>1995</v>
      </c>
      <c r="AA432" s="120" t="s">
        <v>2091</v>
      </c>
      <c r="AB432" s="120" t="s">
        <v>2092</v>
      </c>
      <c r="AC432" s="120" t="s">
        <v>2093</v>
      </c>
      <c r="AD432" s="121">
        <v>1.3080000000000001</v>
      </c>
      <c r="AE432" s="121"/>
      <c r="AF432" s="120" t="s">
        <v>528</v>
      </c>
      <c r="AG432" s="120" t="s">
        <v>1351</v>
      </c>
      <c r="AH432" s="120" t="s">
        <v>147</v>
      </c>
      <c r="AI432" s="120">
        <v>422</v>
      </c>
      <c r="AL432" s="120" t="s">
        <v>2094</v>
      </c>
      <c r="AM432" s="120" t="s">
        <v>110</v>
      </c>
      <c r="AN432" s="120" t="s">
        <v>1342</v>
      </c>
      <c r="AO432" s="120" t="s">
        <v>525</v>
      </c>
      <c r="AP432" s="120" t="s">
        <v>119</v>
      </c>
      <c r="AQ432" s="120" t="s">
        <v>526</v>
      </c>
      <c r="AR432" s="120">
        <v>333415</v>
      </c>
      <c r="AT432" s="120">
        <v>48</v>
      </c>
      <c r="AY432" s="120" t="s">
        <v>276</v>
      </c>
      <c r="BE432" s="120" t="s">
        <v>158</v>
      </c>
      <c r="BG432" s="120">
        <v>1.3080000000000001</v>
      </c>
      <c r="BI432" s="120">
        <v>1.177</v>
      </c>
      <c r="BK432" s="120">
        <v>1.4530000000000001</v>
      </c>
      <c r="BL432" s="120" t="s">
        <v>124</v>
      </c>
      <c r="BN432" s="120">
        <v>1.3080000000000001</v>
      </c>
      <c r="BP432" s="120">
        <v>1.177</v>
      </c>
      <c r="BR432" s="120">
        <v>1.4530000000000001</v>
      </c>
      <c r="BT432" s="121">
        <v>1.177</v>
      </c>
      <c r="BV432" s="121">
        <v>1.4530000000000001</v>
      </c>
      <c r="CD432" s="121"/>
      <c r="CN432" s="120" t="s">
        <v>125</v>
      </c>
      <c r="CU432" s="120" t="s">
        <v>126</v>
      </c>
      <c r="CV432" s="120" t="s">
        <v>545</v>
      </c>
      <c r="CW432" s="120" t="s">
        <v>2095</v>
      </c>
    </row>
    <row r="433" spans="1:101" x14ac:dyDescent="0.3">
      <c r="A433" s="120" t="s">
        <v>1332</v>
      </c>
      <c r="B433" s="120" t="s">
        <v>1507</v>
      </c>
      <c r="C433" s="120" t="s">
        <v>1508</v>
      </c>
      <c r="D433" s="120" t="s">
        <v>1509</v>
      </c>
      <c r="E433" s="120" t="s">
        <v>1510</v>
      </c>
      <c r="F433" s="120" t="s">
        <v>1511</v>
      </c>
      <c r="G433" s="120" t="s">
        <v>157</v>
      </c>
      <c r="I433" s="121">
        <v>1.3140000000000001</v>
      </c>
      <c r="M433" s="120" t="s">
        <v>528</v>
      </c>
      <c r="N433" s="120" t="s">
        <v>109</v>
      </c>
      <c r="O433" s="120">
        <v>60</v>
      </c>
      <c r="P433" s="120" t="s">
        <v>1002</v>
      </c>
      <c r="Q433" s="120" t="s">
        <v>1002</v>
      </c>
      <c r="R433" t="str">
        <f>IFERROR(VLOOKUP(S433,'[1]Effects Code'!$C:$D,2,FALSE), S433)</f>
        <v>Monocyte</v>
      </c>
      <c r="S433" s="120" t="s">
        <v>2213</v>
      </c>
      <c r="T433" s="120">
        <v>4</v>
      </c>
      <c r="U433" s="120" t="s">
        <v>122</v>
      </c>
      <c r="V433" s="120" t="str">
        <f t="shared" si="6"/>
        <v>Acipenseridae, 4</v>
      </c>
      <c r="W433" s="120" t="s">
        <v>526</v>
      </c>
      <c r="X433" s="120">
        <v>153738</v>
      </c>
      <c r="Y433" s="123">
        <v>1338847</v>
      </c>
      <c r="Z433" s="120">
        <v>2010</v>
      </c>
      <c r="AA433" s="120" t="s">
        <v>1513</v>
      </c>
      <c r="AB433" s="120" t="s">
        <v>1514</v>
      </c>
      <c r="AC433" s="120" t="s">
        <v>1515</v>
      </c>
      <c r="AD433" s="121">
        <v>1.3140000000000001</v>
      </c>
      <c r="AE433" s="121"/>
      <c r="AF433" s="120" t="s">
        <v>528</v>
      </c>
      <c r="AH433" s="120" t="s">
        <v>147</v>
      </c>
      <c r="AI433" s="120">
        <v>27776</v>
      </c>
      <c r="AL433" s="120" t="s">
        <v>1516</v>
      </c>
      <c r="AM433" s="120" t="s">
        <v>110</v>
      </c>
      <c r="AN433" s="120" t="s">
        <v>1517</v>
      </c>
      <c r="AO433" s="120" t="s">
        <v>525</v>
      </c>
      <c r="AP433" s="120" t="s">
        <v>119</v>
      </c>
      <c r="AQ433" s="120" t="s">
        <v>526</v>
      </c>
      <c r="AR433" s="120">
        <v>333415</v>
      </c>
      <c r="AT433" s="120">
        <v>96</v>
      </c>
      <c r="AY433" s="120" t="s">
        <v>276</v>
      </c>
      <c r="BE433" s="120" t="s">
        <v>123</v>
      </c>
      <c r="BG433" s="120">
        <v>2.19</v>
      </c>
      <c r="BL433" s="120" t="s">
        <v>124</v>
      </c>
      <c r="BN433" s="121">
        <v>1.3140000000000001</v>
      </c>
      <c r="CD433" s="121"/>
      <c r="CM433" s="120">
        <v>4</v>
      </c>
      <c r="CN433" s="120" t="s">
        <v>125</v>
      </c>
      <c r="CO433" s="120" t="s">
        <v>1518</v>
      </c>
      <c r="CP433" s="120" t="s">
        <v>1519</v>
      </c>
      <c r="CQ433" s="120" t="s">
        <v>1520</v>
      </c>
      <c r="CU433" s="120" t="s">
        <v>126</v>
      </c>
      <c r="CV433" s="120" t="s">
        <v>187</v>
      </c>
      <c r="CW433" s="120" t="s">
        <v>2214</v>
      </c>
    </row>
    <row r="434" spans="1:101" x14ac:dyDescent="0.3">
      <c r="A434" s="120" t="s">
        <v>1332</v>
      </c>
      <c r="B434" s="120" t="s">
        <v>1507</v>
      </c>
      <c r="C434" s="120" t="s">
        <v>1508</v>
      </c>
      <c r="D434" s="120" t="s">
        <v>1509</v>
      </c>
      <c r="E434" s="120" t="s">
        <v>1510</v>
      </c>
      <c r="F434" s="120" t="s">
        <v>1511</v>
      </c>
      <c r="G434" s="120" t="s">
        <v>157</v>
      </c>
      <c r="I434" s="121">
        <v>1.3140000000000001</v>
      </c>
      <c r="J434" s="120" t="s">
        <v>143</v>
      </c>
      <c r="L434" s="121">
        <v>1.9710000000000001</v>
      </c>
      <c r="M434" s="120" t="s">
        <v>528</v>
      </c>
      <c r="N434" s="120" t="s">
        <v>109</v>
      </c>
      <c r="O434" s="120">
        <v>60</v>
      </c>
      <c r="P434" s="120" t="s">
        <v>1002</v>
      </c>
      <c r="Q434" s="120" t="s">
        <v>1002</v>
      </c>
      <c r="R434" t="str">
        <f>IFERROR(VLOOKUP(S434,'[1]Effects Code'!$C:$D,2,FALSE), S434)</f>
        <v>Neutrophil</v>
      </c>
      <c r="S434" s="120" t="s">
        <v>1512</v>
      </c>
      <c r="T434" s="120">
        <v>1</v>
      </c>
      <c r="U434" s="120" t="s">
        <v>122</v>
      </c>
      <c r="V434" s="120" t="str">
        <f t="shared" si="6"/>
        <v>Acipenseridae, 1</v>
      </c>
      <c r="W434" s="120" t="s">
        <v>526</v>
      </c>
      <c r="X434" s="120">
        <v>153738</v>
      </c>
      <c r="Y434" s="123">
        <v>1338813</v>
      </c>
      <c r="Z434" s="120">
        <v>2010</v>
      </c>
      <c r="AA434" s="120" t="s">
        <v>1513</v>
      </c>
      <c r="AB434" s="120" t="s">
        <v>1514</v>
      </c>
      <c r="AC434" s="120" t="s">
        <v>1515</v>
      </c>
      <c r="AD434" s="121">
        <v>1.3140000000000001</v>
      </c>
      <c r="AE434" s="121">
        <v>1.9710000000000001</v>
      </c>
      <c r="AF434" s="120" t="s">
        <v>528</v>
      </c>
      <c r="AH434" s="120" t="s">
        <v>147</v>
      </c>
      <c r="AI434" s="120">
        <v>27776</v>
      </c>
      <c r="AL434" s="120" t="s">
        <v>1516</v>
      </c>
      <c r="AM434" s="120" t="s">
        <v>110</v>
      </c>
      <c r="AN434" s="120" t="s">
        <v>1517</v>
      </c>
      <c r="AO434" s="120" t="s">
        <v>525</v>
      </c>
      <c r="AP434" s="120" t="s">
        <v>119</v>
      </c>
      <c r="AQ434" s="120" t="s">
        <v>526</v>
      </c>
      <c r="AR434" s="120">
        <v>333415</v>
      </c>
      <c r="AT434" s="120">
        <v>24</v>
      </c>
      <c r="AY434" s="120" t="s">
        <v>276</v>
      </c>
      <c r="BE434" s="120" t="s">
        <v>123</v>
      </c>
      <c r="BG434" s="120">
        <v>2.19</v>
      </c>
      <c r="BL434" s="120" t="s">
        <v>124</v>
      </c>
      <c r="BN434" s="121">
        <v>1.3140000000000001</v>
      </c>
      <c r="BX434" s="120">
        <v>3.2850000000000001</v>
      </c>
      <c r="CD434" s="121">
        <v>1.9710000000000001</v>
      </c>
      <c r="CM434" s="120">
        <v>4</v>
      </c>
      <c r="CN434" s="120" t="s">
        <v>125</v>
      </c>
      <c r="CO434" s="120" t="s">
        <v>1518</v>
      </c>
      <c r="CP434" s="120" t="s">
        <v>1519</v>
      </c>
      <c r="CQ434" s="120" t="s">
        <v>1520</v>
      </c>
      <c r="CU434" s="120" t="s">
        <v>126</v>
      </c>
      <c r="CV434" s="120" t="s">
        <v>187</v>
      </c>
      <c r="CW434" s="120" t="s">
        <v>2215</v>
      </c>
    </row>
    <row r="435" spans="1:101" x14ac:dyDescent="0.3">
      <c r="A435" s="120" t="s">
        <v>1332</v>
      </c>
      <c r="B435" s="120" t="s">
        <v>1507</v>
      </c>
      <c r="C435" s="120" t="s">
        <v>1508</v>
      </c>
      <c r="D435" s="120" t="s">
        <v>1509</v>
      </c>
      <c r="E435" s="120" t="s">
        <v>1510</v>
      </c>
      <c r="F435" s="120" t="s">
        <v>1511</v>
      </c>
      <c r="G435" s="120" t="s">
        <v>157</v>
      </c>
      <c r="I435" s="121">
        <v>1.3140000000000001</v>
      </c>
      <c r="M435" s="120" t="s">
        <v>528</v>
      </c>
      <c r="N435" s="120" t="s">
        <v>109</v>
      </c>
      <c r="O435" s="120">
        <v>60</v>
      </c>
      <c r="P435" s="120" t="s">
        <v>1002</v>
      </c>
      <c r="Q435" s="120" t="s">
        <v>1002</v>
      </c>
      <c r="R435" t="str">
        <f>IFERROR(VLOOKUP(S435,'[1]Effects Code'!$C:$D,2,FALSE), S435)</f>
        <v>Eosinophil</v>
      </c>
      <c r="S435" s="120" t="s">
        <v>2216</v>
      </c>
      <c r="T435" s="120">
        <v>4</v>
      </c>
      <c r="U435" s="120" t="s">
        <v>122</v>
      </c>
      <c r="V435" s="120" t="str">
        <f t="shared" si="6"/>
        <v>Acipenseridae, 4</v>
      </c>
      <c r="W435" s="120" t="s">
        <v>526</v>
      </c>
      <c r="X435" s="120">
        <v>153738</v>
      </c>
      <c r="Y435" s="123">
        <v>1338821</v>
      </c>
      <c r="Z435" s="120">
        <v>2010</v>
      </c>
      <c r="AA435" s="120" t="s">
        <v>1513</v>
      </c>
      <c r="AB435" s="120" t="s">
        <v>1514</v>
      </c>
      <c r="AC435" s="120" t="s">
        <v>1515</v>
      </c>
      <c r="AD435" s="121">
        <v>1.3140000000000001</v>
      </c>
      <c r="AE435" s="121"/>
      <c r="AF435" s="120" t="s">
        <v>528</v>
      </c>
      <c r="AH435" s="120" t="s">
        <v>147</v>
      </c>
      <c r="AI435" s="120">
        <v>27776</v>
      </c>
      <c r="AL435" s="120" t="s">
        <v>1516</v>
      </c>
      <c r="AM435" s="120" t="s">
        <v>110</v>
      </c>
      <c r="AN435" s="120" t="s">
        <v>1517</v>
      </c>
      <c r="AO435" s="120" t="s">
        <v>525</v>
      </c>
      <c r="AP435" s="120" t="s">
        <v>119</v>
      </c>
      <c r="AQ435" s="120" t="s">
        <v>526</v>
      </c>
      <c r="AR435" s="120">
        <v>333415</v>
      </c>
      <c r="AT435" s="120">
        <v>96</v>
      </c>
      <c r="AY435" s="120" t="s">
        <v>276</v>
      </c>
      <c r="BE435" s="120" t="s">
        <v>123</v>
      </c>
      <c r="BG435" s="120">
        <v>2.19</v>
      </c>
      <c r="BL435" s="120" t="s">
        <v>124</v>
      </c>
      <c r="BN435" s="121">
        <v>1.3140000000000001</v>
      </c>
      <c r="CD435" s="121"/>
      <c r="CM435" s="120">
        <v>4</v>
      </c>
      <c r="CN435" s="120" t="s">
        <v>125</v>
      </c>
      <c r="CO435" s="120" t="s">
        <v>1518</v>
      </c>
      <c r="CP435" s="120" t="s">
        <v>1519</v>
      </c>
      <c r="CQ435" s="120" t="s">
        <v>1520</v>
      </c>
      <c r="CU435" s="120" t="s">
        <v>126</v>
      </c>
      <c r="CV435" s="120" t="s">
        <v>187</v>
      </c>
      <c r="CW435" s="120" t="s">
        <v>2217</v>
      </c>
    </row>
    <row r="436" spans="1:101" x14ac:dyDescent="0.3">
      <c r="A436" s="120" t="s">
        <v>1332</v>
      </c>
      <c r="B436" s="120" t="s">
        <v>1507</v>
      </c>
      <c r="C436" s="120" t="s">
        <v>1508</v>
      </c>
      <c r="D436" s="120" t="s">
        <v>1509</v>
      </c>
      <c r="E436" s="120" t="s">
        <v>1510</v>
      </c>
      <c r="F436" s="120" t="s">
        <v>1511</v>
      </c>
      <c r="G436" s="120" t="s">
        <v>157</v>
      </c>
      <c r="I436" s="121">
        <v>1.3140000000000001</v>
      </c>
      <c r="M436" s="120" t="s">
        <v>528</v>
      </c>
      <c r="N436" s="120" t="s">
        <v>109</v>
      </c>
      <c r="O436" s="120">
        <v>60</v>
      </c>
      <c r="P436" s="120" t="s">
        <v>1002</v>
      </c>
      <c r="Q436" s="120" t="s">
        <v>1002</v>
      </c>
      <c r="R436" t="str">
        <f>IFERROR(VLOOKUP(S436,'[1]Effects Code'!$C:$D,2,FALSE), S436)</f>
        <v>Eosinophil</v>
      </c>
      <c r="S436" s="120" t="s">
        <v>2216</v>
      </c>
      <c r="T436" s="120">
        <v>4</v>
      </c>
      <c r="U436" s="120" t="s">
        <v>122</v>
      </c>
      <c r="V436" s="120" t="str">
        <f t="shared" si="6"/>
        <v>Acipenseridae, 4</v>
      </c>
      <c r="W436" s="120" t="s">
        <v>526</v>
      </c>
      <c r="X436" s="120">
        <v>153738</v>
      </c>
      <c r="Y436" s="123">
        <v>1338843</v>
      </c>
      <c r="Z436" s="120">
        <v>2010</v>
      </c>
      <c r="AA436" s="120" t="s">
        <v>1513</v>
      </c>
      <c r="AB436" s="120" t="s">
        <v>1514</v>
      </c>
      <c r="AC436" s="120" t="s">
        <v>1515</v>
      </c>
      <c r="AD436" s="121">
        <v>1.3140000000000001</v>
      </c>
      <c r="AE436" s="121"/>
      <c r="AF436" s="120" t="s">
        <v>528</v>
      </c>
      <c r="AH436" s="120" t="s">
        <v>147</v>
      </c>
      <c r="AI436" s="120">
        <v>27776</v>
      </c>
      <c r="AL436" s="120" t="s">
        <v>1516</v>
      </c>
      <c r="AM436" s="120" t="s">
        <v>110</v>
      </c>
      <c r="AN436" s="120" t="s">
        <v>1517</v>
      </c>
      <c r="AO436" s="120" t="s">
        <v>525</v>
      </c>
      <c r="AP436" s="120" t="s">
        <v>119</v>
      </c>
      <c r="AQ436" s="120" t="s">
        <v>526</v>
      </c>
      <c r="AR436" s="120">
        <v>333415</v>
      </c>
      <c r="AT436" s="120">
        <v>96</v>
      </c>
      <c r="AY436" s="120" t="s">
        <v>276</v>
      </c>
      <c r="BE436" s="120" t="s">
        <v>123</v>
      </c>
      <c r="BG436" s="120">
        <v>2.19</v>
      </c>
      <c r="BL436" s="120" t="s">
        <v>124</v>
      </c>
      <c r="BN436" s="121">
        <v>1.3140000000000001</v>
      </c>
      <c r="CD436" s="121"/>
      <c r="CM436" s="120">
        <v>4</v>
      </c>
      <c r="CN436" s="120" t="s">
        <v>125</v>
      </c>
      <c r="CO436" s="120" t="s">
        <v>1518</v>
      </c>
      <c r="CP436" s="120" t="s">
        <v>1519</v>
      </c>
      <c r="CQ436" s="120" t="s">
        <v>1520</v>
      </c>
      <c r="CU436" s="120" t="s">
        <v>126</v>
      </c>
      <c r="CV436" s="120" t="s">
        <v>187</v>
      </c>
      <c r="CW436" s="120" t="s">
        <v>2218</v>
      </c>
    </row>
    <row r="437" spans="1:101" x14ac:dyDescent="0.3">
      <c r="A437" s="120" t="s">
        <v>1332</v>
      </c>
      <c r="B437" s="120" t="s">
        <v>1507</v>
      </c>
      <c r="C437" s="120" t="s">
        <v>1508</v>
      </c>
      <c r="D437" s="120" t="s">
        <v>1509</v>
      </c>
      <c r="E437" s="120" t="s">
        <v>1510</v>
      </c>
      <c r="F437" s="120" t="s">
        <v>1511</v>
      </c>
      <c r="G437" s="120" t="s">
        <v>157</v>
      </c>
      <c r="I437" s="121">
        <v>1.3140000000000001</v>
      </c>
      <c r="M437" s="120" t="s">
        <v>528</v>
      </c>
      <c r="N437" s="120" t="s">
        <v>109</v>
      </c>
      <c r="O437" s="120">
        <v>60</v>
      </c>
      <c r="P437" s="120" t="s">
        <v>1002</v>
      </c>
      <c r="Q437" s="120" t="s">
        <v>1002</v>
      </c>
      <c r="R437" t="str">
        <f>IFERROR(VLOOKUP(S437,'[1]Effects Code'!$C:$D,2,FALSE), S437)</f>
        <v>Eosinophil</v>
      </c>
      <c r="S437" s="120" t="s">
        <v>2216</v>
      </c>
      <c r="T437" s="120">
        <v>4</v>
      </c>
      <c r="U437" s="120" t="s">
        <v>122</v>
      </c>
      <c r="V437" s="120" t="str">
        <f t="shared" si="6"/>
        <v>Acipenseridae, 4</v>
      </c>
      <c r="W437" s="120" t="s">
        <v>526</v>
      </c>
      <c r="X437" s="120">
        <v>153738</v>
      </c>
      <c r="Y437" s="123">
        <v>1338841</v>
      </c>
      <c r="Z437" s="120">
        <v>2010</v>
      </c>
      <c r="AA437" s="120" t="s">
        <v>1513</v>
      </c>
      <c r="AB437" s="120" t="s">
        <v>1514</v>
      </c>
      <c r="AC437" s="120" t="s">
        <v>1515</v>
      </c>
      <c r="AD437" s="121">
        <v>1.3140000000000001</v>
      </c>
      <c r="AE437" s="121"/>
      <c r="AF437" s="120" t="s">
        <v>528</v>
      </c>
      <c r="AH437" s="120" t="s">
        <v>147</v>
      </c>
      <c r="AI437" s="120">
        <v>27776</v>
      </c>
      <c r="AL437" s="120" t="s">
        <v>1516</v>
      </c>
      <c r="AM437" s="120" t="s">
        <v>110</v>
      </c>
      <c r="AN437" s="120" t="s">
        <v>1517</v>
      </c>
      <c r="AO437" s="120" t="s">
        <v>525</v>
      </c>
      <c r="AP437" s="120" t="s">
        <v>119</v>
      </c>
      <c r="AQ437" s="120" t="s">
        <v>526</v>
      </c>
      <c r="AR437" s="120">
        <v>333415</v>
      </c>
      <c r="AT437" s="120">
        <v>96</v>
      </c>
      <c r="AY437" s="120" t="s">
        <v>276</v>
      </c>
      <c r="BE437" s="120" t="s">
        <v>123</v>
      </c>
      <c r="BG437" s="120">
        <v>2.19</v>
      </c>
      <c r="BL437" s="120" t="s">
        <v>124</v>
      </c>
      <c r="BN437" s="121">
        <v>1.3140000000000001</v>
      </c>
      <c r="CD437" s="121"/>
      <c r="CM437" s="120">
        <v>4</v>
      </c>
      <c r="CN437" s="120" t="s">
        <v>125</v>
      </c>
      <c r="CO437" s="120" t="s">
        <v>1518</v>
      </c>
      <c r="CP437" s="120" t="s">
        <v>1519</v>
      </c>
      <c r="CQ437" s="120" t="s">
        <v>1520</v>
      </c>
      <c r="CU437" s="120" t="s">
        <v>126</v>
      </c>
      <c r="CV437" s="120" t="s">
        <v>187</v>
      </c>
      <c r="CW437" s="120" t="s">
        <v>2219</v>
      </c>
    </row>
    <row r="438" spans="1:101" x14ac:dyDescent="0.3">
      <c r="A438" s="120" t="s">
        <v>1332</v>
      </c>
      <c r="B438" s="120" t="s">
        <v>2076</v>
      </c>
      <c r="C438" s="120" t="s">
        <v>2077</v>
      </c>
      <c r="D438" s="120" t="s">
        <v>2078</v>
      </c>
      <c r="E438" s="120" t="s">
        <v>2079</v>
      </c>
      <c r="F438" s="120" t="s">
        <v>2080</v>
      </c>
      <c r="G438" s="120" t="s">
        <v>2081</v>
      </c>
      <c r="I438" s="121">
        <v>1.32</v>
      </c>
      <c r="L438" s="120"/>
      <c r="M438" s="120" t="s">
        <v>528</v>
      </c>
      <c r="N438" s="120" t="s">
        <v>109</v>
      </c>
      <c r="O438" s="120">
        <v>100</v>
      </c>
      <c r="P438" s="120" t="s">
        <v>102</v>
      </c>
      <c r="Q438" s="120" t="s">
        <v>102</v>
      </c>
      <c r="R438" t="str">
        <f>IFERROR(VLOOKUP(S438,'[1]Effects Code'!$C:$D,2,FALSE), S438)</f>
        <v>Mortality</v>
      </c>
      <c r="S438" s="120" t="s">
        <v>184</v>
      </c>
      <c r="T438" s="120">
        <v>4</v>
      </c>
      <c r="U438" s="120" t="s">
        <v>122</v>
      </c>
      <c r="V438" s="120" t="str">
        <f t="shared" si="6"/>
        <v>Pangasiidae, 4</v>
      </c>
      <c r="W438" s="120" t="s">
        <v>526</v>
      </c>
      <c r="X438" s="120">
        <v>160541</v>
      </c>
      <c r="Y438" s="123">
        <v>2076095</v>
      </c>
      <c r="Z438" s="120">
        <v>2012</v>
      </c>
      <c r="AA438" s="120" t="s">
        <v>2082</v>
      </c>
      <c r="AB438" s="120" t="s">
        <v>2083</v>
      </c>
      <c r="AC438" s="120" t="s">
        <v>2084</v>
      </c>
      <c r="AD438" s="121">
        <v>1.32</v>
      </c>
      <c r="AF438" s="120" t="s">
        <v>528</v>
      </c>
      <c r="AI438" s="120">
        <v>31626</v>
      </c>
      <c r="AL438" s="120" t="s">
        <v>225</v>
      </c>
      <c r="AM438" s="120" t="s">
        <v>110</v>
      </c>
      <c r="AN438" s="120" t="s">
        <v>2070</v>
      </c>
      <c r="AO438" s="120" t="s">
        <v>525</v>
      </c>
      <c r="AP438" s="120" t="s">
        <v>119</v>
      </c>
      <c r="AQ438" s="120" t="s">
        <v>526</v>
      </c>
      <c r="AR438" s="120">
        <v>333415</v>
      </c>
      <c r="AT438" s="120">
        <v>96</v>
      </c>
      <c r="AY438" s="120" t="s">
        <v>276</v>
      </c>
      <c r="BE438" s="120" t="s">
        <v>158</v>
      </c>
      <c r="BG438" s="120">
        <v>1.32</v>
      </c>
      <c r="BL438" s="120" t="s">
        <v>175</v>
      </c>
      <c r="BN438" s="120">
        <v>1.32</v>
      </c>
      <c r="CM438" s="120">
        <v>1</v>
      </c>
      <c r="CN438" s="120" t="s">
        <v>125</v>
      </c>
      <c r="CU438" s="120" t="s">
        <v>126</v>
      </c>
      <c r="CV438" s="120" t="s">
        <v>545</v>
      </c>
      <c r="CW438" s="120" t="s">
        <v>2085</v>
      </c>
    </row>
    <row r="439" spans="1:101" x14ac:dyDescent="0.3">
      <c r="A439" s="120" t="s">
        <v>1332</v>
      </c>
      <c r="B439" s="120" t="s">
        <v>2062</v>
      </c>
      <c r="C439" s="120" t="s">
        <v>2063</v>
      </c>
      <c r="D439" s="120" t="s">
        <v>2064</v>
      </c>
      <c r="E439" s="120" t="s">
        <v>2065</v>
      </c>
      <c r="F439" s="120" t="s">
        <v>2066</v>
      </c>
      <c r="G439" s="120" t="s">
        <v>1420</v>
      </c>
      <c r="I439" s="120">
        <v>1.3796999999999999</v>
      </c>
      <c r="L439" s="120"/>
      <c r="M439" s="120" t="s">
        <v>528</v>
      </c>
      <c r="N439" s="120" t="s">
        <v>109</v>
      </c>
      <c r="O439" s="120">
        <v>63</v>
      </c>
      <c r="P439" s="120" t="s">
        <v>102</v>
      </c>
      <c r="Q439" s="120" t="s">
        <v>102</v>
      </c>
      <c r="R439" t="str">
        <f>IFERROR(VLOOKUP(S439,'[1]Effects Code'!$C:$D,2,FALSE), S439)</f>
        <v>Mortality</v>
      </c>
      <c r="S439" s="120" t="s">
        <v>184</v>
      </c>
      <c r="T439" s="120">
        <v>4</v>
      </c>
      <c r="U439" s="120" t="s">
        <v>122</v>
      </c>
      <c r="V439" s="120" t="str">
        <f t="shared" si="6"/>
        <v>Siluridae, 4</v>
      </c>
      <c r="W439" s="120" t="s">
        <v>526</v>
      </c>
      <c r="X439" s="120">
        <v>88377</v>
      </c>
      <c r="Y439" s="123">
        <v>1256209</v>
      </c>
      <c r="Z439" s="120">
        <v>2006</v>
      </c>
      <c r="AA439" s="120" t="s">
        <v>2067</v>
      </c>
      <c r="AB439" s="120" t="s">
        <v>2068</v>
      </c>
      <c r="AC439" s="120" t="s">
        <v>2069</v>
      </c>
      <c r="AD439" s="120">
        <v>1.3796999999999999</v>
      </c>
      <c r="AF439" s="120" t="s">
        <v>528</v>
      </c>
      <c r="AH439" s="120" t="s">
        <v>1351</v>
      </c>
      <c r="AI439" s="120">
        <v>2231</v>
      </c>
      <c r="AL439" s="120" t="s">
        <v>1516</v>
      </c>
      <c r="AM439" s="120" t="s">
        <v>110</v>
      </c>
      <c r="AN439" s="120" t="s">
        <v>2070</v>
      </c>
      <c r="AO439" s="120" t="s">
        <v>525</v>
      </c>
      <c r="AP439" s="120" t="s">
        <v>119</v>
      </c>
      <c r="AQ439" s="120" t="s">
        <v>526</v>
      </c>
      <c r="AR439" s="120">
        <v>333415</v>
      </c>
      <c r="AT439" s="120">
        <v>96</v>
      </c>
      <c r="AY439" s="120" t="s">
        <v>276</v>
      </c>
      <c r="BE439" s="120" t="s">
        <v>123</v>
      </c>
      <c r="BG439" s="120">
        <v>2.19</v>
      </c>
      <c r="BL439" s="120" t="s">
        <v>528</v>
      </c>
      <c r="BN439" s="120">
        <v>1.3796999999999999</v>
      </c>
      <c r="CM439" s="120">
        <v>7</v>
      </c>
      <c r="CN439" s="120" t="s">
        <v>125</v>
      </c>
      <c r="CO439" s="120" t="s">
        <v>2071</v>
      </c>
      <c r="CP439" s="120" t="s">
        <v>2072</v>
      </c>
      <c r="CQ439" s="120" t="s">
        <v>568</v>
      </c>
      <c r="CU439" s="120" t="s">
        <v>126</v>
      </c>
      <c r="CV439" s="120" t="s">
        <v>545</v>
      </c>
      <c r="CW439" s="120" t="s">
        <v>2073</v>
      </c>
    </row>
    <row r="440" spans="1:101" x14ac:dyDescent="0.3">
      <c r="A440" s="120" t="s">
        <v>1332</v>
      </c>
      <c r="B440" s="120" t="s">
        <v>1333</v>
      </c>
      <c r="C440" s="120" t="s">
        <v>2087</v>
      </c>
      <c r="D440" s="120" t="s">
        <v>2088</v>
      </c>
      <c r="E440" s="120" t="s">
        <v>2089</v>
      </c>
      <c r="F440" s="120" t="s">
        <v>2090</v>
      </c>
      <c r="G440" s="120" t="s">
        <v>185</v>
      </c>
      <c r="I440" s="121">
        <v>1.399</v>
      </c>
      <c r="M440" s="120" t="s">
        <v>528</v>
      </c>
      <c r="N440" s="120" t="s">
        <v>109</v>
      </c>
      <c r="O440" s="120">
        <v>60</v>
      </c>
      <c r="P440" s="120" t="s">
        <v>102</v>
      </c>
      <c r="Q440" s="120" t="s">
        <v>102</v>
      </c>
      <c r="R440" t="str">
        <f>IFERROR(VLOOKUP(S440,'[1]Effects Code'!$C:$D,2,FALSE), S440)</f>
        <v>Mortality</v>
      </c>
      <c r="S440" s="120" t="s">
        <v>184</v>
      </c>
      <c r="T440" s="120">
        <v>1</v>
      </c>
      <c r="U440" s="120" t="s">
        <v>122</v>
      </c>
      <c r="V440" s="120" t="str">
        <f t="shared" si="6"/>
        <v>Cyprinidae, 1</v>
      </c>
      <c r="W440" s="120" t="s">
        <v>526</v>
      </c>
      <c r="X440" s="120">
        <v>45088</v>
      </c>
      <c r="Y440" s="123">
        <v>1220882</v>
      </c>
      <c r="Z440" s="120">
        <v>1995</v>
      </c>
      <c r="AA440" s="120" t="s">
        <v>2091</v>
      </c>
      <c r="AB440" s="120" t="s">
        <v>2092</v>
      </c>
      <c r="AC440" s="120" t="s">
        <v>2093</v>
      </c>
      <c r="AD440" s="121">
        <v>1.399</v>
      </c>
      <c r="AE440" s="121"/>
      <c r="AF440" s="120" t="s">
        <v>528</v>
      </c>
      <c r="AG440" s="120" t="s">
        <v>1351</v>
      </c>
      <c r="AH440" s="120" t="s">
        <v>147</v>
      </c>
      <c r="AI440" s="120">
        <v>422</v>
      </c>
      <c r="AL440" s="120" t="s">
        <v>2094</v>
      </c>
      <c r="AM440" s="120" t="s">
        <v>110</v>
      </c>
      <c r="AN440" s="120" t="s">
        <v>1342</v>
      </c>
      <c r="AO440" s="120" t="s">
        <v>525</v>
      </c>
      <c r="AP440" s="120" t="s">
        <v>119</v>
      </c>
      <c r="AQ440" s="120" t="s">
        <v>526</v>
      </c>
      <c r="AR440" s="120">
        <v>333415</v>
      </c>
      <c r="AT440" s="120">
        <v>24</v>
      </c>
      <c r="AY440" s="120" t="s">
        <v>276</v>
      </c>
      <c r="BE440" s="120" t="s">
        <v>158</v>
      </c>
      <c r="BG440" s="120">
        <v>1.399</v>
      </c>
      <c r="BI440" s="120">
        <v>1.27</v>
      </c>
      <c r="BK440" s="120">
        <v>1.5409999999999999</v>
      </c>
      <c r="BL440" s="120" t="s">
        <v>124</v>
      </c>
      <c r="BN440" s="120">
        <v>1.399</v>
      </c>
      <c r="BP440" s="120">
        <v>1.27</v>
      </c>
      <c r="BR440" s="120">
        <v>1.5409999999999999</v>
      </c>
      <c r="BT440" s="121">
        <v>1.27</v>
      </c>
      <c r="BV440" s="121">
        <v>1.5409999999999999</v>
      </c>
      <c r="CD440" s="121"/>
      <c r="CN440" s="120" t="s">
        <v>125</v>
      </c>
      <c r="CU440" s="120" t="s">
        <v>126</v>
      </c>
      <c r="CV440" s="120" t="s">
        <v>545</v>
      </c>
      <c r="CW440" s="120" t="s">
        <v>2095</v>
      </c>
    </row>
    <row r="441" spans="1:101" x14ac:dyDescent="0.3">
      <c r="A441" s="120" t="s">
        <v>1332</v>
      </c>
      <c r="B441" s="120" t="s">
        <v>1673</v>
      </c>
      <c r="C441" s="120" t="s">
        <v>1674</v>
      </c>
      <c r="D441" s="120" t="s">
        <v>1675</v>
      </c>
      <c r="E441" s="120" t="s">
        <v>1676</v>
      </c>
      <c r="F441" s="120" t="s">
        <v>1677</v>
      </c>
      <c r="G441" s="120" t="s">
        <v>185</v>
      </c>
      <c r="I441" s="120">
        <v>1.4</v>
      </c>
      <c r="L441" s="120"/>
      <c r="M441" s="120" t="s">
        <v>528</v>
      </c>
      <c r="N441" s="120" t="s">
        <v>109</v>
      </c>
      <c r="O441" s="120">
        <v>100</v>
      </c>
      <c r="P441" s="120" t="s">
        <v>102</v>
      </c>
      <c r="Q441" s="120" t="s">
        <v>102</v>
      </c>
      <c r="R441" t="str">
        <f>IFERROR(VLOOKUP(S441,'[1]Effects Code'!$C:$D,2,FALSE), S441)</f>
        <v>Mortality</v>
      </c>
      <c r="S441" s="120" t="s">
        <v>184</v>
      </c>
      <c r="T441" s="120">
        <v>2</v>
      </c>
      <c r="U441" s="120" t="s">
        <v>122</v>
      </c>
      <c r="V441" s="120" t="str">
        <f t="shared" si="6"/>
        <v>Poeciliidae, 2</v>
      </c>
      <c r="W441" s="120" t="s">
        <v>526</v>
      </c>
      <c r="X441" s="120">
        <v>20421</v>
      </c>
      <c r="Y441" s="123">
        <v>1256074</v>
      </c>
      <c r="Z441" s="120">
        <v>1994</v>
      </c>
      <c r="AA441" s="120" t="s">
        <v>2220</v>
      </c>
      <c r="AB441" s="120" t="s">
        <v>2221</v>
      </c>
      <c r="AC441" s="120" t="s">
        <v>2222</v>
      </c>
      <c r="AD441" s="120">
        <v>1.4</v>
      </c>
      <c r="AF441" s="120" t="s">
        <v>528</v>
      </c>
      <c r="AI441" s="120">
        <v>28</v>
      </c>
      <c r="AM441" s="120" t="s">
        <v>110</v>
      </c>
      <c r="AN441" s="120" t="s">
        <v>1682</v>
      </c>
      <c r="AO441" s="120" t="s">
        <v>525</v>
      </c>
      <c r="AP441" s="120" t="s">
        <v>119</v>
      </c>
      <c r="AQ441" s="120" t="s">
        <v>526</v>
      </c>
      <c r="AR441" s="120">
        <v>333415</v>
      </c>
      <c r="AT441" s="120">
        <v>48</v>
      </c>
      <c r="AY441" s="120" t="s">
        <v>276</v>
      </c>
      <c r="BE441" s="120" t="s">
        <v>123</v>
      </c>
      <c r="BG441" s="120">
        <v>1.4</v>
      </c>
      <c r="BL441" s="120" t="s">
        <v>528</v>
      </c>
      <c r="BN441" s="120">
        <v>1.4</v>
      </c>
      <c r="CM441" s="120">
        <v>5</v>
      </c>
      <c r="CN441" s="120" t="s">
        <v>125</v>
      </c>
      <c r="CU441" s="120" t="s">
        <v>126</v>
      </c>
      <c r="CV441" s="120" t="s">
        <v>545</v>
      </c>
      <c r="CW441" s="120" t="s">
        <v>619</v>
      </c>
    </row>
    <row r="442" spans="1:101" x14ac:dyDescent="0.3">
      <c r="A442" s="120" t="s">
        <v>1332</v>
      </c>
      <c r="B442" s="120" t="s">
        <v>1333</v>
      </c>
      <c r="C442" s="120" t="s">
        <v>1479</v>
      </c>
      <c r="D442" s="120" t="s">
        <v>1480</v>
      </c>
      <c r="E442" s="120" t="s">
        <v>1481</v>
      </c>
      <c r="F442" s="120" t="s">
        <v>1482</v>
      </c>
      <c r="G442" s="120" t="s">
        <v>136</v>
      </c>
      <c r="I442" s="121">
        <v>1.4</v>
      </c>
      <c r="M442" s="120" t="s">
        <v>528</v>
      </c>
      <c r="N442" s="120" t="s">
        <v>109</v>
      </c>
      <c r="O442" s="120">
        <v>100</v>
      </c>
      <c r="P442" s="120" t="s">
        <v>172</v>
      </c>
      <c r="Q442" s="120" t="s">
        <v>172</v>
      </c>
      <c r="R442" t="str">
        <f>IFERROR(VLOOKUP(S442,'[1]Effects Code'!$C:$D,2,FALSE), S442)</f>
        <v>Heat shock protein 108</v>
      </c>
      <c r="S442" s="120" t="s">
        <v>2223</v>
      </c>
      <c r="T442" s="120">
        <v>4</v>
      </c>
      <c r="U442" s="120" t="s">
        <v>122</v>
      </c>
      <c r="V442" s="120" t="str">
        <f t="shared" si="6"/>
        <v>Cyprinidae, 4</v>
      </c>
      <c r="W442" s="120" t="s">
        <v>526</v>
      </c>
      <c r="X442" s="120">
        <v>45073</v>
      </c>
      <c r="Y442" s="123">
        <v>1220582</v>
      </c>
      <c r="Z442" s="120">
        <v>1993</v>
      </c>
      <c r="AA442" s="120" t="s">
        <v>2224</v>
      </c>
      <c r="AB442" s="120" t="s">
        <v>2225</v>
      </c>
      <c r="AC442" s="120" t="s">
        <v>2226</v>
      </c>
      <c r="AD442" s="121">
        <v>1.4</v>
      </c>
      <c r="AE442" s="121"/>
      <c r="AF442" s="120" t="s">
        <v>528</v>
      </c>
      <c r="AI442" s="120">
        <v>1</v>
      </c>
      <c r="AJ442" s="120" t="s">
        <v>2227</v>
      </c>
      <c r="AK442" s="120" t="s">
        <v>122</v>
      </c>
      <c r="AM442" s="120" t="s">
        <v>110</v>
      </c>
      <c r="AN442" s="120" t="s">
        <v>1342</v>
      </c>
      <c r="AO442" s="120" t="s">
        <v>525</v>
      </c>
      <c r="AP442" s="120" t="s">
        <v>119</v>
      </c>
      <c r="AQ442" s="120" t="s">
        <v>526</v>
      </c>
      <c r="AR442" s="120">
        <v>333415</v>
      </c>
      <c r="AT442" s="120">
        <v>96</v>
      </c>
      <c r="AY442" s="120" t="s">
        <v>276</v>
      </c>
      <c r="BE442" s="120" t="s">
        <v>123</v>
      </c>
      <c r="BG442" s="120">
        <v>1.4</v>
      </c>
      <c r="BL442" s="120" t="s">
        <v>528</v>
      </c>
      <c r="BN442" s="120">
        <v>1.4</v>
      </c>
      <c r="BT442" s="121"/>
      <c r="BV442" s="121"/>
      <c r="CD442" s="121"/>
      <c r="CN442" s="120" t="s">
        <v>187</v>
      </c>
      <c r="CO442" s="120">
        <v>7.5</v>
      </c>
      <c r="CP442" s="120">
        <v>120</v>
      </c>
      <c r="CQ442" s="120" t="s">
        <v>568</v>
      </c>
      <c r="CU442" s="120" t="s">
        <v>126</v>
      </c>
      <c r="CV442" s="120" t="s">
        <v>1344</v>
      </c>
      <c r="CW442" s="120" t="s">
        <v>2228</v>
      </c>
    </row>
    <row r="443" spans="1:101" x14ac:dyDescent="0.3">
      <c r="A443" s="120" t="s">
        <v>1332</v>
      </c>
      <c r="B443" s="120" t="s">
        <v>1333</v>
      </c>
      <c r="C443" s="120" t="s">
        <v>1479</v>
      </c>
      <c r="D443" s="120" t="s">
        <v>1480</v>
      </c>
      <c r="E443" s="120" t="s">
        <v>1481</v>
      </c>
      <c r="F443" s="120" t="s">
        <v>1482</v>
      </c>
      <c r="G443" s="120" t="s">
        <v>136</v>
      </c>
      <c r="I443" s="121">
        <v>1.4</v>
      </c>
      <c r="M443" s="120" t="s">
        <v>528</v>
      </c>
      <c r="N443" s="120" t="s">
        <v>109</v>
      </c>
      <c r="O443" s="120">
        <v>100</v>
      </c>
      <c r="P443" s="120" t="s">
        <v>172</v>
      </c>
      <c r="Q443" s="120" t="s">
        <v>172</v>
      </c>
      <c r="R443" t="str">
        <f>IFERROR(VLOOKUP(S443,'[1]Effects Code'!$C:$D,2,FALSE), S443)</f>
        <v>Heat shock protein 52</v>
      </c>
      <c r="S443" s="120" t="s">
        <v>2229</v>
      </c>
      <c r="T443" s="120">
        <v>4</v>
      </c>
      <c r="U443" s="120" t="s">
        <v>122</v>
      </c>
      <c r="V443" s="120" t="str">
        <f t="shared" si="6"/>
        <v>Cyprinidae, 4</v>
      </c>
      <c r="W443" s="120" t="s">
        <v>526</v>
      </c>
      <c r="X443" s="120">
        <v>45073</v>
      </c>
      <c r="Y443" s="123">
        <v>1220581</v>
      </c>
      <c r="Z443" s="120">
        <v>1993</v>
      </c>
      <c r="AA443" s="120" t="s">
        <v>2224</v>
      </c>
      <c r="AB443" s="120" t="s">
        <v>2225</v>
      </c>
      <c r="AC443" s="120" t="s">
        <v>2226</v>
      </c>
      <c r="AD443" s="121">
        <v>1.4</v>
      </c>
      <c r="AE443" s="121"/>
      <c r="AF443" s="120" t="s">
        <v>528</v>
      </c>
      <c r="AI443" s="120">
        <v>1</v>
      </c>
      <c r="AJ443" s="120" t="s">
        <v>2227</v>
      </c>
      <c r="AK443" s="120" t="s">
        <v>122</v>
      </c>
      <c r="AM443" s="120" t="s">
        <v>110</v>
      </c>
      <c r="AN443" s="120" t="s">
        <v>1342</v>
      </c>
      <c r="AO443" s="120" t="s">
        <v>525</v>
      </c>
      <c r="AP443" s="120" t="s">
        <v>119</v>
      </c>
      <c r="AQ443" s="120" t="s">
        <v>526</v>
      </c>
      <c r="AR443" s="120">
        <v>333415</v>
      </c>
      <c r="AT443" s="120">
        <v>96</v>
      </c>
      <c r="AY443" s="120" t="s">
        <v>276</v>
      </c>
      <c r="BE443" s="120" t="s">
        <v>123</v>
      </c>
      <c r="BG443" s="120">
        <v>1.4</v>
      </c>
      <c r="BL443" s="120" t="s">
        <v>528</v>
      </c>
      <c r="BN443" s="120">
        <v>1.4</v>
      </c>
      <c r="BT443" s="121"/>
      <c r="BV443" s="121"/>
      <c r="CD443" s="121"/>
      <c r="CN443" s="120" t="s">
        <v>187</v>
      </c>
      <c r="CO443" s="120">
        <v>7.5</v>
      </c>
      <c r="CP443" s="120">
        <v>120</v>
      </c>
      <c r="CQ443" s="120" t="s">
        <v>568</v>
      </c>
      <c r="CU443" s="120" t="s">
        <v>126</v>
      </c>
      <c r="CV443" s="120" t="s">
        <v>1344</v>
      </c>
      <c r="CW443" s="120" t="s">
        <v>2228</v>
      </c>
    </row>
    <row r="444" spans="1:101" x14ac:dyDescent="0.3">
      <c r="A444" s="120" t="s">
        <v>1332</v>
      </c>
      <c r="B444" s="120" t="s">
        <v>2230</v>
      </c>
      <c r="C444" s="120" t="s">
        <v>1388</v>
      </c>
      <c r="D444" s="120" t="s">
        <v>1389</v>
      </c>
      <c r="E444" s="120" t="s">
        <v>1390</v>
      </c>
      <c r="F444" s="120" t="s">
        <v>1391</v>
      </c>
      <c r="G444" s="120" t="s">
        <v>185</v>
      </c>
      <c r="I444" s="121">
        <v>1.47</v>
      </c>
      <c r="M444" s="120" t="s">
        <v>528</v>
      </c>
      <c r="N444" s="120" t="s">
        <v>109</v>
      </c>
      <c r="O444" s="120">
        <v>100</v>
      </c>
      <c r="P444" s="120" t="s">
        <v>102</v>
      </c>
      <c r="Q444" s="120" t="s">
        <v>102</v>
      </c>
      <c r="R444" t="str">
        <f>IFERROR(VLOOKUP(S444,'[1]Effects Code'!$C:$D,2,FALSE), S444)</f>
        <v>Mortality</v>
      </c>
      <c r="S444" s="120" t="s">
        <v>184</v>
      </c>
      <c r="T444" s="120">
        <v>4</v>
      </c>
      <c r="U444" s="120" t="s">
        <v>122</v>
      </c>
      <c r="V444" s="120" t="str">
        <f t="shared" si="6"/>
        <v>Cyprinodontidae, 4</v>
      </c>
      <c r="W444" s="120" t="s">
        <v>615</v>
      </c>
      <c r="X444" s="120">
        <v>5604</v>
      </c>
      <c r="Y444" s="123">
        <v>1071206</v>
      </c>
      <c r="Z444" s="120">
        <v>1979</v>
      </c>
      <c r="AA444" s="120" t="s">
        <v>1393</v>
      </c>
      <c r="AB444" s="120" t="s">
        <v>1394</v>
      </c>
      <c r="AC444" s="120" t="s">
        <v>2231</v>
      </c>
      <c r="AD444" s="121">
        <v>1.47</v>
      </c>
      <c r="AE444" s="121"/>
      <c r="AF444" s="120" t="s">
        <v>528</v>
      </c>
      <c r="AI444" s="120">
        <v>86</v>
      </c>
      <c r="AM444" s="120" t="s">
        <v>110</v>
      </c>
      <c r="AN444" s="120" t="s">
        <v>1682</v>
      </c>
      <c r="AO444" s="120" t="s">
        <v>525</v>
      </c>
      <c r="AP444" s="120" t="s">
        <v>119</v>
      </c>
      <c r="AQ444" s="120" t="s">
        <v>615</v>
      </c>
      <c r="AR444" s="120">
        <v>333415</v>
      </c>
      <c r="AT444" s="120">
        <v>96</v>
      </c>
      <c r="AY444" s="120" t="s">
        <v>276</v>
      </c>
      <c r="BE444" s="120" t="s">
        <v>158</v>
      </c>
      <c r="BG444" s="120">
        <v>1470</v>
      </c>
      <c r="BI444" s="120">
        <v>1070</v>
      </c>
      <c r="BK444" s="120">
        <v>3310</v>
      </c>
      <c r="BL444" s="120" t="s">
        <v>544</v>
      </c>
      <c r="BN444" s="120">
        <v>1470</v>
      </c>
      <c r="BP444" s="120">
        <v>1070</v>
      </c>
      <c r="BR444" s="120">
        <v>3310</v>
      </c>
      <c r="BT444" s="121">
        <v>1.07</v>
      </c>
      <c r="BV444" s="121">
        <v>3.31</v>
      </c>
      <c r="CD444" s="121"/>
      <c r="CN444" s="120" t="s">
        <v>176</v>
      </c>
      <c r="CU444" s="120" t="s">
        <v>126</v>
      </c>
      <c r="CV444" s="120" t="s">
        <v>123</v>
      </c>
      <c r="CW444" s="120" t="s">
        <v>2232</v>
      </c>
    </row>
    <row r="445" spans="1:101" x14ac:dyDescent="0.3">
      <c r="A445" s="120" t="s">
        <v>1332</v>
      </c>
      <c r="B445" s="120" t="s">
        <v>2230</v>
      </c>
      <c r="C445" s="120" t="s">
        <v>2233</v>
      </c>
      <c r="D445" s="120" t="s">
        <v>2234</v>
      </c>
      <c r="E445" s="120" t="s">
        <v>2235</v>
      </c>
      <c r="F445" s="120" t="s">
        <v>2236</v>
      </c>
      <c r="G445" s="120" t="s">
        <v>185</v>
      </c>
      <c r="I445" s="121">
        <v>1.5</v>
      </c>
      <c r="M445" s="120" t="s">
        <v>528</v>
      </c>
      <c r="N445" s="120" t="s">
        <v>109</v>
      </c>
      <c r="O445" s="120">
        <v>92.5</v>
      </c>
      <c r="P445" s="120" t="s">
        <v>102</v>
      </c>
      <c r="Q445" s="120" t="s">
        <v>102</v>
      </c>
      <c r="R445" t="str">
        <f>IFERROR(VLOOKUP(S445,'[1]Effects Code'!$C:$D,2,FALSE), S445)</f>
        <v>Mortality</v>
      </c>
      <c r="S445" s="120" t="s">
        <v>184</v>
      </c>
      <c r="T445" s="120">
        <v>4</v>
      </c>
      <c r="U445" s="120" t="s">
        <v>122</v>
      </c>
      <c r="V445" s="120" t="str">
        <f t="shared" si="6"/>
        <v>Cyprinodontidae, 4</v>
      </c>
      <c r="W445" s="120" t="s">
        <v>526</v>
      </c>
      <c r="X445" s="120">
        <v>664</v>
      </c>
      <c r="Y445" s="123">
        <v>1018810</v>
      </c>
      <c r="Z445" s="120">
        <v>1977</v>
      </c>
      <c r="AA445" s="120" t="s">
        <v>1399</v>
      </c>
      <c r="AB445" s="120" t="s">
        <v>1400</v>
      </c>
      <c r="AC445" s="120" t="s">
        <v>1990</v>
      </c>
      <c r="AD445" s="121">
        <v>1.5</v>
      </c>
      <c r="AE445" s="121"/>
      <c r="AF445" s="120" t="s">
        <v>528</v>
      </c>
      <c r="AG445" s="120" t="s">
        <v>314</v>
      </c>
      <c r="AH445" s="120" t="s">
        <v>397</v>
      </c>
      <c r="AI445" s="120">
        <v>101</v>
      </c>
      <c r="AJ445" s="120">
        <v>6</v>
      </c>
      <c r="AK445" s="120" t="s">
        <v>121</v>
      </c>
      <c r="AM445" s="120" t="s">
        <v>110</v>
      </c>
      <c r="AN445" s="120" t="s">
        <v>1682</v>
      </c>
      <c r="AO445" s="120" t="s">
        <v>525</v>
      </c>
      <c r="AP445" s="120" t="s">
        <v>119</v>
      </c>
      <c r="AQ445" s="120" t="s">
        <v>526</v>
      </c>
      <c r="AR445" s="120">
        <v>333415</v>
      </c>
      <c r="AT445" s="120">
        <v>96</v>
      </c>
      <c r="AY445" s="120" t="s">
        <v>276</v>
      </c>
      <c r="BE445" s="120" t="s">
        <v>158</v>
      </c>
      <c r="BG445" s="120">
        <v>1500</v>
      </c>
      <c r="BI445" s="120">
        <v>1200</v>
      </c>
      <c r="BK445" s="120">
        <v>1900</v>
      </c>
      <c r="BL445" s="120" t="s">
        <v>544</v>
      </c>
      <c r="BN445" s="120">
        <v>1500</v>
      </c>
      <c r="BP445" s="120">
        <v>1200</v>
      </c>
      <c r="BR445" s="120">
        <v>1900</v>
      </c>
      <c r="BT445" s="121">
        <v>1.2</v>
      </c>
      <c r="BV445" s="121">
        <v>1.9</v>
      </c>
      <c r="CD445" s="121"/>
      <c r="CN445" s="120" t="s">
        <v>125</v>
      </c>
      <c r="CU445" s="120" t="s">
        <v>126</v>
      </c>
      <c r="CV445" s="120" t="s">
        <v>545</v>
      </c>
      <c r="CW445" s="120" t="s">
        <v>2237</v>
      </c>
    </row>
    <row r="446" spans="1:101" x14ac:dyDescent="0.3">
      <c r="A446" s="120" t="s">
        <v>1332</v>
      </c>
      <c r="B446" s="120" t="s">
        <v>1333</v>
      </c>
      <c r="C446" s="120" t="s">
        <v>1334</v>
      </c>
      <c r="D446" s="120" t="s">
        <v>1533</v>
      </c>
      <c r="E446" s="120" t="s">
        <v>1534</v>
      </c>
      <c r="F446" s="120" t="s">
        <v>1535</v>
      </c>
      <c r="G446" s="120" t="s">
        <v>200</v>
      </c>
      <c r="I446" s="121">
        <v>1.5</v>
      </c>
      <c r="M446" s="120" t="s">
        <v>528</v>
      </c>
      <c r="N446" s="120" t="s">
        <v>109</v>
      </c>
      <c r="O446" s="120">
        <v>100</v>
      </c>
      <c r="P446" s="120" t="s">
        <v>102</v>
      </c>
      <c r="Q446" s="120" t="s">
        <v>102</v>
      </c>
      <c r="R446" t="str">
        <f>IFERROR(VLOOKUP(S446,'[1]Effects Code'!$C:$D,2,FALSE), S446)</f>
        <v>Mortality</v>
      </c>
      <c r="S446" s="120" t="s">
        <v>184</v>
      </c>
      <c r="U446" s="120" t="s">
        <v>361</v>
      </c>
      <c r="V446" s="120" t="str">
        <f t="shared" si="6"/>
        <v xml:space="preserve">Cyprinidae, </v>
      </c>
      <c r="W446" s="120" t="s">
        <v>526</v>
      </c>
      <c r="X446" s="120">
        <v>9935</v>
      </c>
      <c r="Y446" s="123">
        <v>1255209</v>
      </c>
      <c r="Z446" s="120">
        <v>1977</v>
      </c>
      <c r="AA446" s="120" t="s">
        <v>1536</v>
      </c>
      <c r="AB446" s="120" t="s">
        <v>1537</v>
      </c>
      <c r="AC446" s="120" t="s">
        <v>1538</v>
      </c>
      <c r="AD446" s="121">
        <v>1.5</v>
      </c>
      <c r="AE446" s="121"/>
      <c r="AF446" s="120" t="s">
        <v>528</v>
      </c>
      <c r="AI446" s="120">
        <v>1520</v>
      </c>
      <c r="AL446" s="120" t="s">
        <v>230</v>
      </c>
      <c r="AM446" s="120" t="s">
        <v>110</v>
      </c>
      <c r="AN446" s="120" t="s">
        <v>1342</v>
      </c>
      <c r="AO446" s="120" t="s">
        <v>525</v>
      </c>
      <c r="AP446" s="120" t="s">
        <v>119</v>
      </c>
      <c r="AQ446" s="120" t="s">
        <v>526</v>
      </c>
      <c r="AR446" s="120">
        <v>333415</v>
      </c>
      <c r="AY446" s="120" t="s">
        <v>361</v>
      </c>
      <c r="BE446" s="120" t="s">
        <v>123</v>
      </c>
      <c r="BG446" s="120">
        <v>1.5</v>
      </c>
      <c r="BL446" s="120" t="s">
        <v>124</v>
      </c>
      <c r="BN446" s="120">
        <v>1.5</v>
      </c>
      <c r="BT446" s="121"/>
      <c r="BV446" s="121"/>
      <c r="CD446" s="121"/>
      <c r="CM446" s="120">
        <v>5</v>
      </c>
      <c r="CN446" s="120" t="s">
        <v>125</v>
      </c>
      <c r="CU446" s="120" t="s">
        <v>126</v>
      </c>
      <c r="CV446" s="120" t="s">
        <v>545</v>
      </c>
      <c r="CW446" s="120" t="s">
        <v>2238</v>
      </c>
    </row>
    <row r="447" spans="1:101" x14ac:dyDescent="0.3">
      <c r="A447" s="120" t="s">
        <v>1332</v>
      </c>
      <c r="B447" s="120" t="s">
        <v>1333</v>
      </c>
      <c r="C447" s="120" t="s">
        <v>2087</v>
      </c>
      <c r="D447" s="120" t="s">
        <v>2088</v>
      </c>
      <c r="E447" s="120" t="s">
        <v>2089</v>
      </c>
      <c r="F447" s="120" t="s">
        <v>2090</v>
      </c>
      <c r="G447" s="120" t="s">
        <v>200</v>
      </c>
      <c r="I447" s="121">
        <v>1.5</v>
      </c>
      <c r="M447" s="120" t="s">
        <v>528</v>
      </c>
      <c r="N447" s="120" t="s">
        <v>109</v>
      </c>
      <c r="O447" s="120">
        <v>60</v>
      </c>
      <c r="P447" s="120" t="s">
        <v>102</v>
      </c>
      <c r="Q447" s="120" t="s">
        <v>102</v>
      </c>
      <c r="R447" t="str">
        <f>IFERROR(VLOOKUP(S447,'[1]Effects Code'!$C:$D,2,FALSE), S447)</f>
        <v>Mortality</v>
      </c>
      <c r="S447" s="120" t="s">
        <v>184</v>
      </c>
      <c r="T447" s="120">
        <v>7</v>
      </c>
      <c r="U447" s="120" t="s">
        <v>122</v>
      </c>
      <c r="V447" s="120" t="str">
        <f t="shared" si="6"/>
        <v>Cyprinidae, 7</v>
      </c>
      <c r="W447" s="120" t="s">
        <v>526</v>
      </c>
      <c r="X447" s="120">
        <v>45088</v>
      </c>
      <c r="Y447" s="123">
        <v>1220881</v>
      </c>
      <c r="Z447" s="120">
        <v>1995</v>
      </c>
      <c r="AA447" s="120" t="s">
        <v>2091</v>
      </c>
      <c r="AB447" s="120" t="s">
        <v>2092</v>
      </c>
      <c r="AC447" s="120" t="s">
        <v>2093</v>
      </c>
      <c r="AD447" s="121">
        <v>1.5</v>
      </c>
      <c r="AE447" s="121"/>
      <c r="AF447" s="120" t="s">
        <v>528</v>
      </c>
      <c r="AG447" s="120" t="s">
        <v>1351</v>
      </c>
      <c r="AH447" s="120" t="s">
        <v>147</v>
      </c>
      <c r="AI447" s="120">
        <v>422</v>
      </c>
      <c r="AL447" s="120" t="s">
        <v>2094</v>
      </c>
      <c r="AM447" s="120" t="s">
        <v>110</v>
      </c>
      <c r="AN447" s="120" t="s">
        <v>1342</v>
      </c>
      <c r="AO447" s="120" t="s">
        <v>525</v>
      </c>
      <c r="AP447" s="120" t="s">
        <v>119</v>
      </c>
      <c r="AQ447" s="120" t="s">
        <v>526</v>
      </c>
      <c r="AR447" s="120">
        <v>333415</v>
      </c>
      <c r="AT447" s="120">
        <v>168</v>
      </c>
      <c r="AY447" s="120" t="s">
        <v>276</v>
      </c>
      <c r="BE447" s="120" t="s">
        <v>158</v>
      </c>
      <c r="BG447" s="120">
        <v>1.5</v>
      </c>
      <c r="BL447" s="120" t="s">
        <v>124</v>
      </c>
      <c r="BN447" s="120">
        <v>1.5</v>
      </c>
      <c r="BT447" s="121"/>
      <c r="BV447" s="121"/>
      <c r="CD447" s="121"/>
      <c r="CN447" s="120" t="s">
        <v>125</v>
      </c>
      <c r="CU447" s="120" t="s">
        <v>126</v>
      </c>
      <c r="CV447" s="120" t="s">
        <v>545</v>
      </c>
      <c r="CW447" s="120" t="s">
        <v>2239</v>
      </c>
    </row>
    <row r="448" spans="1:101" x14ac:dyDescent="0.3">
      <c r="A448" s="120" t="s">
        <v>1332</v>
      </c>
      <c r="B448" s="120" t="s">
        <v>1507</v>
      </c>
      <c r="C448" s="120" t="s">
        <v>2240</v>
      </c>
      <c r="D448" s="120" t="s">
        <v>2241</v>
      </c>
      <c r="E448" s="120" t="s">
        <v>2242</v>
      </c>
      <c r="F448" s="120" t="s">
        <v>2243</v>
      </c>
      <c r="G448" s="120" t="s">
        <v>143</v>
      </c>
      <c r="I448" s="120">
        <v>1.5</v>
      </c>
      <c r="L448" s="120"/>
      <c r="M448" s="120" t="s">
        <v>528</v>
      </c>
      <c r="N448" s="120" t="s">
        <v>109</v>
      </c>
      <c r="O448" s="120">
        <v>100</v>
      </c>
      <c r="P448" s="120" t="s">
        <v>1002</v>
      </c>
      <c r="Q448" s="120" t="s">
        <v>1002</v>
      </c>
      <c r="R448" t="str">
        <f>IFERROR(VLOOKUP(S448,'[1]Effects Code'!$C:$D,2,FALSE), S448)</f>
        <v>Lymphocyte</v>
      </c>
      <c r="S448" s="120" t="s">
        <v>1529</v>
      </c>
      <c r="T448" s="120">
        <v>7</v>
      </c>
      <c r="U448" s="120" t="s">
        <v>122</v>
      </c>
      <c r="V448" s="120" t="str">
        <f t="shared" si="6"/>
        <v>Acipenseridae, 7</v>
      </c>
      <c r="W448" s="120" t="s">
        <v>526</v>
      </c>
      <c r="X448" s="120">
        <v>88373</v>
      </c>
      <c r="Y448" s="123">
        <v>1256196</v>
      </c>
      <c r="Z448" s="120">
        <v>2006</v>
      </c>
      <c r="AA448" s="120" t="s">
        <v>2244</v>
      </c>
      <c r="AB448" s="120" t="s">
        <v>2245</v>
      </c>
      <c r="AC448" s="120" t="s">
        <v>2246</v>
      </c>
      <c r="AD448" s="120">
        <v>1.5</v>
      </c>
      <c r="AF448" s="120" t="s">
        <v>528</v>
      </c>
      <c r="AI448" s="120">
        <v>1185</v>
      </c>
      <c r="AM448" s="120" t="s">
        <v>110</v>
      </c>
      <c r="AN448" s="120" t="s">
        <v>1517</v>
      </c>
      <c r="AO448" s="120" t="s">
        <v>525</v>
      </c>
      <c r="AP448" s="120" t="s">
        <v>119</v>
      </c>
      <c r="AQ448" s="120" t="s">
        <v>526</v>
      </c>
      <c r="AR448" s="120">
        <v>333415</v>
      </c>
      <c r="AT448" s="120">
        <v>7</v>
      </c>
      <c r="AY448" s="120" t="s">
        <v>122</v>
      </c>
      <c r="BE448" s="120" t="s">
        <v>123</v>
      </c>
      <c r="BG448" s="120">
        <v>1.5</v>
      </c>
      <c r="BL448" s="120" t="s">
        <v>528</v>
      </c>
      <c r="BN448" s="120">
        <v>1.5</v>
      </c>
      <c r="CM448" s="120">
        <v>1</v>
      </c>
      <c r="CN448" s="120" t="s">
        <v>125</v>
      </c>
      <c r="CO448" s="120" t="s">
        <v>2156</v>
      </c>
      <c r="CU448" s="120" t="s">
        <v>126</v>
      </c>
      <c r="CV448" s="120" t="s">
        <v>1344</v>
      </c>
      <c r="CW448" s="120" t="s">
        <v>2247</v>
      </c>
    </row>
    <row r="449" spans="1:101" x14ac:dyDescent="0.3">
      <c r="A449" s="120" t="s">
        <v>1332</v>
      </c>
      <c r="B449" s="120" t="s">
        <v>1507</v>
      </c>
      <c r="C449" s="120" t="s">
        <v>2240</v>
      </c>
      <c r="D449" s="120" t="s">
        <v>2241</v>
      </c>
      <c r="E449" s="120" t="s">
        <v>2242</v>
      </c>
      <c r="F449" s="120" t="s">
        <v>2243</v>
      </c>
      <c r="G449" s="120" t="s">
        <v>143</v>
      </c>
      <c r="I449" s="120">
        <v>1.5</v>
      </c>
      <c r="L449" s="120"/>
      <c r="M449" s="120" t="s">
        <v>528</v>
      </c>
      <c r="N449" s="120" t="s">
        <v>109</v>
      </c>
      <c r="O449" s="120">
        <v>100</v>
      </c>
      <c r="P449" s="120" t="s">
        <v>172</v>
      </c>
      <c r="Q449" s="120" t="s">
        <v>173</v>
      </c>
      <c r="R449" t="str">
        <f>IFERROR(VLOOKUP(S449,'[1]Effects Code'!$C:$D,2,FALSE), S449)</f>
        <v>Lysozyme activity</v>
      </c>
      <c r="S449" s="120" t="s">
        <v>2152</v>
      </c>
      <c r="T449" s="120">
        <v>1</v>
      </c>
      <c r="U449" s="120" t="s">
        <v>122</v>
      </c>
      <c r="V449" s="120" t="str">
        <f t="shared" si="6"/>
        <v>Acipenseridae, 1</v>
      </c>
      <c r="W449" s="120" t="s">
        <v>526</v>
      </c>
      <c r="X449" s="120">
        <v>88373</v>
      </c>
      <c r="Y449" s="123">
        <v>1256638</v>
      </c>
      <c r="Z449" s="120">
        <v>2006</v>
      </c>
      <c r="AA449" s="120" t="s">
        <v>2244</v>
      </c>
      <c r="AB449" s="120" t="s">
        <v>2245</v>
      </c>
      <c r="AC449" s="120" t="s">
        <v>2246</v>
      </c>
      <c r="AD449" s="120">
        <v>1.5</v>
      </c>
      <c r="AF449" s="120" t="s">
        <v>528</v>
      </c>
      <c r="AI449" s="120">
        <v>1185</v>
      </c>
      <c r="AM449" s="120" t="s">
        <v>110</v>
      </c>
      <c r="AN449" s="120" t="s">
        <v>1517</v>
      </c>
      <c r="AO449" s="120" t="s">
        <v>525</v>
      </c>
      <c r="AP449" s="120" t="s">
        <v>119</v>
      </c>
      <c r="AQ449" s="120" t="s">
        <v>526</v>
      </c>
      <c r="AR449" s="120">
        <v>333415</v>
      </c>
      <c r="AT449" s="120">
        <v>1</v>
      </c>
      <c r="AY449" s="120" t="s">
        <v>122</v>
      </c>
      <c r="BE449" s="120" t="s">
        <v>123</v>
      </c>
      <c r="BG449" s="120">
        <v>1.5</v>
      </c>
      <c r="BL449" s="120" t="s">
        <v>528</v>
      </c>
      <c r="BN449" s="120">
        <v>1.5</v>
      </c>
      <c r="CM449" s="120">
        <v>1</v>
      </c>
      <c r="CN449" s="120" t="s">
        <v>125</v>
      </c>
      <c r="CO449" s="120" t="s">
        <v>2156</v>
      </c>
      <c r="CU449" s="120" t="s">
        <v>126</v>
      </c>
      <c r="CV449" s="120" t="s">
        <v>1344</v>
      </c>
      <c r="CW449" s="120" t="s">
        <v>2248</v>
      </c>
    </row>
    <row r="450" spans="1:101" x14ac:dyDescent="0.3">
      <c r="A450" s="120" t="s">
        <v>1332</v>
      </c>
      <c r="B450" s="120" t="s">
        <v>1507</v>
      </c>
      <c r="C450" s="120" t="s">
        <v>2240</v>
      </c>
      <c r="D450" s="120" t="s">
        <v>2241</v>
      </c>
      <c r="E450" s="120" t="s">
        <v>2242</v>
      </c>
      <c r="F450" s="120" t="s">
        <v>2243</v>
      </c>
      <c r="G450" s="120" t="s">
        <v>143</v>
      </c>
      <c r="I450" s="121">
        <v>1.5</v>
      </c>
      <c r="M450" s="120" t="s">
        <v>528</v>
      </c>
      <c r="N450" s="120" t="s">
        <v>109</v>
      </c>
      <c r="O450" s="120">
        <v>100</v>
      </c>
      <c r="P450" s="120" t="s">
        <v>172</v>
      </c>
      <c r="Q450" s="120" t="s">
        <v>173</v>
      </c>
      <c r="R450" t="str">
        <f>IFERROR(VLOOKUP(S450,'[1]Effects Code'!$C:$D,2,FALSE), S450)</f>
        <v>Alkaline phosphatase</v>
      </c>
      <c r="S450" s="120" t="s">
        <v>1872</v>
      </c>
      <c r="T450" s="120">
        <v>14</v>
      </c>
      <c r="U450" s="120" t="s">
        <v>122</v>
      </c>
      <c r="V450" s="120" t="str">
        <f t="shared" si="6"/>
        <v>Acipenseridae, 14</v>
      </c>
      <c r="W450" s="120" t="s">
        <v>526</v>
      </c>
      <c r="X450" s="120">
        <v>120893</v>
      </c>
      <c r="Y450" s="123">
        <v>1338547</v>
      </c>
      <c r="Z450" s="120">
        <v>2006</v>
      </c>
      <c r="AA450" s="120" t="s">
        <v>2249</v>
      </c>
      <c r="AB450" s="120" t="s">
        <v>2250</v>
      </c>
      <c r="AC450" s="120" t="s">
        <v>2251</v>
      </c>
      <c r="AD450" s="121">
        <v>1.5</v>
      </c>
      <c r="AE450" s="121"/>
      <c r="AF450" s="120" t="s">
        <v>528</v>
      </c>
      <c r="AI450" s="120">
        <v>1185</v>
      </c>
      <c r="AM450" s="120" t="s">
        <v>110</v>
      </c>
      <c r="AN450" s="120" t="s">
        <v>1517</v>
      </c>
      <c r="AO450" s="120" t="s">
        <v>525</v>
      </c>
      <c r="AP450" s="120" t="s">
        <v>119</v>
      </c>
      <c r="AQ450" s="120" t="s">
        <v>526</v>
      </c>
      <c r="AR450" s="120">
        <v>333415</v>
      </c>
      <c r="AT450" s="120">
        <v>14</v>
      </c>
      <c r="AY450" s="120" t="s">
        <v>122</v>
      </c>
      <c r="BE450" s="120" t="s">
        <v>123</v>
      </c>
      <c r="BG450" s="120">
        <v>1.5</v>
      </c>
      <c r="BL450" s="120" t="s">
        <v>528</v>
      </c>
      <c r="BN450" s="121">
        <v>1.5</v>
      </c>
      <c r="CD450" s="121"/>
      <c r="CM450" s="120">
        <v>1</v>
      </c>
      <c r="CN450" s="120" t="s">
        <v>125</v>
      </c>
      <c r="CO450" s="120" t="s">
        <v>2156</v>
      </c>
      <c r="CP450" s="120" t="s">
        <v>2252</v>
      </c>
      <c r="CQ450" s="120" t="s">
        <v>528</v>
      </c>
      <c r="CU450" s="120" t="s">
        <v>126</v>
      </c>
      <c r="CV450" s="120" t="s">
        <v>545</v>
      </c>
      <c r="CW450" s="120" t="s">
        <v>2253</v>
      </c>
    </row>
    <row r="451" spans="1:101" x14ac:dyDescent="0.3">
      <c r="A451" s="120" t="s">
        <v>1332</v>
      </c>
      <c r="B451" s="120" t="s">
        <v>1507</v>
      </c>
      <c r="C451" s="120" t="s">
        <v>2240</v>
      </c>
      <c r="D451" s="120" t="s">
        <v>2241</v>
      </c>
      <c r="E451" s="120" t="s">
        <v>2242</v>
      </c>
      <c r="F451" s="120" t="s">
        <v>2243</v>
      </c>
      <c r="G451" s="120" t="s">
        <v>143</v>
      </c>
      <c r="I451" s="121">
        <v>1.5</v>
      </c>
      <c r="M451" s="120" t="s">
        <v>528</v>
      </c>
      <c r="N451" s="120" t="s">
        <v>109</v>
      </c>
      <c r="O451" s="120">
        <v>100</v>
      </c>
      <c r="P451" s="120" t="s">
        <v>172</v>
      </c>
      <c r="Q451" s="120" t="s">
        <v>172</v>
      </c>
      <c r="R451" t="str">
        <f>IFERROR(VLOOKUP(S451,'[1]Effects Code'!$C:$D,2,FALSE), S451)</f>
        <v>Mean corpuscular volume</v>
      </c>
      <c r="S451" s="120" t="s">
        <v>2039</v>
      </c>
      <c r="T451" s="120">
        <v>7</v>
      </c>
      <c r="U451" s="120" t="s">
        <v>122</v>
      </c>
      <c r="V451" s="120" t="str">
        <f t="shared" ref="V451:V514" si="7">CONCATENATE(B451,", ",T451)</f>
        <v>Acipenseridae, 7</v>
      </c>
      <c r="W451" s="120" t="s">
        <v>526</v>
      </c>
      <c r="X451" s="120">
        <v>120893</v>
      </c>
      <c r="Y451" s="123">
        <v>1338546</v>
      </c>
      <c r="Z451" s="120">
        <v>2006</v>
      </c>
      <c r="AA451" s="120" t="s">
        <v>2249</v>
      </c>
      <c r="AB451" s="120" t="s">
        <v>2250</v>
      </c>
      <c r="AC451" s="120" t="s">
        <v>2251</v>
      </c>
      <c r="AD451" s="121">
        <v>1.5</v>
      </c>
      <c r="AE451" s="121"/>
      <c r="AF451" s="120" t="s">
        <v>528</v>
      </c>
      <c r="AI451" s="120">
        <v>1185</v>
      </c>
      <c r="AM451" s="120" t="s">
        <v>110</v>
      </c>
      <c r="AN451" s="120" t="s">
        <v>1517</v>
      </c>
      <c r="AO451" s="120" t="s">
        <v>525</v>
      </c>
      <c r="AP451" s="120" t="s">
        <v>119</v>
      </c>
      <c r="AQ451" s="120" t="s">
        <v>526</v>
      </c>
      <c r="AR451" s="120">
        <v>333415</v>
      </c>
      <c r="AT451" s="120">
        <v>7</v>
      </c>
      <c r="AY451" s="120" t="s">
        <v>122</v>
      </c>
      <c r="BE451" s="120" t="s">
        <v>123</v>
      </c>
      <c r="BG451" s="120">
        <v>1.5</v>
      </c>
      <c r="BL451" s="120" t="s">
        <v>528</v>
      </c>
      <c r="BN451" s="121">
        <v>1.5</v>
      </c>
      <c r="CD451" s="121"/>
      <c r="CM451" s="120">
        <v>1</v>
      </c>
      <c r="CN451" s="120" t="s">
        <v>125</v>
      </c>
      <c r="CO451" s="120" t="s">
        <v>2156</v>
      </c>
      <c r="CP451" s="120" t="s">
        <v>2252</v>
      </c>
      <c r="CQ451" s="120" t="s">
        <v>528</v>
      </c>
      <c r="CU451" s="120" t="s">
        <v>126</v>
      </c>
      <c r="CV451" s="120" t="s">
        <v>545</v>
      </c>
      <c r="CW451" s="120" t="s">
        <v>2254</v>
      </c>
    </row>
    <row r="452" spans="1:101" x14ac:dyDescent="0.3">
      <c r="A452" s="120" t="s">
        <v>1332</v>
      </c>
      <c r="B452" s="120" t="s">
        <v>1507</v>
      </c>
      <c r="C452" s="120" t="s">
        <v>2240</v>
      </c>
      <c r="D452" s="120" t="s">
        <v>2241</v>
      </c>
      <c r="E452" s="120" t="s">
        <v>2242</v>
      </c>
      <c r="F452" s="120" t="s">
        <v>2243</v>
      </c>
      <c r="G452" s="120" t="s">
        <v>143</v>
      </c>
      <c r="I452" s="121">
        <v>1.5</v>
      </c>
      <c r="M452" s="120" t="s">
        <v>528</v>
      </c>
      <c r="N452" s="120" t="s">
        <v>109</v>
      </c>
      <c r="O452" s="120">
        <v>100</v>
      </c>
      <c r="P452" s="120" t="s">
        <v>1002</v>
      </c>
      <c r="Q452" s="120" t="s">
        <v>1002</v>
      </c>
      <c r="R452" t="str">
        <f>IFERROR(VLOOKUP(S452,'[1]Effects Code'!$C:$D,2,FALSE), S452)</f>
        <v>Red blood cell</v>
      </c>
      <c r="S452" s="120" t="s">
        <v>1525</v>
      </c>
      <c r="T452" s="120">
        <v>7</v>
      </c>
      <c r="U452" s="120" t="s">
        <v>122</v>
      </c>
      <c r="V452" s="120" t="str">
        <f t="shared" si="7"/>
        <v>Acipenseridae, 7</v>
      </c>
      <c r="W452" s="120" t="s">
        <v>526</v>
      </c>
      <c r="X452" s="120">
        <v>120893</v>
      </c>
      <c r="Y452" s="123">
        <v>1338545</v>
      </c>
      <c r="Z452" s="120">
        <v>2006</v>
      </c>
      <c r="AA452" s="120" t="s">
        <v>2249</v>
      </c>
      <c r="AB452" s="120" t="s">
        <v>2250</v>
      </c>
      <c r="AC452" s="120" t="s">
        <v>2251</v>
      </c>
      <c r="AD452" s="121">
        <v>1.5</v>
      </c>
      <c r="AE452" s="121"/>
      <c r="AF452" s="120" t="s">
        <v>528</v>
      </c>
      <c r="AI452" s="120">
        <v>1185</v>
      </c>
      <c r="AM452" s="120" t="s">
        <v>110</v>
      </c>
      <c r="AN452" s="120" t="s">
        <v>1517</v>
      </c>
      <c r="AO452" s="120" t="s">
        <v>525</v>
      </c>
      <c r="AP452" s="120" t="s">
        <v>119</v>
      </c>
      <c r="AQ452" s="120" t="s">
        <v>526</v>
      </c>
      <c r="AR452" s="120">
        <v>333415</v>
      </c>
      <c r="AT452" s="120">
        <v>7</v>
      </c>
      <c r="AY452" s="120" t="s">
        <v>122</v>
      </c>
      <c r="BE452" s="120" t="s">
        <v>123</v>
      </c>
      <c r="BG452" s="120">
        <v>1.5</v>
      </c>
      <c r="BL452" s="120" t="s">
        <v>528</v>
      </c>
      <c r="BN452" s="121">
        <v>1.5</v>
      </c>
      <c r="CD452" s="121"/>
      <c r="CM452" s="120">
        <v>1</v>
      </c>
      <c r="CN452" s="120" t="s">
        <v>125</v>
      </c>
      <c r="CO452" s="120" t="s">
        <v>2156</v>
      </c>
      <c r="CP452" s="120" t="s">
        <v>2252</v>
      </c>
      <c r="CQ452" s="120" t="s">
        <v>528</v>
      </c>
      <c r="CU452" s="120" t="s">
        <v>126</v>
      </c>
      <c r="CV452" s="120" t="s">
        <v>545</v>
      </c>
      <c r="CW452" s="120" t="s">
        <v>2254</v>
      </c>
    </row>
    <row r="453" spans="1:101" x14ac:dyDescent="0.3">
      <c r="A453" s="120" t="s">
        <v>1332</v>
      </c>
      <c r="B453" s="120" t="s">
        <v>1333</v>
      </c>
      <c r="C453" s="120" t="s">
        <v>1388</v>
      </c>
      <c r="D453" s="120" t="s">
        <v>1389</v>
      </c>
      <c r="E453" s="120" t="s">
        <v>1390</v>
      </c>
      <c r="F453" s="120" t="s">
        <v>1391</v>
      </c>
      <c r="G453" s="120" t="s">
        <v>185</v>
      </c>
      <c r="I453" s="121">
        <v>1.5</v>
      </c>
      <c r="M453" s="121" t="s">
        <v>528</v>
      </c>
      <c r="N453" s="120" t="s">
        <v>109</v>
      </c>
      <c r="P453" s="120" t="s">
        <v>102</v>
      </c>
      <c r="Q453" s="120" t="s">
        <v>102</v>
      </c>
      <c r="R453" t="str">
        <f>IFERROR(VLOOKUP(S453,'[1]Effects Code'!$C:$D,2,FALSE), S453)</f>
        <v>Mortality</v>
      </c>
      <c r="S453" s="120" t="s">
        <v>184</v>
      </c>
      <c r="T453" s="120">
        <v>4</v>
      </c>
      <c r="U453" s="120" t="s">
        <v>122</v>
      </c>
      <c r="V453" s="120" t="str">
        <f t="shared" si="7"/>
        <v>Cyprinidae, 4</v>
      </c>
      <c r="W453" s="120" t="s">
        <v>615</v>
      </c>
      <c r="X453" s="120" t="s">
        <v>1496</v>
      </c>
      <c r="Y453" s="123" t="s">
        <v>1802</v>
      </c>
      <c r="Z453" s="120">
        <v>1986</v>
      </c>
      <c r="AA453" s="120" t="s">
        <v>1803</v>
      </c>
      <c r="AM453" s="120" t="s">
        <v>110</v>
      </c>
    </row>
    <row r="454" spans="1:101" x14ac:dyDescent="0.3">
      <c r="A454" s="120" t="s">
        <v>1332</v>
      </c>
      <c r="B454" s="120" t="s">
        <v>2203</v>
      </c>
      <c r="C454" s="120" t="s">
        <v>2204</v>
      </c>
      <c r="D454" s="120" t="s">
        <v>2205</v>
      </c>
      <c r="E454" s="120" t="s">
        <v>2206</v>
      </c>
      <c r="F454" s="120" t="s">
        <v>2207</v>
      </c>
      <c r="G454" s="120" t="s">
        <v>185</v>
      </c>
      <c r="I454" s="121">
        <v>1.5551999999999999</v>
      </c>
      <c r="M454" s="120" t="s">
        <v>528</v>
      </c>
      <c r="N454" s="120" t="s">
        <v>109</v>
      </c>
      <c r="O454" s="120">
        <v>96</v>
      </c>
      <c r="P454" s="120" t="s">
        <v>102</v>
      </c>
      <c r="Q454" s="120" t="s">
        <v>102</v>
      </c>
      <c r="R454" t="str">
        <f>IFERROR(VLOOKUP(S454,'[1]Effects Code'!$C:$D,2,FALSE), S454)</f>
        <v>Survival</v>
      </c>
      <c r="S454" s="120" t="s">
        <v>233</v>
      </c>
      <c r="T454" s="120">
        <v>3</v>
      </c>
      <c r="U454" s="120" t="s">
        <v>122</v>
      </c>
      <c r="V454" s="120" t="str">
        <f t="shared" si="7"/>
        <v>Atherinidae, 3</v>
      </c>
      <c r="W454" s="120" t="s">
        <v>615</v>
      </c>
      <c r="X454" s="120">
        <v>73146</v>
      </c>
      <c r="Y454" s="123">
        <v>1240473</v>
      </c>
      <c r="Z454" s="120">
        <v>1988</v>
      </c>
      <c r="AA454" s="120" t="s">
        <v>2208</v>
      </c>
      <c r="AB454" s="120" t="s">
        <v>2209</v>
      </c>
      <c r="AC454" s="120" t="s">
        <v>2210</v>
      </c>
      <c r="AD454" s="121">
        <v>1.5551999999999999</v>
      </c>
      <c r="AE454" s="121"/>
      <c r="AF454" s="120" t="s">
        <v>528</v>
      </c>
      <c r="AH454" s="120" t="s">
        <v>397</v>
      </c>
      <c r="AI454" s="120">
        <v>341</v>
      </c>
      <c r="AJ454" s="120">
        <v>9</v>
      </c>
      <c r="AK454" s="120" t="s">
        <v>122</v>
      </c>
      <c r="AL454" s="120" t="s">
        <v>141</v>
      </c>
      <c r="AM454" s="120" t="s">
        <v>110</v>
      </c>
      <c r="AN454" s="120" t="s">
        <v>1655</v>
      </c>
      <c r="AO454" s="120" t="s">
        <v>525</v>
      </c>
      <c r="AP454" s="120" t="s">
        <v>119</v>
      </c>
      <c r="AQ454" s="120" t="s">
        <v>615</v>
      </c>
      <c r="AR454" s="120">
        <v>333415</v>
      </c>
      <c r="AT454" s="120">
        <v>72</v>
      </c>
      <c r="AY454" s="120" t="s">
        <v>276</v>
      </c>
      <c r="BE454" s="120" t="s">
        <v>123</v>
      </c>
      <c r="BG454" s="120">
        <v>1620</v>
      </c>
      <c r="BI454" s="120">
        <v>1410</v>
      </c>
      <c r="BK454" s="120">
        <v>1850</v>
      </c>
      <c r="BL454" s="120" t="s">
        <v>544</v>
      </c>
      <c r="BN454" s="120">
        <v>1555.2</v>
      </c>
      <c r="BP454" s="120">
        <v>1353.6</v>
      </c>
      <c r="BR454" s="120">
        <v>1776</v>
      </c>
      <c r="BT454" s="121">
        <v>1.3535999999999999</v>
      </c>
      <c r="BV454" s="121">
        <v>1.776</v>
      </c>
      <c r="CD454" s="121"/>
      <c r="CN454" s="120" t="s">
        <v>125</v>
      </c>
      <c r="CO454" s="120">
        <v>7.6</v>
      </c>
      <c r="CU454" s="120" t="s">
        <v>126</v>
      </c>
      <c r="CV454" s="120" t="s">
        <v>1344</v>
      </c>
      <c r="CW454" s="120" t="s">
        <v>2211</v>
      </c>
    </row>
    <row r="455" spans="1:101" x14ac:dyDescent="0.3">
      <c r="A455" s="120" t="s">
        <v>1332</v>
      </c>
      <c r="B455" s="120" t="s">
        <v>1673</v>
      </c>
      <c r="C455" s="120" t="s">
        <v>2196</v>
      </c>
      <c r="D455" s="120" t="s">
        <v>2255</v>
      </c>
      <c r="E455" s="120" t="s">
        <v>2256</v>
      </c>
      <c r="F455" s="120" t="s">
        <v>2257</v>
      </c>
      <c r="G455" s="120" t="s">
        <v>2081</v>
      </c>
      <c r="I455" s="121">
        <v>1.62</v>
      </c>
      <c r="L455" s="120"/>
      <c r="M455" s="120" t="s">
        <v>528</v>
      </c>
      <c r="N455" s="120" t="s">
        <v>109</v>
      </c>
      <c r="O455" s="120">
        <v>100</v>
      </c>
      <c r="P455" s="120" t="s">
        <v>102</v>
      </c>
      <c r="Q455" s="120" t="s">
        <v>102</v>
      </c>
      <c r="R455" t="str">
        <f>IFERROR(VLOOKUP(S455,'[1]Effects Code'!$C:$D,2,FALSE), S455)</f>
        <v>Mortality</v>
      </c>
      <c r="S455" s="120" t="s">
        <v>184</v>
      </c>
      <c r="T455" s="120">
        <v>2</v>
      </c>
      <c r="U455" s="120" t="s">
        <v>122</v>
      </c>
      <c r="V455" s="120" t="str">
        <f t="shared" si="7"/>
        <v>Poeciliidae, 2</v>
      </c>
      <c r="W455" s="120" t="s">
        <v>526</v>
      </c>
      <c r="X455" s="120">
        <v>160917</v>
      </c>
      <c r="Y455" s="123">
        <v>2076014</v>
      </c>
      <c r="Z455" s="120">
        <v>2012</v>
      </c>
      <c r="AA455" s="120" t="s">
        <v>2258</v>
      </c>
      <c r="AB455" s="120" t="s">
        <v>2259</v>
      </c>
      <c r="AC455" s="120" t="s">
        <v>2260</v>
      </c>
      <c r="AD455" s="121">
        <v>1.62</v>
      </c>
      <c r="AF455" s="120" t="s">
        <v>528</v>
      </c>
      <c r="AI455" s="120">
        <v>287</v>
      </c>
      <c r="AL455" s="120" t="s">
        <v>225</v>
      </c>
      <c r="AM455" s="120" t="s">
        <v>110</v>
      </c>
      <c r="AN455" s="120" t="s">
        <v>1682</v>
      </c>
      <c r="AO455" s="120" t="s">
        <v>525</v>
      </c>
      <c r="AP455" s="120" t="s">
        <v>119</v>
      </c>
      <c r="AQ455" s="120" t="s">
        <v>526</v>
      </c>
      <c r="AR455" s="120">
        <v>333415</v>
      </c>
      <c r="AT455" s="120">
        <v>48</v>
      </c>
      <c r="AY455" s="120" t="s">
        <v>276</v>
      </c>
      <c r="BE455" s="120" t="s">
        <v>158</v>
      </c>
      <c r="BG455" s="120">
        <v>1.62</v>
      </c>
      <c r="BL455" s="120" t="s">
        <v>175</v>
      </c>
      <c r="BN455" s="120">
        <v>1.62</v>
      </c>
      <c r="CM455" s="120">
        <v>1</v>
      </c>
      <c r="CN455" s="120" t="s">
        <v>125</v>
      </c>
      <c r="CO455" s="120">
        <v>7.1</v>
      </c>
      <c r="CP455" s="120">
        <v>125.1</v>
      </c>
      <c r="CQ455" s="120" t="s">
        <v>528</v>
      </c>
      <c r="CU455" s="120" t="s">
        <v>126</v>
      </c>
      <c r="CV455" s="120" t="s">
        <v>1344</v>
      </c>
      <c r="CW455" s="120" t="s">
        <v>2085</v>
      </c>
    </row>
    <row r="456" spans="1:101" x14ac:dyDescent="0.3">
      <c r="A456" s="120" t="s">
        <v>1332</v>
      </c>
      <c r="B456" s="120" t="s">
        <v>1333</v>
      </c>
      <c r="C456" s="120" t="s">
        <v>1967</v>
      </c>
      <c r="D456" s="120" t="s">
        <v>1968</v>
      </c>
      <c r="E456" s="120" t="s">
        <v>1969</v>
      </c>
      <c r="F456" s="120" t="s">
        <v>1970</v>
      </c>
      <c r="G456" s="120" t="s">
        <v>108</v>
      </c>
      <c r="I456" s="121">
        <v>1.6992</v>
      </c>
      <c r="L456" s="120"/>
      <c r="M456" s="120" t="s">
        <v>528</v>
      </c>
      <c r="N456" s="120" t="s">
        <v>109</v>
      </c>
      <c r="O456" s="120">
        <v>60</v>
      </c>
      <c r="P456" s="120" t="s">
        <v>102</v>
      </c>
      <c r="Q456" s="120" t="s">
        <v>102</v>
      </c>
      <c r="R456" t="str">
        <f>IFERROR(VLOOKUP(S456,'[1]Effects Code'!$C:$D,2,FALSE), S456)</f>
        <v>Mortality</v>
      </c>
      <c r="S456" s="120" t="s">
        <v>184</v>
      </c>
      <c r="T456" s="120">
        <v>4</v>
      </c>
      <c r="U456" s="120" t="s">
        <v>122</v>
      </c>
      <c r="V456" s="120" t="str">
        <f t="shared" si="7"/>
        <v>Cyprinidae, 4</v>
      </c>
      <c r="W456" s="120" t="s">
        <v>526</v>
      </c>
      <c r="X456" s="120">
        <v>160916</v>
      </c>
      <c r="Y456" s="123">
        <v>2076894</v>
      </c>
      <c r="Z456" s="120">
        <v>2012</v>
      </c>
      <c r="AA456" s="120" t="s">
        <v>1971</v>
      </c>
      <c r="AB456" s="120" t="s">
        <v>1972</v>
      </c>
      <c r="AC456" s="120" t="s">
        <v>1973</v>
      </c>
      <c r="AD456" s="121">
        <v>1.6992</v>
      </c>
      <c r="AF456" s="120" t="s">
        <v>528</v>
      </c>
      <c r="AH456" s="120" t="s">
        <v>397</v>
      </c>
      <c r="AI456" s="120">
        <v>32018</v>
      </c>
      <c r="AL456" s="120" t="s">
        <v>1516</v>
      </c>
      <c r="AM456" s="120" t="s">
        <v>110</v>
      </c>
      <c r="AN456" s="120" t="s">
        <v>1342</v>
      </c>
      <c r="AO456" s="120" t="s">
        <v>525</v>
      </c>
      <c r="AP456" s="120" t="s">
        <v>119</v>
      </c>
      <c r="AQ456" s="120" t="s">
        <v>526</v>
      </c>
      <c r="AR456" s="120">
        <v>333415</v>
      </c>
      <c r="AT456" s="120">
        <v>96</v>
      </c>
      <c r="AY456" s="120" t="s">
        <v>276</v>
      </c>
      <c r="BE456" s="120" t="s">
        <v>123</v>
      </c>
      <c r="BG456" s="120">
        <v>2.8319999999999999</v>
      </c>
      <c r="BL456" s="120" t="s">
        <v>528</v>
      </c>
      <c r="BN456" s="120">
        <v>1.6992</v>
      </c>
      <c r="CM456" s="120">
        <v>1</v>
      </c>
      <c r="CN456" s="120" t="s">
        <v>125</v>
      </c>
      <c r="CO456" s="120" t="s">
        <v>1974</v>
      </c>
      <c r="CP456" s="120" t="s">
        <v>1975</v>
      </c>
      <c r="CQ456" s="120" t="s">
        <v>568</v>
      </c>
      <c r="CU456" s="120" t="s">
        <v>126</v>
      </c>
      <c r="CV456" s="120" t="s">
        <v>1344</v>
      </c>
      <c r="CW456" s="120" t="s">
        <v>1976</v>
      </c>
    </row>
    <row r="457" spans="1:101" x14ac:dyDescent="0.3">
      <c r="A457" s="120" t="s">
        <v>1332</v>
      </c>
      <c r="B457" s="120" t="s">
        <v>1367</v>
      </c>
      <c r="C457" s="120" t="s">
        <v>1368</v>
      </c>
      <c r="D457" s="120" t="s">
        <v>2261</v>
      </c>
      <c r="E457" s="120" t="s">
        <v>2262</v>
      </c>
      <c r="F457" s="120" t="s">
        <v>2263</v>
      </c>
      <c r="G457" s="120" t="s">
        <v>185</v>
      </c>
      <c r="I457" s="121">
        <v>1.7</v>
      </c>
      <c r="M457" s="120" t="s">
        <v>528</v>
      </c>
      <c r="N457" s="120" t="s">
        <v>109</v>
      </c>
      <c r="O457" s="120">
        <v>92</v>
      </c>
      <c r="P457" s="120" t="s">
        <v>102</v>
      </c>
      <c r="Q457" s="120" t="s">
        <v>102</v>
      </c>
      <c r="R457" t="str">
        <f>IFERROR(VLOOKUP(S457,'[1]Effects Code'!$C:$D,2,FALSE), S457)</f>
        <v>Mortality</v>
      </c>
      <c r="S457" s="120" t="s">
        <v>184</v>
      </c>
      <c r="T457" s="120">
        <v>4</v>
      </c>
      <c r="U457" s="120" t="s">
        <v>122</v>
      </c>
      <c r="V457" s="120" t="str">
        <f t="shared" si="7"/>
        <v>Salmonidae, 4</v>
      </c>
      <c r="W457" s="120" t="s">
        <v>526</v>
      </c>
      <c r="X457" s="120">
        <v>6797</v>
      </c>
      <c r="Y457" s="123">
        <v>1090112</v>
      </c>
      <c r="Z457" s="120">
        <v>1986</v>
      </c>
      <c r="AA457" s="120" t="s">
        <v>1728</v>
      </c>
      <c r="AB457" s="120" t="s">
        <v>1729</v>
      </c>
      <c r="AC457" s="120" t="s">
        <v>1730</v>
      </c>
      <c r="AD457" s="121">
        <v>1.7</v>
      </c>
      <c r="AE457" s="121"/>
      <c r="AF457" s="120" t="s">
        <v>528</v>
      </c>
      <c r="AH457" s="120" t="s">
        <v>397</v>
      </c>
      <c r="AI457" s="120">
        <v>34</v>
      </c>
      <c r="AM457" s="120" t="s">
        <v>110</v>
      </c>
      <c r="AN457" s="120" t="s">
        <v>1377</v>
      </c>
      <c r="AO457" s="120" t="s">
        <v>525</v>
      </c>
      <c r="AP457" s="120" t="s">
        <v>119</v>
      </c>
      <c r="AQ457" s="120" t="s">
        <v>526</v>
      </c>
      <c r="AR457" s="120">
        <v>333415</v>
      </c>
      <c r="AT457" s="120">
        <v>96</v>
      </c>
      <c r="AY457" s="120" t="s">
        <v>276</v>
      </c>
      <c r="BE457" s="120" t="s">
        <v>158</v>
      </c>
      <c r="BG457" s="120">
        <v>1700</v>
      </c>
      <c r="BI457" s="120">
        <v>1390</v>
      </c>
      <c r="BK457" s="120">
        <v>2090</v>
      </c>
      <c r="BL457" s="120" t="s">
        <v>1731</v>
      </c>
      <c r="BN457" s="120">
        <v>1700</v>
      </c>
      <c r="BP457" s="120">
        <v>1390</v>
      </c>
      <c r="BR457" s="120">
        <v>2090</v>
      </c>
      <c r="BT457" s="121">
        <v>1.39</v>
      </c>
      <c r="BV457" s="121">
        <v>2.09</v>
      </c>
      <c r="CD457" s="121"/>
      <c r="CN457" s="120" t="s">
        <v>187</v>
      </c>
      <c r="CO457" s="120">
        <v>7.4</v>
      </c>
      <c r="CP457" s="120">
        <v>162</v>
      </c>
      <c r="CQ457" s="120" t="s">
        <v>568</v>
      </c>
      <c r="CU457" s="120" t="s">
        <v>126</v>
      </c>
      <c r="CV457" s="120" t="s">
        <v>545</v>
      </c>
      <c r="CW457" s="120" t="s">
        <v>2264</v>
      </c>
    </row>
    <row r="458" spans="1:101" x14ac:dyDescent="0.3">
      <c r="A458" s="120" t="s">
        <v>1332</v>
      </c>
      <c r="B458" s="120" t="s">
        <v>1367</v>
      </c>
      <c r="C458" s="120" t="s">
        <v>1368</v>
      </c>
      <c r="D458" s="120" t="s">
        <v>1457</v>
      </c>
      <c r="E458" s="120" t="s">
        <v>1458</v>
      </c>
      <c r="F458" s="120" t="s">
        <v>1459</v>
      </c>
      <c r="G458" s="120" t="s">
        <v>185</v>
      </c>
      <c r="I458" s="121">
        <v>1.7</v>
      </c>
      <c r="M458" s="120" t="s">
        <v>528</v>
      </c>
      <c r="N458" s="120" t="s">
        <v>109</v>
      </c>
      <c r="O458" s="120">
        <v>60</v>
      </c>
      <c r="P458" s="120" t="s">
        <v>102</v>
      </c>
      <c r="Q458" s="120" t="s">
        <v>102</v>
      </c>
      <c r="R458" t="str">
        <f>IFERROR(VLOOKUP(S458,'[1]Effects Code'!$C:$D,2,FALSE), S458)</f>
        <v>Mortality</v>
      </c>
      <c r="S458" s="120" t="s">
        <v>184</v>
      </c>
      <c r="T458" s="120">
        <v>3</v>
      </c>
      <c r="U458" s="120" t="s">
        <v>122</v>
      </c>
      <c r="V458" s="120" t="str">
        <f t="shared" si="7"/>
        <v>Salmonidae, 3</v>
      </c>
      <c r="W458" s="120" t="s">
        <v>526</v>
      </c>
      <c r="X458" s="120">
        <v>153572</v>
      </c>
      <c r="Y458" s="123">
        <v>1338422</v>
      </c>
      <c r="Z458" s="120">
        <v>2011</v>
      </c>
      <c r="AA458" s="120" t="s">
        <v>1783</v>
      </c>
      <c r="AB458" s="120" t="s">
        <v>1784</v>
      </c>
      <c r="AC458" s="120" t="s">
        <v>1785</v>
      </c>
      <c r="AD458" s="121">
        <v>1.7</v>
      </c>
      <c r="AE458" s="121"/>
      <c r="AF458" s="120" t="s">
        <v>528</v>
      </c>
      <c r="AH458" s="120" t="s">
        <v>323</v>
      </c>
      <c r="AI458" s="120">
        <v>4</v>
      </c>
      <c r="AL458" s="120" t="s">
        <v>1786</v>
      </c>
      <c r="AM458" s="120" t="s">
        <v>110</v>
      </c>
      <c r="AN458" s="120" t="s">
        <v>1377</v>
      </c>
      <c r="AO458" s="120" t="s">
        <v>525</v>
      </c>
      <c r="AP458" s="120" t="s">
        <v>119</v>
      </c>
      <c r="AQ458" s="120" t="s">
        <v>526</v>
      </c>
      <c r="AR458" s="120">
        <v>333415</v>
      </c>
      <c r="AT458" s="120">
        <v>72</v>
      </c>
      <c r="AY458" s="120" t="s">
        <v>276</v>
      </c>
      <c r="BE458" s="120" t="s">
        <v>158</v>
      </c>
      <c r="BG458" s="120">
        <v>1.7</v>
      </c>
      <c r="BI458" s="120">
        <v>1.44</v>
      </c>
      <c r="BK458" s="120">
        <v>1.97</v>
      </c>
      <c r="BL458" s="120" t="s">
        <v>1787</v>
      </c>
      <c r="BN458" s="121">
        <v>1.7</v>
      </c>
      <c r="BP458" s="120">
        <v>1.44</v>
      </c>
      <c r="BR458" s="120">
        <v>1.97</v>
      </c>
      <c r="BT458" s="120">
        <v>1.44</v>
      </c>
      <c r="BV458" s="120">
        <v>1.97</v>
      </c>
      <c r="CD458" s="121"/>
      <c r="CM458" s="120">
        <v>5</v>
      </c>
      <c r="CN458" s="120" t="s">
        <v>125</v>
      </c>
      <c r="CO458" s="120">
        <v>7.4</v>
      </c>
      <c r="CP458" s="120">
        <v>150</v>
      </c>
      <c r="CQ458" s="120" t="s">
        <v>568</v>
      </c>
      <c r="CU458" s="120" t="s">
        <v>126</v>
      </c>
      <c r="CV458" s="120" t="s">
        <v>1344</v>
      </c>
      <c r="CW458" s="120" t="s">
        <v>2212</v>
      </c>
    </row>
    <row r="459" spans="1:101" x14ac:dyDescent="0.3">
      <c r="A459" s="120" t="s">
        <v>1414</v>
      </c>
      <c r="B459" s="120" t="s">
        <v>1448</v>
      </c>
      <c r="C459" s="120" t="s">
        <v>1994</v>
      </c>
      <c r="D459" s="120" t="s">
        <v>1995</v>
      </c>
      <c r="E459" s="120" t="s">
        <v>1996</v>
      </c>
      <c r="F459" s="120" t="s">
        <v>1997</v>
      </c>
      <c r="G459" s="120" t="s">
        <v>185</v>
      </c>
      <c r="I459" s="121">
        <v>1.7025481499999999</v>
      </c>
      <c r="M459" s="120" t="s">
        <v>528</v>
      </c>
      <c r="N459" s="120" t="s">
        <v>109</v>
      </c>
      <c r="O459" s="120">
        <v>99.3</v>
      </c>
      <c r="P459" s="120" t="s">
        <v>102</v>
      </c>
      <c r="Q459" s="120" t="s">
        <v>102</v>
      </c>
      <c r="R459" t="str">
        <f>IFERROR(VLOOKUP(S459,'[1]Effects Code'!$C:$D,2,FALSE), S459)</f>
        <v>Mortality</v>
      </c>
      <c r="S459" s="120" t="s">
        <v>184</v>
      </c>
      <c r="T459" s="120">
        <v>4</v>
      </c>
      <c r="U459" s="120" t="s">
        <v>122</v>
      </c>
      <c r="V459" s="120" t="str">
        <f t="shared" si="7"/>
        <v>Ranidae, 4</v>
      </c>
      <c r="W459" s="120" t="s">
        <v>526</v>
      </c>
      <c r="X459" s="120">
        <v>118706</v>
      </c>
      <c r="Y459" s="123">
        <v>1338598</v>
      </c>
      <c r="Z459" s="120">
        <v>2006</v>
      </c>
      <c r="AA459" s="120" t="s">
        <v>1999</v>
      </c>
      <c r="AB459" s="120" t="s">
        <v>2000</v>
      </c>
      <c r="AC459" s="120" t="s">
        <v>2001</v>
      </c>
      <c r="AD459" s="121">
        <v>1.7025481499999999</v>
      </c>
      <c r="AE459" s="121"/>
      <c r="AF459" s="120" t="s">
        <v>528</v>
      </c>
      <c r="AH459" s="120" t="s">
        <v>397</v>
      </c>
      <c r="AI459" s="120">
        <v>17201</v>
      </c>
      <c r="AJ459" s="120" t="s">
        <v>2002</v>
      </c>
      <c r="AK459" s="120" t="s">
        <v>1424</v>
      </c>
      <c r="AL459" s="120" t="s">
        <v>1446</v>
      </c>
      <c r="AM459" s="120" t="s">
        <v>110</v>
      </c>
      <c r="AN459" s="120" t="s">
        <v>1425</v>
      </c>
      <c r="AO459" s="120" t="s">
        <v>525</v>
      </c>
      <c r="AP459" s="120" t="s">
        <v>119</v>
      </c>
      <c r="AQ459" s="120" t="s">
        <v>526</v>
      </c>
      <c r="AR459" s="120">
        <v>333415</v>
      </c>
      <c r="AT459" s="120">
        <v>4</v>
      </c>
      <c r="AY459" s="120" t="s">
        <v>122</v>
      </c>
      <c r="BE459" s="120" t="s">
        <v>123</v>
      </c>
      <c r="BG459" s="120">
        <v>1714.55</v>
      </c>
      <c r="BL459" s="120" t="s">
        <v>544</v>
      </c>
      <c r="BN459" s="121">
        <v>1702.5481500000001</v>
      </c>
      <c r="CD459" s="121"/>
      <c r="CM459" s="120">
        <v>3</v>
      </c>
      <c r="CN459" s="120" t="s">
        <v>125</v>
      </c>
      <c r="CU459" s="120" t="s">
        <v>126</v>
      </c>
      <c r="CV459" s="120" t="s">
        <v>545</v>
      </c>
      <c r="CW459" s="120" t="s">
        <v>2265</v>
      </c>
    </row>
    <row r="460" spans="1:101" x14ac:dyDescent="0.3">
      <c r="A460" s="120" t="s">
        <v>1332</v>
      </c>
      <c r="B460" s="120" t="s">
        <v>2062</v>
      </c>
      <c r="C460" s="120" t="s">
        <v>2063</v>
      </c>
      <c r="D460" s="120" t="s">
        <v>2064</v>
      </c>
      <c r="E460" s="120" t="s">
        <v>2065</v>
      </c>
      <c r="F460" s="120" t="s">
        <v>2066</v>
      </c>
      <c r="G460" s="120" t="s">
        <v>2266</v>
      </c>
      <c r="I460" s="120">
        <v>1.7545500000000001</v>
      </c>
      <c r="L460" s="120"/>
      <c r="M460" s="120" t="s">
        <v>528</v>
      </c>
      <c r="N460" s="120" t="s">
        <v>109</v>
      </c>
      <c r="O460" s="120">
        <v>63</v>
      </c>
      <c r="P460" s="120" t="s">
        <v>102</v>
      </c>
      <c r="Q460" s="120" t="s">
        <v>102</v>
      </c>
      <c r="R460" t="str">
        <f>IFERROR(VLOOKUP(S460,'[1]Effects Code'!$C:$D,2,FALSE), S460)</f>
        <v>Mortality</v>
      </c>
      <c r="S460" s="120" t="s">
        <v>184</v>
      </c>
      <c r="T460" s="120">
        <v>4</v>
      </c>
      <c r="U460" s="120" t="s">
        <v>122</v>
      </c>
      <c r="V460" s="120" t="str">
        <f t="shared" si="7"/>
        <v>Siluridae, 4</v>
      </c>
      <c r="W460" s="120" t="s">
        <v>526</v>
      </c>
      <c r="X460" s="120">
        <v>88377</v>
      </c>
      <c r="Y460" s="123">
        <v>1256210</v>
      </c>
      <c r="Z460" s="120">
        <v>2006</v>
      </c>
      <c r="AA460" s="120" t="s">
        <v>2067</v>
      </c>
      <c r="AB460" s="120" t="s">
        <v>2068</v>
      </c>
      <c r="AC460" s="120" t="s">
        <v>2069</v>
      </c>
      <c r="AD460" s="120">
        <v>1.7545500000000001</v>
      </c>
      <c r="AF460" s="120" t="s">
        <v>528</v>
      </c>
      <c r="AH460" s="120" t="s">
        <v>1351</v>
      </c>
      <c r="AI460" s="120">
        <v>2231</v>
      </c>
      <c r="AL460" s="120" t="s">
        <v>1516</v>
      </c>
      <c r="AM460" s="120" t="s">
        <v>110</v>
      </c>
      <c r="AN460" s="120" t="s">
        <v>2070</v>
      </c>
      <c r="AO460" s="120" t="s">
        <v>525</v>
      </c>
      <c r="AP460" s="120" t="s">
        <v>119</v>
      </c>
      <c r="AQ460" s="120" t="s">
        <v>526</v>
      </c>
      <c r="AR460" s="120">
        <v>333415</v>
      </c>
      <c r="AT460" s="120">
        <v>96</v>
      </c>
      <c r="AY460" s="120" t="s">
        <v>276</v>
      </c>
      <c r="BE460" s="120" t="s">
        <v>123</v>
      </c>
      <c r="BG460" s="120">
        <v>2.7850000000000001</v>
      </c>
      <c r="BL460" s="120" t="s">
        <v>528</v>
      </c>
      <c r="BN460" s="120">
        <v>1.7545500000000001</v>
      </c>
      <c r="CM460" s="120">
        <v>7</v>
      </c>
      <c r="CN460" s="120" t="s">
        <v>125</v>
      </c>
      <c r="CO460" s="120" t="s">
        <v>2071</v>
      </c>
      <c r="CP460" s="120" t="s">
        <v>2072</v>
      </c>
      <c r="CQ460" s="120" t="s">
        <v>568</v>
      </c>
      <c r="CU460" s="120" t="s">
        <v>126</v>
      </c>
      <c r="CV460" s="120" t="s">
        <v>545</v>
      </c>
      <c r="CW460" s="120" t="s">
        <v>2073</v>
      </c>
    </row>
    <row r="461" spans="1:101" x14ac:dyDescent="0.3">
      <c r="A461" s="120" t="s">
        <v>1332</v>
      </c>
      <c r="B461" s="120" t="s">
        <v>2230</v>
      </c>
      <c r="C461" s="120" t="s">
        <v>2233</v>
      </c>
      <c r="D461" s="120" t="s">
        <v>2234</v>
      </c>
      <c r="E461" s="120" t="s">
        <v>2235</v>
      </c>
      <c r="F461" s="120" t="s">
        <v>2236</v>
      </c>
      <c r="G461" s="120" t="s">
        <v>185</v>
      </c>
      <c r="I461" s="121">
        <v>1.8</v>
      </c>
      <c r="M461" s="120" t="s">
        <v>528</v>
      </c>
      <c r="N461" s="120" t="s">
        <v>109</v>
      </c>
      <c r="O461" s="120">
        <v>92.5</v>
      </c>
      <c r="P461" s="120" t="s">
        <v>102</v>
      </c>
      <c r="Q461" s="120" t="s">
        <v>102</v>
      </c>
      <c r="R461" t="str">
        <f>IFERROR(VLOOKUP(S461,'[1]Effects Code'!$C:$D,2,FALSE), S461)</f>
        <v>Mortality</v>
      </c>
      <c r="S461" s="120" t="s">
        <v>184</v>
      </c>
      <c r="T461" s="120">
        <v>4</v>
      </c>
      <c r="U461" s="120" t="s">
        <v>122</v>
      </c>
      <c r="V461" s="120" t="str">
        <f t="shared" si="7"/>
        <v>Cyprinodontidae, 4</v>
      </c>
      <c r="W461" s="120" t="s">
        <v>526</v>
      </c>
      <c r="X461" s="120">
        <v>664</v>
      </c>
      <c r="Y461" s="123">
        <v>1018811</v>
      </c>
      <c r="Z461" s="120">
        <v>1977</v>
      </c>
      <c r="AA461" s="120" t="s">
        <v>1399</v>
      </c>
      <c r="AB461" s="120" t="s">
        <v>1400</v>
      </c>
      <c r="AC461" s="120" t="s">
        <v>1990</v>
      </c>
      <c r="AD461" s="121">
        <v>1.8</v>
      </c>
      <c r="AE461" s="121"/>
      <c r="AF461" s="120" t="s">
        <v>528</v>
      </c>
      <c r="AG461" s="120" t="s">
        <v>314</v>
      </c>
      <c r="AH461" s="120" t="s">
        <v>397</v>
      </c>
      <c r="AI461" s="120">
        <v>101</v>
      </c>
      <c r="AJ461" s="120">
        <v>7</v>
      </c>
      <c r="AK461" s="120" t="s">
        <v>121</v>
      </c>
      <c r="AM461" s="120" t="s">
        <v>110</v>
      </c>
      <c r="AN461" s="120" t="s">
        <v>1682</v>
      </c>
      <c r="AO461" s="120" t="s">
        <v>525</v>
      </c>
      <c r="AP461" s="120" t="s">
        <v>119</v>
      </c>
      <c r="AQ461" s="120" t="s">
        <v>526</v>
      </c>
      <c r="AR461" s="120">
        <v>333415</v>
      </c>
      <c r="AT461" s="120">
        <v>96</v>
      </c>
      <c r="AY461" s="120" t="s">
        <v>276</v>
      </c>
      <c r="BE461" s="120" t="s">
        <v>158</v>
      </c>
      <c r="BG461" s="120">
        <v>1800</v>
      </c>
      <c r="BI461" s="120">
        <v>1600</v>
      </c>
      <c r="BK461" s="120">
        <v>2000</v>
      </c>
      <c r="BL461" s="120" t="s">
        <v>544</v>
      </c>
      <c r="BN461" s="120">
        <v>1800</v>
      </c>
      <c r="BP461" s="120">
        <v>1600</v>
      </c>
      <c r="BR461" s="120">
        <v>2000</v>
      </c>
      <c r="BT461" s="121">
        <v>1.6</v>
      </c>
      <c r="BV461" s="121">
        <v>2</v>
      </c>
      <c r="CD461" s="121"/>
      <c r="CN461" s="120" t="s">
        <v>125</v>
      </c>
      <c r="CU461" s="120" t="s">
        <v>126</v>
      </c>
      <c r="CV461" s="120" t="s">
        <v>545</v>
      </c>
      <c r="CW461" s="120" t="s">
        <v>2267</v>
      </c>
    </row>
    <row r="462" spans="1:101" x14ac:dyDescent="0.3">
      <c r="A462" s="120" t="s">
        <v>1332</v>
      </c>
      <c r="B462" s="120" t="s">
        <v>1430</v>
      </c>
      <c r="C462" s="120" t="s">
        <v>1431</v>
      </c>
      <c r="D462" s="120" t="s">
        <v>1432</v>
      </c>
      <c r="E462" s="120" t="s">
        <v>1433</v>
      </c>
      <c r="F462" s="120" t="s">
        <v>1434</v>
      </c>
      <c r="G462" s="120" t="s">
        <v>185</v>
      </c>
      <c r="I462" s="121">
        <v>1.837</v>
      </c>
      <c r="L462" s="120"/>
      <c r="M462" s="120" t="s">
        <v>528</v>
      </c>
      <c r="N462" s="120" t="s">
        <v>109</v>
      </c>
      <c r="O462" s="120">
        <v>98</v>
      </c>
      <c r="P462" s="120" t="s">
        <v>102</v>
      </c>
      <c r="Q462" s="120" t="s">
        <v>102</v>
      </c>
      <c r="R462" t="str">
        <f>IFERROR(VLOOKUP(S462,'[1]Effects Code'!$C:$D,2,FALSE), S462)</f>
        <v>Mortality</v>
      </c>
      <c r="S462" s="120" t="s">
        <v>184</v>
      </c>
      <c r="T462" s="120">
        <v>2</v>
      </c>
      <c r="U462" s="120" t="s">
        <v>122</v>
      </c>
      <c r="V462" s="120" t="str">
        <f t="shared" si="7"/>
        <v>Scophthalmidae, 2</v>
      </c>
      <c r="W462" s="120" t="s">
        <v>615</v>
      </c>
      <c r="X462" s="120">
        <v>160292</v>
      </c>
      <c r="Y462" s="123">
        <v>2054048</v>
      </c>
      <c r="Z462" s="120">
        <v>2012</v>
      </c>
      <c r="AA462" s="120" t="s">
        <v>1843</v>
      </c>
      <c r="AB462" s="120" t="s">
        <v>1844</v>
      </c>
      <c r="AC462" s="120" t="s">
        <v>1845</v>
      </c>
      <c r="AD462" s="121">
        <v>1.837</v>
      </c>
      <c r="AF462" s="120" t="s">
        <v>528</v>
      </c>
      <c r="AG462" s="120" t="s">
        <v>314</v>
      </c>
      <c r="AI462" s="120">
        <v>1977</v>
      </c>
      <c r="AJ462" s="120">
        <v>72</v>
      </c>
      <c r="AK462" s="120" t="s">
        <v>1438</v>
      </c>
      <c r="AL462" s="120" t="s">
        <v>148</v>
      </c>
      <c r="AM462" s="120" t="s">
        <v>110</v>
      </c>
      <c r="AN462" s="120" t="s">
        <v>1439</v>
      </c>
      <c r="AO462" s="120" t="s">
        <v>525</v>
      </c>
      <c r="AP462" s="120" t="s">
        <v>119</v>
      </c>
      <c r="AQ462" s="120" t="s">
        <v>615</v>
      </c>
      <c r="AR462" s="120">
        <v>333415</v>
      </c>
      <c r="AT462" s="120">
        <v>48</v>
      </c>
      <c r="AY462" s="120" t="s">
        <v>276</v>
      </c>
      <c r="BE462" s="120" t="s">
        <v>158</v>
      </c>
      <c r="BG462" s="120">
        <v>1837</v>
      </c>
      <c r="BI462" s="120">
        <v>1372</v>
      </c>
      <c r="BK462" s="120">
        <v>2459</v>
      </c>
      <c r="BL462" s="120" t="s">
        <v>544</v>
      </c>
      <c r="BN462" s="120">
        <v>1837</v>
      </c>
      <c r="BP462" s="120">
        <v>1372</v>
      </c>
      <c r="BR462" s="120">
        <v>2459</v>
      </c>
      <c r="BT462" s="120">
        <v>1.3720000000000001</v>
      </c>
      <c r="BV462" s="120">
        <v>2.4590000000000001</v>
      </c>
      <c r="CN462" s="120" t="s">
        <v>125</v>
      </c>
      <c r="CO462" s="120" t="s">
        <v>1846</v>
      </c>
      <c r="CU462" s="120" t="s">
        <v>126</v>
      </c>
      <c r="CV462" s="120" t="s">
        <v>1344</v>
      </c>
      <c r="CW462" s="120" t="s">
        <v>1847</v>
      </c>
    </row>
    <row r="463" spans="1:101" x14ac:dyDescent="0.3">
      <c r="A463" s="120" t="s">
        <v>1332</v>
      </c>
      <c r="B463" s="120" t="s">
        <v>2076</v>
      </c>
      <c r="C463" s="120" t="s">
        <v>2077</v>
      </c>
      <c r="D463" s="120" t="s">
        <v>2078</v>
      </c>
      <c r="E463" s="120" t="s">
        <v>2079</v>
      </c>
      <c r="F463" s="120" t="s">
        <v>2080</v>
      </c>
      <c r="G463" s="120" t="s">
        <v>108</v>
      </c>
      <c r="I463" s="121">
        <v>1.85</v>
      </c>
      <c r="L463" s="120"/>
      <c r="M463" s="120" t="s">
        <v>528</v>
      </c>
      <c r="N463" s="120" t="s">
        <v>109</v>
      </c>
      <c r="O463" s="120">
        <v>100</v>
      </c>
      <c r="P463" s="120" t="s">
        <v>102</v>
      </c>
      <c r="Q463" s="120" t="s">
        <v>102</v>
      </c>
      <c r="R463" t="str">
        <f>IFERROR(VLOOKUP(S463,'[1]Effects Code'!$C:$D,2,FALSE), S463)</f>
        <v>Mortality</v>
      </c>
      <c r="S463" s="120" t="s">
        <v>184</v>
      </c>
      <c r="T463" s="120">
        <v>4</v>
      </c>
      <c r="U463" s="120" t="s">
        <v>122</v>
      </c>
      <c r="V463" s="120" t="str">
        <f t="shared" si="7"/>
        <v>Pangasiidae, 4</v>
      </c>
      <c r="W463" s="120" t="s">
        <v>526</v>
      </c>
      <c r="X463" s="120">
        <v>160541</v>
      </c>
      <c r="Y463" s="123">
        <v>2076095</v>
      </c>
      <c r="Z463" s="120">
        <v>2012</v>
      </c>
      <c r="AA463" s="120" t="s">
        <v>2082</v>
      </c>
      <c r="AB463" s="120" t="s">
        <v>2083</v>
      </c>
      <c r="AC463" s="120" t="s">
        <v>2084</v>
      </c>
      <c r="AD463" s="121">
        <v>1.85</v>
      </c>
      <c r="AF463" s="120" t="s">
        <v>528</v>
      </c>
      <c r="AI463" s="120">
        <v>31626</v>
      </c>
      <c r="AL463" s="120" t="s">
        <v>225</v>
      </c>
      <c r="AM463" s="120" t="s">
        <v>110</v>
      </c>
      <c r="AN463" s="120" t="s">
        <v>2070</v>
      </c>
      <c r="AO463" s="120" t="s">
        <v>525</v>
      </c>
      <c r="AP463" s="120" t="s">
        <v>119</v>
      </c>
      <c r="AQ463" s="120" t="s">
        <v>526</v>
      </c>
      <c r="AR463" s="120">
        <v>333415</v>
      </c>
      <c r="AT463" s="120">
        <v>96</v>
      </c>
      <c r="AY463" s="120" t="s">
        <v>276</v>
      </c>
      <c r="BE463" s="120" t="s">
        <v>158</v>
      </c>
      <c r="BG463" s="120">
        <v>1.85</v>
      </c>
      <c r="BL463" s="120" t="s">
        <v>175</v>
      </c>
      <c r="BN463" s="120">
        <v>1.85</v>
      </c>
      <c r="CM463" s="120">
        <v>1</v>
      </c>
      <c r="CN463" s="120" t="s">
        <v>125</v>
      </c>
      <c r="CU463" s="120" t="s">
        <v>126</v>
      </c>
      <c r="CV463" s="120" t="s">
        <v>545</v>
      </c>
      <c r="CW463" s="120" t="s">
        <v>2085</v>
      </c>
    </row>
    <row r="464" spans="1:101" x14ac:dyDescent="0.3">
      <c r="A464" s="120" t="s">
        <v>1332</v>
      </c>
      <c r="B464" s="120" t="s">
        <v>1764</v>
      </c>
      <c r="C464" s="120" t="s">
        <v>1765</v>
      </c>
      <c r="D464" s="120" t="s">
        <v>1766</v>
      </c>
      <c r="E464" s="120" t="s">
        <v>1767</v>
      </c>
      <c r="F464" s="120" t="s">
        <v>1768</v>
      </c>
      <c r="G464" s="120" t="s">
        <v>2268</v>
      </c>
      <c r="I464" s="121">
        <v>1.87</v>
      </c>
      <c r="M464" s="120" t="s">
        <v>528</v>
      </c>
      <c r="N464" s="120" t="s">
        <v>109</v>
      </c>
      <c r="O464" s="120">
        <v>100</v>
      </c>
      <c r="P464" s="120" t="s">
        <v>102</v>
      </c>
      <c r="Q464" s="120" t="s">
        <v>102</v>
      </c>
      <c r="R464" t="str">
        <f>IFERROR(VLOOKUP(S464,'[1]Effects Code'!$C:$D,2,FALSE), S464)</f>
        <v>Mortality</v>
      </c>
      <c r="S464" s="120" t="s">
        <v>184</v>
      </c>
      <c r="T464" s="120">
        <v>4</v>
      </c>
      <c r="U464" s="120" t="s">
        <v>122</v>
      </c>
      <c r="V464" s="120" t="str">
        <f t="shared" si="7"/>
        <v>Cichlidae, 4</v>
      </c>
      <c r="W464" s="120" t="s">
        <v>526</v>
      </c>
      <c r="X464" s="120">
        <v>120740</v>
      </c>
      <c r="Y464" s="123">
        <v>1338632</v>
      </c>
      <c r="Z464" s="120">
        <v>2009</v>
      </c>
      <c r="AA464" s="120" t="s">
        <v>1857</v>
      </c>
      <c r="AB464" s="120" t="s">
        <v>1858</v>
      </c>
      <c r="AC464" s="120" t="s">
        <v>1859</v>
      </c>
      <c r="AD464" s="121">
        <v>1.87</v>
      </c>
      <c r="AE464" s="121"/>
      <c r="AF464" s="120" t="s">
        <v>528</v>
      </c>
      <c r="AI464" s="120">
        <v>485</v>
      </c>
      <c r="AL464" s="120" t="s">
        <v>220</v>
      </c>
      <c r="AM464" s="120" t="s">
        <v>110</v>
      </c>
      <c r="AN464" s="120" t="s">
        <v>1491</v>
      </c>
      <c r="AO464" s="120" t="s">
        <v>525</v>
      </c>
      <c r="AP464" s="120" t="s">
        <v>119</v>
      </c>
      <c r="AQ464" s="120" t="s">
        <v>526</v>
      </c>
      <c r="AR464" s="120">
        <v>333415</v>
      </c>
      <c r="AT464" s="120">
        <v>96</v>
      </c>
      <c r="AY464" s="120" t="s">
        <v>276</v>
      </c>
      <c r="BE464" s="120" t="s">
        <v>123</v>
      </c>
      <c r="BG464" s="120">
        <v>1.87</v>
      </c>
      <c r="BL464" s="120" t="s">
        <v>528</v>
      </c>
      <c r="BN464" s="121">
        <v>1.87</v>
      </c>
      <c r="CD464" s="121"/>
      <c r="CM464" s="120">
        <v>4</v>
      </c>
      <c r="CN464" s="120" t="s">
        <v>125</v>
      </c>
      <c r="CO464" s="120" t="s">
        <v>1854</v>
      </c>
      <c r="CU464" s="120" t="s">
        <v>126</v>
      </c>
      <c r="CV464" s="120" t="s">
        <v>187</v>
      </c>
      <c r="CW464" s="120" t="s">
        <v>2269</v>
      </c>
    </row>
    <row r="465" spans="1:101" x14ac:dyDescent="0.3">
      <c r="A465" s="120" t="s">
        <v>1332</v>
      </c>
      <c r="B465" s="120" t="s">
        <v>1333</v>
      </c>
      <c r="C465" s="120" t="s">
        <v>1401</v>
      </c>
      <c r="D465" s="120" t="s">
        <v>1402</v>
      </c>
      <c r="E465" s="120" t="s">
        <v>1403</v>
      </c>
      <c r="F465" s="120" t="s">
        <v>1404</v>
      </c>
      <c r="G465" s="120" t="s">
        <v>117</v>
      </c>
      <c r="I465" s="121">
        <v>1.91</v>
      </c>
      <c r="M465" s="120" t="s">
        <v>528</v>
      </c>
      <c r="N465" s="120" t="s">
        <v>109</v>
      </c>
      <c r="O465" s="120">
        <v>100</v>
      </c>
      <c r="P465" s="120" t="s">
        <v>1002</v>
      </c>
      <c r="Q465" s="120" t="s">
        <v>1001</v>
      </c>
      <c r="R465" t="str">
        <f>IFERROR(VLOOKUP(S465,'[1]Effects Code'!$C:$D,2,FALSE), S465)</f>
        <v>DNA concentration</v>
      </c>
      <c r="S465" s="120" t="s">
        <v>2270</v>
      </c>
      <c r="T465" s="120">
        <v>1</v>
      </c>
      <c r="U465" s="120" t="s">
        <v>122</v>
      </c>
      <c r="V465" s="120" t="str">
        <f t="shared" si="7"/>
        <v>Cyprinidae, 1</v>
      </c>
      <c r="W465" s="120" t="s">
        <v>526</v>
      </c>
      <c r="X465" s="120">
        <v>17156</v>
      </c>
      <c r="Y465" s="123">
        <v>1255204</v>
      </c>
      <c r="Z465" s="120">
        <v>1988</v>
      </c>
      <c r="AA465" s="120" t="s">
        <v>2271</v>
      </c>
      <c r="AB465" s="120" t="s">
        <v>2272</v>
      </c>
      <c r="AC465" s="120" t="s">
        <v>2273</v>
      </c>
      <c r="AD465" s="121">
        <v>1.91</v>
      </c>
      <c r="AE465" s="121"/>
      <c r="AF465" s="120" t="s">
        <v>528</v>
      </c>
      <c r="AI465" s="120">
        <v>5156</v>
      </c>
      <c r="AJ465" s="120">
        <v>4</v>
      </c>
      <c r="AK465" s="120" t="s">
        <v>231</v>
      </c>
      <c r="AL465" s="120" t="s">
        <v>2274</v>
      </c>
      <c r="AM465" s="120" t="s">
        <v>110</v>
      </c>
      <c r="AN465" s="120" t="s">
        <v>1342</v>
      </c>
      <c r="AO465" s="120" t="s">
        <v>525</v>
      </c>
      <c r="AP465" s="120" t="s">
        <v>119</v>
      </c>
      <c r="AQ465" s="120" t="s">
        <v>526</v>
      </c>
      <c r="AR465" s="120">
        <v>333415</v>
      </c>
      <c r="AT465" s="120">
        <v>24</v>
      </c>
      <c r="AY465" s="120" t="s">
        <v>276</v>
      </c>
      <c r="BE465" s="120" t="s">
        <v>123</v>
      </c>
      <c r="BG465" s="120">
        <v>1.91</v>
      </c>
      <c r="BL465" s="120" t="s">
        <v>528</v>
      </c>
      <c r="BN465" s="120">
        <v>1.91</v>
      </c>
      <c r="BT465" s="121"/>
      <c r="BV465" s="121"/>
      <c r="CD465" s="121"/>
      <c r="CM465" s="120">
        <v>1</v>
      </c>
      <c r="CN465" s="120" t="s">
        <v>125</v>
      </c>
      <c r="CU465" s="120" t="s">
        <v>126</v>
      </c>
      <c r="CV465" s="120" t="s">
        <v>1344</v>
      </c>
      <c r="CW465" s="120" t="s">
        <v>2275</v>
      </c>
    </row>
    <row r="466" spans="1:101" x14ac:dyDescent="0.3">
      <c r="A466" s="120" t="s">
        <v>1332</v>
      </c>
      <c r="B466" s="120" t="s">
        <v>1333</v>
      </c>
      <c r="C466" s="120" t="s">
        <v>1401</v>
      </c>
      <c r="D466" s="120" t="s">
        <v>1402</v>
      </c>
      <c r="E466" s="120" t="s">
        <v>1403</v>
      </c>
      <c r="F466" s="120" t="s">
        <v>1404</v>
      </c>
      <c r="G466" s="120" t="s">
        <v>117</v>
      </c>
      <c r="I466" s="121">
        <v>1.91</v>
      </c>
      <c r="M466" s="120" t="s">
        <v>528</v>
      </c>
      <c r="N466" s="120" t="s">
        <v>109</v>
      </c>
      <c r="O466" s="120">
        <v>100</v>
      </c>
      <c r="P466" s="120" t="s">
        <v>172</v>
      </c>
      <c r="Q466" s="120" t="s">
        <v>172</v>
      </c>
      <c r="R466" t="str">
        <f>IFERROR(VLOOKUP(S466,'[1]Effects Code'!$C:$D,2,FALSE), S466)</f>
        <v>Amino acids, total free</v>
      </c>
      <c r="S466" s="120" t="s">
        <v>2276</v>
      </c>
      <c r="T466" s="120">
        <v>1</v>
      </c>
      <c r="U466" s="120" t="s">
        <v>122</v>
      </c>
      <c r="V466" s="120" t="str">
        <f t="shared" si="7"/>
        <v>Cyprinidae, 1</v>
      </c>
      <c r="W466" s="120" t="s">
        <v>526</v>
      </c>
      <c r="X466" s="120">
        <v>17156</v>
      </c>
      <c r="Y466" s="123">
        <v>1255205</v>
      </c>
      <c r="Z466" s="120">
        <v>1988</v>
      </c>
      <c r="AA466" s="120" t="s">
        <v>2271</v>
      </c>
      <c r="AB466" s="120" t="s">
        <v>2272</v>
      </c>
      <c r="AC466" s="120" t="s">
        <v>2273</v>
      </c>
      <c r="AD466" s="121">
        <v>1.91</v>
      </c>
      <c r="AE466" s="121"/>
      <c r="AF466" s="120" t="s">
        <v>528</v>
      </c>
      <c r="AI466" s="120">
        <v>5156</v>
      </c>
      <c r="AJ466" s="120">
        <v>4</v>
      </c>
      <c r="AK466" s="120" t="s">
        <v>231</v>
      </c>
      <c r="AL466" s="120" t="s">
        <v>2274</v>
      </c>
      <c r="AM466" s="120" t="s">
        <v>110</v>
      </c>
      <c r="AN466" s="120" t="s">
        <v>1342</v>
      </c>
      <c r="AO466" s="120" t="s">
        <v>525</v>
      </c>
      <c r="AP466" s="120" t="s">
        <v>119</v>
      </c>
      <c r="AQ466" s="120" t="s">
        <v>526</v>
      </c>
      <c r="AR466" s="120">
        <v>333415</v>
      </c>
      <c r="AT466" s="120">
        <v>24</v>
      </c>
      <c r="AY466" s="120" t="s">
        <v>276</v>
      </c>
      <c r="BE466" s="120" t="s">
        <v>123</v>
      </c>
      <c r="BG466" s="120">
        <v>1.91</v>
      </c>
      <c r="BL466" s="120" t="s">
        <v>528</v>
      </c>
      <c r="BN466" s="120">
        <v>1.91</v>
      </c>
      <c r="BT466" s="121"/>
      <c r="BV466" s="121"/>
      <c r="CD466" s="121"/>
      <c r="CM466" s="120">
        <v>1</v>
      </c>
      <c r="CN466" s="120" t="s">
        <v>125</v>
      </c>
      <c r="CU466" s="120" t="s">
        <v>126</v>
      </c>
      <c r="CV466" s="120" t="s">
        <v>1344</v>
      </c>
      <c r="CW466" s="120" t="s">
        <v>2277</v>
      </c>
    </row>
    <row r="467" spans="1:101" x14ac:dyDescent="0.3">
      <c r="A467" s="120" t="s">
        <v>1332</v>
      </c>
      <c r="B467" s="120" t="s">
        <v>1764</v>
      </c>
      <c r="C467" s="120" t="s">
        <v>1765</v>
      </c>
      <c r="D467" s="120" t="s">
        <v>1766</v>
      </c>
      <c r="E467" s="120" t="s">
        <v>1767</v>
      </c>
      <c r="F467" s="120" t="s">
        <v>1768</v>
      </c>
      <c r="G467" s="120" t="s">
        <v>157</v>
      </c>
      <c r="I467" s="121">
        <v>1.96</v>
      </c>
      <c r="M467" s="120" t="s">
        <v>528</v>
      </c>
      <c r="N467" s="120" t="s">
        <v>109</v>
      </c>
      <c r="O467" s="120">
        <v>100</v>
      </c>
      <c r="P467" s="120" t="s">
        <v>1002</v>
      </c>
      <c r="Q467" s="120" t="s">
        <v>1002</v>
      </c>
      <c r="R467" t="str">
        <f>IFERROR(VLOOKUP(S467,'[1]Effects Code'!$C:$D,2,FALSE), S467)</f>
        <v>Splenocytes</v>
      </c>
      <c r="S467" s="120" t="s">
        <v>2278</v>
      </c>
      <c r="T467" s="120">
        <v>4</v>
      </c>
      <c r="U467" s="120" t="s">
        <v>122</v>
      </c>
      <c r="V467" s="120" t="str">
        <f t="shared" si="7"/>
        <v>Cichlidae, 4</v>
      </c>
      <c r="W467" s="120" t="s">
        <v>526</v>
      </c>
      <c r="X467" s="120">
        <v>120751</v>
      </c>
      <c r="Y467" s="123">
        <v>1338540</v>
      </c>
      <c r="Z467" s="120">
        <v>2009</v>
      </c>
      <c r="AA467" s="120" t="s">
        <v>2103</v>
      </c>
      <c r="AB467" s="120" t="s">
        <v>2104</v>
      </c>
      <c r="AC467" s="120" t="s">
        <v>2105</v>
      </c>
      <c r="AD467" s="121">
        <v>1.96</v>
      </c>
      <c r="AE467" s="121"/>
      <c r="AF467" s="120" t="s">
        <v>528</v>
      </c>
      <c r="AH467" s="120" t="s">
        <v>1351</v>
      </c>
      <c r="AI467" s="120">
        <v>485</v>
      </c>
      <c r="AJ467" s="120">
        <v>2</v>
      </c>
      <c r="AK467" s="120" t="s">
        <v>231</v>
      </c>
      <c r="AL467" s="120" t="s">
        <v>141</v>
      </c>
      <c r="AM467" s="120" t="s">
        <v>110</v>
      </c>
      <c r="AN467" s="120" t="s">
        <v>1491</v>
      </c>
      <c r="AO467" s="120" t="s">
        <v>525</v>
      </c>
      <c r="AP467" s="120" t="s">
        <v>119</v>
      </c>
      <c r="AQ467" s="120" t="s">
        <v>526</v>
      </c>
      <c r="AR467" s="120">
        <v>333415</v>
      </c>
      <c r="AT467" s="120">
        <v>96</v>
      </c>
      <c r="AY467" s="120" t="s">
        <v>276</v>
      </c>
      <c r="BE467" s="120" t="s">
        <v>123</v>
      </c>
      <c r="BG467" s="120">
        <v>1.96</v>
      </c>
      <c r="BL467" s="120" t="s">
        <v>528</v>
      </c>
      <c r="BN467" s="121">
        <v>1.96</v>
      </c>
      <c r="CD467" s="121"/>
      <c r="CM467" s="120">
        <v>3</v>
      </c>
      <c r="CN467" s="120" t="s">
        <v>125</v>
      </c>
      <c r="CO467" s="120">
        <v>8</v>
      </c>
      <c r="CU467" s="120" t="s">
        <v>126</v>
      </c>
      <c r="CV467" s="120" t="s">
        <v>545</v>
      </c>
      <c r="CW467" s="120" t="s">
        <v>2108</v>
      </c>
    </row>
    <row r="468" spans="1:101" x14ac:dyDescent="0.3">
      <c r="A468" s="120" t="s">
        <v>1332</v>
      </c>
      <c r="B468" s="120" t="s">
        <v>1764</v>
      </c>
      <c r="C468" s="120" t="s">
        <v>1765</v>
      </c>
      <c r="D468" s="120" t="s">
        <v>1766</v>
      </c>
      <c r="E468" s="120" t="s">
        <v>1767</v>
      </c>
      <c r="F468" s="120" t="s">
        <v>1768</v>
      </c>
      <c r="G468" s="120" t="s">
        <v>157</v>
      </c>
      <c r="I468" s="121">
        <v>1.96</v>
      </c>
      <c r="M468" s="120" t="s">
        <v>528</v>
      </c>
      <c r="N468" s="120" t="s">
        <v>109</v>
      </c>
      <c r="O468" s="120">
        <v>100</v>
      </c>
      <c r="P468" s="120" t="s">
        <v>154</v>
      </c>
      <c r="Q468" s="120" t="s">
        <v>155</v>
      </c>
      <c r="R468" t="str">
        <f>IFERROR(VLOOKUP(S468,'[1]Effects Code'!$C:$D,2,FALSE), S468)</f>
        <v>Organ weight in relationship to body weight</v>
      </c>
      <c r="S468" s="120" t="s">
        <v>2279</v>
      </c>
      <c r="T468" s="120">
        <v>4</v>
      </c>
      <c r="U468" s="120" t="s">
        <v>122</v>
      </c>
      <c r="V468" s="120" t="str">
        <f t="shared" si="7"/>
        <v>Cichlidae, 4</v>
      </c>
      <c r="W468" s="120" t="s">
        <v>526</v>
      </c>
      <c r="X468" s="120">
        <v>120751</v>
      </c>
      <c r="Y468" s="123">
        <v>1338541</v>
      </c>
      <c r="Z468" s="120">
        <v>2009</v>
      </c>
      <c r="AA468" s="120" t="s">
        <v>2103</v>
      </c>
      <c r="AB468" s="120" t="s">
        <v>2104</v>
      </c>
      <c r="AC468" s="120" t="s">
        <v>2105</v>
      </c>
      <c r="AD468" s="121">
        <v>1.96</v>
      </c>
      <c r="AE468" s="121"/>
      <c r="AF468" s="120" t="s">
        <v>528</v>
      </c>
      <c r="AH468" s="120" t="s">
        <v>1351</v>
      </c>
      <c r="AI468" s="120">
        <v>485</v>
      </c>
      <c r="AJ468" s="120">
        <v>2</v>
      </c>
      <c r="AK468" s="120" t="s">
        <v>231</v>
      </c>
      <c r="AL468" s="120" t="s">
        <v>141</v>
      </c>
      <c r="AM468" s="120" t="s">
        <v>110</v>
      </c>
      <c r="AN468" s="120" t="s">
        <v>1491</v>
      </c>
      <c r="AO468" s="120" t="s">
        <v>525</v>
      </c>
      <c r="AP468" s="120" t="s">
        <v>119</v>
      </c>
      <c r="AQ468" s="120" t="s">
        <v>526</v>
      </c>
      <c r="AR468" s="120">
        <v>333415</v>
      </c>
      <c r="AT468" s="120">
        <v>96</v>
      </c>
      <c r="AY468" s="120" t="s">
        <v>276</v>
      </c>
      <c r="BE468" s="120" t="s">
        <v>123</v>
      </c>
      <c r="BG468" s="120">
        <v>1.96</v>
      </c>
      <c r="BL468" s="120" t="s">
        <v>528</v>
      </c>
      <c r="BN468" s="121">
        <v>1.96</v>
      </c>
      <c r="CD468" s="121"/>
      <c r="CM468" s="120">
        <v>3</v>
      </c>
      <c r="CN468" s="120" t="s">
        <v>125</v>
      </c>
      <c r="CO468" s="120">
        <v>8</v>
      </c>
      <c r="CU468" s="120" t="s">
        <v>126</v>
      </c>
      <c r="CV468" s="120" t="s">
        <v>545</v>
      </c>
      <c r="CW468" s="120" t="s">
        <v>2108</v>
      </c>
    </row>
    <row r="469" spans="1:101" x14ac:dyDescent="0.3">
      <c r="A469" s="120" t="s">
        <v>1332</v>
      </c>
      <c r="B469" s="120" t="s">
        <v>1764</v>
      </c>
      <c r="C469" s="120" t="s">
        <v>1765</v>
      </c>
      <c r="D469" s="120" t="s">
        <v>1766</v>
      </c>
      <c r="E469" s="120" t="s">
        <v>1767</v>
      </c>
      <c r="F469" s="120" t="s">
        <v>1768</v>
      </c>
      <c r="G469" s="120" t="s">
        <v>157</v>
      </c>
      <c r="I469" s="121">
        <v>1.96</v>
      </c>
      <c r="M469" s="120" t="s">
        <v>528</v>
      </c>
      <c r="N469" s="120" t="s">
        <v>109</v>
      </c>
      <c r="O469" s="120">
        <v>100</v>
      </c>
      <c r="P469" s="120" t="s">
        <v>172</v>
      </c>
      <c r="Q469" s="120" t="s">
        <v>173</v>
      </c>
      <c r="R469" t="str">
        <f>IFERROR(VLOOKUP(S469,'[1]Effects Code'!$C:$D,2,FALSE), S469)</f>
        <v>Lysozyme activity</v>
      </c>
      <c r="S469" s="120" t="s">
        <v>2152</v>
      </c>
      <c r="T469" s="120">
        <v>4</v>
      </c>
      <c r="U469" s="120" t="s">
        <v>122</v>
      </c>
      <c r="V469" s="120" t="str">
        <f t="shared" si="7"/>
        <v>Cichlidae, 4</v>
      </c>
      <c r="W469" s="120" t="s">
        <v>526</v>
      </c>
      <c r="X469" s="120">
        <v>120751</v>
      </c>
      <c r="Y469" s="123">
        <v>1338542</v>
      </c>
      <c r="Z469" s="120">
        <v>2009</v>
      </c>
      <c r="AA469" s="120" t="s">
        <v>2103</v>
      </c>
      <c r="AB469" s="120" t="s">
        <v>2104</v>
      </c>
      <c r="AC469" s="120" t="s">
        <v>2105</v>
      </c>
      <c r="AD469" s="121">
        <v>1.96</v>
      </c>
      <c r="AE469" s="121"/>
      <c r="AF469" s="120" t="s">
        <v>528</v>
      </c>
      <c r="AH469" s="120" t="s">
        <v>1351</v>
      </c>
      <c r="AI469" s="120">
        <v>485</v>
      </c>
      <c r="AJ469" s="120">
        <v>2</v>
      </c>
      <c r="AK469" s="120" t="s">
        <v>231</v>
      </c>
      <c r="AL469" s="120" t="s">
        <v>141</v>
      </c>
      <c r="AM469" s="120" t="s">
        <v>110</v>
      </c>
      <c r="AN469" s="120" t="s">
        <v>1491</v>
      </c>
      <c r="AO469" s="120" t="s">
        <v>525</v>
      </c>
      <c r="AP469" s="120" t="s">
        <v>119</v>
      </c>
      <c r="AQ469" s="120" t="s">
        <v>526</v>
      </c>
      <c r="AR469" s="120">
        <v>333415</v>
      </c>
      <c r="AT469" s="120">
        <v>96</v>
      </c>
      <c r="AY469" s="120" t="s">
        <v>276</v>
      </c>
      <c r="BE469" s="120" t="s">
        <v>123</v>
      </c>
      <c r="BG469" s="120">
        <v>1.96</v>
      </c>
      <c r="BL469" s="120" t="s">
        <v>528</v>
      </c>
      <c r="BN469" s="121">
        <v>1.96</v>
      </c>
      <c r="CD469" s="121"/>
      <c r="CM469" s="120">
        <v>3</v>
      </c>
      <c r="CN469" s="120" t="s">
        <v>125</v>
      </c>
      <c r="CO469" s="120">
        <v>8</v>
      </c>
      <c r="CU469" s="120" t="s">
        <v>126</v>
      </c>
      <c r="CV469" s="120" t="s">
        <v>545</v>
      </c>
      <c r="CW469" s="120" t="s">
        <v>2108</v>
      </c>
    </row>
    <row r="470" spans="1:101" x14ac:dyDescent="0.3">
      <c r="A470" s="120" t="s">
        <v>1332</v>
      </c>
      <c r="B470" s="120" t="s">
        <v>1507</v>
      </c>
      <c r="C470" s="120" t="s">
        <v>1508</v>
      </c>
      <c r="D470" s="120" t="s">
        <v>1509</v>
      </c>
      <c r="E470" s="120" t="s">
        <v>1510</v>
      </c>
      <c r="F470" s="120" t="s">
        <v>1511</v>
      </c>
      <c r="G470" s="120" t="s">
        <v>157</v>
      </c>
      <c r="I470" s="121">
        <v>1.9710000000000001</v>
      </c>
      <c r="M470" s="120" t="s">
        <v>528</v>
      </c>
      <c r="N470" s="120" t="s">
        <v>109</v>
      </c>
      <c r="O470" s="120">
        <v>60</v>
      </c>
      <c r="P470" s="120" t="s">
        <v>1002</v>
      </c>
      <c r="Q470" s="120" t="s">
        <v>1002</v>
      </c>
      <c r="R470" t="str">
        <f>IFERROR(VLOOKUP(S470,'[1]Effects Code'!$C:$D,2,FALSE), S470)</f>
        <v>Eosinophil</v>
      </c>
      <c r="S470" s="120" t="s">
        <v>2216</v>
      </c>
      <c r="T470" s="120">
        <v>1</v>
      </c>
      <c r="U470" s="120" t="s">
        <v>122</v>
      </c>
      <c r="V470" s="120" t="str">
        <f t="shared" si="7"/>
        <v>Acipenseridae, 1</v>
      </c>
      <c r="W470" s="120" t="s">
        <v>526</v>
      </c>
      <c r="X470" s="120">
        <v>153738</v>
      </c>
      <c r="Y470" s="123">
        <v>1338844</v>
      </c>
      <c r="Z470" s="120">
        <v>2010</v>
      </c>
      <c r="AA470" s="120" t="s">
        <v>1513</v>
      </c>
      <c r="AB470" s="120" t="s">
        <v>1514</v>
      </c>
      <c r="AC470" s="120" t="s">
        <v>1515</v>
      </c>
      <c r="AD470" s="121">
        <v>1.9710000000000001</v>
      </c>
      <c r="AE470" s="121"/>
      <c r="AF470" s="120" t="s">
        <v>528</v>
      </c>
      <c r="AH470" s="120" t="s">
        <v>147</v>
      </c>
      <c r="AI470" s="120">
        <v>27776</v>
      </c>
      <c r="AL470" s="120" t="s">
        <v>1516</v>
      </c>
      <c r="AM470" s="120" t="s">
        <v>110</v>
      </c>
      <c r="AN470" s="120" t="s">
        <v>1517</v>
      </c>
      <c r="AO470" s="120" t="s">
        <v>525</v>
      </c>
      <c r="AP470" s="120" t="s">
        <v>119</v>
      </c>
      <c r="AQ470" s="120" t="s">
        <v>526</v>
      </c>
      <c r="AR470" s="120">
        <v>333415</v>
      </c>
      <c r="AT470" s="120">
        <v>24</v>
      </c>
      <c r="AY470" s="120" t="s">
        <v>276</v>
      </c>
      <c r="BE470" s="120" t="s">
        <v>123</v>
      </c>
      <c r="BG470" s="120">
        <v>3.2850000000000001</v>
      </c>
      <c r="BL470" s="120" t="s">
        <v>124</v>
      </c>
      <c r="BN470" s="121">
        <v>1.9710000000000001</v>
      </c>
      <c r="CD470" s="121"/>
      <c r="CM470" s="120">
        <v>4</v>
      </c>
      <c r="CN470" s="120" t="s">
        <v>125</v>
      </c>
      <c r="CO470" s="120" t="s">
        <v>1518</v>
      </c>
      <c r="CP470" s="120" t="s">
        <v>1519</v>
      </c>
      <c r="CQ470" s="120" t="s">
        <v>1520</v>
      </c>
      <c r="CU470" s="120" t="s">
        <v>126</v>
      </c>
      <c r="CV470" s="120" t="s">
        <v>187</v>
      </c>
      <c r="CW470" s="120" t="s">
        <v>2280</v>
      </c>
    </row>
    <row r="471" spans="1:101" x14ac:dyDescent="0.3">
      <c r="A471" s="120" t="s">
        <v>1332</v>
      </c>
      <c r="B471" s="120" t="s">
        <v>1507</v>
      </c>
      <c r="C471" s="120" t="s">
        <v>1508</v>
      </c>
      <c r="D471" s="120" t="s">
        <v>1509</v>
      </c>
      <c r="E471" s="120" t="s">
        <v>1510</v>
      </c>
      <c r="F471" s="120" t="s">
        <v>1511</v>
      </c>
      <c r="G471" s="120" t="s">
        <v>157</v>
      </c>
      <c r="I471" s="121">
        <v>1.9710000000000001</v>
      </c>
      <c r="M471" s="120" t="s">
        <v>528</v>
      </c>
      <c r="N471" s="120" t="s">
        <v>109</v>
      </c>
      <c r="O471" s="120">
        <v>60</v>
      </c>
      <c r="P471" s="120" t="s">
        <v>1002</v>
      </c>
      <c r="Q471" s="120" t="s">
        <v>1002</v>
      </c>
      <c r="R471" t="str">
        <f>IFERROR(VLOOKUP(S471,'[1]Effects Code'!$C:$D,2,FALSE), S471)</f>
        <v>Eosinophil</v>
      </c>
      <c r="S471" s="120" t="s">
        <v>2216</v>
      </c>
      <c r="T471" s="120">
        <v>1</v>
      </c>
      <c r="U471" s="120" t="s">
        <v>122</v>
      </c>
      <c r="V471" s="120" t="str">
        <f t="shared" si="7"/>
        <v>Acipenseridae, 1</v>
      </c>
      <c r="W471" s="120" t="s">
        <v>526</v>
      </c>
      <c r="X471" s="120">
        <v>153738</v>
      </c>
      <c r="Y471" s="123">
        <v>1338819</v>
      </c>
      <c r="Z471" s="120">
        <v>2010</v>
      </c>
      <c r="AA471" s="120" t="s">
        <v>1513</v>
      </c>
      <c r="AB471" s="120" t="s">
        <v>1514</v>
      </c>
      <c r="AC471" s="120" t="s">
        <v>1515</v>
      </c>
      <c r="AD471" s="121">
        <v>1.9710000000000001</v>
      </c>
      <c r="AE471" s="121"/>
      <c r="AF471" s="120" t="s">
        <v>528</v>
      </c>
      <c r="AH471" s="120" t="s">
        <v>147</v>
      </c>
      <c r="AI471" s="120">
        <v>27776</v>
      </c>
      <c r="AL471" s="120" t="s">
        <v>1516</v>
      </c>
      <c r="AM471" s="120" t="s">
        <v>110</v>
      </c>
      <c r="AN471" s="120" t="s">
        <v>1517</v>
      </c>
      <c r="AO471" s="120" t="s">
        <v>525</v>
      </c>
      <c r="AP471" s="120" t="s">
        <v>119</v>
      </c>
      <c r="AQ471" s="120" t="s">
        <v>526</v>
      </c>
      <c r="AR471" s="120">
        <v>333415</v>
      </c>
      <c r="AT471" s="120">
        <v>24</v>
      </c>
      <c r="AY471" s="120" t="s">
        <v>276</v>
      </c>
      <c r="BE471" s="120" t="s">
        <v>123</v>
      </c>
      <c r="BG471" s="120">
        <v>3.2850000000000001</v>
      </c>
      <c r="BL471" s="120" t="s">
        <v>124</v>
      </c>
      <c r="BN471" s="121">
        <v>1.9710000000000001</v>
      </c>
      <c r="CD471" s="121"/>
      <c r="CM471" s="120">
        <v>4</v>
      </c>
      <c r="CN471" s="120" t="s">
        <v>125</v>
      </c>
      <c r="CO471" s="120" t="s">
        <v>1518</v>
      </c>
      <c r="CP471" s="120" t="s">
        <v>1519</v>
      </c>
      <c r="CQ471" s="120" t="s">
        <v>1520</v>
      </c>
      <c r="CU471" s="120" t="s">
        <v>126</v>
      </c>
      <c r="CV471" s="120" t="s">
        <v>187</v>
      </c>
      <c r="CW471" s="120" t="s">
        <v>2281</v>
      </c>
    </row>
    <row r="472" spans="1:101" x14ac:dyDescent="0.3">
      <c r="A472" s="120" t="s">
        <v>1332</v>
      </c>
      <c r="B472" s="120" t="s">
        <v>1507</v>
      </c>
      <c r="C472" s="120" t="s">
        <v>1508</v>
      </c>
      <c r="D472" s="120" t="s">
        <v>1509</v>
      </c>
      <c r="E472" s="120" t="s">
        <v>1510</v>
      </c>
      <c r="F472" s="120" t="s">
        <v>1511</v>
      </c>
      <c r="G472" s="120" t="s">
        <v>157</v>
      </c>
      <c r="I472" s="121">
        <v>1.9710000000000001</v>
      </c>
      <c r="M472" s="120" t="s">
        <v>528</v>
      </c>
      <c r="N472" s="120" t="s">
        <v>109</v>
      </c>
      <c r="O472" s="120">
        <v>60</v>
      </c>
      <c r="P472" s="120" t="s">
        <v>1002</v>
      </c>
      <c r="Q472" s="120" t="s">
        <v>1002</v>
      </c>
      <c r="R472" t="str">
        <f>IFERROR(VLOOKUP(S472,'[1]Effects Code'!$C:$D,2,FALSE), S472)</f>
        <v>Eosinophil</v>
      </c>
      <c r="S472" s="120" t="s">
        <v>2216</v>
      </c>
      <c r="T472" s="120">
        <v>1</v>
      </c>
      <c r="U472" s="120" t="s">
        <v>122</v>
      </c>
      <c r="V472" s="120" t="str">
        <f t="shared" si="7"/>
        <v>Acipenseridae, 1</v>
      </c>
      <c r="W472" s="120" t="s">
        <v>526</v>
      </c>
      <c r="X472" s="120">
        <v>153738</v>
      </c>
      <c r="Y472" s="123">
        <v>1338840</v>
      </c>
      <c r="Z472" s="120">
        <v>2010</v>
      </c>
      <c r="AA472" s="120" t="s">
        <v>1513</v>
      </c>
      <c r="AB472" s="120" t="s">
        <v>1514</v>
      </c>
      <c r="AC472" s="120" t="s">
        <v>1515</v>
      </c>
      <c r="AD472" s="121">
        <v>1.9710000000000001</v>
      </c>
      <c r="AE472" s="121"/>
      <c r="AF472" s="120" t="s">
        <v>528</v>
      </c>
      <c r="AH472" s="120" t="s">
        <v>147</v>
      </c>
      <c r="AI472" s="120">
        <v>27776</v>
      </c>
      <c r="AL472" s="120" t="s">
        <v>1516</v>
      </c>
      <c r="AM472" s="120" t="s">
        <v>110</v>
      </c>
      <c r="AN472" s="120" t="s">
        <v>1517</v>
      </c>
      <c r="AO472" s="120" t="s">
        <v>525</v>
      </c>
      <c r="AP472" s="120" t="s">
        <v>119</v>
      </c>
      <c r="AQ472" s="120" t="s">
        <v>526</v>
      </c>
      <c r="AR472" s="120">
        <v>333415</v>
      </c>
      <c r="AT472" s="120">
        <v>24</v>
      </c>
      <c r="AY472" s="120" t="s">
        <v>276</v>
      </c>
      <c r="BE472" s="120" t="s">
        <v>123</v>
      </c>
      <c r="BG472" s="120">
        <v>3.2850000000000001</v>
      </c>
      <c r="BL472" s="120" t="s">
        <v>124</v>
      </c>
      <c r="BN472" s="121">
        <v>1.9710000000000001</v>
      </c>
      <c r="CD472" s="121"/>
      <c r="CM472" s="120">
        <v>4</v>
      </c>
      <c r="CN472" s="120" t="s">
        <v>125</v>
      </c>
      <c r="CO472" s="120" t="s">
        <v>1518</v>
      </c>
      <c r="CP472" s="120" t="s">
        <v>1519</v>
      </c>
      <c r="CQ472" s="120" t="s">
        <v>1520</v>
      </c>
      <c r="CU472" s="120" t="s">
        <v>126</v>
      </c>
      <c r="CV472" s="120" t="s">
        <v>187</v>
      </c>
      <c r="CW472" s="120" t="s">
        <v>2282</v>
      </c>
    </row>
    <row r="473" spans="1:101" x14ac:dyDescent="0.3">
      <c r="A473" s="120" t="s">
        <v>1332</v>
      </c>
      <c r="B473" s="120" t="s">
        <v>1507</v>
      </c>
      <c r="C473" s="120" t="s">
        <v>1508</v>
      </c>
      <c r="D473" s="120" t="s">
        <v>1509</v>
      </c>
      <c r="E473" s="120" t="s">
        <v>1510</v>
      </c>
      <c r="F473" s="120" t="s">
        <v>1511</v>
      </c>
      <c r="G473" s="120" t="s">
        <v>157</v>
      </c>
      <c r="I473" s="121">
        <v>1.9710000000000001</v>
      </c>
      <c r="M473" s="120" t="s">
        <v>528</v>
      </c>
      <c r="N473" s="120" t="s">
        <v>109</v>
      </c>
      <c r="O473" s="120">
        <v>60</v>
      </c>
      <c r="P473" s="120" t="s">
        <v>1002</v>
      </c>
      <c r="Q473" s="120" t="s">
        <v>1002</v>
      </c>
      <c r="R473" t="str">
        <f>IFERROR(VLOOKUP(S473,'[1]Effects Code'!$C:$D,2,FALSE), S473)</f>
        <v>Eosinophil</v>
      </c>
      <c r="S473" s="120" t="s">
        <v>2216</v>
      </c>
      <c r="T473" s="120">
        <v>1</v>
      </c>
      <c r="U473" s="120" t="s">
        <v>122</v>
      </c>
      <c r="V473" s="120" t="str">
        <f t="shared" si="7"/>
        <v>Acipenseridae, 1</v>
      </c>
      <c r="W473" s="120" t="s">
        <v>526</v>
      </c>
      <c r="X473" s="120">
        <v>153738</v>
      </c>
      <c r="Y473" s="123">
        <v>1338842</v>
      </c>
      <c r="Z473" s="120">
        <v>2010</v>
      </c>
      <c r="AA473" s="120" t="s">
        <v>1513</v>
      </c>
      <c r="AB473" s="120" t="s">
        <v>1514</v>
      </c>
      <c r="AC473" s="120" t="s">
        <v>1515</v>
      </c>
      <c r="AD473" s="121">
        <v>1.9710000000000001</v>
      </c>
      <c r="AE473" s="121"/>
      <c r="AF473" s="120" t="s">
        <v>528</v>
      </c>
      <c r="AH473" s="120" t="s">
        <v>147</v>
      </c>
      <c r="AI473" s="120">
        <v>27776</v>
      </c>
      <c r="AL473" s="120" t="s">
        <v>1516</v>
      </c>
      <c r="AM473" s="120" t="s">
        <v>110</v>
      </c>
      <c r="AN473" s="120" t="s">
        <v>1517</v>
      </c>
      <c r="AO473" s="120" t="s">
        <v>525</v>
      </c>
      <c r="AP473" s="120" t="s">
        <v>119</v>
      </c>
      <c r="AQ473" s="120" t="s">
        <v>526</v>
      </c>
      <c r="AR473" s="120">
        <v>333415</v>
      </c>
      <c r="AT473" s="120">
        <v>24</v>
      </c>
      <c r="AY473" s="120" t="s">
        <v>276</v>
      </c>
      <c r="BE473" s="120" t="s">
        <v>123</v>
      </c>
      <c r="BG473" s="120">
        <v>3.2850000000000001</v>
      </c>
      <c r="BL473" s="120" t="s">
        <v>124</v>
      </c>
      <c r="BN473" s="121">
        <v>1.9710000000000001</v>
      </c>
      <c r="CD473" s="121"/>
      <c r="CM473" s="120">
        <v>4</v>
      </c>
      <c r="CN473" s="120" t="s">
        <v>125</v>
      </c>
      <c r="CO473" s="120" t="s">
        <v>1518</v>
      </c>
      <c r="CP473" s="120" t="s">
        <v>1519</v>
      </c>
      <c r="CQ473" s="120" t="s">
        <v>1520</v>
      </c>
      <c r="CU473" s="120" t="s">
        <v>126</v>
      </c>
      <c r="CV473" s="120" t="s">
        <v>187</v>
      </c>
      <c r="CW473" s="120" t="s">
        <v>2283</v>
      </c>
    </row>
    <row r="474" spans="1:101" x14ac:dyDescent="0.3">
      <c r="A474" s="120" t="s">
        <v>1332</v>
      </c>
      <c r="B474" s="120" t="s">
        <v>1507</v>
      </c>
      <c r="C474" s="120" t="s">
        <v>1508</v>
      </c>
      <c r="D474" s="120" t="s">
        <v>1509</v>
      </c>
      <c r="E474" s="120" t="s">
        <v>1510</v>
      </c>
      <c r="F474" s="120" t="s">
        <v>1511</v>
      </c>
      <c r="G474" s="120" t="s">
        <v>157</v>
      </c>
      <c r="I474" s="121">
        <v>1.9710000000000001</v>
      </c>
      <c r="M474" s="120" t="s">
        <v>528</v>
      </c>
      <c r="N474" s="120" t="s">
        <v>109</v>
      </c>
      <c r="O474" s="120">
        <v>60</v>
      </c>
      <c r="P474" s="120" t="s">
        <v>1002</v>
      </c>
      <c r="Q474" s="120" t="s">
        <v>1002</v>
      </c>
      <c r="R474" t="str">
        <f>IFERROR(VLOOKUP(S474,'[1]Effects Code'!$C:$D,2,FALSE), S474)</f>
        <v>Monocyte</v>
      </c>
      <c r="S474" s="120" t="s">
        <v>2213</v>
      </c>
      <c r="T474" s="120">
        <v>1</v>
      </c>
      <c r="U474" s="120" t="s">
        <v>122</v>
      </c>
      <c r="V474" s="120" t="str">
        <f t="shared" si="7"/>
        <v>Acipenseridae, 1</v>
      </c>
      <c r="W474" s="120" t="s">
        <v>526</v>
      </c>
      <c r="X474" s="120">
        <v>153738</v>
      </c>
      <c r="Y474" s="123">
        <v>1338846</v>
      </c>
      <c r="Z474" s="120">
        <v>2010</v>
      </c>
      <c r="AA474" s="120" t="s">
        <v>1513</v>
      </c>
      <c r="AB474" s="120" t="s">
        <v>1514</v>
      </c>
      <c r="AC474" s="120" t="s">
        <v>1515</v>
      </c>
      <c r="AD474" s="121">
        <v>1.9710000000000001</v>
      </c>
      <c r="AE474" s="121"/>
      <c r="AF474" s="120" t="s">
        <v>528</v>
      </c>
      <c r="AH474" s="120" t="s">
        <v>147</v>
      </c>
      <c r="AI474" s="120">
        <v>27776</v>
      </c>
      <c r="AL474" s="120" t="s">
        <v>1516</v>
      </c>
      <c r="AM474" s="120" t="s">
        <v>110</v>
      </c>
      <c r="AN474" s="120" t="s">
        <v>1517</v>
      </c>
      <c r="AO474" s="120" t="s">
        <v>525</v>
      </c>
      <c r="AP474" s="120" t="s">
        <v>119</v>
      </c>
      <c r="AQ474" s="120" t="s">
        <v>526</v>
      </c>
      <c r="AR474" s="120">
        <v>333415</v>
      </c>
      <c r="AT474" s="120">
        <v>24</v>
      </c>
      <c r="AY474" s="120" t="s">
        <v>276</v>
      </c>
      <c r="BE474" s="120" t="s">
        <v>123</v>
      </c>
      <c r="BG474" s="120">
        <v>3.2850000000000001</v>
      </c>
      <c r="BL474" s="120" t="s">
        <v>124</v>
      </c>
      <c r="BN474" s="121">
        <v>1.9710000000000001</v>
      </c>
      <c r="CD474" s="121"/>
      <c r="CM474" s="120">
        <v>4</v>
      </c>
      <c r="CN474" s="120" t="s">
        <v>125</v>
      </c>
      <c r="CO474" s="120" t="s">
        <v>1518</v>
      </c>
      <c r="CP474" s="120" t="s">
        <v>1519</v>
      </c>
      <c r="CQ474" s="120" t="s">
        <v>1520</v>
      </c>
      <c r="CU474" s="120" t="s">
        <v>126</v>
      </c>
      <c r="CV474" s="120" t="s">
        <v>187</v>
      </c>
      <c r="CW474" s="120" t="s">
        <v>2284</v>
      </c>
    </row>
    <row r="475" spans="1:101" x14ac:dyDescent="0.3">
      <c r="A475" s="120" t="s">
        <v>1332</v>
      </c>
      <c r="B475" s="120" t="s">
        <v>1507</v>
      </c>
      <c r="C475" s="120" t="s">
        <v>1508</v>
      </c>
      <c r="D475" s="120" t="s">
        <v>1509</v>
      </c>
      <c r="E475" s="120" t="s">
        <v>1510</v>
      </c>
      <c r="F475" s="120" t="s">
        <v>1511</v>
      </c>
      <c r="G475" s="120" t="s">
        <v>157</v>
      </c>
      <c r="I475" s="121">
        <v>1.9710000000000001</v>
      </c>
      <c r="M475" s="120" t="s">
        <v>528</v>
      </c>
      <c r="N475" s="120" t="s">
        <v>109</v>
      </c>
      <c r="O475" s="120">
        <v>60</v>
      </c>
      <c r="P475" s="120" t="s">
        <v>1002</v>
      </c>
      <c r="Q475" s="120" t="s">
        <v>1002</v>
      </c>
      <c r="R475" t="str">
        <f>IFERROR(VLOOKUP(S475,'[1]Effects Code'!$C:$D,2,FALSE), S475)</f>
        <v>Neutrophil</v>
      </c>
      <c r="S475" s="120" t="s">
        <v>1512</v>
      </c>
      <c r="T475" s="120">
        <v>1</v>
      </c>
      <c r="U475" s="120" t="s">
        <v>122</v>
      </c>
      <c r="V475" s="120" t="str">
        <f t="shared" si="7"/>
        <v>Acipenseridae, 1</v>
      </c>
      <c r="W475" s="120" t="s">
        <v>526</v>
      </c>
      <c r="X475" s="120">
        <v>153738</v>
      </c>
      <c r="Y475" s="123">
        <v>1338815</v>
      </c>
      <c r="Z475" s="120">
        <v>2010</v>
      </c>
      <c r="AA475" s="120" t="s">
        <v>1513</v>
      </c>
      <c r="AB475" s="120" t="s">
        <v>1514</v>
      </c>
      <c r="AC475" s="120" t="s">
        <v>1515</v>
      </c>
      <c r="AD475" s="121">
        <v>1.9710000000000001</v>
      </c>
      <c r="AE475" s="121"/>
      <c r="AF475" s="120" t="s">
        <v>528</v>
      </c>
      <c r="AH475" s="120" t="s">
        <v>147</v>
      </c>
      <c r="AI475" s="120">
        <v>27776</v>
      </c>
      <c r="AL475" s="120" t="s">
        <v>1516</v>
      </c>
      <c r="AM475" s="120" t="s">
        <v>110</v>
      </c>
      <c r="AN475" s="120" t="s">
        <v>1517</v>
      </c>
      <c r="AO475" s="120" t="s">
        <v>525</v>
      </c>
      <c r="AP475" s="120" t="s">
        <v>119</v>
      </c>
      <c r="AQ475" s="120" t="s">
        <v>526</v>
      </c>
      <c r="AR475" s="120">
        <v>333415</v>
      </c>
      <c r="AT475" s="120">
        <v>24</v>
      </c>
      <c r="AY475" s="120" t="s">
        <v>276</v>
      </c>
      <c r="BE475" s="120" t="s">
        <v>123</v>
      </c>
      <c r="BG475" s="120">
        <v>3.2850000000000001</v>
      </c>
      <c r="BL475" s="120" t="s">
        <v>124</v>
      </c>
      <c r="BN475" s="121">
        <v>1.9710000000000001</v>
      </c>
      <c r="CD475" s="121"/>
      <c r="CM475" s="120">
        <v>4</v>
      </c>
      <c r="CN475" s="120" t="s">
        <v>125</v>
      </c>
      <c r="CO475" s="120" t="s">
        <v>1518</v>
      </c>
      <c r="CP475" s="120" t="s">
        <v>1519</v>
      </c>
      <c r="CQ475" s="120" t="s">
        <v>1520</v>
      </c>
      <c r="CU475" s="120" t="s">
        <v>126</v>
      </c>
      <c r="CV475" s="120" t="s">
        <v>187</v>
      </c>
      <c r="CW475" s="120" t="s">
        <v>2285</v>
      </c>
    </row>
    <row r="476" spans="1:101" x14ac:dyDescent="0.3">
      <c r="A476" s="120" t="s">
        <v>1332</v>
      </c>
      <c r="B476" s="120" t="s">
        <v>1507</v>
      </c>
      <c r="C476" s="120" t="s">
        <v>1508</v>
      </c>
      <c r="D476" s="120" t="s">
        <v>1509</v>
      </c>
      <c r="E476" s="120" t="s">
        <v>1510</v>
      </c>
      <c r="F476" s="120" t="s">
        <v>1511</v>
      </c>
      <c r="G476" s="120" t="s">
        <v>157</v>
      </c>
      <c r="I476" s="121">
        <v>1.9710000000000001</v>
      </c>
      <c r="M476" s="120" t="s">
        <v>528</v>
      </c>
      <c r="N476" s="120" t="s">
        <v>109</v>
      </c>
      <c r="O476" s="120">
        <v>60</v>
      </c>
      <c r="P476" s="120" t="s">
        <v>1002</v>
      </c>
      <c r="Q476" s="120" t="s">
        <v>1002</v>
      </c>
      <c r="R476" t="str">
        <f>IFERROR(VLOOKUP(S476,'[1]Effects Code'!$C:$D,2,FALSE), S476)</f>
        <v>Eosinophil</v>
      </c>
      <c r="S476" s="120" t="s">
        <v>2216</v>
      </c>
      <c r="T476" s="120">
        <v>4</v>
      </c>
      <c r="U476" s="120" t="s">
        <v>122</v>
      </c>
      <c r="V476" s="120" t="str">
        <f t="shared" si="7"/>
        <v>Acipenseridae, 4</v>
      </c>
      <c r="W476" s="120" t="s">
        <v>526</v>
      </c>
      <c r="X476" s="120">
        <v>153738</v>
      </c>
      <c r="Y476" s="123">
        <v>1338845</v>
      </c>
      <c r="Z476" s="120">
        <v>2010</v>
      </c>
      <c r="AA476" s="120" t="s">
        <v>1513</v>
      </c>
      <c r="AB476" s="120" t="s">
        <v>1514</v>
      </c>
      <c r="AC476" s="120" t="s">
        <v>1515</v>
      </c>
      <c r="AD476" s="121">
        <v>1.9710000000000001</v>
      </c>
      <c r="AE476" s="121"/>
      <c r="AF476" s="120" t="s">
        <v>528</v>
      </c>
      <c r="AH476" s="120" t="s">
        <v>147</v>
      </c>
      <c r="AI476" s="120">
        <v>27776</v>
      </c>
      <c r="AL476" s="120" t="s">
        <v>1516</v>
      </c>
      <c r="AM476" s="120" t="s">
        <v>110</v>
      </c>
      <c r="AN476" s="120" t="s">
        <v>1517</v>
      </c>
      <c r="AO476" s="120" t="s">
        <v>525</v>
      </c>
      <c r="AP476" s="120" t="s">
        <v>119</v>
      </c>
      <c r="AQ476" s="120" t="s">
        <v>526</v>
      </c>
      <c r="AR476" s="120">
        <v>333415</v>
      </c>
      <c r="AT476" s="120">
        <v>96</v>
      </c>
      <c r="AY476" s="120" t="s">
        <v>276</v>
      </c>
      <c r="BE476" s="120" t="s">
        <v>123</v>
      </c>
      <c r="BG476" s="120">
        <v>3.2850000000000001</v>
      </c>
      <c r="BL476" s="120" t="s">
        <v>124</v>
      </c>
      <c r="BN476" s="121">
        <v>1.9710000000000001</v>
      </c>
      <c r="CD476" s="121"/>
      <c r="CM476" s="120">
        <v>4</v>
      </c>
      <c r="CN476" s="120" t="s">
        <v>125</v>
      </c>
      <c r="CO476" s="120" t="s">
        <v>1518</v>
      </c>
      <c r="CP476" s="120" t="s">
        <v>1519</v>
      </c>
      <c r="CQ476" s="120" t="s">
        <v>1520</v>
      </c>
      <c r="CU476" s="120" t="s">
        <v>126</v>
      </c>
      <c r="CV476" s="120" t="s">
        <v>187</v>
      </c>
      <c r="CW476" s="120" t="s">
        <v>2286</v>
      </c>
    </row>
    <row r="477" spans="1:101" x14ac:dyDescent="0.3">
      <c r="A477" s="120" t="s">
        <v>1332</v>
      </c>
      <c r="B477" s="120" t="s">
        <v>1507</v>
      </c>
      <c r="C477" s="120" t="s">
        <v>1508</v>
      </c>
      <c r="D477" s="120" t="s">
        <v>1509</v>
      </c>
      <c r="E477" s="120" t="s">
        <v>1510</v>
      </c>
      <c r="F477" s="120" t="s">
        <v>1511</v>
      </c>
      <c r="G477" s="120" t="s">
        <v>157</v>
      </c>
      <c r="I477" s="121">
        <v>1.9710000000000001</v>
      </c>
      <c r="M477" s="120" t="s">
        <v>528</v>
      </c>
      <c r="N477" s="120" t="s">
        <v>109</v>
      </c>
      <c r="O477" s="120">
        <v>60</v>
      </c>
      <c r="P477" s="120" t="s">
        <v>172</v>
      </c>
      <c r="Q477" s="120" t="s">
        <v>172</v>
      </c>
      <c r="R477" t="str">
        <f>IFERROR(VLOOKUP(S477,'[1]Effects Code'!$C:$D,2,FALSE), S477)</f>
        <v>Hematocrit (anemia)</v>
      </c>
      <c r="S477" s="120" t="s">
        <v>1522</v>
      </c>
      <c r="T477" s="120">
        <v>1</v>
      </c>
      <c r="U477" s="120" t="s">
        <v>122</v>
      </c>
      <c r="V477" s="120" t="str">
        <f t="shared" si="7"/>
        <v>Acipenseridae, 1</v>
      </c>
      <c r="W477" s="120" t="s">
        <v>526</v>
      </c>
      <c r="X477" s="120">
        <v>153738</v>
      </c>
      <c r="Y477" s="123">
        <v>1338807</v>
      </c>
      <c r="Z477" s="120">
        <v>2010</v>
      </c>
      <c r="AA477" s="120" t="s">
        <v>1513</v>
      </c>
      <c r="AB477" s="120" t="s">
        <v>1514</v>
      </c>
      <c r="AC477" s="120" t="s">
        <v>1515</v>
      </c>
      <c r="AD477" s="121">
        <v>1.9710000000000001</v>
      </c>
      <c r="AE477" s="121"/>
      <c r="AF477" s="120" t="s">
        <v>528</v>
      </c>
      <c r="AH477" s="120" t="s">
        <v>147</v>
      </c>
      <c r="AI477" s="120">
        <v>27776</v>
      </c>
      <c r="AL477" s="120" t="s">
        <v>1516</v>
      </c>
      <c r="AM477" s="120" t="s">
        <v>110</v>
      </c>
      <c r="AN477" s="120" t="s">
        <v>1517</v>
      </c>
      <c r="AO477" s="120" t="s">
        <v>525</v>
      </c>
      <c r="AP477" s="120" t="s">
        <v>119</v>
      </c>
      <c r="AQ477" s="120" t="s">
        <v>526</v>
      </c>
      <c r="AR477" s="120">
        <v>333415</v>
      </c>
      <c r="AT477" s="120">
        <v>24</v>
      </c>
      <c r="AY477" s="120" t="s">
        <v>276</v>
      </c>
      <c r="BE477" s="120" t="s">
        <v>123</v>
      </c>
      <c r="BG477" s="120">
        <v>3.2850000000000001</v>
      </c>
      <c r="BL477" s="120" t="s">
        <v>124</v>
      </c>
      <c r="BN477" s="121">
        <v>1.9710000000000001</v>
      </c>
      <c r="CD477" s="121"/>
      <c r="CM477" s="120">
        <v>4</v>
      </c>
      <c r="CN477" s="120" t="s">
        <v>125</v>
      </c>
      <c r="CO477" s="120" t="s">
        <v>1518</v>
      </c>
      <c r="CP477" s="120" t="s">
        <v>1519</v>
      </c>
      <c r="CQ477" s="120" t="s">
        <v>1520</v>
      </c>
      <c r="CU477" s="120" t="s">
        <v>126</v>
      </c>
      <c r="CV477" s="120" t="s">
        <v>187</v>
      </c>
      <c r="CW477" s="120" t="s">
        <v>2287</v>
      </c>
    </row>
    <row r="478" spans="1:101" x14ac:dyDescent="0.3">
      <c r="A478" s="120" t="s">
        <v>1332</v>
      </c>
      <c r="B478" s="120" t="s">
        <v>1333</v>
      </c>
      <c r="C478" s="120" t="s">
        <v>1967</v>
      </c>
      <c r="D478" s="120" t="s">
        <v>1968</v>
      </c>
      <c r="E478" s="120" t="s">
        <v>1969</v>
      </c>
      <c r="F478" s="120" t="s">
        <v>1970</v>
      </c>
      <c r="G478" s="120" t="s">
        <v>1420</v>
      </c>
      <c r="I478" s="121">
        <v>1.9925999999999999</v>
      </c>
      <c r="L478" s="120"/>
      <c r="M478" s="120" t="s">
        <v>528</v>
      </c>
      <c r="N478" s="120" t="s">
        <v>109</v>
      </c>
      <c r="O478" s="120">
        <v>60</v>
      </c>
      <c r="P478" s="120" t="s">
        <v>102</v>
      </c>
      <c r="Q478" s="120" t="s">
        <v>102</v>
      </c>
      <c r="R478" t="str">
        <f>IFERROR(VLOOKUP(S478,'[1]Effects Code'!$C:$D,2,FALSE), S478)</f>
        <v>Mortality</v>
      </c>
      <c r="S478" s="120" t="s">
        <v>184</v>
      </c>
      <c r="T478" s="120">
        <v>4</v>
      </c>
      <c r="U478" s="120" t="s">
        <v>122</v>
      </c>
      <c r="V478" s="120" t="str">
        <f t="shared" si="7"/>
        <v>Cyprinidae, 4</v>
      </c>
      <c r="W478" s="120" t="s">
        <v>526</v>
      </c>
      <c r="X478" s="120">
        <v>160916</v>
      </c>
      <c r="Y478" s="123">
        <v>2076894</v>
      </c>
      <c r="Z478" s="120">
        <v>2012</v>
      </c>
      <c r="AA478" s="120" t="s">
        <v>1971</v>
      </c>
      <c r="AB478" s="120" t="s">
        <v>1972</v>
      </c>
      <c r="AC478" s="120" t="s">
        <v>1973</v>
      </c>
      <c r="AD478" s="121">
        <v>1.9925999999999999</v>
      </c>
      <c r="AF478" s="120" t="s">
        <v>528</v>
      </c>
      <c r="AH478" s="120" t="s">
        <v>397</v>
      </c>
      <c r="AI478" s="120">
        <v>32018</v>
      </c>
      <c r="AL478" s="120" t="s">
        <v>1516</v>
      </c>
      <c r="AM478" s="120" t="s">
        <v>110</v>
      </c>
      <c r="AN478" s="120" t="s">
        <v>1342</v>
      </c>
      <c r="AO478" s="120" t="s">
        <v>525</v>
      </c>
      <c r="AP478" s="120" t="s">
        <v>119</v>
      </c>
      <c r="AQ478" s="120" t="s">
        <v>526</v>
      </c>
      <c r="AR478" s="120">
        <v>333415</v>
      </c>
      <c r="AT478" s="120">
        <v>96</v>
      </c>
      <c r="AY478" s="120" t="s">
        <v>276</v>
      </c>
      <c r="BE478" s="120" t="s">
        <v>123</v>
      </c>
      <c r="BG478" s="120">
        <v>3.3210000000000002</v>
      </c>
      <c r="BL478" s="120" t="s">
        <v>528</v>
      </c>
      <c r="BN478" s="120">
        <v>1.9925999999999999</v>
      </c>
      <c r="CM478" s="120">
        <v>1</v>
      </c>
      <c r="CN478" s="120" t="s">
        <v>125</v>
      </c>
      <c r="CO478" s="120" t="s">
        <v>1974</v>
      </c>
      <c r="CP478" s="120" t="s">
        <v>1975</v>
      </c>
      <c r="CQ478" s="120" t="s">
        <v>568</v>
      </c>
      <c r="CU478" s="120" t="s">
        <v>126</v>
      </c>
      <c r="CV478" s="120" t="s">
        <v>1344</v>
      </c>
      <c r="CW478" s="120" t="s">
        <v>1976</v>
      </c>
    </row>
    <row r="479" spans="1:101" x14ac:dyDescent="0.3">
      <c r="A479" s="120" t="s">
        <v>1414</v>
      </c>
      <c r="B479" s="120" t="s">
        <v>1448</v>
      </c>
      <c r="C479" s="120" t="s">
        <v>1449</v>
      </c>
      <c r="D479" s="120" t="s">
        <v>1450</v>
      </c>
      <c r="E479" s="120" t="s">
        <v>1451</v>
      </c>
      <c r="F479" s="120" t="s">
        <v>1452</v>
      </c>
      <c r="G479" s="120" t="s">
        <v>157</v>
      </c>
      <c r="I479" s="120">
        <v>2</v>
      </c>
      <c r="L479" s="120"/>
      <c r="M479" s="120" t="s">
        <v>528</v>
      </c>
      <c r="N479" s="120" t="s">
        <v>109</v>
      </c>
      <c r="O479" s="120">
        <v>22.4</v>
      </c>
      <c r="P479" s="120" t="s">
        <v>102</v>
      </c>
      <c r="Q479" s="120" t="s">
        <v>102</v>
      </c>
      <c r="R479" t="str">
        <f>IFERROR(VLOOKUP(S479,'[1]Effects Code'!$C:$D,2,FALSE), S479)</f>
        <v>Mortality</v>
      </c>
      <c r="S479" s="120" t="s">
        <v>184</v>
      </c>
      <c r="T479" s="120">
        <v>16</v>
      </c>
      <c r="U479" s="120" t="s">
        <v>122</v>
      </c>
      <c r="V479" s="120" t="str">
        <f t="shared" si="7"/>
        <v>Ranidae, 16</v>
      </c>
      <c r="W479" s="120" t="s">
        <v>526</v>
      </c>
      <c r="X479" s="120">
        <v>86767</v>
      </c>
      <c r="Y479" s="123">
        <v>1256193</v>
      </c>
      <c r="Z479" s="120">
        <v>2004</v>
      </c>
      <c r="AA479" s="120" t="s">
        <v>530</v>
      </c>
      <c r="AB479" s="120" t="s">
        <v>2138</v>
      </c>
      <c r="AC479" s="120" t="s">
        <v>2139</v>
      </c>
      <c r="AD479" s="120">
        <v>2</v>
      </c>
      <c r="AF479" s="120" t="s">
        <v>528</v>
      </c>
      <c r="AH479" s="120" t="s">
        <v>323</v>
      </c>
      <c r="AI479" s="120">
        <v>358</v>
      </c>
      <c r="AJ479" s="120">
        <v>25</v>
      </c>
      <c r="AK479" s="120" t="s">
        <v>1424</v>
      </c>
      <c r="AL479" s="120" t="s">
        <v>1446</v>
      </c>
      <c r="AM479" s="120" t="s">
        <v>110</v>
      </c>
      <c r="AN479" s="120" t="s">
        <v>1425</v>
      </c>
      <c r="AO479" s="120" t="s">
        <v>525</v>
      </c>
      <c r="AP479" s="120" t="s">
        <v>119</v>
      </c>
      <c r="AQ479" s="120" t="s">
        <v>526</v>
      </c>
      <c r="AR479" s="120">
        <v>333415</v>
      </c>
      <c r="AT479" s="120">
        <v>16</v>
      </c>
      <c r="AY479" s="120" t="s">
        <v>122</v>
      </c>
      <c r="BE479" s="120" t="s">
        <v>158</v>
      </c>
      <c r="BG479" s="120">
        <v>2</v>
      </c>
      <c r="BL479" s="120" t="s">
        <v>1787</v>
      </c>
      <c r="BN479" s="120">
        <v>2</v>
      </c>
      <c r="CM479" s="120">
        <v>2</v>
      </c>
      <c r="CN479" s="120" t="s">
        <v>125</v>
      </c>
      <c r="CO479" s="120">
        <v>8</v>
      </c>
      <c r="CU479" s="120" t="s">
        <v>126</v>
      </c>
      <c r="CV479" s="120" t="s">
        <v>1344</v>
      </c>
      <c r="CW479" s="120" t="s">
        <v>2288</v>
      </c>
    </row>
    <row r="480" spans="1:101" x14ac:dyDescent="0.3">
      <c r="A480" s="120" t="s">
        <v>1414</v>
      </c>
      <c r="B480" s="120" t="s">
        <v>1441</v>
      </c>
      <c r="C480" s="120" t="s">
        <v>1442</v>
      </c>
      <c r="D480" s="120" t="s">
        <v>1443</v>
      </c>
      <c r="E480" s="120" t="s">
        <v>1444</v>
      </c>
      <c r="F480" s="120" t="s">
        <v>1445</v>
      </c>
      <c r="G480" s="120" t="s">
        <v>157</v>
      </c>
      <c r="I480" s="120">
        <v>2</v>
      </c>
      <c r="L480" s="120"/>
      <c r="M480" s="120" t="s">
        <v>528</v>
      </c>
      <c r="N480" s="120" t="s">
        <v>109</v>
      </c>
      <c r="O480" s="120">
        <v>22.4</v>
      </c>
      <c r="P480" s="120" t="s">
        <v>102</v>
      </c>
      <c r="Q480" s="120" t="s">
        <v>102</v>
      </c>
      <c r="R480" t="str">
        <f>IFERROR(VLOOKUP(S480,'[1]Effects Code'!$C:$D,2,FALSE), S480)</f>
        <v>Mortality</v>
      </c>
      <c r="S480" s="120" t="s">
        <v>184</v>
      </c>
      <c r="T480" s="120">
        <v>16</v>
      </c>
      <c r="U480" s="120" t="s">
        <v>122</v>
      </c>
      <c r="V480" s="120" t="str">
        <f t="shared" si="7"/>
        <v>Hylidae, 16</v>
      </c>
      <c r="W480" s="120" t="s">
        <v>526</v>
      </c>
      <c r="X480" s="120">
        <v>86767</v>
      </c>
      <c r="Y480" s="123">
        <v>1256420</v>
      </c>
      <c r="Z480" s="120">
        <v>2004</v>
      </c>
      <c r="AA480" s="120" t="s">
        <v>530</v>
      </c>
      <c r="AB480" s="120" t="s">
        <v>2138</v>
      </c>
      <c r="AC480" s="120" t="s">
        <v>2139</v>
      </c>
      <c r="AD480" s="120">
        <v>2</v>
      </c>
      <c r="AF480" s="120" t="s">
        <v>528</v>
      </c>
      <c r="AH480" s="120" t="s">
        <v>323</v>
      </c>
      <c r="AI480" s="120">
        <v>478</v>
      </c>
      <c r="AJ480" s="120">
        <v>25</v>
      </c>
      <c r="AK480" s="120" t="s">
        <v>1424</v>
      </c>
      <c r="AL480" s="120" t="s">
        <v>1446</v>
      </c>
      <c r="AM480" s="120" t="s">
        <v>110</v>
      </c>
      <c r="AN480" s="120" t="s">
        <v>1425</v>
      </c>
      <c r="AO480" s="120" t="s">
        <v>525</v>
      </c>
      <c r="AP480" s="120" t="s">
        <v>119</v>
      </c>
      <c r="AQ480" s="120" t="s">
        <v>526</v>
      </c>
      <c r="AR480" s="120">
        <v>333415</v>
      </c>
      <c r="AT480" s="120">
        <v>16</v>
      </c>
      <c r="AY480" s="120" t="s">
        <v>122</v>
      </c>
      <c r="BE480" s="120" t="s">
        <v>158</v>
      </c>
      <c r="BG480" s="120">
        <v>2</v>
      </c>
      <c r="BL480" s="120" t="s">
        <v>1787</v>
      </c>
      <c r="BN480" s="120">
        <v>2</v>
      </c>
      <c r="CM480" s="120">
        <v>2</v>
      </c>
      <c r="CN480" s="120" t="s">
        <v>125</v>
      </c>
      <c r="CO480" s="120">
        <v>8</v>
      </c>
      <c r="CU480" s="120" t="s">
        <v>126</v>
      </c>
      <c r="CV480" s="120" t="s">
        <v>1344</v>
      </c>
      <c r="CW480" s="120" t="s">
        <v>2140</v>
      </c>
    </row>
    <row r="481" spans="1:101" x14ac:dyDescent="0.3">
      <c r="A481" s="120" t="s">
        <v>1414</v>
      </c>
      <c r="B481" s="120" t="s">
        <v>2146</v>
      </c>
      <c r="C481" s="120" t="s">
        <v>2147</v>
      </c>
      <c r="D481" s="120" t="s">
        <v>2148</v>
      </c>
      <c r="E481" s="120" t="s">
        <v>2149</v>
      </c>
      <c r="F481" s="120" t="s">
        <v>2150</v>
      </c>
      <c r="G481" s="120" t="s">
        <v>157</v>
      </c>
      <c r="I481" s="120">
        <v>2</v>
      </c>
      <c r="L481" s="120"/>
      <c r="M481" s="120" t="s">
        <v>528</v>
      </c>
      <c r="N481" s="120" t="s">
        <v>109</v>
      </c>
      <c r="O481" s="120">
        <v>22.4</v>
      </c>
      <c r="P481" s="120" t="s">
        <v>102</v>
      </c>
      <c r="Q481" s="120" t="s">
        <v>102</v>
      </c>
      <c r="R481" t="str">
        <f>IFERROR(VLOOKUP(S481,'[1]Effects Code'!$C:$D,2,FALSE), S481)</f>
        <v>Survival</v>
      </c>
      <c r="S481" s="120" t="s">
        <v>233</v>
      </c>
      <c r="T481" s="120">
        <v>16</v>
      </c>
      <c r="U481" s="120" t="s">
        <v>122</v>
      </c>
      <c r="V481" s="120" t="str">
        <f t="shared" si="7"/>
        <v>Bufonidae, 16</v>
      </c>
      <c r="W481" s="120" t="s">
        <v>526</v>
      </c>
      <c r="X481" s="120">
        <v>86767</v>
      </c>
      <c r="Y481" s="123">
        <v>1256197</v>
      </c>
      <c r="Z481" s="120">
        <v>2004</v>
      </c>
      <c r="AA481" s="120" t="s">
        <v>530</v>
      </c>
      <c r="AB481" s="120" t="s">
        <v>2138</v>
      </c>
      <c r="AC481" s="120" t="s">
        <v>2139</v>
      </c>
      <c r="AD481" s="120">
        <v>2</v>
      </c>
      <c r="AF481" s="120" t="s">
        <v>528</v>
      </c>
      <c r="AH481" s="120" t="s">
        <v>323</v>
      </c>
      <c r="AI481" s="120">
        <v>765</v>
      </c>
      <c r="AJ481" s="120">
        <v>25</v>
      </c>
      <c r="AK481" s="120" t="s">
        <v>1424</v>
      </c>
      <c r="AL481" s="120" t="s">
        <v>1446</v>
      </c>
      <c r="AM481" s="120" t="s">
        <v>110</v>
      </c>
      <c r="AN481" s="120" t="s">
        <v>1425</v>
      </c>
      <c r="AO481" s="120" t="s">
        <v>525</v>
      </c>
      <c r="AP481" s="120" t="s">
        <v>119</v>
      </c>
      <c r="AQ481" s="120" t="s">
        <v>526</v>
      </c>
      <c r="AR481" s="120">
        <v>333415</v>
      </c>
      <c r="AT481" s="120">
        <v>16</v>
      </c>
      <c r="AY481" s="120" t="s">
        <v>122</v>
      </c>
      <c r="BE481" s="120" t="s">
        <v>158</v>
      </c>
      <c r="BG481" s="120">
        <v>2</v>
      </c>
      <c r="BL481" s="120" t="s">
        <v>1787</v>
      </c>
      <c r="BN481" s="120">
        <v>2</v>
      </c>
      <c r="CM481" s="120">
        <v>2</v>
      </c>
      <c r="CN481" s="120" t="s">
        <v>125</v>
      </c>
      <c r="CO481" s="120">
        <v>8</v>
      </c>
      <c r="CU481" s="120" t="s">
        <v>126</v>
      </c>
      <c r="CV481" s="120" t="s">
        <v>1344</v>
      </c>
      <c r="CW481" s="120" t="s">
        <v>2151</v>
      </c>
    </row>
    <row r="482" spans="1:101" x14ac:dyDescent="0.3">
      <c r="A482" s="120" t="s">
        <v>1414</v>
      </c>
      <c r="B482" s="120" t="s">
        <v>1448</v>
      </c>
      <c r="C482" s="120" t="s">
        <v>1449</v>
      </c>
      <c r="D482" s="120" t="s">
        <v>1450</v>
      </c>
      <c r="E482" s="120" t="s">
        <v>1451</v>
      </c>
      <c r="F482" s="120" t="s">
        <v>1452</v>
      </c>
      <c r="G482" s="120" t="s">
        <v>157</v>
      </c>
      <c r="I482" s="120">
        <v>2</v>
      </c>
      <c r="L482" s="120"/>
      <c r="M482" s="120" t="s">
        <v>528</v>
      </c>
      <c r="N482" s="120" t="s">
        <v>109</v>
      </c>
      <c r="O482" s="120">
        <v>22.4</v>
      </c>
      <c r="P482" s="120" t="s">
        <v>154</v>
      </c>
      <c r="Q482" s="120" t="s">
        <v>154</v>
      </c>
      <c r="R482" t="str">
        <f>IFERROR(VLOOKUP(S482,'[1]Effects Code'!$C:$D,2,FALSE), S482)</f>
        <v>Weight gain</v>
      </c>
      <c r="S482" s="120" t="s">
        <v>2137</v>
      </c>
      <c r="T482" s="120">
        <v>16</v>
      </c>
      <c r="U482" s="120" t="s">
        <v>122</v>
      </c>
      <c r="V482" s="120" t="str">
        <f t="shared" si="7"/>
        <v>Ranidae, 16</v>
      </c>
      <c r="W482" s="120" t="s">
        <v>526</v>
      </c>
      <c r="X482" s="120">
        <v>86767</v>
      </c>
      <c r="Y482" s="123">
        <v>1256207</v>
      </c>
      <c r="Z482" s="120">
        <v>2004</v>
      </c>
      <c r="AA482" s="120" t="s">
        <v>530</v>
      </c>
      <c r="AB482" s="120" t="s">
        <v>2138</v>
      </c>
      <c r="AC482" s="120" t="s">
        <v>2139</v>
      </c>
      <c r="AD482" s="120">
        <v>2</v>
      </c>
      <c r="AF482" s="120" t="s">
        <v>528</v>
      </c>
      <c r="AH482" s="120" t="s">
        <v>323</v>
      </c>
      <c r="AI482" s="120">
        <v>358</v>
      </c>
      <c r="AJ482" s="120">
        <v>25</v>
      </c>
      <c r="AK482" s="120" t="s">
        <v>1424</v>
      </c>
      <c r="AL482" s="120" t="s">
        <v>1446</v>
      </c>
      <c r="AM482" s="120" t="s">
        <v>110</v>
      </c>
      <c r="AN482" s="120" t="s">
        <v>1425</v>
      </c>
      <c r="AO482" s="120" t="s">
        <v>525</v>
      </c>
      <c r="AP482" s="120" t="s">
        <v>119</v>
      </c>
      <c r="AQ482" s="120" t="s">
        <v>526</v>
      </c>
      <c r="AR482" s="120">
        <v>333415</v>
      </c>
      <c r="AT482" s="120">
        <v>16</v>
      </c>
      <c r="AY482" s="120" t="s">
        <v>122</v>
      </c>
      <c r="BE482" s="120" t="s">
        <v>158</v>
      </c>
      <c r="BG482" s="120">
        <v>2</v>
      </c>
      <c r="BL482" s="120" t="s">
        <v>1787</v>
      </c>
      <c r="BN482" s="120">
        <v>2</v>
      </c>
      <c r="CM482" s="120">
        <v>2</v>
      </c>
      <c r="CN482" s="120" t="s">
        <v>125</v>
      </c>
      <c r="CO482" s="120">
        <v>8</v>
      </c>
      <c r="CU482" s="120" t="s">
        <v>126</v>
      </c>
      <c r="CV482" s="120" t="s">
        <v>1344</v>
      </c>
      <c r="CW482" s="120" t="s">
        <v>2288</v>
      </c>
    </row>
    <row r="483" spans="1:101" x14ac:dyDescent="0.3">
      <c r="A483" s="120" t="s">
        <v>1332</v>
      </c>
      <c r="B483" s="120" t="s">
        <v>1333</v>
      </c>
      <c r="C483" s="120" t="s">
        <v>1401</v>
      </c>
      <c r="D483" s="120" t="s">
        <v>1402</v>
      </c>
      <c r="E483" s="120" t="s">
        <v>1403</v>
      </c>
      <c r="F483" s="120" t="s">
        <v>1404</v>
      </c>
      <c r="G483" s="120" t="s">
        <v>157</v>
      </c>
      <c r="I483" s="121">
        <v>2</v>
      </c>
      <c r="J483" s="120" t="s">
        <v>143</v>
      </c>
      <c r="L483" s="121">
        <v>3</v>
      </c>
      <c r="M483" s="120" t="s">
        <v>528</v>
      </c>
      <c r="N483" s="120" t="s">
        <v>109</v>
      </c>
      <c r="O483" s="120">
        <v>100</v>
      </c>
      <c r="P483" s="120" t="s">
        <v>102</v>
      </c>
      <c r="Q483" s="120" t="s">
        <v>102</v>
      </c>
      <c r="R483" t="str">
        <f>IFERROR(VLOOKUP(S483,'[1]Effects Code'!$C:$D,2,FALSE), S483)</f>
        <v>Hatch</v>
      </c>
      <c r="S483" s="120" t="s">
        <v>116</v>
      </c>
      <c r="T483" s="120">
        <v>4</v>
      </c>
      <c r="U483" s="120" t="s">
        <v>122</v>
      </c>
      <c r="V483" s="120" t="str">
        <f t="shared" si="7"/>
        <v>Cyprinidae, 4</v>
      </c>
      <c r="W483" s="120" t="s">
        <v>526</v>
      </c>
      <c r="X483" s="120">
        <v>100782</v>
      </c>
      <c r="Y483" s="123">
        <v>1325498</v>
      </c>
      <c r="Z483" s="120">
        <v>2008</v>
      </c>
      <c r="AA483" s="120" t="s">
        <v>2008</v>
      </c>
      <c r="AB483" s="120" t="s">
        <v>2009</v>
      </c>
      <c r="AC483" s="120" t="s">
        <v>2010</v>
      </c>
      <c r="AD483" s="121">
        <v>2</v>
      </c>
      <c r="AE483" s="121">
        <v>3</v>
      </c>
      <c r="AF483" s="120" t="s">
        <v>528</v>
      </c>
      <c r="AI483" s="120">
        <v>5156</v>
      </c>
      <c r="AJ483" s="120" t="s">
        <v>2011</v>
      </c>
      <c r="AK483" s="120" t="s">
        <v>1438</v>
      </c>
      <c r="AL483" s="120" t="s">
        <v>148</v>
      </c>
      <c r="AM483" s="120" t="s">
        <v>110</v>
      </c>
      <c r="AN483" s="120" t="s">
        <v>1342</v>
      </c>
      <c r="AO483" s="120" t="s">
        <v>525</v>
      </c>
      <c r="AP483" s="120" t="s">
        <v>119</v>
      </c>
      <c r="AQ483" s="120" t="s">
        <v>526</v>
      </c>
      <c r="AR483" s="120">
        <v>333415</v>
      </c>
      <c r="AT483" s="120">
        <v>96</v>
      </c>
      <c r="AY483" s="120" t="s">
        <v>276</v>
      </c>
      <c r="BE483" s="120" t="s">
        <v>123</v>
      </c>
      <c r="BG483" s="120">
        <v>2000</v>
      </c>
      <c r="BL483" s="120" t="s">
        <v>544</v>
      </c>
      <c r="BN483" s="121">
        <v>2000</v>
      </c>
      <c r="BX483" s="120">
        <v>3000</v>
      </c>
      <c r="CD483" s="121">
        <v>3000</v>
      </c>
      <c r="CM483" s="120">
        <v>5</v>
      </c>
      <c r="CN483" s="120" t="s">
        <v>125</v>
      </c>
      <c r="CO483" s="120" t="s">
        <v>2012</v>
      </c>
      <c r="CU483" s="120" t="s">
        <v>126</v>
      </c>
      <c r="CV483" s="120" t="s">
        <v>1344</v>
      </c>
      <c r="CW483" s="120" t="s">
        <v>2013</v>
      </c>
    </row>
    <row r="484" spans="1:101" x14ac:dyDescent="0.3">
      <c r="A484" s="120" t="s">
        <v>1332</v>
      </c>
      <c r="B484" s="120" t="s">
        <v>1333</v>
      </c>
      <c r="C484" s="120" t="s">
        <v>1401</v>
      </c>
      <c r="D484" s="120" t="s">
        <v>1402</v>
      </c>
      <c r="E484" s="120" t="s">
        <v>1403</v>
      </c>
      <c r="F484" s="120" t="s">
        <v>1404</v>
      </c>
      <c r="G484" s="120" t="s">
        <v>157</v>
      </c>
      <c r="I484" s="121">
        <v>2</v>
      </c>
      <c r="J484" s="120" t="s">
        <v>143</v>
      </c>
      <c r="L484" s="120">
        <v>3</v>
      </c>
      <c r="M484" s="120" t="s">
        <v>528</v>
      </c>
      <c r="N484" s="120" t="s">
        <v>109</v>
      </c>
      <c r="O484" s="120">
        <v>100</v>
      </c>
      <c r="P484" s="120" t="s">
        <v>102</v>
      </c>
      <c r="Q484" s="120" t="s">
        <v>102</v>
      </c>
      <c r="R484" t="str">
        <f>IFERROR(VLOOKUP(S484,'[1]Effects Code'!$C:$D,2,FALSE), S484)</f>
        <v>Mortality</v>
      </c>
      <c r="S484" s="120" t="s">
        <v>184</v>
      </c>
      <c r="T484" s="120">
        <v>4</v>
      </c>
      <c r="U484" s="120" t="s">
        <v>122</v>
      </c>
      <c r="V484" s="120" t="str">
        <f t="shared" si="7"/>
        <v>Cyprinidae, 4</v>
      </c>
      <c r="W484" s="120" t="s">
        <v>526</v>
      </c>
      <c r="X484" s="120">
        <v>100782</v>
      </c>
      <c r="Y484" s="123">
        <v>1270227</v>
      </c>
      <c r="Z484" s="120">
        <v>2008</v>
      </c>
      <c r="AA484" s="120" t="s">
        <v>2008</v>
      </c>
      <c r="AB484" s="120" t="s">
        <v>2009</v>
      </c>
      <c r="AC484" s="120" t="s">
        <v>2010</v>
      </c>
      <c r="AD484" s="121">
        <v>2</v>
      </c>
      <c r="AE484" s="120">
        <v>3</v>
      </c>
      <c r="AF484" s="120" t="s">
        <v>528</v>
      </c>
      <c r="AI484" s="120">
        <v>5156</v>
      </c>
      <c r="AJ484" s="120">
        <v>90</v>
      </c>
      <c r="AK484" s="120" t="s">
        <v>2015</v>
      </c>
      <c r="AL484" s="120" t="s">
        <v>230</v>
      </c>
      <c r="AM484" s="120" t="s">
        <v>110</v>
      </c>
      <c r="AN484" s="120" t="s">
        <v>1342</v>
      </c>
      <c r="AO484" s="120" t="s">
        <v>525</v>
      </c>
      <c r="AP484" s="120" t="s">
        <v>119</v>
      </c>
      <c r="AQ484" s="120" t="s">
        <v>526</v>
      </c>
      <c r="AR484" s="120">
        <v>333415</v>
      </c>
      <c r="AT484" s="120">
        <v>96</v>
      </c>
      <c r="AY484" s="120" t="s">
        <v>276</v>
      </c>
      <c r="BE484" s="120" t="s">
        <v>123</v>
      </c>
      <c r="BG484" s="120">
        <v>2000</v>
      </c>
      <c r="BL484" s="120" t="s">
        <v>544</v>
      </c>
      <c r="BN484" s="120">
        <v>2000</v>
      </c>
      <c r="BX484" s="120">
        <v>3000</v>
      </c>
      <c r="CD484" s="120">
        <v>3000</v>
      </c>
      <c r="CM484" s="120">
        <v>5</v>
      </c>
      <c r="CN484" s="120" t="s">
        <v>125</v>
      </c>
      <c r="CO484" s="120" t="s">
        <v>2012</v>
      </c>
      <c r="CU484" s="120" t="s">
        <v>126</v>
      </c>
      <c r="CV484" s="120" t="s">
        <v>1344</v>
      </c>
      <c r="CW484" s="120" t="s">
        <v>2016</v>
      </c>
    </row>
    <row r="485" spans="1:101" x14ac:dyDescent="0.3">
      <c r="A485" s="120" t="s">
        <v>1332</v>
      </c>
      <c r="B485" s="120" t="s">
        <v>1333</v>
      </c>
      <c r="C485" s="120" t="s">
        <v>1401</v>
      </c>
      <c r="D485" s="120" t="s">
        <v>1402</v>
      </c>
      <c r="E485" s="120" t="s">
        <v>1403</v>
      </c>
      <c r="F485" s="120" t="s">
        <v>1404</v>
      </c>
      <c r="G485" s="120" t="s">
        <v>157</v>
      </c>
      <c r="I485" s="121">
        <v>2</v>
      </c>
      <c r="J485" s="120" t="s">
        <v>143</v>
      </c>
      <c r="L485" s="121">
        <v>3</v>
      </c>
      <c r="M485" s="120" t="s">
        <v>528</v>
      </c>
      <c r="N485" s="120" t="s">
        <v>109</v>
      </c>
      <c r="O485" s="120">
        <v>100</v>
      </c>
      <c r="P485" s="120" t="s">
        <v>102</v>
      </c>
      <c r="Q485" s="120" t="s">
        <v>102</v>
      </c>
      <c r="R485" t="str">
        <f>IFERROR(VLOOKUP(S485,'[1]Effects Code'!$C:$D,2,FALSE), S485)</f>
        <v>Mortality</v>
      </c>
      <c r="S485" s="120" t="s">
        <v>184</v>
      </c>
      <c r="T485" s="120">
        <v>4</v>
      </c>
      <c r="U485" s="120" t="s">
        <v>122</v>
      </c>
      <c r="V485" s="120" t="str">
        <f t="shared" si="7"/>
        <v>Cyprinidae, 4</v>
      </c>
      <c r="W485" s="120" t="s">
        <v>526</v>
      </c>
      <c r="X485" s="120">
        <v>119392</v>
      </c>
      <c r="Y485" s="123">
        <v>1338725</v>
      </c>
      <c r="Z485" s="120">
        <v>2009</v>
      </c>
      <c r="AA485" s="120" t="s">
        <v>1668</v>
      </c>
      <c r="AB485" s="120" t="s">
        <v>1669</v>
      </c>
      <c r="AC485" s="120" t="s">
        <v>1670</v>
      </c>
      <c r="AD485" s="121">
        <v>2</v>
      </c>
      <c r="AE485" s="121">
        <v>3</v>
      </c>
      <c r="AF485" s="120" t="s">
        <v>528</v>
      </c>
      <c r="AG485" s="120" t="s">
        <v>1671</v>
      </c>
      <c r="AI485" s="120">
        <v>5156</v>
      </c>
      <c r="AL485" s="120" t="s">
        <v>148</v>
      </c>
      <c r="AM485" s="120" t="s">
        <v>110</v>
      </c>
      <c r="AN485" s="120" t="s">
        <v>1342</v>
      </c>
      <c r="AO485" s="120" t="s">
        <v>525</v>
      </c>
      <c r="AP485" s="120" t="s">
        <v>119</v>
      </c>
      <c r="AQ485" s="120" t="s">
        <v>526</v>
      </c>
      <c r="AR485" s="120">
        <v>333415</v>
      </c>
      <c r="AT485" s="120">
        <v>96</v>
      </c>
      <c r="AY485" s="120" t="s">
        <v>276</v>
      </c>
      <c r="BE485" s="120" t="s">
        <v>123</v>
      </c>
      <c r="BG485" s="120">
        <v>2</v>
      </c>
      <c r="BL485" s="120" t="s">
        <v>528</v>
      </c>
      <c r="BN485" s="121">
        <v>2</v>
      </c>
      <c r="BX485" s="120">
        <v>3</v>
      </c>
      <c r="CD485" s="121">
        <v>3</v>
      </c>
      <c r="CM485" s="120">
        <v>5</v>
      </c>
      <c r="CN485" s="120" t="s">
        <v>125</v>
      </c>
      <c r="CU485" s="120" t="s">
        <v>126</v>
      </c>
      <c r="CV485" s="120" t="s">
        <v>545</v>
      </c>
      <c r="CW485" s="120" t="s">
        <v>2162</v>
      </c>
    </row>
    <row r="486" spans="1:101" x14ac:dyDescent="0.3">
      <c r="A486" s="120" t="s">
        <v>1332</v>
      </c>
      <c r="B486" s="120" t="s">
        <v>1333</v>
      </c>
      <c r="C486" s="120" t="s">
        <v>1401</v>
      </c>
      <c r="D486" s="120" t="s">
        <v>1402</v>
      </c>
      <c r="E486" s="120" t="s">
        <v>1403</v>
      </c>
      <c r="F486" s="120" t="s">
        <v>1404</v>
      </c>
      <c r="G486" s="120" t="s">
        <v>157</v>
      </c>
      <c r="I486" s="121">
        <v>2</v>
      </c>
      <c r="J486" s="120" t="s">
        <v>143</v>
      </c>
      <c r="L486" s="121">
        <v>3</v>
      </c>
      <c r="M486" s="120" t="s">
        <v>528</v>
      </c>
      <c r="N486" s="120" t="s">
        <v>109</v>
      </c>
      <c r="O486" s="120">
        <v>100</v>
      </c>
      <c r="P486" s="120" t="s">
        <v>367</v>
      </c>
      <c r="Q486" s="120" t="s">
        <v>367</v>
      </c>
      <c r="R486" t="str">
        <f>IFERROR(VLOOKUP(S486,'[1]Effects Code'!$C:$D,2,FALSE), S486)</f>
        <v>Heart rate</v>
      </c>
      <c r="S486" s="120" t="s">
        <v>2289</v>
      </c>
      <c r="T486" s="120">
        <v>4</v>
      </c>
      <c r="U486" s="120" t="s">
        <v>122</v>
      </c>
      <c r="V486" s="120" t="str">
        <f t="shared" si="7"/>
        <v>Cyprinidae, 4</v>
      </c>
      <c r="W486" s="120" t="s">
        <v>526</v>
      </c>
      <c r="X486" s="120">
        <v>119392</v>
      </c>
      <c r="Y486" s="123">
        <v>1338723</v>
      </c>
      <c r="Z486" s="120">
        <v>2009</v>
      </c>
      <c r="AA486" s="120" t="s">
        <v>1668</v>
      </c>
      <c r="AB486" s="120" t="s">
        <v>1669</v>
      </c>
      <c r="AC486" s="120" t="s">
        <v>1670</v>
      </c>
      <c r="AD486" s="121">
        <v>2</v>
      </c>
      <c r="AE486" s="121">
        <v>3</v>
      </c>
      <c r="AF486" s="120" t="s">
        <v>528</v>
      </c>
      <c r="AG486" s="120" t="s">
        <v>1671</v>
      </c>
      <c r="AI486" s="120">
        <v>5156</v>
      </c>
      <c r="AL486" s="120" t="s">
        <v>148</v>
      </c>
      <c r="AM486" s="120" t="s">
        <v>110</v>
      </c>
      <c r="AN486" s="120" t="s">
        <v>1342</v>
      </c>
      <c r="AO486" s="120" t="s">
        <v>525</v>
      </c>
      <c r="AP486" s="120" t="s">
        <v>119</v>
      </c>
      <c r="AQ486" s="120" t="s">
        <v>526</v>
      </c>
      <c r="AR486" s="120">
        <v>333415</v>
      </c>
      <c r="AT486" s="120">
        <v>96</v>
      </c>
      <c r="AY486" s="120" t="s">
        <v>276</v>
      </c>
      <c r="BE486" s="120" t="s">
        <v>123</v>
      </c>
      <c r="BG486" s="120">
        <v>2</v>
      </c>
      <c r="BL486" s="120" t="s">
        <v>528</v>
      </c>
      <c r="BN486" s="121">
        <v>2</v>
      </c>
      <c r="BX486" s="120">
        <v>3</v>
      </c>
      <c r="CD486" s="121">
        <v>3</v>
      </c>
      <c r="CM486" s="120">
        <v>5</v>
      </c>
      <c r="CN486" s="120" t="s">
        <v>125</v>
      </c>
      <c r="CU486" s="120" t="s">
        <v>126</v>
      </c>
      <c r="CV486" s="120" t="s">
        <v>545</v>
      </c>
      <c r="CW486" s="120" t="s">
        <v>2162</v>
      </c>
    </row>
    <row r="487" spans="1:101" x14ac:dyDescent="0.3">
      <c r="A487" s="120" t="s">
        <v>1332</v>
      </c>
      <c r="B487" s="120" t="s">
        <v>1333</v>
      </c>
      <c r="C487" s="120" t="s">
        <v>1401</v>
      </c>
      <c r="D487" s="120" t="s">
        <v>1402</v>
      </c>
      <c r="E487" s="120" t="s">
        <v>1403</v>
      </c>
      <c r="F487" s="120" t="s">
        <v>1404</v>
      </c>
      <c r="G487" s="120" t="s">
        <v>157</v>
      </c>
      <c r="I487" s="121">
        <v>2</v>
      </c>
      <c r="J487" s="120" t="s">
        <v>143</v>
      </c>
      <c r="L487" s="121">
        <v>3</v>
      </c>
      <c r="M487" s="120" t="s">
        <v>528</v>
      </c>
      <c r="N487" s="120" t="s">
        <v>109</v>
      </c>
      <c r="O487" s="120">
        <v>100</v>
      </c>
      <c r="P487" s="120" t="s">
        <v>102</v>
      </c>
      <c r="Q487" s="120" t="s">
        <v>102</v>
      </c>
      <c r="R487" t="str">
        <f>IFERROR(VLOOKUP(S487,'[1]Effects Code'!$C:$D,2,FALSE), S487)</f>
        <v>Hatch</v>
      </c>
      <c r="S487" s="120" t="s">
        <v>116</v>
      </c>
      <c r="T487" s="120">
        <v>4</v>
      </c>
      <c r="U487" s="120" t="s">
        <v>122</v>
      </c>
      <c r="V487" s="120" t="str">
        <f t="shared" si="7"/>
        <v>Cyprinidae, 4</v>
      </c>
      <c r="W487" s="120" t="s">
        <v>526</v>
      </c>
      <c r="X487" s="120">
        <v>119392</v>
      </c>
      <c r="Y487" s="123">
        <v>1338722</v>
      </c>
      <c r="Z487" s="120">
        <v>2009</v>
      </c>
      <c r="AA487" s="120" t="s">
        <v>1668</v>
      </c>
      <c r="AB487" s="120" t="s">
        <v>1669</v>
      </c>
      <c r="AC487" s="120" t="s">
        <v>1670</v>
      </c>
      <c r="AD487" s="121">
        <v>2</v>
      </c>
      <c r="AE487" s="121">
        <v>3</v>
      </c>
      <c r="AF487" s="120" t="s">
        <v>528</v>
      </c>
      <c r="AG487" s="120" t="s">
        <v>1671</v>
      </c>
      <c r="AI487" s="120">
        <v>5156</v>
      </c>
      <c r="AL487" s="120" t="s">
        <v>148</v>
      </c>
      <c r="AM487" s="120" t="s">
        <v>110</v>
      </c>
      <c r="AN487" s="120" t="s">
        <v>1342</v>
      </c>
      <c r="AO487" s="120" t="s">
        <v>525</v>
      </c>
      <c r="AP487" s="120" t="s">
        <v>119</v>
      </c>
      <c r="AQ487" s="120" t="s">
        <v>526</v>
      </c>
      <c r="AR487" s="120">
        <v>333415</v>
      </c>
      <c r="AT487" s="120">
        <v>96</v>
      </c>
      <c r="AY487" s="120" t="s">
        <v>276</v>
      </c>
      <c r="BE487" s="120" t="s">
        <v>123</v>
      </c>
      <c r="BG487" s="120">
        <v>2</v>
      </c>
      <c r="BL487" s="120" t="s">
        <v>528</v>
      </c>
      <c r="BN487" s="121">
        <v>2</v>
      </c>
      <c r="BX487" s="120">
        <v>3</v>
      </c>
      <c r="CD487" s="121">
        <v>3</v>
      </c>
      <c r="CM487" s="120">
        <v>5</v>
      </c>
      <c r="CN487" s="120" t="s">
        <v>125</v>
      </c>
      <c r="CU487" s="120" t="s">
        <v>126</v>
      </c>
      <c r="CV487" s="120" t="s">
        <v>545</v>
      </c>
      <c r="CW487" s="120" t="s">
        <v>2162</v>
      </c>
    </row>
    <row r="488" spans="1:101" x14ac:dyDescent="0.3">
      <c r="A488" s="120" t="s">
        <v>1332</v>
      </c>
      <c r="B488" s="120" t="s">
        <v>1333</v>
      </c>
      <c r="C488" s="120" t="s">
        <v>1334</v>
      </c>
      <c r="D488" s="120" t="s">
        <v>1335</v>
      </c>
      <c r="E488" s="120" t="s">
        <v>1336</v>
      </c>
      <c r="F488" s="120" t="s">
        <v>1337</v>
      </c>
      <c r="G488" s="120" t="s">
        <v>157</v>
      </c>
      <c r="I488" s="121">
        <v>2</v>
      </c>
      <c r="L488" s="120"/>
      <c r="M488" s="120" t="s">
        <v>528</v>
      </c>
      <c r="N488" s="120" t="s">
        <v>109</v>
      </c>
      <c r="O488" s="120">
        <v>100</v>
      </c>
      <c r="P488" s="120" t="s">
        <v>172</v>
      </c>
      <c r="Q488" s="120" t="s">
        <v>173</v>
      </c>
      <c r="R488" t="str">
        <f>IFERROR(VLOOKUP(S488,'[1]Effects Code'!$C:$D,2,FALSE), S488)</f>
        <v>Glutamic-oxaloacetic transaminase</v>
      </c>
      <c r="S488" s="120" t="s">
        <v>2030</v>
      </c>
      <c r="T488" s="120">
        <v>7</v>
      </c>
      <c r="U488" s="120" t="s">
        <v>122</v>
      </c>
      <c r="V488" s="120" t="str">
        <f t="shared" si="7"/>
        <v>Cyprinidae, 7</v>
      </c>
      <c r="W488" s="120" t="s">
        <v>526</v>
      </c>
      <c r="X488" s="120">
        <v>156024</v>
      </c>
      <c r="Y488" s="123">
        <v>2076101</v>
      </c>
      <c r="Z488" s="120">
        <v>2011</v>
      </c>
      <c r="AA488" s="120" t="s">
        <v>2031</v>
      </c>
      <c r="AB488" s="120" t="s">
        <v>2032</v>
      </c>
      <c r="AC488" s="120" t="s">
        <v>2033</v>
      </c>
      <c r="AD488" s="121">
        <v>2</v>
      </c>
      <c r="AF488" s="120" t="s">
        <v>528</v>
      </c>
      <c r="AH488" s="120" t="s">
        <v>147</v>
      </c>
      <c r="AI488" s="120">
        <v>21</v>
      </c>
      <c r="AM488" s="120" t="s">
        <v>110</v>
      </c>
      <c r="AN488" s="120" t="s">
        <v>1342</v>
      </c>
      <c r="AO488" s="120" t="s">
        <v>525</v>
      </c>
      <c r="AP488" s="120" t="s">
        <v>119</v>
      </c>
      <c r="AQ488" s="120" t="s">
        <v>526</v>
      </c>
      <c r="AR488" s="120">
        <v>333415</v>
      </c>
      <c r="AT488" s="120">
        <v>1</v>
      </c>
      <c r="AY488" s="120" t="s">
        <v>121</v>
      </c>
      <c r="BE488" s="120" t="s">
        <v>123</v>
      </c>
      <c r="BG488" s="120">
        <v>2</v>
      </c>
      <c r="BL488" s="120" t="s">
        <v>528</v>
      </c>
      <c r="BN488" s="120">
        <v>2</v>
      </c>
      <c r="CM488" s="120">
        <v>1</v>
      </c>
      <c r="CN488" s="120" t="s">
        <v>125</v>
      </c>
      <c r="CO488" s="120" t="s">
        <v>2034</v>
      </c>
      <c r="CP488" s="120" t="s">
        <v>2035</v>
      </c>
      <c r="CQ488" s="120" t="s">
        <v>568</v>
      </c>
      <c r="CU488" s="120" t="s">
        <v>126</v>
      </c>
      <c r="CV488" s="120" t="s">
        <v>1628</v>
      </c>
      <c r="CW488" s="120" t="s">
        <v>2036</v>
      </c>
    </row>
    <row r="489" spans="1:101" x14ac:dyDescent="0.3">
      <c r="A489" s="120" t="s">
        <v>1332</v>
      </c>
      <c r="B489" s="120" t="s">
        <v>1333</v>
      </c>
      <c r="C489" s="120" t="s">
        <v>1334</v>
      </c>
      <c r="D489" s="120" t="s">
        <v>1335</v>
      </c>
      <c r="E489" s="120" t="s">
        <v>1336</v>
      </c>
      <c r="F489" s="120" t="s">
        <v>1337</v>
      </c>
      <c r="G489" s="120" t="s">
        <v>157</v>
      </c>
      <c r="I489" s="121">
        <v>2</v>
      </c>
      <c r="L489" s="120"/>
      <c r="M489" s="120" t="s">
        <v>528</v>
      </c>
      <c r="N489" s="120" t="s">
        <v>109</v>
      </c>
      <c r="O489" s="120">
        <v>100</v>
      </c>
      <c r="P489" s="120" t="s">
        <v>172</v>
      </c>
      <c r="Q489" s="120" t="s">
        <v>172</v>
      </c>
      <c r="R489" t="str">
        <f>IFERROR(VLOOKUP(S489,'[1]Effects Code'!$C:$D,2,FALSE), S489)</f>
        <v>Magnesium (Mg) content</v>
      </c>
      <c r="S489" s="120" t="s">
        <v>2037</v>
      </c>
      <c r="T489" s="120">
        <v>7</v>
      </c>
      <c r="U489" s="120" t="s">
        <v>122</v>
      </c>
      <c r="V489" s="120" t="str">
        <f t="shared" si="7"/>
        <v>Cyprinidae, 7</v>
      </c>
      <c r="W489" s="120" t="s">
        <v>526</v>
      </c>
      <c r="X489" s="120">
        <v>156024</v>
      </c>
      <c r="Y489" s="123">
        <v>2076101</v>
      </c>
      <c r="Z489" s="120">
        <v>2011</v>
      </c>
      <c r="AA489" s="120" t="s">
        <v>2031</v>
      </c>
      <c r="AB489" s="120" t="s">
        <v>2032</v>
      </c>
      <c r="AC489" s="120" t="s">
        <v>2033</v>
      </c>
      <c r="AD489" s="121">
        <v>2</v>
      </c>
      <c r="AF489" s="120" t="s">
        <v>528</v>
      </c>
      <c r="AH489" s="120" t="s">
        <v>147</v>
      </c>
      <c r="AI489" s="120">
        <v>21</v>
      </c>
      <c r="AM489" s="120" t="s">
        <v>110</v>
      </c>
      <c r="AN489" s="120" t="s">
        <v>1342</v>
      </c>
      <c r="AO489" s="120" t="s">
        <v>525</v>
      </c>
      <c r="AP489" s="120" t="s">
        <v>119</v>
      </c>
      <c r="AQ489" s="120" t="s">
        <v>526</v>
      </c>
      <c r="AR489" s="120">
        <v>333415</v>
      </c>
      <c r="AT489" s="120">
        <v>1</v>
      </c>
      <c r="AY489" s="120" t="s">
        <v>121</v>
      </c>
      <c r="BE489" s="120" t="s">
        <v>123</v>
      </c>
      <c r="BG489" s="120">
        <v>2</v>
      </c>
      <c r="BL489" s="120" t="s">
        <v>528</v>
      </c>
      <c r="BN489" s="120">
        <v>2</v>
      </c>
      <c r="CM489" s="120">
        <v>1</v>
      </c>
      <c r="CN489" s="120" t="s">
        <v>125</v>
      </c>
      <c r="CO489" s="120" t="s">
        <v>2034</v>
      </c>
      <c r="CP489" s="120" t="s">
        <v>2035</v>
      </c>
      <c r="CQ489" s="120" t="s">
        <v>568</v>
      </c>
      <c r="CU489" s="120" t="s">
        <v>126</v>
      </c>
      <c r="CV489" s="120" t="s">
        <v>1628</v>
      </c>
      <c r="CW489" s="120" t="s">
        <v>2036</v>
      </c>
    </row>
    <row r="490" spans="1:101" x14ac:dyDescent="0.3">
      <c r="A490" s="120" t="s">
        <v>1332</v>
      </c>
      <c r="B490" s="120" t="s">
        <v>1333</v>
      </c>
      <c r="C490" s="120" t="s">
        <v>1334</v>
      </c>
      <c r="D490" s="120" t="s">
        <v>1335</v>
      </c>
      <c r="E490" s="120" t="s">
        <v>1336</v>
      </c>
      <c r="F490" s="120" t="s">
        <v>1337</v>
      </c>
      <c r="G490" s="120" t="s">
        <v>251</v>
      </c>
      <c r="I490" s="121">
        <v>2</v>
      </c>
      <c r="L490" s="120"/>
      <c r="M490" s="120" t="s">
        <v>528</v>
      </c>
      <c r="N490" s="120" t="s">
        <v>109</v>
      </c>
      <c r="O490" s="120">
        <v>100</v>
      </c>
      <c r="P490" s="120" t="s">
        <v>172</v>
      </c>
      <c r="Q490" s="120" t="s">
        <v>172</v>
      </c>
      <c r="R490" t="str">
        <f>IFERROR(VLOOKUP(S490,'[1]Effects Code'!$C:$D,2,FALSE), S490)</f>
        <v>Mean corpuscular (cell) hemoglobin concentration</v>
      </c>
      <c r="S490" s="120" t="s">
        <v>2178</v>
      </c>
      <c r="T490" s="120">
        <v>21</v>
      </c>
      <c r="U490" s="120" t="s">
        <v>122</v>
      </c>
      <c r="V490" s="120" t="str">
        <f t="shared" si="7"/>
        <v>Cyprinidae, 21</v>
      </c>
      <c r="W490" s="120" t="s">
        <v>526</v>
      </c>
      <c r="X490" s="120">
        <v>156024</v>
      </c>
      <c r="Y490" s="123">
        <v>2076101</v>
      </c>
      <c r="Z490" s="120">
        <v>2011</v>
      </c>
      <c r="AA490" s="120" t="s">
        <v>2031</v>
      </c>
      <c r="AB490" s="120" t="s">
        <v>2032</v>
      </c>
      <c r="AC490" s="120" t="s">
        <v>2033</v>
      </c>
      <c r="AD490" s="121">
        <v>2</v>
      </c>
      <c r="AF490" s="120" t="s">
        <v>528</v>
      </c>
      <c r="AH490" s="120" t="s">
        <v>147</v>
      </c>
      <c r="AI490" s="120">
        <v>21</v>
      </c>
      <c r="AM490" s="120" t="s">
        <v>110</v>
      </c>
      <c r="AN490" s="120" t="s">
        <v>1342</v>
      </c>
      <c r="AO490" s="120" t="s">
        <v>525</v>
      </c>
      <c r="AP490" s="120" t="s">
        <v>119</v>
      </c>
      <c r="AQ490" s="120" t="s">
        <v>526</v>
      </c>
      <c r="AR490" s="120">
        <v>333415</v>
      </c>
      <c r="AT490" s="120">
        <v>3</v>
      </c>
      <c r="AY490" s="120" t="s">
        <v>121</v>
      </c>
      <c r="BE490" s="120" t="s">
        <v>123</v>
      </c>
      <c r="BG490" s="120">
        <v>2</v>
      </c>
      <c r="BL490" s="120" t="s">
        <v>528</v>
      </c>
      <c r="BN490" s="120">
        <v>2</v>
      </c>
      <c r="CM490" s="120">
        <v>1</v>
      </c>
      <c r="CN490" s="120" t="s">
        <v>125</v>
      </c>
      <c r="CO490" s="120" t="s">
        <v>2034</v>
      </c>
      <c r="CP490" s="120" t="s">
        <v>2035</v>
      </c>
      <c r="CQ490" s="120" t="s">
        <v>568</v>
      </c>
      <c r="CU490" s="120" t="s">
        <v>126</v>
      </c>
      <c r="CV490" s="120" t="s">
        <v>1628</v>
      </c>
      <c r="CW490" s="120" t="s">
        <v>2036</v>
      </c>
    </row>
    <row r="491" spans="1:101" x14ac:dyDescent="0.3">
      <c r="A491" s="120" t="s">
        <v>1332</v>
      </c>
      <c r="B491" s="120" t="s">
        <v>1333</v>
      </c>
      <c r="C491" s="120" t="s">
        <v>1334</v>
      </c>
      <c r="D491" s="120" t="s">
        <v>1335</v>
      </c>
      <c r="E491" s="120" t="s">
        <v>1336</v>
      </c>
      <c r="F491" s="120" t="s">
        <v>1337</v>
      </c>
      <c r="G491" s="120" t="s">
        <v>251</v>
      </c>
      <c r="I491" s="121">
        <v>2</v>
      </c>
      <c r="L491" s="120"/>
      <c r="M491" s="120" t="s">
        <v>528</v>
      </c>
      <c r="N491" s="120" t="s">
        <v>109</v>
      </c>
      <c r="O491" s="120">
        <v>100</v>
      </c>
      <c r="P491" s="120" t="s">
        <v>172</v>
      </c>
      <c r="Q491" s="120" t="s">
        <v>172</v>
      </c>
      <c r="R491" t="str">
        <f>IFERROR(VLOOKUP(S491,'[1]Effects Code'!$C:$D,2,FALSE), S491)</f>
        <v>Mean corpuscular (cell) hemoglobin concentration</v>
      </c>
      <c r="S491" s="120" t="s">
        <v>2178</v>
      </c>
      <c r="T491" s="120">
        <v>14</v>
      </c>
      <c r="U491" s="120" t="s">
        <v>122</v>
      </c>
      <c r="V491" s="120" t="str">
        <f t="shared" si="7"/>
        <v>Cyprinidae, 14</v>
      </c>
      <c r="W491" s="120" t="s">
        <v>526</v>
      </c>
      <c r="X491" s="120">
        <v>156024</v>
      </c>
      <c r="Y491" s="123">
        <v>2076101</v>
      </c>
      <c r="Z491" s="120">
        <v>2011</v>
      </c>
      <c r="AA491" s="120" t="s">
        <v>2031</v>
      </c>
      <c r="AB491" s="120" t="s">
        <v>2032</v>
      </c>
      <c r="AC491" s="120" t="s">
        <v>2033</v>
      </c>
      <c r="AD491" s="121">
        <v>2</v>
      </c>
      <c r="AF491" s="120" t="s">
        <v>528</v>
      </c>
      <c r="AH491" s="120" t="s">
        <v>147</v>
      </c>
      <c r="AI491" s="120">
        <v>21</v>
      </c>
      <c r="AM491" s="120" t="s">
        <v>110</v>
      </c>
      <c r="AN491" s="120" t="s">
        <v>1342</v>
      </c>
      <c r="AO491" s="120" t="s">
        <v>525</v>
      </c>
      <c r="AP491" s="120" t="s">
        <v>119</v>
      </c>
      <c r="AQ491" s="120" t="s">
        <v>526</v>
      </c>
      <c r="AR491" s="120">
        <v>333415</v>
      </c>
      <c r="AT491" s="120">
        <v>2</v>
      </c>
      <c r="AY491" s="120" t="s">
        <v>121</v>
      </c>
      <c r="BE491" s="120" t="s">
        <v>123</v>
      </c>
      <c r="BG491" s="120">
        <v>2</v>
      </c>
      <c r="BL491" s="120" t="s">
        <v>528</v>
      </c>
      <c r="BN491" s="120">
        <v>2</v>
      </c>
      <c r="CM491" s="120">
        <v>1</v>
      </c>
      <c r="CN491" s="120" t="s">
        <v>125</v>
      </c>
      <c r="CO491" s="120" t="s">
        <v>2034</v>
      </c>
      <c r="CP491" s="120" t="s">
        <v>2035</v>
      </c>
      <c r="CQ491" s="120" t="s">
        <v>568</v>
      </c>
      <c r="CU491" s="120" t="s">
        <v>126</v>
      </c>
      <c r="CV491" s="120" t="s">
        <v>1628</v>
      </c>
      <c r="CW491" s="120" t="s">
        <v>2036</v>
      </c>
    </row>
    <row r="492" spans="1:101" x14ac:dyDescent="0.3">
      <c r="A492" s="120" t="s">
        <v>1332</v>
      </c>
      <c r="B492" s="120" t="s">
        <v>1333</v>
      </c>
      <c r="C492" s="120" t="s">
        <v>1334</v>
      </c>
      <c r="D492" s="120" t="s">
        <v>1335</v>
      </c>
      <c r="E492" s="120" t="s">
        <v>1336</v>
      </c>
      <c r="F492" s="120" t="s">
        <v>1337</v>
      </c>
      <c r="G492" s="120" t="s">
        <v>251</v>
      </c>
      <c r="I492" s="121">
        <v>2</v>
      </c>
      <c r="L492" s="120"/>
      <c r="M492" s="120" t="s">
        <v>528</v>
      </c>
      <c r="N492" s="120" t="s">
        <v>109</v>
      </c>
      <c r="O492" s="120">
        <v>100</v>
      </c>
      <c r="P492" s="120" t="s">
        <v>172</v>
      </c>
      <c r="Q492" s="120" t="s">
        <v>172</v>
      </c>
      <c r="R492" t="str">
        <f>IFERROR(VLOOKUP(S492,'[1]Effects Code'!$C:$D,2,FALSE), S492)</f>
        <v>Mean corpuscular hemoglobin</v>
      </c>
      <c r="S492" s="120" t="s">
        <v>2179</v>
      </c>
      <c r="T492" s="120">
        <v>7</v>
      </c>
      <c r="U492" s="120" t="s">
        <v>122</v>
      </c>
      <c r="V492" s="120" t="str">
        <f t="shared" si="7"/>
        <v>Cyprinidae, 7</v>
      </c>
      <c r="W492" s="120" t="s">
        <v>526</v>
      </c>
      <c r="X492" s="120">
        <v>156024</v>
      </c>
      <c r="Y492" s="123">
        <v>2076101</v>
      </c>
      <c r="Z492" s="120">
        <v>2011</v>
      </c>
      <c r="AA492" s="120" t="s">
        <v>2031</v>
      </c>
      <c r="AB492" s="120" t="s">
        <v>2032</v>
      </c>
      <c r="AC492" s="120" t="s">
        <v>2033</v>
      </c>
      <c r="AD492" s="121">
        <v>2</v>
      </c>
      <c r="AF492" s="120" t="s">
        <v>528</v>
      </c>
      <c r="AH492" s="120" t="s">
        <v>147</v>
      </c>
      <c r="AI492" s="120">
        <v>21</v>
      </c>
      <c r="AM492" s="120" t="s">
        <v>110</v>
      </c>
      <c r="AN492" s="120" t="s">
        <v>1342</v>
      </c>
      <c r="AO492" s="120" t="s">
        <v>525</v>
      </c>
      <c r="AP492" s="120" t="s">
        <v>119</v>
      </c>
      <c r="AQ492" s="120" t="s">
        <v>526</v>
      </c>
      <c r="AR492" s="120">
        <v>333415</v>
      </c>
      <c r="AT492" s="120">
        <v>1</v>
      </c>
      <c r="AY492" s="120" t="s">
        <v>121</v>
      </c>
      <c r="BE492" s="120" t="s">
        <v>123</v>
      </c>
      <c r="BG492" s="120">
        <v>2</v>
      </c>
      <c r="BL492" s="120" t="s">
        <v>528</v>
      </c>
      <c r="BN492" s="120">
        <v>2</v>
      </c>
      <c r="CM492" s="120">
        <v>1</v>
      </c>
      <c r="CN492" s="120" t="s">
        <v>125</v>
      </c>
      <c r="CO492" s="120" t="s">
        <v>2034</v>
      </c>
      <c r="CP492" s="120" t="s">
        <v>2035</v>
      </c>
      <c r="CQ492" s="120" t="s">
        <v>568</v>
      </c>
      <c r="CU492" s="120" t="s">
        <v>126</v>
      </c>
      <c r="CV492" s="120" t="s">
        <v>1628</v>
      </c>
      <c r="CW492" s="120" t="s">
        <v>2036</v>
      </c>
    </row>
    <row r="493" spans="1:101" x14ac:dyDescent="0.3">
      <c r="A493" s="120" t="s">
        <v>1332</v>
      </c>
      <c r="B493" s="120" t="s">
        <v>1333</v>
      </c>
      <c r="C493" s="120" t="s">
        <v>1334</v>
      </c>
      <c r="D493" s="120" t="s">
        <v>1335</v>
      </c>
      <c r="E493" s="120" t="s">
        <v>1336</v>
      </c>
      <c r="F493" s="120" t="s">
        <v>1337</v>
      </c>
      <c r="G493" s="120" t="s">
        <v>251</v>
      </c>
      <c r="I493" s="121">
        <v>2</v>
      </c>
      <c r="L493" s="120"/>
      <c r="M493" s="120" t="s">
        <v>528</v>
      </c>
      <c r="N493" s="120" t="s">
        <v>109</v>
      </c>
      <c r="O493" s="120">
        <v>100</v>
      </c>
      <c r="P493" s="120" t="s">
        <v>172</v>
      </c>
      <c r="Q493" s="120" t="s">
        <v>172</v>
      </c>
      <c r="R493" t="str">
        <f>IFERROR(VLOOKUP(S493,'[1]Effects Code'!$C:$D,2,FALSE), S493)</f>
        <v>Mean corpuscular hemoglobin</v>
      </c>
      <c r="S493" s="120" t="s">
        <v>2179</v>
      </c>
      <c r="T493" s="120">
        <v>14</v>
      </c>
      <c r="U493" s="120" t="s">
        <v>122</v>
      </c>
      <c r="V493" s="120" t="str">
        <f t="shared" si="7"/>
        <v>Cyprinidae, 14</v>
      </c>
      <c r="W493" s="120" t="s">
        <v>526</v>
      </c>
      <c r="X493" s="120">
        <v>156024</v>
      </c>
      <c r="Y493" s="123">
        <v>2076101</v>
      </c>
      <c r="Z493" s="120">
        <v>2011</v>
      </c>
      <c r="AA493" s="120" t="s">
        <v>2031</v>
      </c>
      <c r="AB493" s="120" t="s">
        <v>2032</v>
      </c>
      <c r="AC493" s="120" t="s">
        <v>2033</v>
      </c>
      <c r="AD493" s="121">
        <v>2</v>
      </c>
      <c r="AF493" s="120" t="s">
        <v>528</v>
      </c>
      <c r="AH493" s="120" t="s">
        <v>147</v>
      </c>
      <c r="AI493" s="120">
        <v>21</v>
      </c>
      <c r="AM493" s="120" t="s">
        <v>110</v>
      </c>
      <c r="AN493" s="120" t="s">
        <v>1342</v>
      </c>
      <c r="AO493" s="120" t="s">
        <v>525</v>
      </c>
      <c r="AP493" s="120" t="s">
        <v>119</v>
      </c>
      <c r="AQ493" s="120" t="s">
        <v>526</v>
      </c>
      <c r="AR493" s="120">
        <v>333415</v>
      </c>
      <c r="AT493" s="120">
        <v>2</v>
      </c>
      <c r="AY493" s="120" t="s">
        <v>121</v>
      </c>
      <c r="BE493" s="120" t="s">
        <v>123</v>
      </c>
      <c r="BG493" s="120">
        <v>2</v>
      </c>
      <c r="BL493" s="120" t="s">
        <v>528</v>
      </c>
      <c r="BN493" s="120">
        <v>2</v>
      </c>
      <c r="CM493" s="120">
        <v>1</v>
      </c>
      <c r="CN493" s="120" t="s">
        <v>125</v>
      </c>
      <c r="CO493" s="120" t="s">
        <v>2034</v>
      </c>
      <c r="CP493" s="120" t="s">
        <v>2035</v>
      </c>
      <c r="CQ493" s="120" t="s">
        <v>568</v>
      </c>
      <c r="CU493" s="120" t="s">
        <v>126</v>
      </c>
      <c r="CV493" s="120" t="s">
        <v>1628</v>
      </c>
      <c r="CW493" s="120" t="s">
        <v>2036</v>
      </c>
    </row>
    <row r="494" spans="1:101" x14ac:dyDescent="0.3">
      <c r="A494" s="120" t="s">
        <v>1332</v>
      </c>
      <c r="B494" s="120" t="s">
        <v>1333</v>
      </c>
      <c r="C494" s="120" t="s">
        <v>1334</v>
      </c>
      <c r="D494" s="120" t="s">
        <v>1335</v>
      </c>
      <c r="E494" s="120" t="s">
        <v>1336</v>
      </c>
      <c r="F494" s="120" t="s">
        <v>1337</v>
      </c>
      <c r="G494" s="120" t="s">
        <v>251</v>
      </c>
      <c r="I494" s="121">
        <v>2</v>
      </c>
      <c r="L494" s="120"/>
      <c r="M494" s="120" t="s">
        <v>528</v>
      </c>
      <c r="N494" s="120" t="s">
        <v>109</v>
      </c>
      <c r="O494" s="120">
        <v>100</v>
      </c>
      <c r="P494" s="120" t="s">
        <v>172</v>
      </c>
      <c r="Q494" s="120" t="s">
        <v>172</v>
      </c>
      <c r="R494" t="str">
        <f>IFERROR(VLOOKUP(S494,'[1]Effects Code'!$C:$D,2,FALSE), S494)</f>
        <v>Hemoglobin</v>
      </c>
      <c r="S494" s="120" t="s">
        <v>1695</v>
      </c>
      <c r="T494" s="120">
        <v>7</v>
      </c>
      <c r="U494" s="120" t="s">
        <v>122</v>
      </c>
      <c r="V494" s="120" t="str">
        <f t="shared" si="7"/>
        <v>Cyprinidae, 7</v>
      </c>
      <c r="W494" s="120" t="s">
        <v>526</v>
      </c>
      <c r="X494" s="120">
        <v>156024</v>
      </c>
      <c r="Y494" s="123">
        <v>2076101</v>
      </c>
      <c r="Z494" s="120">
        <v>2011</v>
      </c>
      <c r="AA494" s="120" t="s">
        <v>2031</v>
      </c>
      <c r="AB494" s="120" t="s">
        <v>2032</v>
      </c>
      <c r="AC494" s="120" t="s">
        <v>2033</v>
      </c>
      <c r="AD494" s="121">
        <v>2</v>
      </c>
      <c r="AF494" s="120" t="s">
        <v>528</v>
      </c>
      <c r="AH494" s="120" t="s">
        <v>147</v>
      </c>
      <c r="AI494" s="120">
        <v>21</v>
      </c>
      <c r="AM494" s="120" t="s">
        <v>110</v>
      </c>
      <c r="AN494" s="120" t="s">
        <v>1342</v>
      </c>
      <c r="AO494" s="120" t="s">
        <v>525</v>
      </c>
      <c r="AP494" s="120" t="s">
        <v>119</v>
      </c>
      <c r="AQ494" s="120" t="s">
        <v>526</v>
      </c>
      <c r="AR494" s="120">
        <v>333415</v>
      </c>
      <c r="AT494" s="120">
        <v>1</v>
      </c>
      <c r="AY494" s="120" t="s">
        <v>121</v>
      </c>
      <c r="BE494" s="120" t="s">
        <v>123</v>
      </c>
      <c r="BG494" s="120">
        <v>2</v>
      </c>
      <c r="BL494" s="120" t="s">
        <v>528</v>
      </c>
      <c r="BN494" s="120">
        <v>2</v>
      </c>
      <c r="CM494" s="120">
        <v>1</v>
      </c>
      <c r="CN494" s="120" t="s">
        <v>125</v>
      </c>
      <c r="CO494" s="120" t="s">
        <v>2034</v>
      </c>
      <c r="CP494" s="120" t="s">
        <v>2035</v>
      </c>
      <c r="CQ494" s="120" t="s">
        <v>568</v>
      </c>
      <c r="CU494" s="120" t="s">
        <v>126</v>
      </c>
      <c r="CV494" s="120" t="s">
        <v>1628</v>
      </c>
      <c r="CW494" s="120" t="s">
        <v>2036</v>
      </c>
    </row>
    <row r="495" spans="1:101" x14ac:dyDescent="0.3">
      <c r="A495" s="120" t="s">
        <v>1332</v>
      </c>
      <c r="B495" s="120" t="s">
        <v>1333</v>
      </c>
      <c r="C495" s="120" t="s">
        <v>1334</v>
      </c>
      <c r="D495" s="120" t="s">
        <v>1335</v>
      </c>
      <c r="E495" s="120" t="s">
        <v>1336</v>
      </c>
      <c r="F495" s="120" t="s">
        <v>1337</v>
      </c>
      <c r="G495" s="120" t="s">
        <v>251</v>
      </c>
      <c r="I495" s="121">
        <v>2</v>
      </c>
      <c r="L495" s="120"/>
      <c r="M495" s="120" t="s">
        <v>528</v>
      </c>
      <c r="N495" s="120" t="s">
        <v>109</v>
      </c>
      <c r="O495" s="120">
        <v>100</v>
      </c>
      <c r="P495" s="120" t="s">
        <v>172</v>
      </c>
      <c r="Q495" s="120" t="s">
        <v>172</v>
      </c>
      <c r="R495" t="str">
        <f>IFERROR(VLOOKUP(S495,'[1]Effects Code'!$C:$D,2,FALSE), S495)</f>
        <v>Hemoglobin</v>
      </c>
      <c r="S495" s="120" t="s">
        <v>1695</v>
      </c>
      <c r="T495" s="120">
        <v>14</v>
      </c>
      <c r="U495" s="120" t="s">
        <v>122</v>
      </c>
      <c r="V495" s="120" t="str">
        <f t="shared" si="7"/>
        <v>Cyprinidae, 14</v>
      </c>
      <c r="W495" s="120" t="s">
        <v>526</v>
      </c>
      <c r="X495" s="120">
        <v>156024</v>
      </c>
      <c r="Y495" s="123">
        <v>2076101</v>
      </c>
      <c r="Z495" s="120">
        <v>2011</v>
      </c>
      <c r="AA495" s="120" t="s">
        <v>2031</v>
      </c>
      <c r="AB495" s="120" t="s">
        <v>2032</v>
      </c>
      <c r="AC495" s="120" t="s">
        <v>2033</v>
      </c>
      <c r="AD495" s="121">
        <v>2</v>
      </c>
      <c r="AF495" s="120" t="s">
        <v>528</v>
      </c>
      <c r="AH495" s="120" t="s">
        <v>147</v>
      </c>
      <c r="AI495" s="120">
        <v>21</v>
      </c>
      <c r="AM495" s="120" t="s">
        <v>110</v>
      </c>
      <c r="AN495" s="120" t="s">
        <v>1342</v>
      </c>
      <c r="AO495" s="120" t="s">
        <v>525</v>
      </c>
      <c r="AP495" s="120" t="s">
        <v>119</v>
      </c>
      <c r="AQ495" s="120" t="s">
        <v>526</v>
      </c>
      <c r="AR495" s="120">
        <v>333415</v>
      </c>
      <c r="AT495" s="120">
        <v>2</v>
      </c>
      <c r="AY495" s="120" t="s">
        <v>121</v>
      </c>
      <c r="BE495" s="120" t="s">
        <v>123</v>
      </c>
      <c r="BG495" s="120">
        <v>2</v>
      </c>
      <c r="BL495" s="120" t="s">
        <v>528</v>
      </c>
      <c r="BN495" s="120">
        <v>2</v>
      </c>
      <c r="CM495" s="120">
        <v>1</v>
      </c>
      <c r="CN495" s="120" t="s">
        <v>125</v>
      </c>
      <c r="CO495" s="120" t="s">
        <v>2034</v>
      </c>
      <c r="CP495" s="120" t="s">
        <v>2035</v>
      </c>
      <c r="CQ495" s="120" t="s">
        <v>568</v>
      </c>
      <c r="CU495" s="120" t="s">
        <v>126</v>
      </c>
      <c r="CV495" s="120" t="s">
        <v>1628</v>
      </c>
      <c r="CW495" s="120" t="s">
        <v>2036</v>
      </c>
    </row>
    <row r="496" spans="1:101" x14ac:dyDescent="0.3">
      <c r="A496" s="120" t="s">
        <v>1332</v>
      </c>
      <c r="B496" s="120" t="s">
        <v>1333</v>
      </c>
      <c r="C496" s="120" t="s">
        <v>1334</v>
      </c>
      <c r="D496" s="120" t="s">
        <v>1335</v>
      </c>
      <c r="E496" s="120" t="s">
        <v>1336</v>
      </c>
      <c r="F496" s="120" t="s">
        <v>1337</v>
      </c>
      <c r="G496" s="120" t="s">
        <v>157</v>
      </c>
      <c r="I496" s="121">
        <v>2</v>
      </c>
      <c r="L496" s="120"/>
      <c r="M496" s="120" t="s">
        <v>528</v>
      </c>
      <c r="N496" s="120" t="s">
        <v>109</v>
      </c>
      <c r="O496" s="120">
        <v>100</v>
      </c>
      <c r="P496" s="120" t="s">
        <v>172</v>
      </c>
      <c r="Q496" s="120" t="s">
        <v>172</v>
      </c>
      <c r="R496" t="str">
        <f>IFERROR(VLOOKUP(S496,'[1]Effects Code'!$C:$D,2,FALSE), S496)</f>
        <v>Calcium content</v>
      </c>
      <c r="S496" s="120" t="s">
        <v>2040</v>
      </c>
      <c r="T496" s="120">
        <v>14</v>
      </c>
      <c r="U496" s="120" t="s">
        <v>122</v>
      </c>
      <c r="V496" s="120" t="str">
        <f t="shared" si="7"/>
        <v>Cyprinidae, 14</v>
      </c>
      <c r="W496" s="120" t="s">
        <v>526</v>
      </c>
      <c r="X496" s="120">
        <v>156024</v>
      </c>
      <c r="Y496" s="123">
        <v>2076101</v>
      </c>
      <c r="Z496" s="120">
        <v>2011</v>
      </c>
      <c r="AA496" s="120" t="s">
        <v>2031</v>
      </c>
      <c r="AB496" s="120" t="s">
        <v>2032</v>
      </c>
      <c r="AC496" s="120" t="s">
        <v>2033</v>
      </c>
      <c r="AD496" s="121">
        <v>2</v>
      </c>
      <c r="AF496" s="120" t="s">
        <v>528</v>
      </c>
      <c r="AH496" s="120" t="s">
        <v>147</v>
      </c>
      <c r="AI496" s="120">
        <v>21</v>
      </c>
      <c r="AM496" s="120" t="s">
        <v>110</v>
      </c>
      <c r="AN496" s="120" t="s">
        <v>1342</v>
      </c>
      <c r="AO496" s="120" t="s">
        <v>525</v>
      </c>
      <c r="AP496" s="120" t="s">
        <v>119</v>
      </c>
      <c r="AQ496" s="120" t="s">
        <v>526</v>
      </c>
      <c r="AR496" s="120">
        <v>333415</v>
      </c>
      <c r="AT496" s="120">
        <v>2</v>
      </c>
      <c r="AY496" s="120" t="s">
        <v>121</v>
      </c>
      <c r="BE496" s="120" t="s">
        <v>123</v>
      </c>
      <c r="BG496" s="120">
        <v>2</v>
      </c>
      <c r="BL496" s="120" t="s">
        <v>528</v>
      </c>
      <c r="BN496" s="120">
        <v>2</v>
      </c>
      <c r="CM496" s="120">
        <v>1</v>
      </c>
      <c r="CN496" s="120" t="s">
        <v>125</v>
      </c>
      <c r="CO496" s="120" t="s">
        <v>2034</v>
      </c>
      <c r="CP496" s="120" t="s">
        <v>2035</v>
      </c>
      <c r="CQ496" s="120" t="s">
        <v>568</v>
      </c>
      <c r="CU496" s="120" t="s">
        <v>126</v>
      </c>
      <c r="CV496" s="120" t="s">
        <v>1628</v>
      </c>
      <c r="CW496" s="120" t="s">
        <v>2036</v>
      </c>
    </row>
    <row r="497" spans="1:101" x14ac:dyDescent="0.3">
      <c r="A497" s="120" t="s">
        <v>1332</v>
      </c>
      <c r="B497" s="120" t="s">
        <v>1333</v>
      </c>
      <c r="C497" s="120" t="s">
        <v>1334</v>
      </c>
      <c r="D497" s="120" t="s">
        <v>1335</v>
      </c>
      <c r="E497" s="120" t="s">
        <v>1336</v>
      </c>
      <c r="F497" s="120" t="s">
        <v>1337</v>
      </c>
      <c r="G497" s="120" t="s">
        <v>251</v>
      </c>
      <c r="I497" s="121">
        <v>2</v>
      </c>
      <c r="L497" s="120"/>
      <c r="M497" s="120" t="s">
        <v>528</v>
      </c>
      <c r="N497" s="120" t="s">
        <v>109</v>
      </c>
      <c r="O497" s="120">
        <v>100</v>
      </c>
      <c r="P497" s="120" t="s">
        <v>1002</v>
      </c>
      <c r="Q497" s="120" t="s">
        <v>1002</v>
      </c>
      <c r="R497" t="str">
        <f>IFERROR(VLOOKUP(S497,'[1]Effects Code'!$C:$D,2,FALSE), S497)</f>
        <v>Red blood cell</v>
      </c>
      <c r="S497" s="120" t="s">
        <v>1525</v>
      </c>
      <c r="T497" s="120">
        <v>14</v>
      </c>
      <c r="U497" s="120" t="s">
        <v>122</v>
      </c>
      <c r="V497" s="120" t="str">
        <f t="shared" si="7"/>
        <v>Cyprinidae, 14</v>
      </c>
      <c r="W497" s="120" t="s">
        <v>526</v>
      </c>
      <c r="X497" s="120">
        <v>156024</v>
      </c>
      <c r="Y497" s="123">
        <v>2076101</v>
      </c>
      <c r="Z497" s="120">
        <v>2011</v>
      </c>
      <c r="AA497" s="120" t="s">
        <v>2031</v>
      </c>
      <c r="AB497" s="120" t="s">
        <v>2032</v>
      </c>
      <c r="AC497" s="120" t="s">
        <v>2033</v>
      </c>
      <c r="AD497" s="121">
        <v>2</v>
      </c>
      <c r="AF497" s="120" t="s">
        <v>528</v>
      </c>
      <c r="AH497" s="120" t="s">
        <v>147</v>
      </c>
      <c r="AI497" s="120">
        <v>21</v>
      </c>
      <c r="AM497" s="120" t="s">
        <v>110</v>
      </c>
      <c r="AN497" s="120" t="s">
        <v>1342</v>
      </c>
      <c r="AO497" s="120" t="s">
        <v>525</v>
      </c>
      <c r="AP497" s="120" t="s">
        <v>119</v>
      </c>
      <c r="AQ497" s="120" t="s">
        <v>526</v>
      </c>
      <c r="AR497" s="120">
        <v>333415</v>
      </c>
      <c r="AT497" s="120">
        <v>2</v>
      </c>
      <c r="AY497" s="120" t="s">
        <v>121</v>
      </c>
      <c r="BE497" s="120" t="s">
        <v>123</v>
      </c>
      <c r="BG497" s="120">
        <v>2</v>
      </c>
      <c r="BL497" s="120" t="s">
        <v>528</v>
      </c>
      <c r="BN497" s="120">
        <v>2</v>
      </c>
      <c r="CM497" s="120">
        <v>1</v>
      </c>
      <c r="CN497" s="120" t="s">
        <v>125</v>
      </c>
      <c r="CO497" s="120" t="s">
        <v>2034</v>
      </c>
      <c r="CP497" s="120" t="s">
        <v>2035</v>
      </c>
      <c r="CQ497" s="120" t="s">
        <v>568</v>
      </c>
      <c r="CU497" s="120" t="s">
        <v>126</v>
      </c>
      <c r="CV497" s="120" t="s">
        <v>1628</v>
      </c>
      <c r="CW497" s="120" t="s">
        <v>2036</v>
      </c>
    </row>
    <row r="498" spans="1:101" x14ac:dyDescent="0.3">
      <c r="A498" s="120" t="s">
        <v>1332</v>
      </c>
      <c r="B498" s="120" t="s">
        <v>1333</v>
      </c>
      <c r="C498" s="120" t="s">
        <v>1334</v>
      </c>
      <c r="D498" s="120" t="s">
        <v>1335</v>
      </c>
      <c r="E498" s="120" t="s">
        <v>1336</v>
      </c>
      <c r="F498" s="120" t="s">
        <v>1337</v>
      </c>
      <c r="G498" s="120" t="s">
        <v>251</v>
      </c>
      <c r="I498" s="121">
        <v>2</v>
      </c>
      <c r="L498" s="120"/>
      <c r="M498" s="120" t="s">
        <v>528</v>
      </c>
      <c r="N498" s="120" t="s">
        <v>109</v>
      </c>
      <c r="O498" s="120">
        <v>100</v>
      </c>
      <c r="P498" s="120" t="s">
        <v>172</v>
      </c>
      <c r="Q498" s="120" t="s">
        <v>172</v>
      </c>
      <c r="R498" t="str">
        <f>IFERROR(VLOOKUP(S498,'[1]Effects Code'!$C:$D,2,FALSE), S498)</f>
        <v>Protein, total</v>
      </c>
      <c r="S498" s="120" t="s">
        <v>1861</v>
      </c>
      <c r="T498" s="120">
        <v>7</v>
      </c>
      <c r="U498" s="120" t="s">
        <v>122</v>
      </c>
      <c r="V498" s="120" t="str">
        <f t="shared" si="7"/>
        <v>Cyprinidae, 7</v>
      </c>
      <c r="W498" s="120" t="s">
        <v>526</v>
      </c>
      <c r="X498" s="120">
        <v>156024</v>
      </c>
      <c r="Y498" s="123">
        <v>2076101</v>
      </c>
      <c r="Z498" s="120">
        <v>2011</v>
      </c>
      <c r="AA498" s="120" t="s">
        <v>2031</v>
      </c>
      <c r="AB498" s="120" t="s">
        <v>2032</v>
      </c>
      <c r="AC498" s="120" t="s">
        <v>2033</v>
      </c>
      <c r="AD498" s="121">
        <v>2</v>
      </c>
      <c r="AF498" s="120" t="s">
        <v>528</v>
      </c>
      <c r="AH498" s="120" t="s">
        <v>147</v>
      </c>
      <c r="AI498" s="120">
        <v>21</v>
      </c>
      <c r="AM498" s="120" t="s">
        <v>110</v>
      </c>
      <c r="AN498" s="120" t="s">
        <v>1342</v>
      </c>
      <c r="AO498" s="120" t="s">
        <v>525</v>
      </c>
      <c r="AP498" s="120" t="s">
        <v>119</v>
      </c>
      <c r="AQ498" s="120" t="s">
        <v>526</v>
      </c>
      <c r="AR498" s="120">
        <v>333415</v>
      </c>
      <c r="AT498" s="120">
        <v>1</v>
      </c>
      <c r="AY498" s="120" t="s">
        <v>121</v>
      </c>
      <c r="BE498" s="120" t="s">
        <v>123</v>
      </c>
      <c r="BG498" s="120">
        <v>2</v>
      </c>
      <c r="BL498" s="120" t="s">
        <v>528</v>
      </c>
      <c r="BN498" s="120">
        <v>2</v>
      </c>
      <c r="CM498" s="120">
        <v>1</v>
      </c>
      <c r="CN498" s="120" t="s">
        <v>125</v>
      </c>
      <c r="CO498" s="120" t="s">
        <v>2034</v>
      </c>
      <c r="CP498" s="120" t="s">
        <v>2035</v>
      </c>
      <c r="CQ498" s="120" t="s">
        <v>568</v>
      </c>
      <c r="CU498" s="120" t="s">
        <v>126</v>
      </c>
      <c r="CV498" s="120" t="s">
        <v>1628</v>
      </c>
      <c r="CW498" s="120" t="s">
        <v>2036</v>
      </c>
    </row>
    <row r="499" spans="1:101" x14ac:dyDescent="0.3">
      <c r="A499" s="120" t="s">
        <v>1332</v>
      </c>
      <c r="B499" s="120" t="s">
        <v>1333</v>
      </c>
      <c r="C499" s="120" t="s">
        <v>1334</v>
      </c>
      <c r="D499" s="120" t="s">
        <v>1335</v>
      </c>
      <c r="E499" s="120" t="s">
        <v>1336</v>
      </c>
      <c r="F499" s="120" t="s">
        <v>1337</v>
      </c>
      <c r="G499" s="120" t="s">
        <v>251</v>
      </c>
      <c r="I499" s="121">
        <v>2</v>
      </c>
      <c r="L499" s="120"/>
      <c r="M499" s="120" t="s">
        <v>528</v>
      </c>
      <c r="N499" s="120" t="s">
        <v>109</v>
      </c>
      <c r="O499" s="120">
        <v>100</v>
      </c>
      <c r="P499" s="120" t="s">
        <v>172</v>
      </c>
      <c r="Q499" s="120" t="s">
        <v>172</v>
      </c>
      <c r="R499" t="str">
        <f>IFERROR(VLOOKUP(S499,'[1]Effects Code'!$C:$D,2,FALSE), S499)</f>
        <v>Protein, total</v>
      </c>
      <c r="S499" s="120" t="s">
        <v>1861</v>
      </c>
      <c r="T499" s="120">
        <v>14</v>
      </c>
      <c r="U499" s="120" t="s">
        <v>122</v>
      </c>
      <c r="V499" s="120" t="str">
        <f t="shared" si="7"/>
        <v>Cyprinidae, 14</v>
      </c>
      <c r="W499" s="120" t="s">
        <v>526</v>
      </c>
      <c r="X499" s="120">
        <v>156024</v>
      </c>
      <c r="Y499" s="123">
        <v>2076101</v>
      </c>
      <c r="Z499" s="120">
        <v>2011</v>
      </c>
      <c r="AA499" s="120" t="s">
        <v>2031</v>
      </c>
      <c r="AB499" s="120" t="s">
        <v>2032</v>
      </c>
      <c r="AC499" s="120" t="s">
        <v>2033</v>
      </c>
      <c r="AD499" s="121">
        <v>2</v>
      </c>
      <c r="AF499" s="120" t="s">
        <v>528</v>
      </c>
      <c r="AH499" s="120" t="s">
        <v>147</v>
      </c>
      <c r="AI499" s="120">
        <v>21</v>
      </c>
      <c r="AM499" s="120" t="s">
        <v>110</v>
      </c>
      <c r="AN499" s="120" t="s">
        <v>1342</v>
      </c>
      <c r="AO499" s="120" t="s">
        <v>525</v>
      </c>
      <c r="AP499" s="120" t="s">
        <v>119</v>
      </c>
      <c r="AQ499" s="120" t="s">
        <v>526</v>
      </c>
      <c r="AR499" s="120">
        <v>333415</v>
      </c>
      <c r="AT499" s="120">
        <v>2</v>
      </c>
      <c r="AY499" s="120" t="s">
        <v>121</v>
      </c>
      <c r="BE499" s="120" t="s">
        <v>123</v>
      </c>
      <c r="BG499" s="120">
        <v>2</v>
      </c>
      <c r="BL499" s="120" t="s">
        <v>528</v>
      </c>
      <c r="BN499" s="120">
        <v>2</v>
      </c>
      <c r="CM499" s="120">
        <v>1</v>
      </c>
      <c r="CN499" s="120" t="s">
        <v>125</v>
      </c>
      <c r="CO499" s="120" t="s">
        <v>2034</v>
      </c>
      <c r="CP499" s="120" t="s">
        <v>2035</v>
      </c>
      <c r="CQ499" s="120" t="s">
        <v>568</v>
      </c>
      <c r="CU499" s="120" t="s">
        <v>126</v>
      </c>
      <c r="CV499" s="120" t="s">
        <v>1628</v>
      </c>
      <c r="CW499" s="120" t="s">
        <v>2036</v>
      </c>
    </row>
    <row r="500" spans="1:101" x14ac:dyDescent="0.3">
      <c r="A500" s="120" t="s">
        <v>1332</v>
      </c>
      <c r="B500" s="120" t="s">
        <v>2290</v>
      </c>
      <c r="C500" s="120" t="s">
        <v>2291</v>
      </c>
      <c r="D500" s="120" t="s">
        <v>2292</v>
      </c>
      <c r="E500" s="120" t="s">
        <v>2293</v>
      </c>
      <c r="F500" s="120" t="s">
        <v>2294</v>
      </c>
      <c r="G500" s="120" t="s">
        <v>2081</v>
      </c>
      <c r="I500" s="121">
        <v>2.06</v>
      </c>
      <c r="L500" s="120"/>
      <c r="M500" s="120" t="s">
        <v>528</v>
      </c>
      <c r="N500" s="120" t="s">
        <v>109</v>
      </c>
      <c r="O500" s="120">
        <v>100</v>
      </c>
      <c r="P500" s="120" t="s">
        <v>102</v>
      </c>
      <c r="Q500" s="120" t="s">
        <v>102</v>
      </c>
      <c r="R500" t="str">
        <f>IFERROR(VLOOKUP(S500,'[1]Effects Code'!$C:$D,2,FALSE), S500)</f>
        <v>Mortality</v>
      </c>
      <c r="S500" s="120" t="s">
        <v>184</v>
      </c>
      <c r="T500" s="120">
        <v>3</v>
      </c>
      <c r="U500" s="120" t="s">
        <v>122</v>
      </c>
      <c r="V500" s="120" t="str">
        <f t="shared" si="7"/>
        <v>Osphronemidae, 3</v>
      </c>
      <c r="W500" s="120" t="s">
        <v>526</v>
      </c>
      <c r="X500" s="120">
        <v>159005</v>
      </c>
      <c r="Y500" s="123">
        <v>2076096</v>
      </c>
      <c r="Z500" s="120">
        <v>2012</v>
      </c>
      <c r="AA500" s="120" t="s">
        <v>2295</v>
      </c>
      <c r="AB500" s="120" t="s">
        <v>2296</v>
      </c>
      <c r="AC500" s="120" t="s">
        <v>2297</v>
      </c>
      <c r="AD500" s="121">
        <v>2.06</v>
      </c>
      <c r="AF500" s="120" t="s">
        <v>528</v>
      </c>
      <c r="AI500" s="120">
        <v>811</v>
      </c>
      <c r="AM500" s="120" t="s">
        <v>110</v>
      </c>
      <c r="AN500" s="120" t="s">
        <v>1491</v>
      </c>
      <c r="AO500" s="120" t="s">
        <v>525</v>
      </c>
      <c r="AP500" s="120" t="s">
        <v>119</v>
      </c>
      <c r="AQ500" s="120" t="s">
        <v>526</v>
      </c>
      <c r="AR500" s="120">
        <v>333415</v>
      </c>
      <c r="AT500" s="120">
        <v>72</v>
      </c>
      <c r="AY500" s="120" t="s">
        <v>276</v>
      </c>
      <c r="BE500" s="120" t="s">
        <v>158</v>
      </c>
      <c r="BG500" s="120">
        <v>2.06</v>
      </c>
      <c r="BL500" s="120" t="s">
        <v>175</v>
      </c>
      <c r="BN500" s="120">
        <v>2.06</v>
      </c>
      <c r="CM500" s="120">
        <v>1</v>
      </c>
      <c r="CN500" s="120" t="s">
        <v>125</v>
      </c>
      <c r="CU500" s="120" t="s">
        <v>126</v>
      </c>
      <c r="CV500" s="120" t="s">
        <v>545</v>
      </c>
      <c r="CW500" s="120" t="s">
        <v>2085</v>
      </c>
    </row>
    <row r="501" spans="1:101" x14ac:dyDescent="0.3">
      <c r="A501" s="120" t="s">
        <v>1332</v>
      </c>
      <c r="B501" s="120" t="s">
        <v>2076</v>
      </c>
      <c r="C501" s="120" t="s">
        <v>2077</v>
      </c>
      <c r="D501" s="120" t="s">
        <v>2078</v>
      </c>
      <c r="E501" s="120" t="s">
        <v>2079</v>
      </c>
      <c r="F501" s="120" t="s">
        <v>2080</v>
      </c>
      <c r="G501" s="120" t="s">
        <v>1420</v>
      </c>
      <c r="I501" s="121">
        <v>2.08</v>
      </c>
      <c r="L501" s="120"/>
      <c r="M501" s="120" t="s">
        <v>528</v>
      </c>
      <c r="N501" s="120" t="s">
        <v>109</v>
      </c>
      <c r="O501" s="120">
        <v>100</v>
      </c>
      <c r="P501" s="120" t="s">
        <v>102</v>
      </c>
      <c r="Q501" s="120" t="s">
        <v>102</v>
      </c>
      <c r="R501" t="str">
        <f>IFERROR(VLOOKUP(S501,'[1]Effects Code'!$C:$D,2,FALSE), S501)</f>
        <v>Mortality</v>
      </c>
      <c r="S501" s="120" t="s">
        <v>184</v>
      </c>
      <c r="T501" s="120">
        <v>4</v>
      </c>
      <c r="U501" s="120" t="s">
        <v>122</v>
      </c>
      <c r="V501" s="120" t="str">
        <f t="shared" si="7"/>
        <v>Pangasiidae, 4</v>
      </c>
      <c r="W501" s="120" t="s">
        <v>526</v>
      </c>
      <c r="X501" s="120">
        <v>160541</v>
      </c>
      <c r="Y501" s="123">
        <v>2076095</v>
      </c>
      <c r="Z501" s="120">
        <v>2012</v>
      </c>
      <c r="AA501" s="120" t="s">
        <v>2082</v>
      </c>
      <c r="AB501" s="120" t="s">
        <v>2083</v>
      </c>
      <c r="AC501" s="120" t="s">
        <v>2084</v>
      </c>
      <c r="AD501" s="121">
        <v>2.08</v>
      </c>
      <c r="AF501" s="120" t="s">
        <v>528</v>
      </c>
      <c r="AI501" s="120">
        <v>31626</v>
      </c>
      <c r="AL501" s="120" t="s">
        <v>225</v>
      </c>
      <c r="AM501" s="120" t="s">
        <v>110</v>
      </c>
      <c r="AN501" s="120" t="s">
        <v>2070</v>
      </c>
      <c r="AO501" s="120" t="s">
        <v>525</v>
      </c>
      <c r="AP501" s="120" t="s">
        <v>119</v>
      </c>
      <c r="AQ501" s="120" t="s">
        <v>526</v>
      </c>
      <c r="AR501" s="120">
        <v>333415</v>
      </c>
      <c r="AT501" s="120">
        <v>96</v>
      </c>
      <c r="AY501" s="120" t="s">
        <v>276</v>
      </c>
      <c r="BE501" s="120" t="s">
        <v>158</v>
      </c>
      <c r="BG501" s="120">
        <v>2.08</v>
      </c>
      <c r="BL501" s="120" t="s">
        <v>175</v>
      </c>
      <c r="BN501" s="120">
        <v>2.08</v>
      </c>
      <c r="CM501" s="120">
        <v>1</v>
      </c>
      <c r="CN501" s="120" t="s">
        <v>125</v>
      </c>
      <c r="CU501" s="120" t="s">
        <v>126</v>
      </c>
      <c r="CV501" s="120" t="s">
        <v>545</v>
      </c>
      <c r="CW501" s="120" t="s">
        <v>2085</v>
      </c>
    </row>
    <row r="502" spans="1:101" x14ac:dyDescent="0.3">
      <c r="A502" s="120" t="s">
        <v>1332</v>
      </c>
      <c r="B502" s="120" t="s">
        <v>1430</v>
      </c>
      <c r="C502" s="120" t="s">
        <v>1431</v>
      </c>
      <c r="D502" s="120" t="s">
        <v>1432</v>
      </c>
      <c r="E502" s="120" t="s">
        <v>1433</v>
      </c>
      <c r="F502" s="120" t="s">
        <v>1434</v>
      </c>
      <c r="G502" s="120" t="s">
        <v>185</v>
      </c>
      <c r="I502" s="121">
        <v>2.1</v>
      </c>
      <c r="L502" s="120"/>
      <c r="M502" s="120" t="s">
        <v>528</v>
      </c>
      <c r="N502" s="120" t="s">
        <v>109</v>
      </c>
      <c r="O502" s="120">
        <v>100</v>
      </c>
      <c r="P502" s="120" t="s">
        <v>102</v>
      </c>
      <c r="Q502" s="120" t="s">
        <v>102</v>
      </c>
      <c r="R502" t="str">
        <f>IFERROR(VLOOKUP(S502,'[1]Effects Code'!$C:$D,2,FALSE), S502)</f>
        <v>Mortality</v>
      </c>
      <c r="S502" s="120" t="s">
        <v>184</v>
      </c>
      <c r="T502" s="120">
        <v>5</v>
      </c>
      <c r="U502" s="120" t="s">
        <v>122</v>
      </c>
      <c r="V502" s="120" t="str">
        <f t="shared" si="7"/>
        <v>Scophthalmidae, 5</v>
      </c>
      <c r="W502" s="120" t="s">
        <v>615</v>
      </c>
      <c r="X502" s="120">
        <v>159160</v>
      </c>
      <c r="Y502" s="123">
        <v>2075992</v>
      </c>
      <c r="Z502" s="120">
        <v>2012</v>
      </c>
      <c r="AA502" s="120" t="s">
        <v>1435</v>
      </c>
      <c r="AB502" s="120" t="s">
        <v>1436</v>
      </c>
      <c r="AC502" s="120" t="s">
        <v>1437</v>
      </c>
      <c r="AD502" s="121">
        <v>2.1</v>
      </c>
      <c r="AF502" s="120" t="s">
        <v>528</v>
      </c>
      <c r="AI502" s="120">
        <v>1977</v>
      </c>
      <c r="AJ502" s="120">
        <v>72</v>
      </c>
      <c r="AK502" s="120" t="s">
        <v>1438</v>
      </c>
      <c r="AL502" s="120" t="s">
        <v>148</v>
      </c>
      <c r="AM502" s="120" t="s">
        <v>110</v>
      </c>
      <c r="AN502" s="120" t="s">
        <v>1439</v>
      </c>
      <c r="AO502" s="120" t="s">
        <v>525</v>
      </c>
      <c r="AP502" s="120" t="s">
        <v>119</v>
      </c>
      <c r="AQ502" s="120" t="s">
        <v>615</v>
      </c>
      <c r="AR502" s="120">
        <v>333415</v>
      </c>
      <c r="AT502" s="120">
        <v>120</v>
      </c>
      <c r="AY502" s="120" t="s">
        <v>276</v>
      </c>
      <c r="BE502" s="120" t="s">
        <v>123</v>
      </c>
      <c r="BG502" s="120">
        <v>2.1</v>
      </c>
      <c r="BI502" s="120">
        <v>1.65</v>
      </c>
      <c r="BK502" s="120">
        <v>3.29</v>
      </c>
      <c r="BL502" s="120" t="s">
        <v>528</v>
      </c>
      <c r="BN502" s="120">
        <v>2.1</v>
      </c>
      <c r="BP502" s="120">
        <v>1.65</v>
      </c>
      <c r="BR502" s="120">
        <v>3.29</v>
      </c>
      <c r="BT502" s="120">
        <v>1.65</v>
      </c>
      <c r="BV502" s="120">
        <v>3.29</v>
      </c>
      <c r="CM502" s="120">
        <v>1</v>
      </c>
      <c r="CN502" s="120" t="s">
        <v>125</v>
      </c>
      <c r="CU502" s="120" t="s">
        <v>126</v>
      </c>
      <c r="CV502" s="120" t="s">
        <v>1344</v>
      </c>
      <c r="CW502" s="120" t="s">
        <v>1841</v>
      </c>
    </row>
    <row r="503" spans="1:101" x14ac:dyDescent="0.3">
      <c r="A503" s="120" t="s">
        <v>1332</v>
      </c>
      <c r="B503" s="120" t="s">
        <v>2062</v>
      </c>
      <c r="C503" s="120" t="s">
        <v>2063</v>
      </c>
      <c r="D503" s="120" t="s">
        <v>2064</v>
      </c>
      <c r="E503" s="120" t="s">
        <v>2065</v>
      </c>
      <c r="F503" s="120" t="s">
        <v>2066</v>
      </c>
      <c r="G503" s="120" t="s">
        <v>2298</v>
      </c>
      <c r="I503" s="120">
        <v>2.1539700000000002</v>
      </c>
      <c r="L503" s="120"/>
      <c r="M503" s="120" t="s">
        <v>528</v>
      </c>
      <c r="N503" s="120" t="s">
        <v>109</v>
      </c>
      <c r="O503" s="120">
        <v>63</v>
      </c>
      <c r="P503" s="120" t="s">
        <v>102</v>
      </c>
      <c r="Q503" s="120" t="s">
        <v>102</v>
      </c>
      <c r="R503" t="str">
        <f>IFERROR(VLOOKUP(S503,'[1]Effects Code'!$C:$D,2,FALSE), S503)</f>
        <v>Mortality</v>
      </c>
      <c r="S503" s="120" t="s">
        <v>184</v>
      </c>
      <c r="T503" s="120">
        <v>4</v>
      </c>
      <c r="U503" s="120" t="s">
        <v>122</v>
      </c>
      <c r="V503" s="120" t="str">
        <f t="shared" si="7"/>
        <v>Siluridae, 4</v>
      </c>
      <c r="W503" s="120" t="s">
        <v>526</v>
      </c>
      <c r="X503" s="120">
        <v>88377</v>
      </c>
      <c r="Y503" s="123">
        <v>1256804</v>
      </c>
      <c r="Z503" s="120">
        <v>2006</v>
      </c>
      <c r="AA503" s="120" t="s">
        <v>2067</v>
      </c>
      <c r="AB503" s="120" t="s">
        <v>2068</v>
      </c>
      <c r="AC503" s="120" t="s">
        <v>2069</v>
      </c>
      <c r="AD503" s="120">
        <v>2.1539700000000002</v>
      </c>
      <c r="AF503" s="120" t="s">
        <v>528</v>
      </c>
      <c r="AH503" s="120" t="s">
        <v>1351</v>
      </c>
      <c r="AI503" s="120">
        <v>2231</v>
      </c>
      <c r="AL503" s="120" t="s">
        <v>1516</v>
      </c>
      <c r="AM503" s="120" t="s">
        <v>110</v>
      </c>
      <c r="AN503" s="120" t="s">
        <v>2070</v>
      </c>
      <c r="AO503" s="120" t="s">
        <v>525</v>
      </c>
      <c r="AP503" s="120" t="s">
        <v>119</v>
      </c>
      <c r="AQ503" s="120" t="s">
        <v>526</v>
      </c>
      <c r="AR503" s="120">
        <v>333415</v>
      </c>
      <c r="AT503" s="120">
        <v>96</v>
      </c>
      <c r="AY503" s="120" t="s">
        <v>276</v>
      </c>
      <c r="BE503" s="120" t="s">
        <v>123</v>
      </c>
      <c r="BG503" s="120">
        <v>3.419</v>
      </c>
      <c r="BL503" s="120" t="s">
        <v>528</v>
      </c>
      <c r="BN503" s="120">
        <v>2.1539700000000002</v>
      </c>
      <c r="CM503" s="120">
        <v>7</v>
      </c>
      <c r="CN503" s="120" t="s">
        <v>125</v>
      </c>
      <c r="CO503" s="120" t="s">
        <v>2071</v>
      </c>
      <c r="CP503" s="120" t="s">
        <v>2072</v>
      </c>
      <c r="CQ503" s="120" t="s">
        <v>568</v>
      </c>
      <c r="CU503" s="120" t="s">
        <v>126</v>
      </c>
      <c r="CV503" s="120" t="s">
        <v>545</v>
      </c>
      <c r="CW503" s="120" t="s">
        <v>2299</v>
      </c>
    </row>
    <row r="504" spans="1:101" x14ac:dyDescent="0.3">
      <c r="A504" s="120" t="s">
        <v>1332</v>
      </c>
      <c r="B504" s="120" t="s">
        <v>1367</v>
      </c>
      <c r="C504" s="120" t="s">
        <v>1395</v>
      </c>
      <c r="D504" s="120" t="s">
        <v>2053</v>
      </c>
      <c r="E504" s="120" t="s">
        <v>2054</v>
      </c>
      <c r="F504" s="120" t="s">
        <v>2055</v>
      </c>
      <c r="G504" s="120" t="s">
        <v>185</v>
      </c>
      <c r="I504" s="121">
        <v>2.19</v>
      </c>
      <c r="M504" s="120" t="s">
        <v>528</v>
      </c>
      <c r="N504" s="120" t="s">
        <v>109</v>
      </c>
      <c r="O504" s="120">
        <v>92</v>
      </c>
      <c r="P504" s="120" t="s">
        <v>102</v>
      </c>
      <c r="Q504" s="120" t="s">
        <v>102</v>
      </c>
      <c r="R504" t="str">
        <f>IFERROR(VLOOKUP(S504,'[1]Effects Code'!$C:$D,2,FALSE), S504)</f>
        <v>Mortality</v>
      </c>
      <c r="S504" s="120" t="s">
        <v>184</v>
      </c>
      <c r="T504" s="120">
        <v>1</v>
      </c>
      <c r="U504" s="120" t="s">
        <v>122</v>
      </c>
      <c r="V504" s="120" t="str">
        <f t="shared" si="7"/>
        <v>Salmonidae, 1</v>
      </c>
      <c r="W504" s="120" t="s">
        <v>526</v>
      </c>
      <c r="X504" s="120">
        <v>6797</v>
      </c>
      <c r="Y504" s="123">
        <v>1090115</v>
      </c>
      <c r="Z504" s="120">
        <v>1986</v>
      </c>
      <c r="AA504" s="120" t="s">
        <v>1728</v>
      </c>
      <c r="AB504" s="120" t="s">
        <v>1729</v>
      </c>
      <c r="AC504" s="120" t="s">
        <v>1730</v>
      </c>
      <c r="AD504" s="121">
        <v>2.19</v>
      </c>
      <c r="AE504" s="121"/>
      <c r="AF504" s="120" t="s">
        <v>528</v>
      </c>
      <c r="AH504" s="120" t="s">
        <v>397</v>
      </c>
      <c r="AI504" s="120">
        <v>82</v>
      </c>
      <c r="AM504" s="120" t="s">
        <v>110</v>
      </c>
      <c r="AN504" s="120" t="s">
        <v>1377</v>
      </c>
      <c r="AO504" s="120" t="s">
        <v>525</v>
      </c>
      <c r="AP504" s="120" t="s">
        <v>119</v>
      </c>
      <c r="AQ504" s="120" t="s">
        <v>526</v>
      </c>
      <c r="AR504" s="120">
        <v>333415</v>
      </c>
      <c r="AT504" s="120">
        <v>24</v>
      </c>
      <c r="AY504" s="120" t="s">
        <v>276</v>
      </c>
      <c r="BE504" s="120" t="s">
        <v>158</v>
      </c>
      <c r="BG504" s="120">
        <v>2190</v>
      </c>
      <c r="BI504" s="120">
        <v>1570</v>
      </c>
      <c r="BK504" s="120">
        <v>3300</v>
      </c>
      <c r="BL504" s="120" t="s">
        <v>1731</v>
      </c>
      <c r="BN504" s="120">
        <v>2190</v>
      </c>
      <c r="BP504" s="120">
        <v>1570</v>
      </c>
      <c r="BR504" s="120">
        <v>3300</v>
      </c>
      <c r="BT504" s="121">
        <v>1.57</v>
      </c>
      <c r="BV504" s="121">
        <v>3.3</v>
      </c>
      <c r="CD504" s="121"/>
      <c r="CN504" s="120" t="s">
        <v>187</v>
      </c>
      <c r="CO504" s="120">
        <v>7.4</v>
      </c>
      <c r="CP504" s="120">
        <v>162</v>
      </c>
      <c r="CQ504" s="120" t="s">
        <v>568</v>
      </c>
      <c r="CU504" s="120" t="s">
        <v>126</v>
      </c>
      <c r="CV504" s="120" t="s">
        <v>545</v>
      </c>
      <c r="CW504" s="120" t="s">
        <v>2056</v>
      </c>
    </row>
    <row r="505" spans="1:101" x14ac:dyDescent="0.3">
      <c r="A505" s="120" t="s">
        <v>1332</v>
      </c>
      <c r="B505" s="120" t="s">
        <v>1333</v>
      </c>
      <c r="C505" s="120" t="s">
        <v>1967</v>
      </c>
      <c r="D505" s="120" t="s">
        <v>1968</v>
      </c>
      <c r="E505" s="120" t="s">
        <v>1969</v>
      </c>
      <c r="F505" s="120" t="s">
        <v>1970</v>
      </c>
      <c r="G505" s="120" t="s">
        <v>108</v>
      </c>
      <c r="I505" s="121">
        <v>2.2122000000000002</v>
      </c>
      <c r="L505" s="120"/>
      <c r="M505" s="120" t="s">
        <v>528</v>
      </c>
      <c r="N505" s="120" t="s">
        <v>109</v>
      </c>
      <c r="O505" s="120">
        <v>60</v>
      </c>
      <c r="P505" s="120" t="s">
        <v>102</v>
      </c>
      <c r="Q505" s="120" t="s">
        <v>102</v>
      </c>
      <c r="R505" t="str">
        <f>IFERROR(VLOOKUP(S505,'[1]Effects Code'!$C:$D,2,FALSE), S505)</f>
        <v>Mortality</v>
      </c>
      <c r="S505" s="120" t="s">
        <v>184</v>
      </c>
      <c r="T505" s="120">
        <v>3</v>
      </c>
      <c r="U505" s="120" t="s">
        <v>122</v>
      </c>
      <c r="V505" s="120" t="str">
        <f t="shared" si="7"/>
        <v>Cyprinidae, 3</v>
      </c>
      <c r="W505" s="120" t="s">
        <v>526</v>
      </c>
      <c r="X505" s="120">
        <v>160916</v>
      </c>
      <c r="Y505" s="123">
        <v>2076894</v>
      </c>
      <c r="Z505" s="120">
        <v>2012</v>
      </c>
      <c r="AA505" s="120" t="s">
        <v>1971</v>
      </c>
      <c r="AB505" s="120" t="s">
        <v>1972</v>
      </c>
      <c r="AC505" s="120" t="s">
        <v>1973</v>
      </c>
      <c r="AD505" s="121">
        <v>2.2122000000000002</v>
      </c>
      <c r="AF505" s="120" t="s">
        <v>528</v>
      </c>
      <c r="AH505" s="120" t="s">
        <v>397</v>
      </c>
      <c r="AI505" s="120">
        <v>32018</v>
      </c>
      <c r="AL505" s="120" t="s">
        <v>1516</v>
      </c>
      <c r="AM505" s="120" t="s">
        <v>110</v>
      </c>
      <c r="AN505" s="120" t="s">
        <v>1342</v>
      </c>
      <c r="AO505" s="120" t="s">
        <v>525</v>
      </c>
      <c r="AP505" s="120" t="s">
        <v>119</v>
      </c>
      <c r="AQ505" s="120" t="s">
        <v>526</v>
      </c>
      <c r="AR505" s="120">
        <v>333415</v>
      </c>
      <c r="AT505" s="120">
        <v>72</v>
      </c>
      <c r="AY505" s="120" t="s">
        <v>276</v>
      </c>
      <c r="BE505" s="120" t="s">
        <v>123</v>
      </c>
      <c r="BG505" s="120">
        <v>3.6869999999999998</v>
      </c>
      <c r="BL505" s="120" t="s">
        <v>528</v>
      </c>
      <c r="BN505" s="120">
        <v>2.2122000000000002</v>
      </c>
      <c r="CM505" s="120">
        <v>1</v>
      </c>
      <c r="CN505" s="120" t="s">
        <v>125</v>
      </c>
      <c r="CO505" s="120" t="s">
        <v>1974</v>
      </c>
      <c r="CP505" s="120" t="s">
        <v>1975</v>
      </c>
      <c r="CQ505" s="120" t="s">
        <v>568</v>
      </c>
      <c r="CU505" s="120" t="s">
        <v>126</v>
      </c>
      <c r="CV505" s="120" t="s">
        <v>1344</v>
      </c>
      <c r="CW505" s="120" t="s">
        <v>1976</v>
      </c>
    </row>
    <row r="506" spans="1:101" x14ac:dyDescent="0.3">
      <c r="A506" s="120" t="s">
        <v>1332</v>
      </c>
      <c r="B506" s="120" t="s">
        <v>1367</v>
      </c>
      <c r="C506" s="120" t="s">
        <v>1368</v>
      </c>
      <c r="D506" s="120" t="s">
        <v>1457</v>
      </c>
      <c r="E506" s="120" t="s">
        <v>1458</v>
      </c>
      <c r="F506" s="120" t="s">
        <v>1459</v>
      </c>
      <c r="G506" s="120" t="s">
        <v>185</v>
      </c>
      <c r="I506" s="121">
        <v>2.2200000000000002</v>
      </c>
      <c r="M506" s="120" t="s">
        <v>528</v>
      </c>
      <c r="N506" s="120" t="s">
        <v>109</v>
      </c>
      <c r="O506" s="120">
        <v>60</v>
      </c>
      <c r="P506" s="120" t="s">
        <v>102</v>
      </c>
      <c r="Q506" s="120" t="s">
        <v>102</v>
      </c>
      <c r="R506" t="str">
        <f>IFERROR(VLOOKUP(S506,'[1]Effects Code'!$C:$D,2,FALSE), S506)</f>
        <v>Mortality</v>
      </c>
      <c r="S506" s="120" t="s">
        <v>184</v>
      </c>
      <c r="T506" s="120">
        <v>2</v>
      </c>
      <c r="U506" s="120" t="s">
        <v>122</v>
      </c>
      <c r="V506" s="120" t="str">
        <f t="shared" si="7"/>
        <v>Salmonidae, 2</v>
      </c>
      <c r="W506" s="120" t="s">
        <v>526</v>
      </c>
      <c r="X506" s="120">
        <v>153572</v>
      </c>
      <c r="Y506" s="123">
        <v>1338421</v>
      </c>
      <c r="Z506" s="120">
        <v>2011</v>
      </c>
      <c r="AA506" s="120" t="s">
        <v>1783</v>
      </c>
      <c r="AB506" s="120" t="s">
        <v>1784</v>
      </c>
      <c r="AC506" s="120" t="s">
        <v>1785</v>
      </c>
      <c r="AD506" s="121">
        <v>2.2200000000000002</v>
      </c>
      <c r="AE506" s="121"/>
      <c r="AF506" s="120" t="s">
        <v>528</v>
      </c>
      <c r="AH506" s="120" t="s">
        <v>323</v>
      </c>
      <c r="AI506" s="120">
        <v>4</v>
      </c>
      <c r="AL506" s="120" t="s">
        <v>1786</v>
      </c>
      <c r="AM506" s="120" t="s">
        <v>110</v>
      </c>
      <c r="AN506" s="120" t="s">
        <v>1377</v>
      </c>
      <c r="AO506" s="120" t="s">
        <v>525</v>
      </c>
      <c r="AP506" s="120" t="s">
        <v>119</v>
      </c>
      <c r="AQ506" s="120" t="s">
        <v>526</v>
      </c>
      <c r="AR506" s="120">
        <v>333415</v>
      </c>
      <c r="AT506" s="120">
        <v>48</v>
      </c>
      <c r="AY506" s="120" t="s">
        <v>276</v>
      </c>
      <c r="BE506" s="120" t="s">
        <v>158</v>
      </c>
      <c r="BG506" s="120">
        <v>2.2200000000000002</v>
      </c>
      <c r="BI506" s="120">
        <v>1.93</v>
      </c>
      <c r="BK506" s="120">
        <v>2.52</v>
      </c>
      <c r="BL506" s="120" t="s">
        <v>1787</v>
      </c>
      <c r="BN506" s="121">
        <v>2.2200000000000002</v>
      </c>
      <c r="BP506" s="120">
        <v>1.93</v>
      </c>
      <c r="BR506" s="120">
        <v>2.52</v>
      </c>
      <c r="BT506" s="120">
        <v>1.93</v>
      </c>
      <c r="BV506" s="120">
        <v>2.52</v>
      </c>
      <c r="CD506" s="121"/>
      <c r="CM506" s="120">
        <v>5</v>
      </c>
      <c r="CN506" s="120" t="s">
        <v>125</v>
      </c>
      <c r="CO506" s="120">
        <v>7.4</v>
      </c>
      <c r="CP506" s="120">
        <v>150</v>
      </c>
      <c r="CQ506" s="120" t="s">
        <v>568</v>
      </c>
      <c r="CU506" s="120" t="s">
        <v>126</v>
      </c>
      <c r="CV506" s="120" t="s">
        <v>1344</v>
      </c>
      <c r="CW506" s="120" t="s">
        <v>2212</v>
      </c>
    </row>
    <row r="507" spans="1:101" x14ac:dyDescent="0.3">
      <c r="A507" s="120" t="s">
        <v>1332</v>
      </c>
      <c r="B507" s="120" t="s">
        <v>2076</v>
      </c>
      <c r="C507" s="120" t="s">
        <v>2077</v>
      </c>
      <c r="D507" s="120" t="s">
        <v>2078</v>
      </c>
      <c r="E507" s="120" t="s">
        <v>2079</v>
      </c>
      <c r="F507" s="120" t="s">
        <v>2080</v>
      </c>
      <c r="G507" s="120" t="s">
        <v>2266</v>
      </c>
      <c r="I507" s="121">
        <v>2.25</v>
      </c>
      <c r="L507" s="120"/>
      <c r="M507" s="120" t="s">
        <v>528</v>
      </c>
      <c r="N507" s="120" t="s">
        <v>109</v>
      </c>
      <c r="O507" s="120">
        <v>100</v>
      </c>
      <c r="P507" s="120" t="s">
        <v>102</v>
      </c>
      <c r="Q507" s="120" t="s">
        <v>102</v>
      </c>
      <c r="R507" t="str">
        <f>IFERROR(VLOOKUP(S507,'[1]Effects Code'!$C:$D,2,FALSE), S507)</f>
        <v>Mortality</v>
      </c>
      <c r="S507" s="120" t="s">
        <v>184</v>
      </c>
      <c r="T507" s="120">
        <v>4</v>
      </c>
      <c r="U507" s="120" t="s">
        <v>122</v>
      </c>
      <c r="V507" s="120" t="str">
        <f t="shared" si="7"/>
        <v>Pangasiidae, 4</v>
      </c>
      <c r="W507" s="120" t="s">
        <v>526</v>
      </c>
      <c r="X507" s="120">
        <v>160541</v>
      </c>
      <c r="Y507" s="123">
        <v>2076095</v>
      </c>
      <c r="Z507" s="120">
        <v>2012</v>
      </c>
      <c r="AA507" s="120" t="s">
        <v>2082</v>
      </c>
      <c r="AB507" s="120" t="s">
        <v>2083</v>
      </c>
      <c r="AC507" s="120" t="s">
        <v>2084</v>
      </c>
      <c r="AD507" s="121">
        <v>2.25</v>
      </c>
      <c r="AF507" s="120" t="s">
        <v>528</v>
      </c>
      <c r="AI507" s="120">
        <v>31626</v>
      </c>
      <c r="AL507" s="120" t="s">
        <v>225</v>
      </c>
      <c r="AM507" s="120" t="s">
        <v>110</v>
      </c>
      <c r="AN507" s="120" t="s">
        <v>2070</v>
      </c>
      <c r="AO507" s="120" t="s">
        <v>525</v>
      </c>
      <c r="AP507" s="120" t="s">
        <v>119</v>
      </c>
      <c r="AQ507" s="120" t="s">
        <v>526</v>
      </c>
      <c r="AR507" s="120">
        <v>333415</v>
      </c>
      <c r="AT507" s="120">
        <v>96</v>
      </c>
      <c r="AY507" s="120" t="s">
        <v>276</v>
      </c>
      <c r="BE507" s="120" t="s">
        <v>158</v>
      </c>
      <c r="BG507" s="120">
        <v>2.25</v>
      </c>
      <c r="BL507" s="120" t="s">
        <v>175</v>
      </c>
      <c r="BN507" s="120">
        <v>2.25</v>
      </c>
      <c r="CM507" s="120">
        <v>1</v>
      </c>
      <c r="CN507" s="120" t="s">
        <v>125</v>
      </c>
      <c r="CU507" s="120" t="s">
        <v>126</v>
      </c>
      <c r="CV507" s="120" t="s">
        <v>545</v>
      </c>
      <c r="CW507" s="120" t="s">
        <v>2085</v>
      </c>
    </row>
    <row r="508" spans="1:101" x14ac:dyDescent="0.3">
      <c r="A508" s="120" t="s">
        <v>1332</v>
      </c>
      <c r="B508" s="120" t="s">
        <v>2300</v>
      </c>
      <c r="C508" s="120" t="s">
        <v>2301</v>
      </c>
      <c r="D508" s="120" t="s">
        <v>2302</v>
      </c>
      <c r="E508" s="120" t="s">
        <v>2303</v>
      </c>
      <c r="F508" s="120" t="s">
        <v>2304</v>
      </c>
      <c r="G508" s="120" t="s">
        <v>274</v>
      </c>
      <c r="I508" s="121">
        <v>2.27</v>
      </c>
      <c r="M508" s="120" t="s">
        <v>528</v>
      </c>
      <c r="N508" s="120" t="s">
        <v>109</v>
      </c>
      <c r="O508" s="120">
        <v>100</v>
      </c>
      <c r="P508" s="120" t="s">
        <v>102</v>
      </c>
      <c r="Q508" s="120" t="s">
        <v>102</v>
      </c>
      <c r="R508" t="str">
        <f>IFERROR(VLOOKUP(S508,'[1]Effects Code'!$C:$D,2,FALSE), S508)</f>
        <v>Mortality</v>
      </c>
      <c r="S508" s="120" t="s">
        <v>184</v>
      </c>
      <c r="T508" s="120">
        <v>4</v>
      </c>
      <c r="U508" s="120" t="s">
        <v>122</v>
      </c>
      <c r="V508" s="120" t="str">
        <f t="shared" si="7"/>
        <v>Heteropneustidae, 4</v>
      </c>
      <c r="W508" s="120" t="s">
        <v>526</v>
      </c>
      <c r="X508" s="120">
        <v>7375</v>
      </c>
      <c r="Y508" s="123">
        <v>1255263</v>
      </c>
      <c r="Z508" s="120">
        <v>1979</v>
      </c>
      <c r="AA508" s="120" t="s">
        <v>2305</v>
      </c>
      <c r="AB508" s="120" t="s">
        <v>2306</v>
      </c>
      <c r="AC508" s="120" t="s">
        <v>2307</v>
      </c>
      <c r="AD508" s="121">
        <v>2.27</v>
      </c>
      <c r="AE508" s="121"/>
      <c r="AF508" s="120" t="s">
        <v>528</v>
      </c>
      <c r="AI508" s="120">
        <v>352</v>
      </c>
      <c r="AM508" s="120" t="s">
        <v>110</v>
      </c>
      <c r="AN508" s="120" t="s">
        <v>2070</v>
      </c>
      <c r="AO508" s="120" t="s">
        <v>525</v>
      </c>
      <c r="AP508" s="120" t="s">
        <v>119</v>
      </c>
      <c r="AQ508" s="120" t="s">
        <v>526</v>
      </c>
      <c r="AR508" s="120">
        <v>333415</v>
      </c>
      <c r="AT508" s="120">
        <v>96</v>
      </c>
      <c r="AY508" s="120" t="s">
        <v>276</v>
      </c>
      <c r="BE508" s="120" t="s">
        <v>123</v>
      </c>
      <c r="BG508" s="120">
        <v>2.27</v>
      </c>
      <c r="BL508" s="120" t="s">
        <v>528</v>
      </c>
      <c r="BN508" s="120">
        <v>2.27</v>
      </c>
      <c r="BT508" s="121"/>
      <c r="BV508" s="121"/>
      <c r="CD508" s="121"/>
      <c r="CM508" s="120">
        <v>1</v>
      </c>
      <c r="CN508" s="120" t="s">
        <v>125</v>
      </c>
      <c r="CO508" s="120" t="s">
        <v>2308</v>
      </c>
      <c r="CU508" s="120" t="s">
        <v>126</v>
      </c>
      <c r="CV508" s="120" t="s">
        <v>187</v>
      </c>
      <c r="CW508" s="120" t="s">
        <v>2309</v>
      </c>
    </row>
    <row r="509" spans="1:101" x14ac:dyDescent="0.3">
      <c r="A509" s="120" t="s">
        <v>1332</v>
      </c>
      <c r="B509" s="120" t="s">
        <v>2300</v>
      </c>
      <c r="C509" s="120" t="s">
        <v>2301</v>
      </c>
      <c r="D509" s="120" t="s">
        <v>2302</v>
      </c>
      <c r="E509" s="120" t="s">
        <v>2303</v>
      </c>
      <c r="F509" s="120" t="s">
        <v>2304</v>
      </c>
      <c r="G509" s="120" t="s">
        <v>185</v>
      </c>
      <c r="I509" s="121">
        <v>2.27</v>
      </c>
      <c r="M509" s="120" t="s">
        <v>528</v>
      </c>
      <c r="N509" s="120" t="s">
        <v>109</v>
      </c>
      <c r="O509" s="120">
        <v>100</v>
      </c>
      <c r="P509" s="120" t="s">
        <v>102</v>
      </c>
      <c r="Q509" s="120" t="s">
        <v>102</v>
      </c>
      <c r="R509" t="str">
        <f>IFERROR(VLOOKUP(S509,'[1]Effects Code'!$C:$D,2,FALSE), S509)</f>
        <v>Mortality</v>
      </c>
      <c r="S509" s="120" t="s">
        <v>184</v>
      </c>
      <c r="T509" s="120">
        <v>4</v>
      </c>
      <c r="U509" s="120" t="s">
        <v>122</v>
      </c>
      <c r="V509" s="120" t="str">
        <f t="shared" si="7"/>
        <v>Heteropneustidae, 4</v>
      </c>
      <c r="W509" s="120" t="s">
        <v>526</v>
      </c>
      <c r="X509" s="120">
        <v>15179</v>
      </c>
      <c r="Y509" s="123">
        <v>1175082</v>
      </c>
      <c r="Z509" s="120">
        <v>1982</v>
      </c>
      <c r="AA509" s="120" t="s">
        <v>2310</v>
      </c>
      <c r="AB509" s="120" t="s">
        <v>2311</v>
      </c>
      <c r="AC509" s="120" t="s">
        <v>2312</v>
      </c>
      <c r="AD509" s="121">
        <v>2.27</v>
      </c>
      <c r="AE509" s="121"/>
      <c r="AF509" s="120" t="s">
        <v>528</v>
      </c>
      <c r="AI509" s="120">
        <v>352</v>
      </c>
      <c r="AM509" s="120" t="s">
        <v>110</v>
      </c>
      <c r="AN509" s="120" t="s">
        <v>2070</v>
      </c>
      <c r="AO509" s="120" t="s">
        <v>525</v>
      </c>
      <c r="AP509" s="120" t="s">
        <v>119</v>
      </c>
      <c r="AQ509" s="120" t="s">
        <v>526</v>
      </c>
      <c r="AR509" s="120">
        <v>333415</v>
      </c>
      <c r="AT509" s="120">
        <v>96</v>
      </c>
      <c r="AY509" s="120" t="s">
        <v>276</v>
      </c>
      <c r="BE509" s="120" t="s">
        <v>123</v>
      </c>
      <c r="BG509" s="120">
        <v>2270</v>
      </c>
      <c r="BL509" s="120" t="s">
        <v>544</v>
      </c>
      <c r="BN509" s="120">
        <v>2270</v>
      </c>
      <c r="BT509" s="121"/>
      <c r="BV509" s="121"/>
      <c r="CD509" s="121"/>
      <c r="CN509" s="120" t="s">
        <v>125</v>
      </c>
      <c r="CO509" s="120">
        <v>7.2</v>
      </c>
      <c r="CU509" s="120" t="s">
        <v>126</v>
      </c>
      <c r="CV509" s="120" t="s">
        <v>545</v>
      </c>
      <c r="CW509" s="120" t="s">
        <v>2313</v>
      </c>
    </row>
    <row r="510" spans="1:101" x14ac:dyDescent="0.3">
      <c r="A510" s="120" t="s">
        <v>1332</v>
      </c>
      <c r="B510" s="120" t="s">
        <v>1333</v>
      </c>
      <c r="C510" s="120" t="s">
        <v>1334</v>
      </c>
      <c r="D510" s="120" t="s">
        <v>1335</v>
      </c>
      <c r="E510" s="120" t="s">
        <v>1336</v>
      </c>
      <c r="F510" s="120" t="s">
        <v>1337</v>
      </c>
      <c r="G510" s="120" t="s">
        <v>185</v>
      </c>
      <c r="I510" s="121">
        <v>2.2999999999999998</v>
      </c>
      <c r="L510" s="120"/>
      <c r="M510" s="120" t="s">
        <v>528</v>
      </c>
      <c r="N510" s="120" t="s">
        <v>109</v>
      </c>
      <c r="O510" s="120">
        <v>100</v>
      </c>
      <c r="P510" s="120" t="s">
        <v>102</v>
      </c>
      <c r="Q510" s="120" t="s">
        <v>102</v>
      </c>
      <c r="R510" t="str">
        <f>IFERROR(VLOOKUP(S510,'[1]Effects Code'!$C:$D,2,FALSE), S510)</f>
        <v>Mortality</v>
      </c>
      <c r="S510" s="120" t="s">
        <v>184</v>
      </c>
      <c r="T510" s="120">
        <v>4</v>
      </c>
      <c r="U510" s="120" t="s">
        <v>122</v>
      </c>
      <c r="V510" s="120" t="str">
        <f t="shared" si="7"/>
        <v>Cyprinidae, 4</v>
      </c>
      <c r="W510" s="120" t="s">
        <v>526</v>
      </c>
      <c r="X510" s="120">
        <v>7598</v>
      </c>
      <c r="Y510" s="123">
        <v>2076189</v>
      </c>
      <c r="Z510" s="120">
        <v>1990</v>
      </c>
      <c r="AA510" s="120" t="s">
        <v>2314</v>
      </c>
      <c r="AB510" s="120" t="s">
        <v>2315</v>
      </c>
      <c r="AC510" s="120" t="s">
        <v>2316</v>
      </c>
      <c r="AD510" s="121">
        <v>2.2999999999999998</v>
      </c>
      <c r="AF510" s="120" t="s">
        <v>528</v>
      </c>
      <c r="AH510" s="120" t="s">
        <v>147</v>
      </c>
      <c r="AI510" s="120">
        <v>21</v>
      </c>
      <c r="AL510" s="120" t="s">
        <v>1516</v>
      </c>
      <c r="AM510" s="120" t="s">
        <v>110</v>
      </c>
      <c r="AN510" s="120" t="s">
        <v>1342</v>
      </c>
      <c r="AO510" s="120" t="s">
        <v>525</v>
      </c>
      <c r="AP510" s="120" t="s">
        <v>119</v>
      </c>
      <c r="AQ510" s="120" t="s">
        <v>526</v>
      </c>
      <c r="AR510" s="120">
        <v>333415</v>
      </c>
      <c r="AT510" s="120">
        <v>4</v>
      </c>
      <c r="AY510" s="120" t="s">
        <v>122</v>
      </c>
      <c r="BE510" s="120" t="s">
        <v>158</v>
      </c>
      <c r="BG510" s="120">
        <v>2.2999999999999998</v>
      </c>
      <c r="BI510" s="120">
        <v>2.1</v>
      </c>
      <c r="BK510" s="120">
        <v>2.6</v>
      </c>
      <c r="BL510" s="120" t="s">
        <v>1787</v>
      </c>
      <c r="BN510" s="120">
        <v>2.2999999999999998</v>
      </c>
      <c r="BP510" s="120">
        <v>2.1</v>
      </c>
      <c r="BR510" s="120">
        <v>2.6</v>
      </c>
      <c r="BT510" s="120">
        <v>2.1</v>
      </c>
      <c r="BV510" s="120">
        <v>2.6</v>
      </c>
      <c r="CM510" s="120">
        <v>1</v>
      </c>
      <c r="CN510" s="120" t="s">
        <v>125</v>
      </c>
      <c r="CO510" s="120" t="s">
        <v>2317</v>
      </c>
      <c r="CP510" s="120" t="s">
        <v>2318</v>
      </c>
      <c r="CQ510" s="120" t="s">
        <v>528</v>
      </c>
      <c r="CU510" s="120" t="s">
        <v>126</v>
      </c>
      <c r="CV510" s="120" t="s">
        <v>1344</v>
      </c>
      <c r="CW510" s="120" t="s">
        <v>2319</v>
      </c>
    </row>
    <row r="511" spans="1:101" x14ac:dyDescent="0.3">
      <c r="A511" s="120" t="s">
        <v>1332</v>
      </c>
      <c r="B511" s="120" t="s">
        <v>2203</v>
      </c>
      <c r="C511" s="120" t="s">
        <v>2204</v>
      </c>
      <c r="D511" s="120" t="s">
        <v>2205</v>
      </c>
      <c r="E511" s="120" t="s">
        <v>2206</v>
      </c>
      <c r="F511" s="120" t="s">
        <v>2207</v>
      </c>
      <c r="G511" s="120" t="s">
        <v>185</v>
      </c>
      <c r="I511" s="121">
        <v>2.3231999999999999</v>
      </c>
      <c r="M511" s="120" t="s">
        <v>528</v>
      </c>
      <c r="N511" s="120" t="s">
        <v>109</v>
      </c>
      <c r="O511" s="120">
        <v>96</v>
      </c>
      <c r="P511" s="120" t="s">
        <v>102</v>
      </c>
      <c r="Q511" s="120" t="s">
        <v>102</v>
      </c>
      <c r="R511" t="str">
        <f>IFERROR(VLOOKUP(S511,'[1]Effects Code'!$C:$D,2,FALSE), S511)</f>
        <v>Survival</v>
      </c>
      <c r="S511" s="120" t="s">
        <v>233</v>
      </c>
      <c r="T511" s="120">
        <v>2</v>
      </c>
      <c r="U511" s="120" t="s">
        <v>122</v>
      </c>
      <c r="V511" s="120" t="str">
        <f t="shared" si="7"/>
        <v>Atherinidae, 2</v>
      </c>
      <c r="W511" s="120" t="s">
        <v>615</v>
      </c>
      <c r="X511" s="120">
        <v>73146</v>
      </c>
      <c r="Y511" s="123">
        <v>1240472</v>
      </c>
      <c r="Z511" s="120">
        <v>1988</v>
      </c>
      <c r="AA511" s="120" t="s">
        <v>2208</v>
      </c>
      <c r="AB511" s="120" t="s">
        <v>2209</v>
      </c>
      <c r="AC511" s="120" t="s">
        <v>2210</v>
      </c>
      <c r="AD511" s="121">
        <v>2.3231999999999999</v>
      </c>
      <c r="AE511" s="121"/>
      <c r="AF511" s="120" t="s">
        <v>528</v>
      </c>
      <c r="AH511" s="120" t="s">
        <v>397</v>
      </c>
      <c r="AI511" s="120">
        <v>341</v>
      </c>
      <c r="AJ511" s="120">
        <v>9</v>
      </c>
      <c r="AK511" s="120" t="s">
        <v>122</v>
      </c>
      <c r="AL511" s="120" t="s">
        <v>141</v>
      </c>
      <c r="AM511" s="120" t="s">
        <v>110</v>
      </c>
      <c r="AN511" s="120" t="s">
        <v>1655</v>
      </c>
      <c r="AO511" s="120" t="s">
        <v>525</v>
      </c>
      <c r="AP511" s="120" t="s">
        <v>119</v>
      </c>
      <c r="AQ511" s="120" t="s">
        <v>615</v>
      </c>
      <c r="AR511" s="120">
        <v>333415</v>
      </c>
      <c r="AT511" s="120">
        <v>48</v>
      </c>
      <c r="AY511" s="120" t="s">
        <v>276</v>
      </c>
      <c r="BE511" s="120" t="s">
        <v>123</v>
      </c>
      <c r="BG511" s="120">
        <v>2420</v>
      </c>
      <c r="BI511" s="120">
        <v>2110</v>
      </c>
      <c r="BK511" s="120">
        <v>2770</v>
      </c>
      <c r="BL511" s="120" t="s">
        <v>544</v>
      </c>
      <c r="BN511" s="120">
        <v>2323.1999999999998</v>
      </c>
      <c r="BP511" s="120">
        <v>2025.6</v>
      </c>
      <c r="BR511" s="120">
        <v>2659.2</v>
      </c>
      <c r="BT511" s="121">
        <v>2.0255999999999998</v>
      </c>
      <c r="BV511" s="121">
        <v>2.6591999999999998</v>
      </c>
      <c r="CD511" s="121"/>
      <c r="CN511" s="120" t="s">
        <v>125</v>
      </c>
      <c r="CO511" s="120">
        <v>7.6</v>
      </c>
      <c r="CU511" s="120" t="s">
        <v>126</v>
      </c>
      <c r="CV511" s="120" t="s">
        <v>1344</v>
      </c>
      <c r="CW511" s="120" t="s">
        <v>2211</v>
      </c>
    </row>
    <row r="512" spans="1:101" x14ac:dyDescent="0.3">
      <c r="A512" s="120" t="s">
        <v>1332</v>
      </c>
      <c r="B512" s="120" t="s">
        <v>2300</v>
      </c>
      <c r="C512" s="120" t="s">
        <v>2301</v>
      </c>
      <c r="D512" s="120" t="s">
        <v>2302</v>
      </c>
      <c r="E512" s="120" t="s">
        <v>2303</v>
      </c>
      <c r="F512" s="120" t="s">
        <v>2304</v>
      </c>
      <c r="G512" s="120" t="s">
        <v>185</v>
      </c>
      <c r="I512" s="121">
        <v>2.39</v>
      </c>
      <c r="M512" s="120" t="s">
        <v>528</v>
      </c>
      <c r="N512" s="120" t="s">
        <v>109</v>
      </c>
      <c r="O512" s="120">
        <v>100</v>
      </c>
      <c r="P512" s="120" t="s">
        <v>102</v>
      </c>
      <c r="Q512" s="120" t="s">
        <v>102</v>
      </c>
      <c r="R512" t="str">
        <f>IFERROR(VLOOKUP(S512,'[1]Effects Code'!$C:$D,2,FALSE), S512)</f>
        <v>Mortality</v>
      </c>
      <c r="S512" s="120" t="s">
        <v>184</v>
      </c>
      <c r="T512" s="120">
        <v>3</v>
      </c>
      <c r="U512" s="120" t="s">
        <v>122</v>
      </c>
      <c r="V512" s="120" t="str">
        <f t="shared" si="7"/>
        <v>Heteropneustidae, 3</v>
      </c>
      <c r="W512" s="120" t="s">
        <v>526</v>
      </c>
      <c r="X512" s="120">
        <v>15179</v>
      </c>
      <c r="Y512" s="123">
        <v>1175081</v>
      </c>
      <c r="Z512" s="120">
        <v>1982</v>
      </c>
      <c r="AA512" s="120" t="s">
        <v>2310</v>
      </c>
      <c r="AB512" s="120" t="s">
        <v>2311</v>
      </c>
      <c r="AC512" s="120" t="s">
        <v>2312</v>
      </c>
      <c r="AD512" s="121">
        <v>2.39</v>
      </c>
      <c r="AE512" s="121"/>
      <c r="AF512" s="120" t="s">
        <v>528</v>
      </c>
      <c r="AI512" s="120">
        <v>352</v>
      </c>
      <c r="AM512" s="120" t="s">
        <v>110</v>
      </c>
      <c r="AN512" s="120" t="s">
        <v>2070</v>
      </c>
      <c r="AO512" s="120" t="s">
        <v>525</v>
      </c>
      <c r="AP512" s="120" t="s">
        <v>119</v>
      </c>
      <c r="AQ512" s="120" t="s">
        <v>526</v>
      </c>
      <c r="AR512" s="120">
        <v>333415</v>
      </c>
      <c r="AT512" s="120">
        <v>72</v>
      </c>
      <c r="AY512" s="120" t="s">
        <v>276</v>
      </c>
      <c r="BE512" s="120" t="s">
        <v>123</v>
      </c>
      <c r="BG512" s="120">
        <v>2390</v>
      </c>
      <c r="BL512" s="120" t="s">
        <v>544</v>
      </c>
      <c r="BN512" s="120">
        <v>2390</v>
      </c>
      <c r="BT512" s="121"/>
      <c r="BV512" s="121"/>
      <c r="CD512" s="121"/>
      <c r="CN512" s="120" t="s">
        <v>125</v>
      </c>
      <c r="CO512" s="120">
        <v>7.2</v>
      </c>
      <c r="CU512" s="120" t="s">
        <v>126</v>
      </c>
      <c r="CV512" s="120" t="s">
        <v>545</v>
      </c>
      <c r="CW512" s="120" t="s">
        <v>2320</v>
      </c>
    </row>
    <row r="513" spans="1:101" x14ac:dyDescent="0.3">
      <c r="A513" s="120" t="s">
        <v>1332</v>
      </c>
      <c r="B513" s="120" t="s">
        <v>2076</v>
      </c>
      <c r="C513" s="120" t="s">
        <v>2077</v>
      </c>
      <c r="D513" s="120" t="s">
        <v>2078</v>
      </c>
      <c r="E513" s="120" t="s">
        <v>2079</v>
      </c>
      <c r="F513" s="120" t="s">
        <v>2080</v>
      </c>
      <c r="G513" s="120" t="s">
        <v>2321</v>
      </c>
      <c r="I513" s="121">
        <v>2.39</v>
      </c>
      <c r="L513" s="120"/>
      <c r="M513" s="120" t="s">
        <v>528</v>
      </c>
      <c r="N513" s="120" t="s">
        <v>109</v>
      </c>
      <c r="O513" s="120">
        <v>100</v>
      </c>
      <c r="P513" s="120" t="s">
        <v>102</v>
      </c>
      <c r="Q513" s="120" t="s">
        <v>102</v>
      </c>
      <c r="R513" t="str">
        <f>IFERROR(VLOOKUP(S513,'[1]Effects Code'!$C:$D,2,FALSE), S513)</f>
        <v>Mortality</v>
      </c>
      <c r="S513" s="120" t="s">
        <v>184</v>
      </c>
      <c r="T513" s="120">
        <v>4</v>
      </c>
      <c r="U513" s="120" t="s">
        <v>122</v>
      </c>
      <c r="V513" s="120" t="str">
        <f t="shared" si="7"/>
        <v>Pangasiidae, 4</v>
      </c>
      <c r="W513" s="120" t="s">
        <v>526</v>
      </c>
      <c r="X513" s="120">
        <v>160541</v>
      </c>
      <c r="Y513" s="123">
        <v>2076095</v>
      </c>
      <c r="Z513" s="120">
        <v>2012</v>
      </c>
      <c r="AA513" s="120" t="s">
        <v>2082</v>
      </c>
      <c r="AB513" s="120" t="s">
        <v>2083</v>
      </c>
      <c r="AC513" s="120" t="s">
        <v>2084</v>
      </c>
      <c r="AD513" s="121">
        <v>2.39</v>
      </c>
      <c r="AF513" s="120" t="s">
        <v>528</v>
      </c>
      <c r="AI513" s="120">
        <v>31626</v>
      </c>
      <c r="AL513" s="120" t="s">
        <v>225</v>
      </c>
      <c r="AM513" s="120" t="s">
        <v>110</v>
      </c>
      <c r="AN513" s="120" t="s">
        <v>2070</v>
      </c>
      <c r="AO513" s="120" t="s">
        <v>525</v>
      </c>
      <c r="AP513" s="120" t="s">
        <v>119</v>
      </c>
      <c r="AQ513" s="120" t="s">
        <v>526</v>
      </c>
      <c r="AR513" s="120">
        <v>333415</v>
      </c>
      <c r="AT513" s="120">
        <v>96</v>
      </c>
      <c r="AY513" s="120" t="s">
        <v>276</v>
      </c>
      <c r="BE513" s="120" t="s">
        <v>158</v>
      </c>
      <c r="BG513" s="120">
        <v>2.39</v>
      </c>
      <c r="BL513" s="120" t="s">
        <v>175</v>
      </c>
      <c r="BN513" s="120">
        <v>2.39</v>
      </c>
      <c r="CM513" s="120">
        <v>1</v>
      </c>
      <c r="CN513" s="120" t="s">
        <v>125</v>
      </c>
      <c r="CU513" s="120" t="s">
        <v>126</v>
      </c>
      <c r="CV513" s="120" t="s">
        <v>545</v>
      </c>
      <c r="CW513" s="120" t="s">
        <v>2085</v>
      </c>
    </row>
    <row r="514" spans="1:101" x14ac:dyDescent="0.3">
      <c r="A514" s="120" t="s">
        <v>1332</v>
      </c>
      <c r="B514" s="120" t="s">
        <v>1333</v>
      </c>
      <c r="C514" s="120" t="s">
        <v>1479</v>
      </c>
      <c r="D514" s="120" t="s">
        <v>1480</v>
      </c>
      <c r="E514" s="120" t="s">
        <v>1481</v>
      </c>
      <c r="F514" s="120" t="s">
        <v>1482</v>
      </c>
      <c r="G514" s="120" t="s">
        <v>136</v>
      </c>
      <c r="I514" s="121">
        <v>2.4</v>
      </c>
      <c r="M514" s="120" t="s">
        <v>528</v>
      </c>
      <c r="N514" s="120" t="s">
        <v>109</v>
      </c>
      <c r="O514" s="120">
        <v>100</v>
      </c>
      <c r="P514" s="120" t="s">
        <v>172</v>
      </c>
      <c r="Q514" s="120" t="s">
        <v>172</v>
      </c>
      <c r="R514" t="str">
        <f>IFERROR(VLOOKUP(S514,'[1]Effects Code'!$C:$D,2,FALSE), S514)</f>
        <v>Heat shock protein 96</v>
      </c>
      <c r="S514" s="120" t="s">
        <v>2322</v>
      </c>
      <c r="T514" s="120">
        <v>4</v>
      </c>
      <c r="U514" s="120" t="s">
        <v>122</v>
      </c>
      <c r="V514" s="120" t="str">
        <f t="shared" si="7"/>
        <v>Cyprinidae, 4</v>
      </c>
      <c r="W514" s="120" t="s">
        <v>526</v>
      </c>
      <c r="X514" s="120">
        <v>45073</v>
      </c>
      <c r="Y514" s="123">
        <v>1220589</v>
      </c>
      <c r="Z514" s="120">
        <v>1993</v>
      </c>
      <c r="AA514" s="120" t="s">
        <v>2224</v>
      </c>
      <c r="AB514" s="120" t="s">
        <v>2225</v>
      </c>
      <c r="AC514" s="120" t="s">
        <v>2226</v>
      </c>
      <c r="AD514" s="121">
        <v>2.4</v>
      </c>
      <c r="AE514" s="121"/>
      <c r="AF514" s="120" t="s">
        <v>528</v>
      </c>
      <c r="AI514" s="120">
        <v>1</v>
      </c>
      <c r="AJ514" s="120" t="s">
        <v>2227</v>
      </c>
      <c r="AK514" s="120" t="s">
        <v>122</v>
      </c>
      <c r="AM514" s="120" t="s">
        <v>110</v>
      </c>
      <c r="AN514" s="120" t="s">
        <v>1342</v>
      </c>
      <c r="AO514" s="120" t="s">
        <v>525</v>
      </c>
      <c r="AP514" s="120" t="s">
        <v>119</v>
      </c>
      <c r="AQ514" s="120" t="s">
        <v>526</v>
      </c>
      <c r="AR514" s="120">
        <v>333415</v>
      </c>
      <c r="AT514" s="120">
        <v>96</v>
      </c>
      <c r="AY514" s="120" t="s">
        <v>276</v>
      </c>
      <c r="BE514" s="120" t="s">
        <v>123</v>
      </c>
      <c r="BG514" s="120">
        <v>2.4</v>
      </c>
      <c r="BL514" s="120" t="s">
        <v>528</v>
      </c>
      <c r="BN514" s="120">
        <v>2.4</v>
      </c>
      <c r="BT514" s="121"/>
      <c r="BV514" s="121"/>
      <c r="CD514" s="121"/>
      <c r="CN514" s="120" t="s">
        <v>187</v>
      </c>
      <c r="CO514" s="120">
        <v>7.5</v>
      </c>
      <c r="CP514" s="120">
        <v>120</v>
      </c>
      <c r="CQ514" s="120" t="s">
        <v>568</v>
      </c>
      <c r="CU514" s="120" t="s">
        <v>126</v>
      </c>
      <c r="CV514" s="120" t="s">
        <v>1344</v>
      </c>
      <c r="CW514" s="120" t="s">
        <v>2228</v>
      </c>
    </row>
    <row r="515" spans="1:101" x14ac:dyDescent="0.3">
      <c r="A515" s="120" t="s">
        <v>1332</v>
      </c>
      <c r="B515" s="120" t="s">
        <v>1333</v>
      </c>
      <c r="C515" s="120" t="s">
        <v>1479</v>
      </c>
      <c r="D515" s="120" t="s">
        <v>1480</v>
      </c>
      <c r="E515" s="120" t="s">
        <v>1481</v>
      </c>
      <c r="F515" s="120" t="s">
        <v>1482</v>
      </c>
      <c r="G515" s="120" t="s">
        <v>136</v>
      </c>
      <c r="I515" s="121">
        <v>2.4</v>
      </c>
      <c r="M515" s="120" t="s">
        <v>528</v>
      </c>
      <c r="N515" s="120" t="s">
        <v>109</v>
      </c>
      <c r="O515" s="120">
        <v>100</v>
      </c>
      <c r="P515" s="120" t="s">
        <v>172</v>
      </c>
      <c r="Q515" s="120" t="s">
        <v>172</v>
      </c>
      <c r="R515" t="str">
        <f>IFERROR(VLOOKUP(S515,'[1]Effects Code'!$C:$D,2,FALSE), S515)</f>
        <v>Heat shock protein 60 (HSP60)</v>
      </c>
      <c r="S515" s="120" t="s">
        <v>2323</v>
      </c>
      <c r="T515" s="120">
        <v>4</v>
      </c>
      <c r="U515" s="120" t="s">
        <v>122</v>
      </c>
      <c r="V515" s="120" t="str">
        <f t="shared" ref="V515:V578" si="8">CONCATENATE(B515,", ",T515)</f>
        <v>Cyprinidae, 4</v>
      </c>
      <c r="W515" s="120" t="s">
        <v>526</v>
      </c>
      <c r="X515" s="120">
        <v>45073</v>
      </c>
      <c r="Y515" s="123">
        <v>1220583</v>
      </c>
      <c r="Z515" s="120">
        <v>1993</v>
      </c>
      <c r="AA515" s="120" t="s">
        <v>2224</v>
      </c>
      <c r="AB515" s="120" t="s">
        <v>2225</v>
      </c>
      <c r="AC515" s="120" t="s">
        <v>2226</v>
      </c>
      <c r="AD515" s="121">
        <v>2.4</v>
      </c>
      <c r="AE515" s="121"/>
      <c r="AF515" s="120" t="s">
        <v>528</v>
      </c>
      <c r="AI515" s="120">
        <v>1</v>
      </c>
      <c r="AJ515" s="120" t="s">
        <v>2227</v>
      </c>
      <c r="AK515" s="120" t="s">
        <v>122</v>
      </c>
      <c r="AM515" s="120" t="s">
        <v>110</v>
      </c>
      <c r="AN515" s="120" t="s">
        <v>1342</v>
      </c>
      <c r="AO515" s="120" t="s">
        <v>525</v>
      </c>
      <c r="AP515" s="120" t="s">
        <v>119</v>
      </c>
      <c r="AQ515" s="120" t="s">
        <v>526</v>
      </c>
      <c r="AR515" s="120">
        <v>333415</v>
      </c>
      <c r="AT515" s="120">
        <v>96</v>
      </c>
      <c r="AY515" s="120" t="s">
        <v>276</v>
      </c>
      <c r="BE515" s="120" t="s">
        <v>123</v>
      </c>
      <c r="BG515" s="120">
        <v>2.4</v>
      </c>
      <c r="BL515" s="120" t="s">
        <v>528</v>
      </c>
      <c r="BN515" s="120">
        <v>2.4</v>
      </c>
      <c r="BT515" s="121"/>
      <c r="BV515" s="121"/>
      <c r="CD515" s="121"/>
      <c r="CN515" s="120" t="s">
        <v>187</v>
      </c>
      <c r="CO515" s="120">
        <v>7.5</v>
      </c>
      <c r="CP515" s="120">
        <v>120</v>
      </c>
      <c r="CQ515" s="120" t="s">
        <v>568</v>
      </c>
      <c r="CU515" s="120" t="s">
        <v>126</v>
      </c>
      <c r="CV515" s="120" t="s">
        <v>1344</v>
      </c>
      <c r="CW515" s="120" t="s">
        <v>2228</v>
      </c>
    </row>
    <row r="516" spans="1:101" x14ac:dyDescent="0.3">
      <c r="A516" s="120" t="s">
        <v>1332</v>
      </c>
      <c r="B516" s="120" t="s">
        <v>1333</v>
      </c>
      <c r="C516" s="120" t="s">
        <v>1479</v>
      </c>
      <c r="D516" s="120" t="s">
        <v>1480</v>
      </c>
      <c r="E516" s="120" t="s">
        <v>1481</v>
      </c>
      <c r="F516" s="120" t="s">
        <v>1482</v>
      </c>
      <c r="G516" s="120" t="s">
        <v>136</v>
      </c>
      <c r="I516" s="121">
        <v>2.4</v>
      </c>
      <c r="M516" s="120" t="s">
        <v>528</v>
      </c>
      <c r="N516" s="120" t="s">
        <v>109</v>
      </c>
      <c r="O516" s="120">
        <v>100</v>
      </c>
      <c r="P516" s="120" t="s">
        <v>172</v>
      </c>
      <c r="Q516" s="120" t="s">
        <v>172</v>
      </c>
      <c r="R516" t="str">
        <f>IFERROR(VLOOKUP(S516,'[1]Effects Code'!$C:$D,2,FALSE), S516)</f>
        <v>Heat shock protein 52</v>
      </c>
      <c r="S516" s="120" t="s">
        <v>2229</v>
      </c>
      <c r="T516" s="120">
        <v>4</v>
      </c>
      <c r="U516" s="120" t="s">
        <v>122</v>
      </c>
      <c r="V516" s="120" t="str">
        <f t="shared" si="8"/>
        <v>Cyprinidae, 4</v>
      </c>
      <c r="W516" s="120" t="s">
        <v>526</v>
      </c>
      <c r="X516" s="120">
        <v>45073</v>
      </c>
      <c r="Y516" s="123">
        <v>1220586</v>
      </c>
      <c r="Z516" s="120">
        <v>1993</v>
      </c>
      <c r="AA516" s="120" t="s">
        <v>2224</v>
      </c>
      <c r="AB516" s="120" t="s">
        <v>2225</v>
      </c>
      <c r="AC516" s="120" t="s">
        <v>2226</v>
      </c>
      <c r="AD516" s="121">
        <v>2.4</v>
      </c>
      <c r="AE516" s="121"/>
      <c r="AF516" s="120" t="s">
        <v>528</v>
      </c>
      <c r="AI516" s="120">
        <v>1</v>
      </c>
      <c r="AJ516" s="120" t="s">
        <v>2227</v>
      </c>
      <c r="AK516" s="120" t="s">
        <v>122</v>
      </c>
      <c r="AM516" s="120" t="s">
        <v>110</v>
      </c>
      <c r="AN516" s="120" t="s">
        <v>1342</v>
      </c>
      <c r="AO516" s="120" t="s">
        <v>525</v>
      </c>
      <c r="AP516" s="120" t="s">
        <v>119</v>
      </c>
      <c r="AQ516" s="120" t="s">
        <v>526</v>
      </c>
      <c r="AR516" s="120">
        <v>333415</v>
      </c>
      <c r="AT516" s="120">
        <v>96</v>
      </c>
      <c r="AY516" s="120" t="s">
        <v>276</v>
      </c>
      <c r="BE516" s="120" t="s">
        <v>123</v>
      </c>
      <c r="BG516" s="120">
        <v>2.4</v>
      </c>
      <c r="BL516" s="120" t="s">
        <v>528</v>
      </c>
      <c r="BN516" s="120">
        <v>2.4</v>
      </c>
      <c r="BT516" s="121"/>
      <c r="BV516" s="121"/>
      <c r="CD516" s="121"/>
      <c r="CN516" s="120" t="s">
        <v>187</v>
      </c>
      <c r="CO516" s="120">
        <v>7.5</v>
      </c>
      <c r="CP516" s="120">
        <v>120</v>
      </c>
      <c r="CQ516" s="120" t="s">
        <v>568</v>
      </c>
      <c r="CU516" s="120" t="s">
        <v>126</v>
      </c>
      <c r="CV516" s="120" t="s">
        <v>1344</v>
      </c>
      <c r="CW516" s="120" t="s">
        <v>2228</v>
      </c>
    </row>
    <row r="517" spans="1:101" x14ac:dyDescent="0.3">
      <c r="A517" s="120" t="s">
        <v>1332</v>
      </c>
      <c r="B517" s="120" t="s">
        <v>1333</v>
      </c>
      <c r="C517" s="120" t="s">
        <v>1479</v>
      </c>
      <c r="D517" s="120" t="s">
        <v>1480</v>
      </c>
      <c r="E517" s="120" t="s">
        <v>1481</v>
      </c>
      <c r="F517" s="120" t="s">
        <v>1482</v>
      </c>
      <c r="G517" s="120" t="s">
        <v>136</v>
      </c>
      <c r="I517" s="121">
        <v>2.4</v>
      </c>
      <c r="M517" s="120" t="s">
        <v>528</v>
      </c>
      <c r="N517" s="120" t="s">
        <v>109</v>
      </c>
      <c r="O517" s="120">
        <v>100</v>
      </c>
      <c r="P517" s="120" t="s">
        <v>172</v>
      </c>
      <c r="Q517" s="120" t="s">
        <v>172</v>
      </c>
      <c r="R517" t="str">
        <f>IFERROR(VLOOKUP(S517,'[1]Effects Code'!$C:$D,2,FALSE), S517)</f>
        <v>Heat shock protein 42</v>
      </c>
      <c r="S517" s="120" t="s">
        <v>2324</v>
      </c>
      <c r="T517" s="120">
        <v>4</v>
      </c>
      <c r="U517" s="120" t="s">
        <v>122</v>
      </c>
      <c r="V517" s="120" t="str">
        <f t="shared" si="8"/>
        <v>Cyprinidae, 4</v>
      </c>
      <c r="W517" s="120" t="s">
        <v>526</v>
      </c>
      <c r="X517" s="120">
        <v>45073</v>
      </c>
      <c r="Y517" s="123">
        <v>1220585</v>
      </c>
      <c r="Z517" s="120">
        <v>1993</v>
      </c>
      <c r="AA517" s="120" t="s">
        <v>2224</v>
      </c>
      <c r="AB517" s="120" t="s">
        <v>2225</v>
      </c>
      <c r="AC517" s="120" t="s">
        <v>2226</v>
      </c>
      <c r="AD517" s="121">
        <v>2.4</v>
      </c>
      <c r="AE517" s="121"/>
      <c r="AF517" s="120" t="s">
        <v>528</v>
      </c>
      <c r="AI517" s="120">
        <v>1</v>
      </c>
      <c r="AJ517" s="120" t="s">
        <v>2227</v>
      </c>
      <c r="AK517" s="120" t="s">
        <v>122</v>
      </c>
      <c r="AM517" s="120" t="s">
        <v>110</v>
      </c>
      <c r="AN517" s="120" t="s">
        <v>1342</v>
      </c>
      <c r="AO517" s="120" t="s">
        <v>525</v>
      </c>
      <c r="AP517" s="120" t="s">
        <v>119</v>
      </c>
      <c r="AQ517" s="120" t="s">
        <v>526</v>
      </c>
      <c r="AR517" s="120">
        <v>333415</v>
      </c>
      <c r="AT517" s="120">
        <v>96</v>
      </c>
      <c r="AY517" s="120" t="s">
        <v>276</v>
      </c>
      <c r="BE517" s="120" t="s">
        <v>123</v>
      </c>
      <c r="BG517" s="120">
        <v>2.4</v>
      </c>
      <c r="BL517" s="120" t="s">
        <v>528</v>
      </c>
      <c r="BN517" s="120">
        <v>2.4</v>
      </c>
      <c r="BT517" s="121"/>
      <c r="BV517" s="121"/>
      <c r="CD517" s="121"/>
      <c r="CN517" s="120" t="s">
        <v>187</v>
      </c>
      <c r="CO517" s="120">
        <v>7.5</v>
      </c>
      <c r="CP517" s="120">
        <v>120</v>
      </c>
      <c r="CQ517" s="120" t="s">
        <v>568</v>
      </c>
      <c r="CU517" s="120" t="s">
        <v>126</v>
      </c>
      <c r="CV517" s="120" t="s">
        <v>1344</v>
      </c>
      <c r="CW517" s="120" t="s">
        <v>2228</v>
      </c>
    </row>
    <row r="518" spans="1:101" x14ac:dyDescent="0.3">
      <c r="A518" s="120" t="s">
        <v>1332</v>
      </c>
      <c r="B518" s="120" t="s">
        <v>1333</v>
      </c>
      <c r="C518" s="120" t="s">
        <v>1479</v>
      </c>
      <c r="D518" s="120" t="s">
        <v>1480</v>
      </c>
      <c r="E518" s="120" t="s">
        <v>1481</v>
      </c>
      <c r="F518" s="120" t="s">
        <v>1482</v>
      </c>
      <c r="G518" s="120" t="s">
        <v>136</v>
      </c>
      <c r="I518" s="121">
        <v>2.4</v>
      </c>
      <c r="M518" s="120" t="s">
        <v>528</v>
      </c>
      <c r="N518" s="120" t="s">
        <v>109</v>
      </c>
      <c r="O518" s="120">
        <v>100</v>
      </c>
      <c r="P518" s="120" t="s">
        <v>172</v>
      </c>
      <c r="Q518" s="120" t="s">
        <v>172</v>
      </c>
      <c r="R518" t="str">
        <f>IFERROR(VLOOKUP(S518,'[1]Effects Code'!$C:$D,2,FALSE), S518)</f>
        <v>Heat shock protein 90</v>
      </c>
      <c r="S518" s="120" t="s">
        <v>2325</v>
      </c>
      <c r="T518" s="120">
        <v>4</v>
      </c>
      <c r="U518" s="120" t="s">
        <v>122</v>
      </c>
      <c r="V518" s="120" t="str">
        <f t="shared" si="8"/>
        <v>Cyprinidae, 4</v>
      </c>
      <c r="W518" s="120" t="s">
        <v>526</v>
      </c>
      <c r="X518" s="120">
        <v>45073</v>
      </c>
      <c r="Y518" s="123">
        <v>1220584</v>
      </c>
      <c r="Z518" s="120">
        <v>1993</v>
      </c>
      <c r="AA518" s="120" t="s">
        <v>2224</v>
      </c>
      <c r="AB518" s="120" t="s">
        <v>2225</v>
      </c>
      <c r="AC518" s="120" t="s">
        <v>2226</v>
      </c>
      <c r="AD518" s="121">
        <v>2.4</v>
      </c>
      <c r="AE518" s="121"/>
      <c r="AF518" s="120" t="s">
        <v>528</v>
      </c>
      <c r="AI518" s="120">
        <v>1</v>
      </c>
      <c r="AJ518" s="120" t="s">
        <v>2227</v>
      </c>
      <c r="AK518" s="120" t="s">
        <v>122</v>
      </c>
      <c r="AM518" s="120" t="s">
        <v>110</v>
      </c>
      <c r="AN518" s="120" t="s">
        <v>1342</v>
      </c>
      <c r="AO518" s="120" t="s">
        <v>525</v>
      </c>
      <c r="AP518" s="120" t="s">
        <v>119</v>
      </c>
      <c r="AQ518" s="120" t="s">
        <v>526</v>
      </c>
      <c r="AR518" s="120">
        <v>333415</v>
      </c>
      <c r="AT518" s="120">
        <v>96</v>
      </c>
      <c r="AY518" s="120" t="s">
        <v>276</v>
      </c>
      <c r="BE518" s="120" t="s">
        <v>123</v>
      </c>
      <c r="BG518" s="120">
        <v>2.4</v>
      </c>
      <c r="BL518" s="120" t="s">
        <v>528</v>
      </c>
      <c r="BN518" s="120">
        <v>2.4</v>
      </c>
      <c r="BT518" s="121"/>
      <c r="BV518" s="121"/>
      <c r="CD518" s="121"/>
      <c r="CN518" s="120" t="s">
        <v>187</v>
      </c>
      <c r="CO518" s="120">
        <v>7.5</v>
      </c>
      <c r="CP518" s="120">
        <v>120</v>
      </c>
      <c r="CQ518" s="120" t="s">
        <v>568</v>
      </c>
      <c r="CU518" s="120" t="s">
        <v>126</v>
      </c>
      <c r="CV518" s="120" t="s">
        <v>1344</v>
      </c>
      <c r="CW518" s="120" t="s">
        <v>2228</v>
      </c>
    </row>
    <row r="519" spans="1:101" x14ac:dyDescent="0.3">
      <c r="A519" s="120" t="s">
        <v>1332</v>
      </c>
      <c r="B519" s="120" t="s">
        <v>1333</v>
      </c>
      <c r="C519" s="120" t="s">
        <v>1479</v>
      </c>
      <c r="D519" s="120" t="s">
        <v>1480</v>
      </c>
      <c r="E519" s="120" t="s">
        <v>1481</v>
      </c>
      <c r="F519" s="120" t="s">
        <v>1482</v>
      </c>
      <c r="G519" s="120" t="s">
        <v>136</v>
      </c>
      <c r="I519" s="121">
        <v>2.4</v>
      </c>
      <c r="M519" s="120" t="s">
        <v>528</v>
      </c>
      <c r="N519" s="120" t="s">
        <v>109</v>
      </c>
      <c r="O519" s="120">
        <v>100</v>
      </c>
      <c r="P519" s="120" t="s">
        <v>172</v>
      </c>
      <c r="Q519" s="120" t="s">
        <v>172</v>
      </c>
      <c r="R519" t="str">
        <f>IFERROR(VLOOKUP(S519,'[1]Effects Code'!$C:$D,2,FALSE), S519)</f>
        <v>Heat shock protein 90</v>
      </c>
      <c r="S519" s="120" t="s">
        <v>2325</v>
      </c>
      <c r="T519" s="120">
        <v>4</v>
      </c>
      <c r="U519" s="120" t="s">
        <v>122</v>
      </c>
      <c r="V519" s="120" t="str">
        <f t="shared" si="8"/>
        <v>Cyprinidae, 4</v>
      </c>
      <c r="W519" s="120" t="s">
        <v>526</v>
      </c>
      <c r="X519" s="120">
        <v>45073</v>
      </c>
      <c r="Y519" s="123">
        <v>1220588</v>
      </c>
      <c r="Z519" s="120">
        <v>1993</v>
      </c>
      <c r="AA519" s="120" t="s">
        <v>2224</v>
      </c>
      <c r="AB519" s="120" t="s">
        <v>2225</v>
      </c>
      <c r="AC519" s="120" t="s">
        <v>2226</v>
      </c>
      <c r="AD519" s="121">
        <v>2.4</v>
      </c>
      <c r="AE519" s="121"/>
      <c r="AF519" s="120" t="s">
        <v>528</v>
      </c>
      <c r="AI519" s="120">
        <v>1</v>
      </c>
      <c r="AJ519" s="120" t="s">
        <v>2227</v>
      </c>
      <c r="AK519" s="120" t="s">
        <v>122</v>
      </c>
      <c r="AM519" s="120" t="s">
        <v>110</v>
      </c>
      <c r="AN519" s="120" t="s">
        <v>1342</v>
      </c>
      <c r="AO519" s="120" t="s">
        <v>525</v>
      </c>
      <c r="AP519" s="120" t="s">
        <v>119</v>
      </c>
      <c r="AQ519" s="120" t="s">
        <v>526</v>
      </c>
      <c r="AR519" s="120">
        <v>333415</v>
      </c>
      <c r="AT519" s="120">
        <v>96</v>
      </c>
      <c r="AY519" s="120" t="s">
        <v>276</v>
      </c>
      <c r="BE519" s="120" t="s">
        <v>123</v>
      </c>
      <c r="BG519" s="120">
        <v>2.4</v>
      </c>
      <c r="BL519" s="120" t="s">
        <v>528</v>
      </c>
      <c r="BN519" s="120">
        <v>2.4</v>
      </c>
      <c r="BT519" s="121"/>
      <c r="BV519" s="121"/>
      <c r="CD519" s="121"/>
      <c r="CN519" s="120" t="s">
        <v>187</v>
      </c>
      <c r="CO519" s="120">
        <v>7.5</v>
      </c>
      <c r="CP519" s="120">
        <v>120</v>
      </c>
      <c r="CQ519" s="120" t="s">
        <v>568</v>
      </c>
      <c r="CU519" s="120" t="s">
        <v>126</v>
      </c>
      <c r="CV519" s="120" t="s">
        <v>1344</v>
      </c>
      <c r="CW519" s="120" t="s">
        <v>2228</v>
      </c>
    </row>
    <row r="520" spans="1:101" x14ac:dyDescent="0.3">
      <c r="A520" s="120" t="s">
        <v>1332</v>
      </c>
      <c r="B520" s="120" t="s">
        <v>1333</v>
      </c>
      <c r="C520" s="120" t="s">
        <v>1479</v>
      </c>
      <c r="D520" s="120" t="s">
        <v>1480</v>
      </c>
      <c r="E520" s="120" t="s">
        <v>1481</v>
      </c>
      <c r="F520" s="120" t="s">
        <v>1482</v>
      </c>
      <c r="G520" s="120" t="s">
        <v>136</v>
      </c>
      <c r="I520" s="121">
        <v>2.4</v>
      </c>
      <c r="M520" s="120" t="s">
        <v>528</v>
      </c>
      <c r="N520" s="120" t="s">
        <v>109</v>
      </c>
      <c r="O520" s="120">
        <v>100</v>
      </c>
      <c r="P520" s="120" t="s">
        <v>172</v>
      </c>
      <c r="Q520" s="120" t="s">
        <v>172</v>
      </c>
      <c r="R520" t="str">
        <f>IFERROR(VLOOKUP(S520,'[1]Effects Code'!$C:$D,2,FALSE), S520)</f>
        <v>Heat shock protein 60 (HSP60)</v>
      </c>
      <c r="S520" s="120" t="s">
        <v>2323</v>
      </c>
      <c r="T520" s="120">
        <v>4</v>
      </c>
      <c r="U520" s="120" t="s">
        <v>122</v>
      </c>
      <c r="V520" s="120" t="str">
        <f t="shared" si="8"/>
        <v>Cyprinidae, 4</v>
      </c>
      <c r="W520" s="120" t="s">
        <v>526</v>
      </c>
      <c r="X520" s="120">
        <v>45073</v>
      </c>
      <c r="Y520" s="123">
        <v>1220587</v>
      </c>
      <c r="Z520" s="120">
        <v>1993</v>
      </c>
      <c r="AA520" s="120" t="s">
        <v>2224</v>
      </c>
      <c r="AB520" s="120" t="s">
        <v>2225</v>
      </c>
      <c r="AC520" s="120" t="s">
        <v>2226</v>
      </c>
      <c r="AD520" s="121">
        <v>2.4</v>
      </c>
      <c r="AE520" s="121"/>
      <c r="AF520" s="120" t="s">
        <v>528</v>
      </c>
      <c r="AI520" s="120">
        <v>1</v>
      </c>
      <c r="AJ520" s="120" t="s">
        <v>2227</v>
      </c>
      <c r="AK520" s="120" t="s">
        <v>122</v>
      </c>
      <c r="AM520" s="120" t="s">
        <v>110</v>
      </c>
      <c r="AN520" s="120" t="s">
        <v>1342</v>
      </c>
      <c r="AO520" s="120" t="s">
        <v>525</v>
      </c>
      <c r="AP520" s="120" t="s">
        <v>119</v>
      </c>
      <c r="AQ520" s="120" t="s">
        <v>526</v>
      </c>
      <c r="AR520" s="120">
        <v>333415</v>
      </c>
      <c r="AT520" s="120">
        <v>96</v>
      </c>
      <c r="AY520" s="120" t="s">
        <v>276</v>
      </c>
      <c r="BE520" s="120" t="s">
        <v>123</v>
      </c>
      <c r="BG520" s="120">
        <v>2.4</v>
      </c>
      <c r="BL520" s="120" t="s">
        <v>528</v>
      </c>
      <c r="BN520" s="120">
        <v>2.4</v>
      </c>
      <c r="BT520" s="121"/>
      <c r="BV520" s="121"/>
      <c r="CD520" s="121"/>
      <c r="CN520" s="120" t="s">
        <v>187</v>
      </c>
      <c r="CO520" s="120">
        <v>7.5</v>
      </c>
      <c r="CP520" s="120">
        <v>120</v>
      </c>
      <c r="CQ520" s="120" t="s">
        <v>568</v>
      </c>
      <c r="CU520" s="120" t="s">
        <v>126</v>
      </c>
      <c r="CV520" s="120" t="s">
        <v>1344</v>
      </c>
      <c r="CW520" s="120" t="s">
        <v>2228</v>
      </c>
    </row>
    <row r="521" spans="1:101" x14ac:dyDescent="0.3">
      <c r="A521" s="120" t="s">
        <v>1332</v>
      </c>
      <c r="B521" s="120" t="s">
        <v>2180</v>
      </c>
      <c r="C521" s="120" t="s">
        <v>2181</v>
      </c>
      <c r="D521" s="120" t="s">
        <v>2326</v>
      </c>
      <c r="E521" s="120" t="s">
        <v>2327</v>
      </c>
      <c r="F521" s="120" t="s">
        <v>2328</v>
      </c>
      <c r="G521" s="120" t="s">
        <v>185</v>
      </c>
      <c r="I521" s="121">
        <v>2.4186000000000001</v>
      </c>
      <c r="M521" s="120" t="s">
        <v>528</v>
      </c>
      <c r="N521" s="120" t="s">
        <v>109</v>
      </c>
      <c r="O521" s="120">
        <v>100</v>
      </c>
      <c r="P521" s="120" t="s">
        <v>102</v>
      </c>
      <c r="Q521" s="120" t="s">
        <v>102</v>
      </c>
      <c r="R521" t="str">
        <f>IFERROR(VLOOKUP(S521,'[1]Effects Code'!$C:$D,2,FALSE), S521)</f>
        <v>Mortality</v>
      </c>
      <c r="S521" s="120" t="s">
        <v>184</v>
      </c>
      <c r="T521" s="120">
        <v>40</v>
      </c>
      <c r="U521" s="120" t="s">
        <v>122</v>
      </c>
      <c r="V521" s="120" t="str">
        <f t="shared" si="8"/>
        <v>Clariidae, 40</v>
      </c>
      <c r="W521" s="120" t="s">
        <v>526</v>
      </c>
      <c r="X521" s="120">
        <v>14634</v>
      </c>
      <c r="Y521" s="123">
        <v>1166009</v>
      </c>
      <c r="Z521" s="120">
        <v>1992</v>
      </c>
      <c r="AA521" s="120" t="s">
        <v>2329</v>
      </c>
      <c r="AB521" s="120" t="s">
        <v>2330</v>
      </c>
      <c r="AC521" s="120" t="s">
        <v>2331</v>
      </c>
      <c r="AD521" s="121">
        <v>2.4186000000000001</v>
      </c>
      <c r="AE521" s="121"/>
      <c r="AF521" s="120" t="s">
        <v>528</v>
      </c>
      <c r="AI521" s="120">
        <v>113</v>
      </c>
      <c r="AL521" s="120" t="s">
        <v>220</v>
      </c>
      <c r="AM521" s="120" t="s">
        <v>110</v>
      </c>
      <c r="AN521" s="120" t="s">
        <v>2070</v>
      </c>
      <c r="AO521" s="120" t="s">
        <v>525</v>
      </c>
      <c r="AP521" s="120" t="s">
        <v>119</v>
      </c>
      <c r="AQ521" s="120" t="s">
        <v>526</v>
      </c>
      <c r="AR521" s="120">
        <v>333415</v>
      </c>
      <c r="AT521" s="120">
        <v>40</v>
      </c>
      <c r="AY521" s="120" t="s">
        <v>122</v>
      </c>
      <c r="BE521" s="120" t="s">
        <v>123</v>
      </c>
      <c r="BG521" s="120">
        <v>2418.6</v>
      </c>
      <c r="BI521" s="120">
        <v>1950.9</v>
      </c>
      <c r="BK521" s="120">
        <v>2993.8</v>
      </c>
      <c r="BL521" s="120" t="s">
        <v>544</v>
      </c>
      <c r="BN521" s="120">
        <v>2418.6</v>
      </c>
      <c r="BP521" s="120">
        <v>1950.9</v>
      </c>
      <c r="BR521" s="120">
        <v>2993.8</v>
      </c>
      <c r="BT521" s="121">
        <v>1.9509000000000001</v>
      </c>
      <c r="BV521" s="121">
        <v>2.9937999999999998</v>
      </c>
      <c r="CD521" s="121"/>
      <c r="CN521" s="120" t="s">
        <v>125</v>
      </c>
      <c r="CO521" s="120">
        <v>7.3</v>
      </c>
      <c r="CU521" s="120" t="s">
        <v>126</v>
      </c>
      <c r="CV521" s="120" t="s">
        <v>1344</v>
      </c>
      <c r="CW521" s="120" t="s">
        <v>2332</v>
      </c>
    </row>
    <row r="522" spans="1:101" x14ac:dyDescent="0.3">
      <c r="A522" s="120" t="s">
        <v>1332</v>
      </c>
      <c r="B522" s="120" t="s">
        <v>1333</v>
      </c>
      <c r="C522" s="120" t="s">
        <v>1479</v>
      </c>
      <c r="D522" s="120" t="s">
        <v>1480</v>
      </c>
      <c r="E522" s="120" t="s">
        <v>1481</v>
      </c>
      <c r="F522" s="120" t="s">
        <v>1482</v>
      </c>
      <c r="G522" s="120" t="s">
        <v>157</v>
      </c>
      <c r="I522" s="121">
        <v>2.5</v>
      </c>
      <c r="J522" s="120" t="s">
        <v>143</v>
      </c>
      <c r="M522" s="120" t="s">
        <v>528</v>
      </c>
      <c r="N522" s="120" t="s">
        <v>109</v>
      </c>
      <c r="O522" s="120">
        <v>56</v>
      </c>
      <c r="P522" s="120" t="s">
        <v>102</v>
      </c>
      <c r="Q522" s="120" t="s">
        <v>102</v>
      </c>
      <c r="R522" t="str">
        <f>IFERROR(VLOOKUP(S522,'[1]Effects Code'!$C:$D,2,FALSE), S522)</f>
        <v>Mortality</v>
      </c>
      <c r="S522" s="120" t="s">
        <v>184</v>
      </c>
      <c r="T522" s="120">
        <v>7</v>
      </c>
      <c r="U522" s="120" t="s">
        <v>122</v>
      </c>
      <c r="V522" s="120" t="str">
        <f t="shared" si="8"/>
        <v>Cyprinidae, 7</v>
      </c>
      <c r="W522" s="120" t="s">
        <v>526</v>
      </c>
      <c r="X522" s="120">
        <v>111434</v>
      </c>
      <c r="Y522" s="123">
        <v>1290397</v>
      </c>
      <c r="Z522" s="120">
        <v>2001</v>
      </c>
      <c r="AA522" s="120" t="s">
        <v>2333</v>
      </c>
      <c r="AB522" s="120" t="s">
        <v>2334</v>
      </c>
      <c r="AC522" s="120" t="s">
        <v>2335</v>
      </c>
      <c r="AD522" s="121">
        <v>2.5</v>
      </c>
      <c r="AE522" s="121"/>
      <c r="AF522" s="120" t="s">
        <v>528</v>
      </c>
      <c r="AH522" s="120" t="s">
        <v>323</v>
      </c>
      <c r="AI522" s="120">
        <v>1</v>
      </c>
      <c r="AL522" s="120" t="s">
        <v>2336</v>
      </c>
      <c r="AM522" s="120" t="s">
        <v>110</v>
      </c>
      <c r="AN522" s="120" t="s">
        <v>1342</v>
      </c>
      <c r="AO522" s="120" t="s">
        <v>525</v>
      </c>
      <c r="AP522" s="120" t="s">
        <v>119</v>
      </c>
      <c r="AQ522" s="120" t="s">
        <v>526</v>
      </c>
      <c r="AR522" s="120">
        <v>333415</v>
      </c>
      <c r="AT522" s="120">
        <v>7</v>
      </c>
      <c r="AY522" s="120" t="s">
        <v>122</v>
      </c>
      <c r="BE522" s="120" t="s">
        <v>158</v>
      </c>
      <c r="BG522" s="120">
        <v>2500</v>
      </c>
      <c r="BL522" s="120" t="s">
        <v>1731</v>
      </c>
      <c r="BN522" s="121">
        <v>2500</v>
      </c>
      <c r="CD522" s="121"/>
      <c r="CM522" s="120">
        <v>9</v>
      </c>
      <c r="CN522" s="120" t="s">
        <v>125</v>
      </c>
      <c r="CO522" s="120" t="s">
        <v>2337</v>
      </c>
      <c r="CP522" s="120" t="s">
        <v>2338</v>
      </c>
      <c r="CQ522" s="120" t="s">
        <v>528</v>
      </c>
      <c r="CU522" s="120" t="s">
        <v>126</v>
      </c>
      <c r="CV522" s="120" t="s">
        <v>545</v>
      </c>
      <c r="CW522" s="120" t="s">
        <v>2339</v>
      </c>
    </row>
    <row r="523" spans="1:101" x14ac:dyDescent="0.3">
      <c r="A523" s="120" t="s">
        <v>1332</v>
      </c>
      <c r="B523" s="120" t="s">
        <v>2180</v>
      </c>
      <c r="C523" s="120" t="s">
        <v>2181</v>
      </c>
      <c r="D523" s="120" t="s">
        <v>2182</v>
      </c>
      <c r="E523" s="120" t="s">
        <v>2183</v>
      </c>
      <c r="F523" s="120" t="s">
        <v>2184</v>
      </c>
      <c r="G523" s="120" t="s">
        <v>157</v>
      </c>
      <c r="I523" s="121">
        <v>2.5</v>
      </c>
      <c r="J523" s="120" t="s">
        <v>143</v>
      </c>
      <c r="L523" s="120">
        <v>5</v>
      </c>
      <c r="M523" s="120" t="s">
        <v>528</v>
      </c>
      <c r="N523" s="120" t="s">
        <v>109</v>
      </c>
      <c r="O523" s="120">
        <v>100</v>
      </c>
      <c r="P523" s="120" t="s">
        <v>172</v>
      </c>
      <c r="Q523" s="120" t="s">
        <v>173</v>
      </c>
      <c r="R523" t="str">
        <f>IFERROR(VLOOKUP(S523,'[1]Effects Code'!$C:$D,2,FALSE), S523)</f>
        <v>Acid phosphatase</v>
      </c>
      <c r="S523" s="120" t="s">
        <v>1913</v>
      </c>
      <c r="T523" s="120">
        <v>30</v>
      </c>
      <c r="U523" s="120" t="s">
        <v>122</v>
      </c>
      <c r="V523" s="120" t="str">
        <f t="shared" si="8"/>
        <v>Clariidae, 30</v>
      </c>
      <c r="W523" s="120" t="s">
        <v>526</v>
      </c>
      <c r="X523" s="120">
        <v>160913</v>
      </c>
      <c r="Y523" s="123">
        <v>2075959</v>
      </c>
      <c r="Z523" s="120">
        <v>2011</v>
      </c>
      <c r="AA523" s="120" t="s">
        <v>2185</v>
      </c>
      <c r="AB523" s="120" t="s">
        <v>2186</v>
      </c>
      <c r="AC523" s="120" t="s">
        <v>2187</v>
      </c>
      <c r="AD523" s="121">
        <v>2.5</v>
      </c>
      <c r="AE523" s="120">
        <v>5</v>
      </c>
      <c r="AF523" s="120" t="s">
        <v>528</v>
      </c>
      <c r="AI523" s="120">
        <v>2079</v>
      </c>
      <c r="AL523" s="120" t="s">
        <v>220</v>
      </c>
      <c r="AM523" s="120" t="s">
        <v>110</v>
      </c>
      <c r="AN523" s="120" t="s">
        <v>2070</v>
      </c>
      <c r="AO523" s="120" t="s">
        <v>525</v>
      </c>
      <c r="AP523" s="120" t="s">
        <v>119</v>
      </c>
      <c r="AQ523" s="120" t="s">
        <v>526</v>
      </c>
      <c r="AR523" s="120">
        <v>333415</v>
      </c>
      <c r="AT523" s="120">
        <v>30</v>
      </c>
      <c r="AY523" s="120" t="s">
        <v>122</v>
      </c>
      <c r="BE523" s="120" t="s">
        <v>123</v>
      </c>
      <c r="BG523" s="120">
        <v>2.5</v>
      </c>
      <c r="BL523" s="120" t="s">
        <v>528</v>
      </c>
      <c r="BN523" s="120">
        <v>2.5</v>
      </c>
      <c r="BX523" s="120">
        <v>5</v>
      </c>
      <c r="CD523" s="120">
        <v>5</v>
      </c>
      <c r="CM523" s="120">
        <v>1</v>
      </c>
      <c r="CN523" s="120" t="s">
        <v>125</v>
      </c>
      <c r="CO523" s="120" t="s">
        <v>2188</v>
      </c>
      <c r="CU523" s="120" t="s">
        <v>126</v>
      </c>
      <c r="CV523" s="120" t="s">
        <v>1344</v>
      </c>
      <c r="CW523" s="120" t="s">
        <v>2340</v>
      </c>
    </row>
    <row r="524" spans="1:101" x14ac:dyDescent="0.3">
      <c r="A524" s="120" t="s">
        <v>1332</v>
      </c>
      <c r="B524" s="120" t="s">
        <v>1764</v>
      </c>
      <c r="C524" s="120" t="s">
        <v>1765</v>
      </c>
      <c r="D524" s="120" t="s">
        <v>1766</v>
      </c>
      <c r="E524" s="120" t="s">
        <v>1767</v>
      </c>
      <c r="F524" s="120" t="s">
        <v>1768</v>
      </c>
      <c r="G524" s="120" t="s">
        <v>1651</v>
      </c>
      <c r="I524" s="121">
        <v>2.52</v>
      </c>
      <c r="M524" s="120" t="s">
        <v>528</v>
      </c>
      <c r="N524" s="120" t="s">
        <v>109</v>
      </c>
      <c r="O524" s="120">
        <v>100</v>
      </c>
      <c r="P524" s="120" t="s">
        <v>102</v>
      </c>
      <c r="Q524" s="120" t="s">
        <v>102</v>
      </c>
      <c r="R524" t="str">
        <f>IFERROR(VLOOKUP(S524,'[1]Effects Code'!$C:$D,2,FALSE), S524)</f>
        <v>Mortality</v>
      </c>
      <c r="S524" s="120" t="s">
        <v>184</v>
      </c>
      <c r="T524" s="120">
        <v>4</v>
      </c>
      <c r="U524" s="120" t="s">
        <v>122</v>
      </c>
      <c r="V524" s="120" t="str">
        <f t="shared" si="8"/>
        <v>Cichlidae, 4</v>
      </c>
      <c r="W524" s="120" t="s">
        <v>526</v>
      </c>
      <c r="X524" s="120">
        <v>120740</v>
      </c>
      <c r="Y524" s="123">
        <v>1338634</v>
      </c>
      <c r="Z524" s="120">
        <v>2009</v>
      </c>
      <c r="AA524" s="120" t="s">
        <v>1857</v>
      </c>
      <c r="AB524" s="120" t="s">
        <v>1858</v>
      </c>
      <c r="AC524" s="120" t="s">
        <v>1859</v>
      </c>
      <c r="AD524" s="121">
        <v>2.52</v>
      </c>
      <c r="AE524" s="121"/>
      <c r="AF524" s="120" t="s">
        <v>528</v>
      </c>
      <c r="AI524" s="120">
        <v>485</v>
      </c>
      <c r="AL524" s="120" t="s">
        <v>220</v>
      </c>
      <c r="AM524" s="120" t="s">
        <v>110</v>
      </c>
      <c r="AN524" s="120" t="s">
        <v>1491</v>
      </c>
      <c r="AO524" s="120" t="s">
        <v>525</v>
      </c>
      <c r="AP524" s="120" t="s">
        <v>119</v>
      </c>
      <c r="AQ524" s="120" t="s">
        <v>526</v>
      </c>
      <c r="AR524" s="120">
        <v>333415</v>
      </c>
      <c r="AT524" s="120">
        <v>96</v>
      </c>
      <c r="AY524" s="120" t="s">
        <v>276</v>
      </c>
      <c r="BE524" s="120" t="s">
        <v>123</v>
      </c>
      <c r="BG524" s="120">
        <v>2.52</v>
      </c>
      <c r="BL524" s="120" t="s">
        <v>528</v>
      </c>
      <c r="BN524" s="121">
        <v>2.52</v>
      </c>
      <c r="CD524" s="121"/>
      <c r="CM524" s="120">
        <v>4</v>
      </c>
      <c r="CN524" s="120" t="s">
        <v>125</v>
      </c>
      <c r="CO524" s="120" t="s">
        <v>1854</v>
      </c>
      <c r="CU524" s="120" t="s">
        <v>126</v>
      </c>
      <c r="CV524" s="120" t="s">
        <v>187</v>
      </c>
      <c r="CW524" s="120" t="s">
        <v>1860</v>
      </c>
    </row>
    <row r="525" spans="1:101" x14ac:dyDescent="0.3">
      <c r="A525" s="120" t="s">
        <v>1332</v>
      </c>
      <c r="B525" s="120" t="s">
        <v>2076</v>
      </c>
      <c r="C525" s="120" t="s">
        <v>2077</v>
      </c>
      <c r="D525" s="120" t="s">
        <v>2078</v>
      </c>
      <c r="E525" s="120" t="s">
        <v>2079</v>
      </c>
      <c r="F525" s="120" t="s">
        <v>2080</v>
      </c>
      <c r="G525" s="120" t="s">
        <v>185</v>
      </c>
      <c r="I525" s="121">
        <v>2.52</v>
      </c>
      <c r="L525" s="120"/>
      <c r="M525" s="120" t="s">
        <v>528</v>
      </c>
      <c r="N525" s="120" t="s">
        <v>109</v>
      </c>
      <c r="O525" s="120">
        <v>100</v>
      </c>
      <c r="P525" s="120" t="s">
        <v>102</v>
      </c>
      <c r="Q525" s="120" t="s">
        <v>102</v>
      </c>
      <c r="R525" t="str">
        <f>IFERROR(VLOOKUP(S525,'[1]Effects Code'!$C:$D,2,FALSE), S525)</f>
        <v>Mortality</v>
      </c>
      <c r="S525" s="120" t="s">
        <v>184</v>
      </c>
      <c r="T525" s="120">
        <v>4</v>
      </c>
      <c r="U525" s="120" t="s">
        <v>122</v>
      </c>
      <c r="V525" s="120" t="str">
        <f t="shared" si="8"/>
        <v>Pangasiidae, 4</v>
      </c>
      <c r="W525" s="120" t="s">
        <v>526</v>
      </c>
      <c r="X525" s="120">
        <v>160541</v>
      </c>
      <c r="Y525" s="123">
        <v>2076095</v>
      </c>
      <c r="Z525" s="120">
        <v>2012</v>
      </c>
      <c r="AA525" s="120" t="s">
        <v>2082</v>
      </c>
      <c r="AB525" s="120" t="s">
        <v>2083</v>
      </c>
      <c r="AC525" s="120" t="s">
        <v>2084</v>
      </c>
      <c r="AD525" s="121">
        <v>2.52</v>
      </c>
      <c r="AF525" s="120" t="s">
        <v>528</v>
      </c>
      <c r="AI525" s="120">
        <v>31626</v>
      </c>
      <c r="AL525" s="120" t="s">
        <v>225</v>
      </c>
      <c r="AM525" s="120" t="s">
        <v>110</v>
      </c>
      <c r="AN525" s="120" t="s">
        <v>2070</v>
      </c>
      <c r="AO525" s="120" t="s">
        <v>525</v>
      </c>
      <c r="AP525" s="120" t="s">
        <v>119</v>
      </c>
      <c r="AQ525" s="120" t="s">
        <v>526</v>
      </c>
      <c r="AR525" s="120">
        <v>333415</v>
      </c>
      <c r="AT525" s="120">
        <v>96</v>
      </c>
      <c r="AY525" s="120" t="s">
        <v>276</v>
      </c>
      <c r="BE525" s="120" t="s">
        <v>158</v>
      </c>
      <c r="BG525" s="120">
        <v>2.52</v>
      </c>
      <c r="BL525" s="120" t="s">
        <v>175</v>
      </c>
      <c r="BN525" s="120">
        <v>2.52</v>
      </c>
      <c r="CM525" s="120">
        <v>1</v>
      </c>
      <c r="CN525" s="120" t="s">
        <v>125</v>
      </c>
      <c r="CU525" s="120" t="s">
        <v>126</v>
      </c>
      <c r="CV525" s="120" t="s">
        <v>545</v>
      </c>
      <c r="CW525" s="120" t="s">
        <v>2085</v>
      </c>
    </row>
    <row r="526" spans="1:101" x14ac:dyDescent="0.3">
      <c r="A526" s="120" t="s">
        <v>1332</v>
      </c>
      <c r="B526" s="120" t="s">
        <v>1333</v>
      </c>
      <c r="C526" s="120" t="s">
        <v>1967</v>
      </c>
      <c r="D526" s="120" t="s">
        <v>1968</v>
      </c>
      <c r="E526" s="120" t="s">
        <v>1969</v>
      </c>
      <c r="F526" s="120" t="s">
        <v>1970</v>
      </c>
      <c r="G526" s="120" t="s">
        <v>1420</v>
      </c>
      <c r="I526" s="121">
        <v>2.5457999999999998</v>
      </c>
      <c r="L526" s="120"/>
      <c r="M526" s="120" t="s">
        <v>528</v>
      </c>
      <c r="N526" s="120" t="s">
        <v>109</v>
      </c>
      <c r="O526" s="120">
        <v>60</v>
      </c>
      <c r="P526" s="120" t="s">
        <v>102</v>
      </c>
      <c r="Q526" s="120" t="s">
        <v>102</v>
      </c>
      <c r="R526" t="str">
        <f>IFERROR(VLOOKUP(S526,'[1]Effects Code'!$C:$D,2,FALSE), S526)</f>
        <v>Mortality</v>
      </c>
      <c r="S526" s="120" t="s">
        <v>184</v>
      </c>
      <c r="T526" s="120">
        <v>3</v>
      </c>
      <c r="U526" s="120" t="s">
        <v>122</v>
      </c>
      <c r="V526" s="120" t="str">
        <f t="shared" si="8"/>
        <v>Cyprinidae, 3</v>
      </c>
      <c r="W526" s="120" t="s">
        <v>526</v>
      </c>
      <c r="X526" s="120">
        <v>160916</v>
      </c>
      <c r="Y526" s="123">
        <v>2076894</v>
      </c>
      <c r="Z526" s="120">
        <v>2012</v>
      </c>
      <c r="AA526" s="120" t="s">
        <v>1971</v>
      </c>
      <c r="AB526" s="120" t="s">
        <v>1972</v>
      </c>
      <c r="AC526" s="120" t="s">
        <v>1973</v>
      </c>
      <c r="AD526" s="121">
        <v>2.5457999999999998</v>
      </c>
      <c r="AF526" s="120" t="s">
        <v>528</v>
      </c>
      <c r="AH526" s="120" t="s">
        <v>397</v>
      </c>
      <c r="AI526" s="120">
        <v>32018</v>
      </c>
      <c r="AL526" s="120" t="s">
        <v>1516</v>
      </c>
      <c r="AM526" s="120" t="s">
        <v>110</v>
      </c>
      <c r="AN526" s="120" t="s">
        <v>1342</v>
      </c>
      <c r="AO526" s="120" t="s">
        <v>525</v>
      </c>
      <c r="AP526" s="120" t="s">
        <v>119</v>
      </c>
      <c r="AQ526" s="120" t="s">
        <v>526</v>
      </c>
      <c r="AR526" s="120">
        <v>333415</v>
      </c>
      <c r="AT526" s="120">
        <v>72</v>
      </c>
      <c r="AY526" s="120" t="s">
        <v>276</v>
      </c>
      <c r="BE526" s="120" t="s">
        <v>123</v>
      </c>
      <c r="BG526" s="120">
        <v>4.2430000000000003</v>
      </c>
      <c r="BL526" s="120" t="s">
        <v>528</v>
      </c>
      <c r="BN526" s="120">
        <v>2.5457999999999998</v>
      </c>
      <c r="CM526" s="120">
        <v>1</v>
      </c>
      <c r="CN526" s="120" t="s">
        <v>125</v>
      </c>
      <c r="CO526" s="120" t="s">
        <v>1974</v>
      </c>
      <c r="CP526" s="120" t="s">
        <v>1975</v>
      </c>
      <c r="CQ526" s="120" t="s">
        <v>568</v>
      </c>
      <c r="CU526" s="120" t="s">
        <v>126</v>
      </c>
      <c r="CV526" s="120" t="s">
        <v>1344</v>
      </c>
      <c r="CW526" s="120" t="s">
        <v>1976</v>
      </c>
    </row>
    <row r="527" spans="1:101" x14ac:dyDescent="0.3">
      <c r="A527" s="120" t="s">
        <v>1332</v>
      </c>
      <c r="B527" s="120" t="s">
        <v>1367</v>
      </c>
      <c r="C527" s="120" t="s">
        <v>1368</v>
      </c>
      <c r="D527" s="120" t="s">
        <v>2261</v>
      </c>
      <c r="E527" s="120" t="s">
        <v>2262</v>
      </c>
      <c r="F527" s="120" t="s">
        <v>2263</v>
      </c>
      <c r="G527" s="120" t="s">
        <v>185</v>
      </c>
      <c r="I527" s="121">
        <v>2.58</v>
      </c>
      <c r="M527" s="120" t="s">
        <v>528</v>
      </c>
      <c r="N527" s="120" t="s">
        <v>109</v>
      </c>
      <c r="O527" s="120">
        <v>92</v>
      </c>
      <c r="P527" s="120" t="s">
        <v>102</v>
      </c>
      <c r="Q527" s="120" t="s">
        <v>102</v>
      </c>
      <c r="R527" t="str">
        <f>IFERROR(VLOOKUP(S527,'[1]Effects Code'!$C:$D,2,FALSE), S527)</f>
        <v>Mortality</v>
      </c>
      <c r="S527" s="120" t="s">
        <v>184</v>
      </c>
      <c r="T527" s="120">
        <v>1</v>
      </c>
      <c r="U527" s="120" t="s">
        <v>122</v>
      </c>
      <c r="V527" s="120" t="str">
        <f t="shared" si="8"/>
        <v>Salmonidae, 1</v>
      </c>
      <c r="W527" s="120" t="s">
        <v>526</v>
      </c>
      <c r="X527" s="120">
        <v>6797</v>
      </c>
      <c r="Y527" s="123">
        <v>1090111</v>
      </c>
      <c r="Z527" s="120">
        <v>1986</v>
      </c>
      <c r="AA527" s="120" t="s">
        <v>1728</v>
      </c>
      <c r="AB527" s="120" t="s">
        <v>1729</v>
      </c>
      <c r="AC527" s="120" t="s">
        <v>1730</v>
      </c>
      <c r="AD527" s="121">
        <v>2.58</v>
      </c>
      <c r="AE527" s="121"/>
      <c r="AF527" s="120" t="s">
        <v>528</v>
      </c>
      <c r="AH527" s="120" t="s">
        <v>397</v>
      </c>
      <c r="AI527" s="120">
        <v>34</v>
      </c>
      <c r="AM527" s="120" t="s">
        <v>110</v>
      </c>
      <c r="AN527" s="120" t="s">
        <v>1377</v>
      </c>
      <c r="AO527" s="120" t="s">
        <v>525</v>
      </c>
      <c r="AP527" s="120" t="s">
        <v>119</v>
      </c>
      <c r="AQ527" s="120" t="s">
        <v>526</v>
      </c>
      <c r="AR527" s="120">
        <v>333415</v>
      </c>
      <c r="AT527" s="120">
        <v>24</v>
      </c>
      <c r="AY527" s="120" t="s">
        <v>276</v>
      </c>
      <c r="BE527" s="120" t="s">
        <v>158</v>
      </c>
      <c r="BG527" s="120">
        <v>2580</v>
      </c>
      <c r="BI527" s="120">
        <v>2080</v>
      </c>
      <c r="BK527" s="120">
        <v>3210</v>
      </c>
      <c r="BL527" s="120" t="s">
        <v>1731</v>
      </c>
      <c r="BN527" s="120">
        <v>2580</v>
      </c>
      <c r="BP527" s="120">
        <v>2080</v>
      </c>
      <c r="BR527" s="120">
        <v>3210</v>
      </c>
      <c r="BT527" s="121">
        <v>2.08</v>
      </c>
      <c r="BV527" s="121">
        <v>3.21</v>
      </c>
      <c r="CD527" s="121"/>
      <c r="CN527" s="120" t="s">
        <v>187</v>
      </c>
      <c r="CO527" s="120">
        <v>7.4</v>
      </c>
      <c r="CP527" s="120">
        <v>162</v>
      </c>
      <c r="CQ527" s="120" t="s">
        <v>568</v>
      </c>
      <c r="CU527" s="120" t="s">
        <v>126</v>
      </c>
      <c r="CV527" s="120" t="s">
        <v>545</v>
      </c>
      <c r="CW527" s="120" t="s">
        <v>2264</v>
      </c>
    </row>
    <row r="528" spans="1:101" x14ac:dyDescent="0.3">
      <c r="A528" s="120" t="s">
        <v>1332</v>
      </c>
      <c r="B528" s="120" t="s">
        <v>2062</v>
      </c>
      <c r="C528" s="120" t="s">
        <v>2063</v>
      </c>
      <c r="D528" s="120" t="s">
        <v>2064</v>
      </c>
      <c r="E528" s="120" t="s">
        <v>2065</v>
      </c>
      <c r="F528" s="120" t="s">
        <v>2066</v>
      </c>
      <c r="G528" s="120" t="s">
        <v>185</v>
      </c>
      <c r="I528" s="120">
        <v>2.6094599999999999</v>
      </c>
      <c r="L528" s="120"/>
      <c r="M528" s="120" t="s">
        <v>528</v>
      </c>
      <c r="N528" s="120" t="s">
        <v>109</v>
      </c>
      <c r="O528" s="120">
        <v>63</v>
      </c>
      <c r="P528" s="120" t="s">
        <v>102</v>
      </c>
      <c r="Q528" s="120" t="s">
        <v>102</v>
      </c>
      <c r="R528" t="str">
        <f>IFERROR(VLOOKUP(S528,'[1]Effects Code'!$C:$D,2,FALSE), S528)</f>
        <v>Mortality</v>
      </c>
      <c r="S528" s="120" t="s">
        <v>184</v>
      </c>
      <c r="T528" s="120">
        <v>4</v>
      </c>
      <c r="U528" s="120" t="s">
        <v>122</v>
      </c>
      <c r="V528" s="120" t="str">
        <f t="shared" si="8"/>
        <v>Siluridae, 4</v>
      </c>
      <c r="W528" s="120" t="s">
        <v>526</v>
      </c>
      <c r="X528" s="120">
        <v>88377</v>
      </c>
      <c r="Y528" s="123">
        <v>1256204</v>
      </c>
      <c r="Z528" s="120">
        <v>2006</v>
      </c>
      <c r="AA528" s="120" t="s">
        <v>2067</v>
      </c>
      <c r="AB528" s="120" t="s">
        <v>2068</v>
      </c>
      <c r="AC528" s="120" t="s">
        <v>2069</v>
      </c>
      <c r="AD528" s="120">
        <v>2.6094599999999999</v>
      </c>
      <c r="AF528" s="120" t="s">
        <v>528</v>
      </c>
      <c r="AH528" s="120" t="s">
        <v>1351</v>
      </c>
      <c r="AI528" s="120">
        <v>2231</v>
      </c>
      <c r="AL528" s="120" t="s">
        <v>1516</v>
      </c>
      <c r="AM528" s="120" t="s">
        <v>110</v>
      </c>
      <c r="AN528" s="120" t="s">
        <v>2070</v>
      </c>
      <c r="AO528" s="120" t="s">
        <v>525</v>
      </c>
      <c r="AP528" s="120" t="s">
        <v>119</v>
      </c>
      <c r="AQ528" s="120" t="s">
        <v>526</v>
      </c>
      <c r="AR528" s="120">
        <v>333415</v>
      </c>
      <c r="AT528" s="120">
        <v>96</v>
      </c>
      <c r="AY528" s="120" t="s">
        <v>276</v>
      </c>
      <c r="BE528" s="120" t="s">
        <v>123</v>
      </c>
      <c r="BG528" s="120">
        <v>4.1420000000000003</v>
      </c>
      <c r="BL528" s="120" t="s">
        <v>528</v>
      </c>
      <c r="BN528" s="120">
        <v>2.6094599999999999</v>
      </c>
      <c r="CM528" s="120">
        <v>7</v>
      </c>
      <c r="CN528" s="120" t="s">
        <v>125</v>
      </c>
      <c r="CO528" s="120" t="s">
        <v>2071</v>
      </c>
      <c r="CP528" s="120" t="s">
        <v>2072</v>
      </c>
      <c r="CQ528" s="120" t="s">
        <v>568</v>
      </c>
      <c r="CU528" s="120" t="s">
        <v>126</v>
      </c>
      <c r="CV528" s="120" t="s">
        <v>545</v>
      </c>
      <c r="CW528" s="120" t="s">
        <v>2073</v>
      </c>
    </row>
    <row r="529" spans="1:101" x14ac:dyDescent="0.3">
      <c r="A529" s="120" t="s">
        <v>1332</v>
      </c>
      <c r="B529" s="120" t="s">
        <v>1333</v>
      </c>
      <c r="C529" s="120" t="s">
        <v>1967</v>
      </c>
      <c r="D529" s="120" t="s">
        <v>1968</v>
      </c>
      <c r="E529" s="120" t="s">
        <v>1969</v>
      </c>
      <c r="F529" s="120" t="s">
        <v>1970</v>
      </c>
      <c r="G529" s="120" t="s">
        <v>108</v>
      </c>
      <c r="I529" s="121">
        <v>2.6448</v>
      </c>
      <c r="L529" s="120"/>
      <c r="M529" s="120" t="s">
        <v>528</v>
      </c>
      <c r="N529" s="120" t="s">
        <v>109</v>
      </c>
      <c r="O529" s="120">
        <v>60</v>
      </c>
      <c r="P529" s="120" t="s">
        <v>102</v>
      </c>
      <c r="Q529" s="120" t="s">
        <v>102</v>
      </c>
      <c r="R529" t="str">
        <f>IFERROR(VLOOKUP(S529,'[1]Effects Code'!$C:$D,2,FALSE), S529)</f>
        <v>Mortality</v>
      </c>
      <c r="S529" s="120" t="s">
        <v>184</v>
      </c>
      <c r="T529" s="120">
        <v>2</v>
      </c>
      <c r="U529" s="120" t="s">
        <v>122</v>
      </c>
      <c r="V529" s="120" t="str">
        <f t="shared" si="8"/>
        <v>Cyprinidae, 2</v>
      </c>
      <c r="W529" s="120" t="s">
        <v>526</v>
      </c>
      <c r="X529" s="120">
        <v>160916</v>
      </c>
      <c r="Y529" s="123">
        <v>2076894</v>
      </c>
      <c r="Z529" s="120">
        <v>2012</v>
      </c>
      <c r="AA529" s="120" t="s">
        <v>1971</v>
      </c>
      <c r="AB529" s="120" t="s">
        <v>1972</v>
      </c>
      <c r="AC529" s="120" t="s">
        <v>1973</v>
      </c>
      <c r="AD529" s="121">
        <v>2.6448</v>
      </c>
      <c r="AF529" s="120" t="s">
        <v>528</v>
      </c>
      <c r="AH529" s="120" t="s">
        <v>397</v>
      </c>
      <c r="AI529" s="120">
        <v>32018</v>
      </c>
      <c r="AL529" s="120" t="s">
        <v>1516</v>
      </c>
      <c r="AM529" s="120" t="s">
        <v>110</v>
      </c>
      <c r="AN529" s="120" t="s">
        <v>1342</v>
      </c>
      <c r="AO529" s="120" t="s">
        <v>525</v>
      </c>
      <c r="AP529" s="120" t="s">
        <v>119</v>
      </c>
      <c r="AQ529" s="120" t="s">
        <v>526</v>
      </c>
      <c r="AR529" s="120">
        <v>333415</v>
      </c>
      <c r="AT529" s="120">
        <v>48</v>
      </c>
      <c r="AY529" s="120" t="s">
        <v>276</v>
      </c>
      <c r="BE529" s="120" t="s">
        <v>123</v>
      </c>
      <c r="BG529" s="120">
        <v>4.4080000000000004</v>
      </c>
      <c r="BL529" s="120" t="s">
        <v>528</v>
      </c>
      <c r="BN529" s="120">
        <v>2.6448</v>
      </c>
      <c r="CM529" s="120">
        <v>1</v>
      </c>
      <c r="CN529" s="120" t="s">
        <v>125</v>
      </c>
      <c r="CO529" s="120" t="s">
        <v>1974</v>
      </c>
      <c r="CP529" s="120" t="s">
        <v>1975</v>
      </c>
      <c r="CQ529" s="120" t="s">
        <v>568</v>
      </c>
      <c r="CU529" s="120" t="s">
        <v>126</v>
      </c>
      <c r="CV529" s="120" t="s">
        <v>1344</v>
      </c>
      <c r="CW529" s="120" t="s">
        <v>1976</v>
      </c>
    </row>
    <row r="530" spans="1:101" x14ac:dyDescent="0.3">
      <c r="A530" s="120" t="s">
        <v>1332</v>
      </c>
      <c r="B530" s="120" t="s">
        <v>2076</v>
      </c>
      <c r="C530" s="120" t="s">
        <v>2077</v>
      </c>
      <c r="D530" s="120" t="s">
        <v>2078</v>
      </c>
      <c r="E530" s="120" t="s">
        <v>2079</v>
      </c>
      <c r="F530" s="120" t="s">
        <v>2080</v>
      </c>
      <c r="G530" s="120" t="s">
        <v>2341</v>
      </c>
      <c r="I530" s="121">
        <v>2.65</v>
      </c>
      <c r="L530" s="120"/>
      <c r="M530" s="120" t="s">
        <v>528</v>
      </c>
      <c r="N530" s="120" t="s">
        <v>109</v>
      </c>
      <c r="O530" s="120">
        <v>100</v>
      </c>
      <c r="P530" s="120" t="s">
        <v>102</v>
      </c>
      <c r="Q530" s="120" t="s">
        <v>102</v>
      </c>
      <c r="R530" t="str">
        <f>IFERROR(VLOOKUP(S530,'[1]Effects Code'!$C:$D,2,FALSE), S530)</f>
        <v>Mortality</v>
      </c>
      <c r="S530" s="120" t="s">
        <v>184</v>
      </c>
      <c r="T530" s="120">
        <v>4</v>
      </c>
      <c r="U530" s="120" t="s">
        <v>122</v>
      </c>
      <c r="V530" s="120" t="str">
        <f t="shared" si="8"/>
        <v>Pangasiidae, 4</v>
      </c>
      <c r="W530" s="120" t="s">
        <v>526</v>
      </c>
      <c r="X530" s="120">
        <v>160541</v>
      </c>
      <c r="Y530" s="123">
        <v>2076095</v>
      </c>
      <c r="Z530" s="120">
        <v>2012</v>
      </c>
      <c r="AA530" s="120" t="s">
        <v>2082</v>
      </c>
      <c r="AB530" s="120" t="s">
        <v>2083</v>
      </c>
      <c r="AC530" s="120" t="s">
        <v>2084</v>
      </c>
      <c r="AD530" s="121">
        <v>2.65</v>
      </c>
      <c r="AF530" s="120" t="s">
        <v>528</v>
      </c>
      <c r="AI530" s="120">
        <v>31626</v>
      </c>
      <c r="AL530" s="120" t="s">
        <v>225</v>
      </c>
      <c r="AM530" s="120" t="s">
        <v>110</v>
      </c>
      <c r="AN530" s="120" t="s">
        <v>2070</v>
      </c>
      <c r="AO530" s="120" t="s">
        <v>525</v>
      </c>
      <c r="AP530" s="120" t="s">
        <v>119</v>
      </c>
      <c r="AQ530" s="120" t="s">
        <v>526</v>
      </c>
      <c r="AR530" s="120">
        <v>333415</v>
      </c>
      <c r="AT530" s="120">
        <v>96</v>
      </c>
      <c r="AY530" s="120" t="s">
        <v>276</v>
      </c>
      <c r="BE530" s="120" t="s">
        <v>158</v>
      </c>
      <c r="BG530" s="120">
        <v>2.65</v>
      </c>
      <c r="BL530" s="120" t="s">
        <v>175</v>
      </c>
      <c r="BN530" s="120">
        <v>2.65</v>
      </c>
      <c r="CM530" s="120">
        <v>1</v>
      </c>
      <c r="CN530" s="120" t="s">
        <v>125</v>
      </c>
      <c r="CU530" s="120" t="s">
        <v>126</v>
      </c>
      <c r="CV530" s="120" t="s">
        <v>545</v>
      </c>
      <c r="CW530" s="120" t="s">
        <v>2085</v>
      </c>
    </row>
    <row r="531" spans="1:101" x14ac:dyDescent="0.3">
      <c r="A531" s="120" t="s">
        <v>1332</v>
      </c>
      <c r="B531" s="120" t="s">
        <v>1333</v>
      </c>
      <c r="C531" s="120" t="s">
        <v>2342</v>
      </c>
      <c r="D531" s="120" t="s">
        <v>2343</v>
      </c>
      <c r="E531" s="120" t="s">
        <v>2344</v>
      </c>
      <c r="F531" s="120" t="s">
        <v>2345</v>
      </c>
      <c r="G531" s="120" t="s">
        <v>185</v>
      </c>
      <c r="I531" s="121">
        <v>2.72</v>
      </c>
      <c r="M531" s="120" t="s">
        <v>528</v>
      </c>
      <c r="N531" s="120" t="s">
        <v>109</v>
      </c>
      <c r="O531" s="120">
        <v>100</v>
      </c>
      <c r="P531" s="120" t="s">
        <v>102</v>
      </c>
      <c r="Q531" s="120" t="s">
        <v>102</v>
      </c>
      <c r="R531" t="str">
        <f>IFERROR(VLOOKUP(S531,'[1]Effects Code'!$C:$D,2,FALSE), S531)</f>
        <v>Mortality</v>
      </c>
      <c r="S531" s="120" t="s">
        <v>184</v>
      </c>
      <c r="T531" s="120">
        <v>4</v>
      </c>
      <c r="U531" s="120" t="s">
        <v>122</v>
      </c>
      <c r="V531" s="120" t="str">
        <f t="shared" si="8"/>
        <v>Cyprinidae, 4</v>
      </c>
      <c r="W531" s="120" t="s">
        <v>526</v>
      </c>
      <c r="X531" s="120">
        <v>85632</v>
      </c>
      <c r="Y531" s="123">
        <v>1255449</v>
      </c>
      <c r="Z531" s="120">
        <v>2002</v>
      </c>
      <c r="AA531" s="120" t="s">
        <v>2346</v>
      </c>
      <c r="AB531" s="120" t="s">
        <v>2347</v>
      </c>
      <c r="AC531" s="120" t="s">
        <v>2348</v>
      </c>
      <c r="AD531" s="121">
        <v>2.72</v>
      </c>
      <c r="AE531" s="121"/>
      <c r="AF531" s="120" t="s">
        <v>528</v>
      </c>
      <c r="AI531" s="120">
        <v>17044</v>
      </c>
      <c r="AM531" s="120" t="s">
        <v>110</v>
      </c>
      <c r="AN531" s="120" t="s">
        <v>1342</v>
      </c>
      <c r="AO531" s="120" t="s">
        <v>525</v>
      </c>
      <c r="AP531" s="120" t="s">
        <v>119</v>
      </c>
      <c r="AQ531" s="120" t="s">
        <v>526</v>
      </c>
      <c r="AR531" s="120">
        <v>333415</v>
      </c>
      <c r="AT531" s="120">
        <v>96</v>
      </c>
      <c r="AY531" s="120" t="s">
        <v>276</v>
      </c>
      <c r="BE531" s="120" t="s">
        <v>123</v>
      </c>
      <c r="BG531" s="120">
        <v>2.72</v>
      </c>
      <c r="BL531" s="120" t="s">
        <v>124</v>
      </c>
      <c r="BN531" s="120">
        <v>2.72</v>
      </c>
      <c r="BT531" s="121"/>
      <c r="BV531" s="121"/>
      <c r="CD531" s="121"/>
      <c r="CM531" s="120">
        <v>6</v>
      </c>
      <c r="CN531" s="120" t="s">
        <v>125</v>
      </c>
      <c r="CU531" s="120" t="s">
        <v>126</v>
      </c>
      <c r="CV531" s="120" t="s">
        <v>187</v>
      </c>
      <c r="CW531" s="120" t="s">
        <v>2349</v>
      </c>
    </row>
    <row r="532" spans="1:101" x14ac:dyDescent="0.3">
      <c r="A532" s="120" t="s">
        <v>1332</v>
      </c>
      <c r="B532" s="120" t="s">
        <v>2300</v>
      </c>
      <c r="C532" s="120" t="s">
        <v>2301</v>
      </c>
      <c r="D532" s="120" t="s">
        <v>2302</v>
      </c>
      <c r="E532" s="120" t="s">
        <v>2303</v>
      </c>
      <c r="F532" s="120" t="s">
        <v>2304</v>
      </c>
      <c r="G532" s="120" t="s">
        <v>185</v>
      </c>
      <c r="I532" s="121">
        <v>2.75</v>
      </c>
      <c r="M532" s="120" t="s">
        <v>528</v>
      </c>
      <c r="N532" s="120" t="s">
        <v>109</v>
      </c>
      <c r="O532" s="120">
        <v>100</v>
      </c>
      <c r="P532" s="120" t="s">
        <v>102</v>
      </c>
      <c r="Q532" s="120" t="s">
        <v>102</v>
      </c>
      <c r="R532" t="str">
        <f>IFERROR(VLOOKUP(S532,'[1]Effects Code'!$C:$D,2,FALSE), S532)</f>
        <v>Mortality</v>
      </c>
      <c r="S532" s="120" t="s">
        <v>184</v>
      </c>
      <c r="T532" s="120">
        <v>2</v>
      </c>
      <c r="U532" s="120" t="s">
        <v>122</v>
      </c>
      <c r="V532" s="120" t="str">
        <f t="shared" si="8"/>
        <v>Heteropneustidae, 2</v>
      </c>
      <c r="W532" s="120" t="s">
        <v>526</v>
      </c>
      <c r="X532" s="120">
        <v>15179</v>
      </c>
      <c r="Y532" s="123">
        <v>1175080</v>
      </c>
      <c r="Z532" s="120">
        <v>1982</v>
      </c>
      <c r="AA532" s="120" t="s">
        <v>2310</v>
      </c>
      <c r="AB532" s="120" t="s">
        <v>2311</v>
      </c>
      <c r="AC532" s="120" t="s">
        <v>2312</v>
      </c>
      <c r="AD532" s="121">
        <v>2.75</v>
      </c>
      <c r="AE532" s="121"/>
      <c r="AF532" s="120" t="s">
        <v>528</v>
      </c>
      <c r="AI532" s="120">
        <v>352</v>
      </c>
      <c r="AM532" s="120" t="s">
        <v>110</v>
      </c>
      <c r="AN532" s="120" t="s">
        <v>2070</v>
      </c>
      <c r="AO532" s="120" t="s">
        <v>525</v>
      </c>
      <c r="AP532" s="120" t="s">
        <v>119</v>
      </c>
      <c r="AQ532" s="120" t="s">
        <v>526</v>
      </c>
      <c r="AR532" s="120">
        <v>333415</v>
      </c>
      <c r="AT532" s="120">
        <v>48</v>
      </c>
      <c r="AY532" s="120" t="s">
        <v>276</v>
      </c>
      <c r="BE532" s="120" t="s">
        <v>123</v>
      </c>
      <c r="BG532" s="120">
        <v>2750</v>
      </c>
      <c r="BL532" s="120" t="s">
        <v>544</v>
      </c>
      <c r="BN532" s="120">
        <v>2750</v>
      </c>
      <c r="BT532" s="121"/>
      <c r="BV532" s="121"/>
      <c r="CD532" s="121"/>
      <c r="CN532" s="120" t="s">
        <v>125</v>
      </c>
      <c r="CO532" s="120">
        <v>7.2</v>
      </c>
      <c r="CU532" s="120" t="s">
        <v>126</v>
      </c>
      <c r="CV532" s="120" t="s">
        <v>545</v>
      </c>
      <c r="CW532" s="120" t="s">
        <v>2320</v>
      </c>
    </row>
    <row r="533" spans="1:101" x14ac:dyDescent="0.3">
      <c r="A533" s="120" t="s">
        <v>1332</v>
      </c>
      <c r="B533" s="120" t="s">
        <v>1367</v>
      </c>
      <c r="C533" s="120" t="s">
        <v>1368</v>
      </c>
      <c r="D533" s="120" t="s">
        <v>2261</v>
      </c>
      <c r="E533" s="120" t="s">
        <v>2262</v>
      </c>
      <c r="F533" s="120" t="s">
        <v>2263</v>
      </c>
      <c r="G533" s="120" t="s">
        <v>185</v>
      </c>
      <c r="I533" s="121">
        <v>2.76</v>
      </c>
      <c r="M533" s="120" t="s">
        <v>528</v>
      </c>
      <c r="N533" s="120" t="s">
        <v>109</v>
      </c>
      <c r="O533" s="120">
        <v>92</v>
      </c>
      <c r="P533" s="120" t="s">
        <v>102</v>
      </c>
      <c r="Q533" s="120" t="s">
        <v>102</v>
      </c>
      <c r="R533" t="str">
        <f>IFERROR(VLOOKUP(S533,'[1]Effects Code'!$C:$D,2,FALSE), S533)</f>
        <v>Mortality</v>
      </c>
      <c r="S533" s="120" t="s">
        <v>184</v>
      </c>
      <c r="T533" s="120">
        <v>4</v>
      </c>
      <c r="U533" s="120" t="s">
        <v>122</v>
      </c>
      <c r="V533" s="120" t="str">
        <f t="shared" si="8"/>
        <v>Salmonidae, 4</v>
      </c>
      <c r="W533" s="120" t="s">
        <v>526</v>
      </c>
      <c r="X533" s="120">
        <v>6797</v>
      </c>
      <c r="Y533" s="123">
        <v>1090110</v>
      </c>
      <c r="Z533" s="120">
        <v>1986</v>
      </c>
      <c r="AA533" s="120" t="s">
        <v>1728</v>
      </c>
      <c r="AB533" s="120" t="s">
        <v>1729</v>
      </c>
      <c r="AC533" s="120" t="s">
        <v>1730</v>
      </c>
      <c r="AD533" s="121">
        <v>2.76</v>
      </c>
      <c r="AE533" s="121"/>
      <c r="AF533" s="120" t="s">
        <v>528</v>
      </c>
      <c r="AH533" s="120" t="s">
        <v>397</v>
      </c>
      <c r="AI533" s="120">
        <v>34</v>
      </c>
      <c r="AM533" s="120" t="s">
        <v>110</v>
      </c>
      <c r="AN533" s="120" t="s">
        <v>1377</v>
      </c>
      <c r="AO533" s="120" t="s">
        <v>525</v>
      </c>
      <c r="AP533" s="120" t="s">
        <v>119</v>
      </c>
      <c r="AQ533" s="120" t="s">
        <v>526</v>
      </c>
      <c r="AR533" s="120">
        <v>333415</v>
      </c>
      <c r="AT533" s="120">
        <v>96</v>
      </c>
      <c r="AY533" s="120" t="s">
        <v>276</v>
      </c>
      <c r="BE533" s="120" t="s">
        <v>158</v>
      </c>
      <c r="BG533" s="120">
        <v>2760</v>
      </c>
      <c r="BI533" s="120">
        <v>2280</v>
      </c>
      <c r="BK533" s="120">
        <v>3330</v>
      </c>
      <c r="BL533" s="120" t="s">
        <v>1731</v>
      </c>
      <c r="BN533" s="120">
        <v>2760</v>
      </c>
      <c r="BP533" s="120">
        <v>2280</v>
      </c>
      <c r="BR533" s="120">
        <v>3330</v>
      </c>
      <c r="BT533" s="121">
        <v>2.2799999999999998</v>
      </c>
      <c r="BV533" s="121">
        <v>3.33</v>
      </c>
      <c r="CD533" s="121"/>
      <c r="CN533" s="120" t="s">
        <v>187</v>
      </c>
      <c r="CO533" s="120">
        <v>7.4</v>
      </c>
      <c r="CP533" s="120">
        <v>44</v>
      </c>
      <c r="CQ533" s="120" t="s">
        <v>568</v>
      </c>
      <c r="CU533" s="120" t="s">
        <v>126</v>
      </c>
      <c r="CV533" s="120" t="s">
        <v>545</v>
      </c>
      <c r="CW533" s="120" t="s">
        <v>2350</v>
      </c>
    </row>
    <row r="534" spans="1:101" x14ac:dyDescent="0.3">
      <c r="A534" s="120" t="s">
        <v>1332</v>
      </c>
      <c r="B534" s="120" t="s">
        <v>1673</v>
      </c>
      <c r="C534" s="120" t="s">
        <v>2196</v>
      </c>
      <c r="D534" s="120" t="s">
        <v>2255</v>
      </c>
      <c r="E534" s="120" t="s">
        <v>2256</v>
      </c>
      <c r="F534" s="120" t="s">
        <v>2257</v>
      </c>
      <c r="G534" s="120" t="s">
        <v>2081</v>
      </c>
      <c r="I534" s="121">
        <v>2.77</v>
      </c>
      <c r="L534" s="120"/>
      <c r="M534" s="120" t="s">
        <v>528</v>
      </c>
      <c r="N534" s="120" t="s">
        <v>109</v>
      </c>
      <c r="O534" s="120">
        <v>100</v>
      </c>
      <c r="P534" s="120" t="s">
        <v>102</v>
      </c>
      <c r="Q534" s="120" t="s">
        <v>102</v>
      </c>
      <c r="R534" t="str">
        <f>IFERROR(VLOOKUP(S534,'[1]Effects Code'!$C:$D,2,FALSE), S534)</f>
        <v>Mortality</v>
      </c>
      <c r="S534" s="120" t="s">
        <v>184</v>
      </c>
      <c r="T534" s="120">
        <v>1</v>
      </c>
      <c r="U534" s="120" t="s">
        <v>122</v>
      </c>
      <c r="V534" s="120" t="str">
        <f t="shared" si="8"/>
        <v>Poeciliidae, 1</v>
      </c>
      <c r="W534" s="120" t="s">
        <v>526</v>
      </c>
      <c r="X534" s="120">
        <v>160917</v>
      </c>
      <c r="Y534" s="123">
        <v>2076014</v>
      </c>
      <c r="Z534" s="120">
        <v>2012</v>
      </c>
      <c r="AA534" s="120" t="s">
        <v>2258</v>
      </c>
      <c r="AB534" s="120" t="s">
        <v>2259</v>
      </c>
      <c r="AC534" s="120" t="s">
        <v>2260</v>
      </c>
      <c r="AD534" s="121">
        <v>2.77</v>
      </c>
      <c r="AF534" s="120" t="s">
        <v>528</v>
      </c>
      <c r="AI534" s="120">
        <v>287</v>
      </c>
      <c r="AL534" s="120" t="s">
        <v>225</v>
      </c>
      <c r="AM534" s="120" t="s">
        <v>110</v>
      </c>
      <c r="AN534" s="120" t="s">
        <v>1682</v>
      </c>
      <c r="AO534" s="120" t="s">
        <v>525</v>
      </c>
      <c r="AP534" s="120" t="s">
        <v>119</v>
      </c>
      <c r="AQ534" s="120" t="s">
        <v>526</v>
      </c>
      <c r="AR534" s="120">
        <v>333415</v>
      </c>
      <c r="AT534" s="120">
        <v>24</v>
      </c>
      <c r="AY534" s="120" t="s">
        <v>276</v>
      </c>
      <c r="BE534" s="120" t="s">
        <v>158</v>
      </c>
      <c r="BG534" s="120">
        <v>2.77</v>
      </c>
      <c r="BL534" s="120" t="s">
        <v>175</v>
      </c>
      <c r="BN534" s="120">
        <v>2.77</v>
      </c>
      <c r="CM534" s="120">
        <v>1</v>
      </c>
      <c r="CN534" s="120" t="s">
        <v>125</v>
      </c>
      <c r="CO534" s="120">
        <v>7.1</v>
      </c>
      <c r="CP534" s="120">
        <v>125.1</v>
      </c>
      <c r="CQ534" s="120" t="s">
        <v>528</v>
      </c>
      <c r="CU534" s="120" t="s">
        <v>126</v>
      </c>
      <c r="CV534" s="120" t="s">
        <v>1344</v>
      </c>
      <c r="CW534" s="120" t="s">
        <v>2085</v>
      </c>
    </row>
    <row r="535" spans="1:101" x14ac:dyDescent="0.3">
      <c r="A535" s="120" t="s">
        <v>1332</v>
      </c>
      <c r="B535" s="120" t="s">
        <v>2076</v>
      </c>
      <c r="C535" s="120" t="s">
        <v>2077</v>
      </c>
      <c r="D535" s="120" t="s">
        <v>2078</v>
      </c>
      <c r="E535" s="120" t="s">
        <v>2079</v>
      </c>
      <c r="F535" s="120" t="s">
        <v>2080</v>
      </c>
      <c r="G535" s="120" t="s">
        <v>2351</v>
      </c>
      <c r="I535" s="121">
        <v>2.79</v>
      </c>
      <c r="L535" s="120"/>
      <c r="M535" s="120" t="s">
        <v>528</v>
      </c>
      <c r="N535" s="120" t="s">
        <v>109</v>
      </c>
      <c r="O535" s="120">
        <v>100</v>
      </c>
      <c r="P535" s="120" t="s">
        <v>102</v>
      </c>
      <c r="Q535" s="120" t="s">
        <v>102</v>
      </c>
      <c r="R535" t="str">
        <f>IFERROR(VLOOKUP(S535,'[1]Effects Code'!$C:$D,2,FALSE), S535)</f>
        <v>Mortality</v>
      </c>
      <c r="S535" s="120" t="s">
        <v>184</v>
      </c>
      <c r="T535" s="120">
        <v>4</v>
      </c>
      <c r="U535" s="120" t="s">
        <v>122</v>
      </c>
      <c r="V535" s="120" t="str">
        <f t="shared" si="8"/>
        <v>Pangasiidae, 4</v>
      </c>
      <c r="W535" s="120" t="s">
        <v>526</v>
      </c>
      <c r="X535" s="120">
        <v>160541</v>
      </c>
      <c r="Y535" s="123">
        <v>2076095</v>
      </c>
      <c r="Z535" s="120">
        <v>2012</v>
      </c>
      <c r="AA535" s="120" t="s">
        <v>2082</v>
      </c>
      <c r="AB535" s="120" t="s">
        <v>2083</v>
      </c>
      <c r="AC535" s="120" t="s">
        <v>2084</v>
      </c>
      <c r="AD535" s="121">
        <v>2.79</v>
      </c>
      <c r="AF535" s="120" t="s">
        <v>528</v>
      </c>
      <c r="AI535" s="120">
        <v>31626</v>
      </c>
      <c r="AL535" s="120" t="s">
        <v>225</v>
      </c>
      <c r="AM535" s="120" t="s">
        <v>110</v>
      </c>
      <c r="AN535" s="120" t="s">
        <v>2070</v>
      </c>
      <c r="AO535" s="120" t="s">
        <v>525</v>
      </c>
      <c r="AP535" s="120" t="s">
        <v>119</v>
      </c>
      <c r="AQ535" s="120" t="s">
        <v>526</v>
      </c>
      <c r="AR535" s="120">
        <v>333415</v>
      </c>
      <c r="AT535" s="120">
        <v>96</v>
      </c>
      <c r="AY535" s="120" t="s">
        <v>276</v>
      </c>
      <c r="BE535" s="120" t="s">
        <v>158</v>
      </c>
      <c r="BG535" s="120">
        <v>2.79</v>
      </c>
      <c r="BL535" s="120" t="s">
        <v>175</v>
      </c>
      <c r="BN535" s="120">
        <v>2.79</v>
      </c>
      <c r="CM535" s="120">
        <v>1</v>
      </c>
      <c r="CN535" s="120" t="s">
        <v>125</v>
      </c>
      <c r="CU535" s="120" t="s">
        <v>126</v>
      </c>
      <c r="CV535" s="120" t="s">
        <v>545</v>
      </c>
      <c r="CW535" s="120" t="s">
        <v>2085</v>
      </c>
    </row>
    <row r="536" spans="1:101" x14ac:dyDescent="0.3">
      <c r="A536" s="120" t="s">
        <v>1332</v>
      </c>
      <c r="B536" s="120" t="s">
        <v>1333</v>
      </c>
      <c r="C536" s="120" t="s">
        <v>1334</v>
      </c>
      <c r="D536" s="120" t="s">
        <v>1335</v>
      </c>
      <c r="E536" s="120" t="s">
        <v>1336</v>
      </c>
      <c r="F536" s="120" t="s">
        <v>1337</v>
      </c>
      <c r="G536" s="120" t="s">
        <v>185</v>
      </c>
      <c r="I536" s="121">
        <v>2.8</v>
      </c>
      <c r="L536" s="120"/>
      <c r="M536" s="120" t="s">
        <v>528</v>
      </c>
      <c r="N536" s="120" t="s">
        <v>109</v>
      </c>
      <c r="O536" s="120">
        <v>100</v>
      </c>
      <c r="P536" s="120" t="s">
        <v>102</v>
      </c>
      <c r="Q536" s="120" t="s">
        <v>102</v>
      </c>
      <c r="R536" t="str">
        <f>IFERROR(VLOOKUP(S536,'[1]Effects Code'!$C:$D,2,FALSE), S536)</f>
        <v>Mortality</v>
      </c>
      <c r="S536" s="120" t="s">
        <v>184</v>
      </c>
      <c r="T536" s="120">
        <v>3</v>
      </c>
      <c r="U536" s="120" t="s">
        <v>122</v>
      </c>
      <c r="V536" s="120" t="str">
        <f t="shared" si="8"/>
        <v>Cyprinidae, 3</v>
      </c>
      <c r="W536" s="120" t="s">
        <v>526</v>
      </c>
      <c r="X536" s="120">
        <v>7598</v>
      </c>
      <c r="Y536" s="123">
        <v>2076189</v>
      </c>
      <c r="Z536" s="120">
        <v>1990</v>
      </c>
      <c r="AA536" s="120" t="s">
        <v>2314</v>
      </c>
      <c r="AB536" s="120" t="s">
        <v>2315</v>
      </c>
      <c r="AC536" s="120" t="s">
        <v>2316</v>
      </c>
      <c r="AD536" s="121">
        <v>2.8</v>
      </c>
      <c r="AF536" s="120" t="s">
        <v>528</v>
      </c>
      <c r="AH536" s="120" t="s">
        <v>147</v>
      </c>
      <c r="AI536" s="120">
        <v>21</v>
      </c>
      <c r="AL536" s="120" t="s">
        <v>1516</v>
      </c>
      <c r="AM536" s="120" t="s">
        <v>110</v>
      </c>
      <c r="AN536" s="120" t="s">
        <v>1342</v>
      </c>
      <c r="AO536" s="120" t="s">
        <v>525</v>
      </c>
      <c r="AP536" s="120" t="s">
        <v>119</v>
      </c>
      <c r="AQ536" s="120" t="s">
        <v>526</v>
      </c>
      <c r="AR536" s="120">
        <v>333415</v>
      </c>
      <c r="AT536" s="120">
        <v>3</v>
      </c>
      <c r="AY536" s="120" t="s">
        <v>122</v>
      </c>
      <c r="BE536" s="120" t="s">
        <v>158</v>
      </c>
      <c r="BG536" s="120">
        <v>2.8</v>
      </c>
      <c r="BI536" s="120">
        <v>2.5</v>
      </c>
      <c r="BK536" s="120">
        <v>3.1</v>
      </c>
      <c r="BL536" s="120" t="s">
        <v>1787</v>
      </c>
      <c r="BN536" s="120">
        <v>2.8</v>
      </c>
      <c r="BP536" s="120">
        <v>2.5</v>
      </c>
      <c r="BR536" s="120">
        <v>3.1</v>
      </c>
      <c r="BT536" s="120">
        <v>2.5</v>
      </c>
      <c r="BV536" s="120">
        <v>3.1</v>
      </c>
      <c r="CM536" s="120">
        <v>1</v>
      </c>
      <c r="CN536" s="120" t="s">
        <v>125</v>
      </c>
      <c r="CO536" s="120">
        <v>7.2</v>
      </c>
      <c r="CP536" s="120">
        <v>75.599999999999994</v>
      </c>
      <c r="CQ536" s="120" t="s">
        <v>528</v>
      </c>
      <c r="CU536" s="120" t="s">
        <v>126</v>
      </c>
      <c r="CV536" s="120" t="s">
        <v>1344</v>
      </c>
      <c r="CW536" s="120" t="s">
        <v>2319</v>
      </c>
    </row>
    <row r="537" spans="1:101" x14ac:dyDescent="0.3">
      <c r="A537" s="120" t="s">
        <v>1332</v>
      </c>
      <c r="B537" s="120" t="s">
        <v>1764</v>
      </c>
      <c r="C537" s="120" t="s">
        <v>1765</v>
      </c>
      <c r="D537" s="120" t="s">
        <v>1766</v>
      </c>
      <c r="E537" s="120" t="s">
        <v>1767</v>
      </c>
      <c r="F537" s="120" t="s">
        <v>1768</v>
      </c>
      <c r="G537" s="120" t="s">
        <v>185</v>
      </c>
      <c r="I537" s="121">
        <v>2.8</v>
      </c>
      <c r="M537" s="120" t="s">
        <v>528</v>
      </c>
      <c r="N537" s="120" t="s">
        <v>109</v>
      </c>
      <c r="O537" s="120">
        <v>100</v>
      </c>
      <c r="P537" s="120" t="s">
        <v>102</v>
      </c>
      <c r="Q537" s="120" t="s">
        <v>102</v>
      </c>
      <c r="R537" t="str">
        <f>IFERROR(VLOOKUP(S537,'[1]Effects Code'!$C:$D,2,FALSE), S537)</f>
        <v>Mortality</v>
      </c>
      <c r="S537" s="120" t="s">
        <v>184</v>
      </c>
      <c r="T537" s="120">
        <v>4</v>
      </c>
      <c r="U537" s="120" t="s">
        <v>122</v>
      </c>
      <c r="V537" s="120" t="str">
        <f t="shared" si="8"/>
        <v>Cichlidae, 4</v>
      </c>
      <c r="W537" s="120" t="s">
        <v>526</v>
      </c>
      <c r="X537" s="120">
        <v>120740</v>
      </c>
      <c r="Y537" s="123">
        <v>1338633</v>
      </c>
      <c r="Z537" s="120">
        <v>2009</v>
      </c>
      <c r="AA537" s="120" t="s">
        <v>1857</v>
      </c>
      <c r="AB537" s="120" t="s">
        <v>1858</v>
      </c>
      <c r="AC537" s="120" t="s">
        <v>1859</v>
      </c>
      <c r="AD537" s="121">
        <v>2.8</v>
      </c>
      <c r="AE537" s="121"/>
      <c r="AF537" s="120" t="s">
        <v>528</v>
      </c>
      <c r="AI537" s="120">
        <v>485</v>
      </c>
      <c r="AL537" s="120" t="s">
        <v>220</v>
      </c>
      <c r="AM537" s="120" t="s">
        <v>110</v>
      </c>
      <c r="AN537" s="120" t="s">
        <v>1491</v>
      </c>
      <c r="AO537" s="120" t="s">
        <v>525</v>
      </c>
      <c r="AP537" s="120" t="s">
        <v>119</v>
      </c>
      <c r="AQ537" s="120" t="s">
        <v>526</v>
      </c>
      <c r="AR537" s="120">
        <v>333415</v>
      </c>
      <c r="AT537" s="120">
        <v>96</v>
      </c>
      <c r="AY537" s="120" t="s">
        <v>276</v>
      </c>
      <c r="BE537" s="120" t="s">
        <v>123</v>
      </c>
      <c r="BG537" s="120">
        <v>2.8</v>
      </c>
      <c r="BL537" s="120" t="s">
        <v>528</v>
      </c>
      <c r="BN537" s="121">
        <v>2.8</v>
      </c>
      <c r="CD537" s="121"/>
      <c r="CM537" s="120">
        <v>4</v>
      </c>
      <c r="CN537" s="120" t="s">
        <v>125</v>
      </c>
      <c r="CO537" s="120" t="s">
        <v>1854</v>
      </c>
      <c r="CU537" s="120" t="s">
        <v>126</v>
      </c>
      <c r="CV537" s="120" t="s">
        <v>187</v>
      </c>
      <c r="CW537" s="120" t="s">
        <v>1860</v>
      </c>
    </row>
    <row r="538" spans="1:101" x14ac:dyDescent="0.3">
      <c r="A538" s="120" t="s">
        <v>1332</v>
      </c>
      <c r="B538" s="120" t="s">
        <v>1367</v>
      </c>
      <c r="C538" s="120" t="s">
        <v>1368</v>
      </c>
      <c r="D538" s="120" t="s">
        <v>1457</v>
      </c>
      <c r="E538" s="120" t="s">
        <v>1458</v>
      </c>
      <c r="F538" s="120" t="s">
        <v>1459</v>
      </c>
      <c r="G538" s="120" t="s">
        <v>185</v>
      </c>
      <c r="I538" s="121">
        <v>2.9</v>
      </c>
      <c r="M538" s="120" t="s">
        <v>528</v>
      </c>
      <c r="N538" s="120" t="s">
        <v>109</v>
      </c>
      <c r="O538" s="120">
        <v>100</v>
      </c>
      <c r="P538" s="120" t="s">
        <v>102</v>
      </c>
      <c r="Q538" s="120" t="s">
        <v>102</v>
      </c>
      <c r="R538" t="str">
        <f>IFERROR(VLOOKUP(S538,'[1]Effects Code'!$C:$D,2,FALSE), S538)</f>
        <v>Mortality</v>
      </c>
      <c r="S538" s="120" t="s">
        <v>184</v>
      </c>
      <c r="T538" s="120">
        <v>1</v>
      </c>
      <c r="U538" s="120" t="s">
        <v>122</v>
      </c>
      <c r="V538" s="120" t="str">
        <f t="shared" si="8"/>
        <v>Salmonidae, 1</v>
      </c>
      <c r="W538" s="120" t="s">
        <v>526</v>
      </c>
      <c r="X538" s="120">
        <v>13000</v>
      </c>
      <c r="Y538" s="123">
        <v>1151663</v>
      </c>
      <c r="Z538" s="120">
        <v>1965</v>
      </c>
      <c r="AA538" s="120" t="s">
        <v>1793</v>
      </c>
      <c r="AB538" s="120" t="s">
        <v>1794</v>
      </c>
      <c r="AC538" s="120" t="s">
        <v>1795</v>
      </c>
      <c r="AD538" s="121">
        <v>2.9</v>
      </c>
      <c r="AE538" s="121"/>
      <c r="AF538" s="120" t="s">
        <v>528</v>
      </c>
      <c r="AI538" s="120">
        <v>4</v>
      </c>
      <c r="AM538" s="120" t="s">
        <v>110</v>
      </c>
      <c r="AN538" s="120" t="s">
        <v>1377</v>
      </c>
      <c r="AO538" s="120" t="s">
        <v>525</v>
      </c>
      <c r="AP538" s="120" t="s">
        <v>119</v>
      </c>
      <c r="AQ538" s="120" t="s">
        <v>526</v>
      </c>
      <c r="AR538" s="120">
        <v>333415</v>
      </c>
      <c r="AT538" s="120">
        <v>24</v>
      </c>
      <c r="AY538" s="120" t="s">
        <v>276</v>
      </c>
      <c r="BE538" s="120" t="s">
        <v>158</v>
      </c>
      <c r="BG538" s="120">
        <v>2900</v>
      </c>
      <c r="BI538" s="120">
        <v>1000</v>
      </c>
      <c r="BK538" s="120">
        <v>8100</v>
      </c>
      <c r="BL538" s="120" t="s">
        <v>544</v>
      </c>
      <c r="BN538" s="120">
        <v>2900</v>
      </c>
      <c r="BP538" s="120">
        <v>1000</v>
      </c>
      <c r="BR538" s="120">
        <v>8100</v>
      </c>
      <c r="BT538" s="121">
        <v>1</v>
      </c>
      <c r="BV538" s="121">
        <v>8.1</v>
      </c>
      <c r="CD538" s="121"/>
      <c r="CN538" s="120" t="s">
        <v>125</v>
      </c>
      <c r="CU538" s="120" t="s">
        <v>126</v>
      </c>
      <c r="CV538" s="120" t="s">
        <v>545</v>
      </c>
      <c r="CW538" s="120" t="s">
        <v>1989</v>
      </c>
    </row>
    <row r="539" spans="1:101" x14ac:dyDescent="0.3">
      <c r="A539" s="120" t="s">
        <v>1332</v>
      </c>
      <c r="B539" s="120" t="s">
        <v>2076</v>
      </c>
      <c r="C539" s="120" t="s">
        <v>2077</v>
      </c>
      <c r="D539" s="120" t="s">
        <v>2078</v>
      </c>
      <c r="E539" s="120" t="s">
        <v>2079</v>
      </c>
      <c r="F539" s="120" t="s">
        <v>2080</v>
      </c>
      <c r="G539" s="120" t="s">
        <v>2352</v>
      </c>
      <c r="I539" s="121">
        <v>2.95</v>
      </c>
      <c r="L539" s="120"/>
      <c r="M539" s="120" t="s">
        <v>528</v>
      </c>
      <c r="N539" s="120" t="s">
        <v>109</v>
      </c>
      <c r="O539" s="120">
        <v>100</v>
      </c>
      <c r="P539" s="120" t="s">
        <v>102</v>
      </c>
      <c r="Q539" s="120" t="s">
        <v>102</v>
      </c>
      <c r="R539" t="str">
        <f>IFERROR(VLOOKUP(S539,'[1]Effects Code'!$C:$D,2,FALSE), S539)</f>
        <v>Mortality</v>
      </c>
      <c r="S539" s="120" t="s">
        <v>184</v>
      </c>
      <c r="T539" s="120">
        <v>4</v>
      </c>
      <c r="U539" s="120" t="s">
        <v>122</v>
      </c>
      <c r="V539" s="120" t="str">
        <f t="shared" si="8"/>
        <v>Pangasiidae, 4</v>
      </c>
      <c r="W539" s="120" t="s">
        <v>526</v>
      </c>
      <c r="X539" s="120">
        <v>160541</v>
      </c>
      <c r="Y539" s="123">
        <v>2076095</v>
      </c>
      <c r="Z539" s="120">
        <v>2012</v>
      </c>
      <c r="AA539" s="120" t="s">
        <v>2082</v>
      </c>
      <c r="AB539" s="120" t="s">
        <v>2083</v>
      </c>
      <c r="AC539" s="120" t="s">
        <v>2084</v>
      </c>
      <c r="AD539" s="121">
        <v>2.95</v>
      </c>
      <c r="AF539" s="120" t="s">
        <v>528</v>
      </c>
      <c r="AI539" s="120">
        <v>31626</v>
      </c>
      <c r="AL539" s="120" t="s">
        <v>225</v>
      </c>
      <c r="AM539" s="120" t="s">
        <v>110</v>
      </c>
      <c r="AN539" s="120" t="s">
        <v>2070</v>
      </c>
      <c r="AO539" s="120" t="s">
        <v>525</v>
      </c>
      <c r="AP539" s="120" t="s">
        <v>119</v>
      </c>
      <c r="AQ539" s="120" t="s">
        <v>526</v>
      </c>
      <c r="AR539" s="120">
        <v>333415</v>
      </c>
      <c r="AT539" s="120">
        <v>96</v>
      </c>
      <c r="AY539" s="120" t="s">
        <v>276</v>
      </c>
      <c r="BE539" s="120" t="s">
        <v>158</v>
      </c>
      <c r="BG539" s="120">
        <v>2.95</v>
      </c>
      <c r="BL539" s="120" t="s">
        <v>175</v>
      </c>
      <c r="BN539" s="120">
        <v>2.95</v>
      </c>
      <c r="CM539" s="120">
        <v>1</v>
      </c>
      <c r="CN539" s="120" t="s">
        <v>125</v>
      </c>
      <c r="CU539" s="120" t="s">
        <v>126</v>
      </c>
      <c r="CV539" s="120" t="s">
        <v>545</v>
      </c>
      <c r="CW539" s="120" t="s">
        <v>2085</v>
      </c>
    </row>
    <row r="540" spans="1:101" x14ac:dyDescent="0.3">
      <c r="A540" s="120" t="s">
        <v>1332</v>
      </c>
      <c r="B540" s="120" t="s">
        <v>1333</v>
      </c>
      <c r="C540" s="120" t="s">
        <v>1659</v>
      </c>
      <c r="D540" s="120" t="s">
        <v>1660</v>
      </c>
      <c r="E540" s="120" t="s">
        <v>1661</v>
      </c>
      <c r="F540" s="120" t="s">
        <v>1662</v>
      </c>
      <c r="G540" s="120" t="s">
        <v>1651</v>
      </c>
      <c r="I540" s="121">
        <v>2.9723999999999999</v>
      </c>
      <c r="M540" s="120" t="s">
        <v>528</v>
      </c>
      <c r="N540" s="120" t="s">
        <v>109</v>
      </c>
      <c r="O540" s="120">
        <v>60</v>
      </c>
      <c r="P540" s="120" t="s">
        <v>102</v>
      </c>
      <c r="Q540" s="120" t="s">
        <v>102</v>
      </c>
      <c r="R540" t="str">
        <f>IFERROR(VLOOKUP(S540,'[1]Effects Code'!$C:$D,2,FALSE), S540)</f>
        <v>Mortality</v>
      </c>
      <c r="S540" s="120" t="s">
        <v>184</v>
      </c>
      <c r="T540" s="120">
        <v>2</v>
      </c>
      <c r="U540" s="120" t="s">
        <v>122</v>
      </c>
      <c r="V540" s="120" t="str">
        <f t="shared" si="8"/>
        <v>Cyprinidae, 2</v>
      </c>
      <c r="W540" s="120" t="s">
        <v>526</v>
      </c>
      <c r="X540" s="120">
        <v>153779</v>
      </c>
      <c r="Y540" s="123">
        <v>1338869</v>
      </c>
      <c r="Z540" s="120">
        <v>2010</v>
      </c>
      <c r="AA540" s="120" t="s">
        <v>1663</v>
      </c>
      <c r="AB540" s="120" t="s">
        <v>1664</v>
      </c>
      <c r="AC540" s="120" t="s">
        <v>1665</v>
      </c>
      <c r="AD540" s="121">
        <v>2.9723999999999999</v>
      </c>
      <c r="AE540" s="121"/>
      <c r="AF540" s="120" t="s">
        <v>528</v>
      </c>
      <c r="AH540" s="120" t="s">
        <v>147</v>
      </c>
      <c r="AI540" s="120">
        <v>1025</v>
      </c>
      <c r="AL540" s="120" t="s">
        <v>1516</v>
      </c>
      <c r="AM540" s="120" t="s">
        <v>110</v>
      </c>
      <c r="AN540" s="120" t="s">
        <v>1342</v>
      </c>
      <c r="AO540" s="120" t="s">
        <v>525</v>
      </c>
      <c r="AP540" s="120" t="s">
        <v>119</v>
      </c>
      <c r="AQ540" s="120" t="s">
        <v>526</v>
      </c>
      <c r="AR540" s="120">
        <v>333415</v>
      </c>
      <c r="AT540" s="120">
        <v>48</v>
      </c>
      <c r="AY540" s="120" t="s">
        <v>276</v>
      </c>
      <c r="BE540" s="120" t="s">
        <v>123</v>
      </c>
      <c r="BG540" s="120">
        <v>4.9539999999999997</v>
      </c>
      <c r="BL540" s="120" t="s">
        <v>124</v>
      </c>
      <c r="BN540" s="121">
        <v>2.9723999999999999</v>
      </c>
      <c r="CD540" s="121"/>
      <c r="CM540" s="120">
        <v>4</v>
      </c>
      <c r="CN540" s="120" t="s">
        <v>125</v>
      </c>
      <c r="CU540" s="120" t="s">
        <v>126</v>
      </c>
      <c r="CV540" s="120" t="s">
        <v>545</v>
      </c>
      <c r="CW540" s="120" t="s">
        <v>1666</v>
      </c>
    </row>
    <row r="541" spans="1:101" x14ac:dyDescent="0.3">
      <c r="A541" s="120" t="s">
        <v>1332</v>
      </c>
      <c r="B541" s="120" t="s">
        <v>1507</v>
      </c>
      <c r="C541" s="120" t="s">
        <v>2240</v>
      </c>
      <c r="D541" s="120" t="s">
        <v>2241</v>
      </c>
      <c r="E541" s="120" t="s">
        <v>2242</v>
      </c>
      <c r="F541" s="120" t="s">
        <v>2243</v>
      </c>
      <c r="G541" s="120" t="s">
        <v>2353</v>
      </c>
      <c r="I541" s="121">
        <v>2.9940000000000002</v>
      </c>
      <c r="M541" s="120" t="s">
        <v>528</v>
      </c>
      <c r="N541" s="120" t="s">
        <v>109</v>
      </c>
      <c r="O541" s="120">
        <v>60</v>
      </c>
      <c r="P541" s="120" t="s">
        <v>102</v>
      </c>
      <c r="Q541" s="120" t="s">
        <v>102</v>
      </c>
      <c r="R541" t="str">
        <f>IFERROR(VLOOKUP(S541,'[1]Effects Code'!$C:$D,2,FALSE), S541)</f>
        <v>Mortality</v>
      </c>
      <c r="S541" s="120" t="s">
        <v>184</v>
      </c>
      <c r="T541" s="120">
        <v>4</v>
      </c>
      <c r="U541" s="120" t="s">
        <v>122</v>
      </c>
      <c r="V541" s="120" t="str">
        <f t="shared" si="8"/>
        <v>Acipenseridae, 4</v>
      </c>
      <c r="W541" s="120" t="s">
        <v>526</v>
      </c>
      <c r="X541" s="120">
        <v>84455</v>
      </c>
      <c r="Y541" s="123">
        <v>1255360</v>
      </c>
      <c r="Z541" s="120">
        <v>2004</v>
      </c>
      <c r="AA541" s="120" t="s">
        <v>2244</v>
      </c>
      <c r="AB541" s="120" t="s">
        <v>2354</v>
      </c>
      <c r="AC541" s="120" t="s">
        <v>2355</v>
      </c>
      <c r="AD541" s="121">
        <v>2.9940000000000002</v>
      </c>
      <c r="AE541" s="121"/>
      <c r="AF541" s="120" t="s">
        <v>528</v>
      </c>
      <c r="AH541" s="120" t="s">
        <v>315</v>
      </c>
      <c r="AI541" s="120">
        <v>1185</v>
      </c>
      <c r="AL541" s="120" t="s">
        <v>141</v>
      </c>
      <c r="AM541" s="120" t="s">
        <v>110</v>
      </c>
      <c r="AN541" s="120" t="s">
        <v>1517</v>
      </c>
      <c r="AO541" s="120" t="s">
        <v>525</v>
      </c>
      <c r="AP541" s="120" t="s">
        <v>119</v>
      </c>
      <c r="AQ541" s="120" t="s">
        <v>526</v>
      </c>
      <c r="AR541" s="120">
        <v>333415</v>
      </c>
      <c r="AT541" s="120">
        <v>96</v>
      </c>
      <c r="AY541" s="120" t="s">
        <v>276</v>
      </c>
      <c r="BE541" s="120" t="s">
        <v>123</v>
      </c>
      <c r="BG541" s="120">
        <v>4.99</v>
      </c>
      <c r="BL541" s="120" t="s">
        <v>528</v>
      </c>
      <c r="BN541" s="120">
        <v>2.9940000000000002</v>
      </c>
      <c r="BT541" s="121"/>
      <c r="BV541" s="121"/>
      <c r="CD541" s="121"/>
      <c r="CM541" s="120">
        <v>5</v>
      </c>
      <c r="CN541" s="120" t="s">
        <v>125</v>
      </c>
      <c r="CO541" s="120" t="s">
        <v>2356</v>
      </c>
      <c r="CP541" s="120">
        <v>145</v>
      </c>
      <c r="CQ541" s="120" t="s">
        <v>568</v>
      </c>
      <c r="CU541" s="120" t="s">
        <v>126</v>
      </c>
      <c r="CV541" s="120" t="s">
        <v>545</v>
      </c>
      <c r="CW541" s="120" t="s">
        <v>2357</v>
      </c>
    </row>
    <row r="542" spans="1:101" x14ac:dyDescent="0.3">
      <c r="A542" s="120" t="s">
        <v>1332</v>
      </c>
      <c r="B542" s="120" t="s">
        <v>1673</v>
      </c>
      <c r="C542" s="120" t="s">
        <v>1674</v>
      </c>
      <c r="D542" s="120" t="s">
        <v>1675</v>
      </c>
      <c r="E542" s="120" t="s">
        <v>1676</v>
      </c>
      <c r="F542" s="120" t="s">
        <v>1677</v>
      </c>
      <c r="G542" s="120" t="s">
        <v>185</v>
      </c>
      <c r="I542" s="121">
        <v>3</v>
      </c>
      <c r="M542" s="120" t="s">
        <v>528</v>
      </c>
      <c r="N542" s="120" t="s">
        <v>109</v>
      </c>
      <c r="O542" s="120">
        <v>100</v>
      </c>
      <c r="P542" s="120" t="s">
        <v>102</v>
      </c>
      <c r="Q542" s="120" t="s">
        <v>102</v>
      </c>
      <c r="R542" t="str">
        <f>IFERROR(VLOOKUP(S542,'[1]Effects Code'!$C:$D,2,FALSE), S542)</f>
        <v>Mortality</v>
      </c>
      <c r="S542" s="120" t="s">
        <v>184</v>
      </c>
      <c r="T542" s="120">
        <v>4</v>
      </c>
      <c r="U542" s="120" t="s">
        <v>122</v>
      </c>
      <c r="V542" s="120" t="str">
        <f t="shared" si="8"/>
        <v>Poeciliidae, 4</v>
      </c>
      <c r="W542" s="120" t="s">
        <v>526</v>
      </c>
      <c r="X542" s="120">
        <v>546</v>
      </c>
      <c r="Y542" s="123">
        <v>1011244</v>
      </c>
      <c r="Z542" s="120">
        <v>1973</v>
      </c>
      <c r="AA542" s="120" t="s">
        <v>2358</v>
      </c>
      <c r="AB542" s="120" t="s">
        <v>2359</v>
      </c>
      <c r="AC542" s="120" t="s">
        <v>2360</v>
      </c>
      <c r="AD542" s="121">
        <v>3</v>
      </c>
      <c r="AE542" s="121"/>
      <c r="AF542" s="120" t="s">
        <v>528</v>
      </c>
      <c r="AH542" s="120" t="s">
        <v>147</v>
      </c>
      <c r="AI542" s="120">
        <v>28</v>
      </c>
      <c r="AJ542" s="120" t="s">
        <v>2361</v>
      </c>
      <c r="AK542" s="120" t="s">
        <v>231</v>
      </c>
      <c r="AM542" s="120" t="s">
        <v>110</v>
      </c>
      <c r="AN542" s="120" t="s">
        <v>1682</v>
      </c>
      <c r="AO542" s="120" t="s">
        <v>525</v>
      </c>
      <c r="AP542" s="120" t="s">
        <v>119</v>
      </c>
      <c r="AQ542" s="120" t="s">
        <v>526</v>
      </c>
      <c r="AR542" s="120">
        <v>333415</v>
      </c>
      <c r="AT542" s="120">
        <v>96</v>
      </c>
      <c r="AY542" s="120" t="s">
        <v>276</v>
      </c>
      <c r="BE542" s="120" t="s">
        <v>123</v>
      </c>
      <c r="BG542" s="120">
        <v>3</v>
      </c>
      <c r="BL542" s="120" t="s">
        <v>124</v>
      </c>
      <c r="BN542" s="121">
        <v>3</v>
      </c>
      <c r="CD542" s="121"/>
      <c r="CN542" s="120" t="s">
        <v>125</v>
      </c>
      <c r="CO542" s="120" t="s">
        <v>2362</v>
      </c>
      <c r="CP542" s="120" t="s">
        <v>2363</v>
      </c>
      <c r="CQ542" s="120" t="s">
        <v>657</v>
      </c>
      <c r="CU542" s="120" t="s">
        <v>126</v>
      </c>
      <c r="CV542" s="120" t="s">
        <v>545</v>
      </c>
      <c r="CW542" s="120" t="s">
        <v>2364</v>
      </c>
    </row>
    <row r="543" spans="1:101" x14ac:dyDescent="0.3">
      <c r="A543" s="120" t="s">
        <v>1332</v>
      </c>
      <c r="B543" s="120" t="s">
        <v>1333</v>
      </c>
      <c r="C543" s="120" t="s">
        <v>1401</v>
      </c>
      <c r="D543" s="120" t="s">
        <v>1402</v>
      </c>
      <c r="E543" s="120" t="s">
        <v>1403</v>
      </c>
      <c r="F543" s="120" t="s">
        <v>1404</v>
      </c>
      <c r="G543" s="120" t="s">
        <v>157</v>
      </c>
      <c r="I543" s="121">
        <v>3</v>
      </c>
      <c r="L543" s="120"/>
      <c r="M543" s="120" t="s">
        <v>528</v>
      </c>
      <c r="N543" s="120" t="s">
        <v>109</v>
      </c>
      <c r="O543" s="120">
        <v>100</v>
      </c>
      <c r="P543" s="120" t="s">
        <v>154</v>
      </c>
      <c r="Q543" s="120" t="s">
        <v>300</v>
      </c>
      <c r="R543" t="str">
        <f>IFERROR(VLOOKUP(S543,'[1]Effects Code'!$C:$D,2,FALSE), S543)</f>
        <v>Developmental changes, general</v>
      </c>
      <c r="S543" s="120" t="s">
        <v>2365</v>
      </c>
      <c r="T543" s="120">
        <v>2.5</v>
      </c>
      <c r="U543" s="120" t="s">
        <v>122</v>
      </c>
      <c r="V543" s="120" t="str">
        <f t="shared" si="8"/>
        <v>Cyprinidae, 2.5</v>
      </c>
      <c r="W543" s="120" t="s">
        <v>526</v>
      </c>
      <c r="X543" s="120">
        <v>100782</v>
      </c>
      <c r="Y543" s="123">
        <v>1270231</v>
      </c>
      <c r="Z543" s="120">
        <v>2008</v>
      </c>
      <c r="AA543" s="120" t="s">
        <v>2008</v>
      </c>
      <c r="AB543" s="120" t="s">
        <v>2009</v>
      </c>
      <c r="AC543" s="120" t="s">
        <v>2010</v>
      </c>
      <c r="AD543" s="121">
        <v>3</v>
      </c>
      <c r="AF543" s="120" t="s">
        <v>528</v>
      </c>
      <c r="AI543" s="120">
        <v>5156</v>
      </c>
      <c r="AJ543" s="120">
        <v>90</v>
      </c>
      <c r="AK543" s="120" t="s">
        <v>2015</v>
      </c>
      <c r="AL543" s="120" t="s">
        <v>230</v>
      </c>
      <c r="AM543" s="120" t="s">
        <v>110</v>
      </c>
      <c r="AN543" s="120" t="s">
        <v>1342</v>
      </c>
      <c r="AO543" s="120" t="s">
        <v>525</v>
      </c>
      <c r="AP543" s="120" t="s">
        <v>119</v>
      </c>
      <c r="AQ543" s="120" t="s">
        <v>526</v>
      </c>
      <c r="AR543" s="120">
        <v>333415</v>
      </c>
      <c r="AT543" s="120">
        <v>60</v>
      </c>
      <c r="AY543" s="120" t="s">
        <v>276</v>
      </c>
      <c r="BE543" s="120" t="s">
        <v>123</v>
      </c>
      <c r="BG543" s="120">
        <v>3000</v>
      </c>
      <c r="BL543" s="120" t="s">
        <v>544</v>
      </c>
      <c r="BN543" s="120">
        <v>3000</v>
      </c>
      <c r="CM543" s="120">
        <v>5</v>
      </c>
      <c r="CN543" s="120" t="s">
        <v>125</v>
      </c>
      <c r="CO543" s="120" t="s">
        <v>2012</v>
      </c>
      <c r="CU543" s="120" t="s">
        <v>126</v>
      </c>
      <c r="CV543" s="120" t="s">
        <v>1344</v>
      </c>
      <c r="CW543" s="120" t="s">
        <v>2366</v>
      </c>
    </row>
    <row r="544" spans="1:101" x14ac:dyDescent="0.3">
      <c r="A544" s="120" t="s">
        <v>1332</v>
      </c>
      <c r="B544" s="120" t="s">
        <v>1333</v>
      </c>
      <c r="C544" s="120" t="s">
        <v>1401</v>
      </c>
      <c r="D544" s="120" t="s">
        <v>1402</v>
      </c>
      <c r="E544" s="120" t="s">
        <v>1403</v>
      </c>
      <c r="F544" s="120" t="s">
        <v>1404</v>
      </c>
      <c r="G544" s="120" t="s">
        <v>157</v>
      </c>
      <c r="I544" s="121">
        <v>3</v>
      </c>
      <c r="L544" s="120"/>
      <c r="M544" s="120" t="s">
        <v>528</v>
      </c>
      <c r="N544" s="120" t="s">
        <v>109</v>
      </c>
      <c r="O544" s="120">
        <v>100</v>
      </c>
      <c r="P544" s="120" t="s">
        <v>154</v>
      </c>
      <c r="Q544" s="120" t="s">
        <v>300</v>
      </c>
      <c r="R544" t="str">
        <f>IFERROR(VLOOKUP(S544,'[1]Effects Code'!$C:$D,2,FALSE), S544)</f>
        <v>Developmental changes, general</v>
      </c>
      <c r="S544" s="120" t="s">
        <v>2365</v>
      </c>
      <c r="T544" s="120">
        <v>2.5</v>
      </c>
      <c r="U544" s="120" t="s">
        <v>122</v>
      </c>
      <c r="V544" s="120" t="str">
        <f t="shared" si="8"/>
        <v>Cyprinidae, 2.5</v>
      </c>
      <c r="W544" s="120" t="s">
        <v>526</v>
      </c>
      <c r="X544" s="120">
        <v>100782</v>
      </c>
      <c r="Y544" s="123">
        <v>1270232</v>
      </c>
      <c r="Z544" s="120">
        <v>2008</v>
      </c>
      <c r="AA544" s="120" t="s">
        <v>2008</v>
      </c>
      <c r="AB544" s="120" t="s">
        <v>2009</v>
      </c>
      <c r="AC544" s="120" t="s">
        <v>2010</v>
      </c>
      <c r="AD544" s="121">
        <v>3</v>
      </c>
      <c r="AF544" s="120" t="s">
        <v>528</v>
      </c>
      <c r="AI544" s="120">
        <v>5156</v>
      </c>
      <c r="AJ544" s="120">
        <v>90</v>
      </c>
      <c r="AK544" s="120" t="s">
        <v>2015</v>
      </c>
      <c r="AL544" s="120" t="s">
        <v>230</v>
      </c>
      <c r="AM544" s="120" t="s">
        <v>110</v>
      </c>
      <c r="AN544" s="120" t="s">
        <v>1342</v>
      </c>
      <c r="AO544" s="120" t="s">
        <v>525</v>
      </c>
      <c r="AP544" s="120" t="s">
        <v>119</v>
      </c>
      <c r="AQ544" s="120" t="s">
        <v>526</v>
      </c>
      <c r="AR544" s="120">
        <v>333415</v>
      </c>
      <c r="AT544" s="120">
        <v>60</v>
      </c>
      <c r="AY544" s="120" t="s">
        <v>276</v>
      </c>
      <c r="BE544" s="120" t="s">
        <v>123</v>
      </c>
      <c r="BG544" s="120">
        <v>3000</v>
      </c>
      <c r="BL544" s="120" t="s">
        <v>544</v>
      </c>
      <c r="BN544" s="120">
        <v>3000</v>
      </c>
      <c r="CM544" s="120">
        <v>5</v>
      </c>
      <c r="CN544" s="120" t="s">
        <v>125</v>
      </c>
      <c r="CO544" s="120" t="s">
        <v>2012</v>
      </c>
      <c r="CU544" s="120" t="s">
        <v>126</v>
      </c>
      <c r="CV544" s="120" t="s">
        <v>1344</v>
      </c>
      <c r="CW544" s="120" t="s">
        <v>2367</v>
      </c>
    </row>
    <row r="545" spans="1:101" x14ac:dyDescent="0.3">
      <c r="A545" s="120" t="s">
        <v>1332</v>
      </c>
      <c r="B545" s="120" t="s">
        <v>1333</v>
      </c>
      <c r="C545" s="120" t="s">
        <v>1401</v>
      </c>
      <c r="D545" s="120" t="s">
        <v>1402</v>
      </c>
      <c r="E545" s="120" t="s">
        <v>1403</v>
      </c>
      <c r="F545" s="120" t="s">
        <v>1404</v>
      </c>
      <c r="G545" s="120" t="s">
        <v>157</v>
      </c>
      <c r="I545" s="121">
        <v>3</v>
      </c>
      <c r="L545" s="120"/>
      <c r="M545" s="120" t="s">
        <v>528</v>
      </c>
      <c r="N545" s="120" t="s">
        <v>109</v>
      </c>
      <c r="O545" s="120">
        <v>100</v>
      </c>
      <c r="P545" s="120" t="s">
        <v>154</v>
      </c>
      <c r="Q545" s="120" t="s">
        <v>300</v>
      </c>
      <c r="R545" t="str">
        <f>IFERROR(VLOOKUP(S545,'[1]Effects Code'!$C:$D,2,FALSE), S545)</f>
        <v>Developmental changes, general</v>
      </c>
      <c r="S545" s="120" t="s">
        <v>2365</v>
      </c>
      <c r="T545" s="120">
        <v>3</v>
      </c>
      <c r="U545" s="120" t="s">
        <v>122</v>
      </c>
      <c r="V545" s="120" t="str">
        <f t="shared" si="8"/>
        <v>Cyprinidae, 3</v>
      </c>
      <c r="W545" s="120" t="s">
        <v>526</v>
      </c>
      <c r="X545" s="120">
        <v>100782</v>
      </c>
      <c r="Y545" s="123">
        <v>1270234</v>
      </c>
      <c r="Z545" s="120">
        <v>2008</v>
      </c>
      <c r="AA545" s="120" t="s">
        <v>2008</v>
      </c>
      <c r="AB545" s="120" t="s">
        <v>2009</v>
      </c>
      <c r="AC545" s="120" t="s">
        <v>2010</v>
      </c>
      <c r="AD545" s="121">
        <v>3</v>
      </c>
      <c r="AF545" s="120" t="s">
        <v>528</v>
      </c>
      <c r="AI545" s="120">
        <v>5156</v>
      </c>
      <c r="AJ545" s="120">
        <v>90</v>
      </c>
      <c r="AK545" s="120" t="s">
        <v>2015</v>
      </c>
      <c r="AL545" s="120" t="s">
        <v>230</v>
      </c>
      <c r="AM545" s="120" t="s">
        <v>110</v>
      </c>
      <c r="AN545" s="120" t="s">
        <v>1342</v>
      </c>
      <c r="AO545" s="120" t="s">
        <v>525</v>
      </c>
      <c r="AP545" s="120" t="s">
        <v>119</v>
      </c>
      <c r="AQ545" s="120" t="s">
        <v>526</v>
      </c>
      <c r="AR545" s="120">
        <v>333415</v>
      </c>
      <c r="AT545" s="120">
        <v>72</v>
      </c>
      <c r="AY545" s="120" t="s">
        <v>276</v>
      </c>
      <c r="BE545" s="120" t="s">
        <v>123</v>
      </c>
      <c r="BG545" s="120">
        <v>3000</v>
      </c>
      <c r="BL545" s="120" t="s">
        <v>544</v>
      </c>
      <c r="BN545" s="120">
        <v>3000</v>
      </c>
      <c r="CM545" s="120">
        <v>5</v>
      </c>
      <c r="CN545" s="120" t="s">
        <v>125</v>
      </c>
      <c r="CO545" s="120" t="s">
        <v>2012</v>
      </c>
      <c r="CU545" s="120" t="s">
        <v>126</v>
      </c>
      <c r="CV545" s="120" t="s">
        <v>1344</v>
      </c>
      <c r="CW545" s="120" t="s">
        <v>2368</v>
      </c>
    </row>
    <row r="546" spans="1:101" x14ac:dyDescent="0.3">
      <c r="A546" s="120" t="s">
        <v>1332</v>
      </c>
      <c r="B546" s="120" t="s">
        <v>1333</v>
      </c>
      <c r="C546" s="120" t="s">
        <v>1401</v>
      </c>
      <c r="D546" s="120" t="s">
        <v>1402</v>
      </c>
      <c r="E546" s="120" t="s">
        <v>1403</v>
      </c>
      <c r="F546" s="120" t="s">
        <v>1404</v>
      </c>
      <c r="G546" s="120" t="s">
        <v>157</v>
      </c>
      <c r="I546" s="121">
        <v>3</v>
      </c>
      <c r="L546" s="120"/>
      <c r="M546" s="120" t="s">
        <v>528</v>
      </c>
      <c r="N546" s="120" t="s">
        <v>109</v>
      </c>
      <c r="O546" s="120">
        <v>100</v>
      </c>
      <c r="P546" s="120" t="s">
        <v>154</v>
      </c>
      <c r="Q546" s="120" t="s">
        <v>300</v>
      </c>
      <c r="R546" t="str">
        <f>IFERROR(VLOOKUP(S546,'[1]Effects Code'!$C:$D,2,FALSE), S546)</f>
        <v>Developmental changes, general</v>
      </c>
      <c r="S546" s="120" t="s">
        <v>2365</v>
      </c>
      <c r="T546" s="120">
        <v>3</v>
      </c>
      <c r="U546" s="120" t="s">
        <v>122</v>
      </c>
      <c r="V546" s="120" t="str">
        <f t="shared" si="8"/>
        <v>Cyprinidae, 3</v>
      </c>
      <c r="W546" s="120" t="s">
        <v>526</v>
      </c>
      <c r="X546" s="120">
        <v>100782</v>
      </c>
      <c r="Y546" s="123">
        <v>1270233</v>
      </c>
      <c r="Z546" s="120">
        <v>2008</v>
      </c>
      <c r="AA546" s="120" t="s">
        <v>2008</v>
      </c>
      <c r="AB546" s="120" t="s">
        <v>2009</v>
      </c>
      <c r="AC546" s="120" t="s">
        <v>2010</v>
      </c>
      <c r="AD546" s="121">
        <v>3</v>
      </c>
      <c r="AF546" s="120" t="s">
        <v>528</v>
      </c>
      <c r="AI546" s="120">
        <v>5156</v>
      </c>
      <c r="AJ546" s="120">
        <v>90</v>
      </c>
      <c r="AK546" s="120" t="s">
        <v>2015</v>
      </c>
      <c r="AL546" s="120" t="s">
        <v>230</v>
      </c>
      <c r="AM546" s="120" t="s">
        <v>110</v>
      </c>
      <c r="AN546" s="120" t="s">
        <v>1342</v>
      </c>
      <c r="AO546" s="120" t="s">
        <v>525</v>
      </c>
      <c r="AP546" s="120" t="s">
        <v>119</v>
      </c>
      <c r="AQ546" s="120" t="s">
        <v>526</v>
      </c>
      <c r="AR546" s="120">
        <v>333415</v>
      </c>
      <c r="AT546" s="120">
        <v>72</v>
      </c>
      <c r="AY546" s="120" t="s">
        <v>276</v>
      </c>
      <c r="BE546" s="120" t="s">
        <v>123</v>
      </c>
      <c r="BG546" s="120">
        <v>3000</v>
      </c>
      <c r="BL546" s="120" t="s">
        <v>544</v>
      </c>
      <c r="BN546" s="120">
        <v>3000</v>
      </c>
      <c r="CM546" s="120">
        <v>5</v>
      </c>
      <c r="CN546" s="120" t="s">
        <v>125</v>
      </c>
      <c r="CO546" s="120" t="s">
        <v>2012</v>
      </c>
      <c r="CU546" s="120" t="s">
        <v>126</v>
      </c>
      <c r="CV546" s="120" t="s">
        <v>1344</v>
      </c>
      <c r="CW546" s="120" t="s">
        <v>2369</v>
      </c>
    </row>
    <row r="547" spans="1:101" x14ac:dyDescent="0.3">
      <c r="A547" s="120" t="s">
        <v>1414</v>
      </c>
      <c r="B547" s="120" t="s">
        <v>1441</v>
      </c>
      <c r="C547" s="120" t="s">
        <v>2167</v>
      </c>
      <c r="D547" s="120" t="s">
        <v>2168</v>
      </c>
      <c r="E547" s="120" t="s">
        <v>2169</v>
      </c>
      <c r="F547" s="120" t="s">
        <v>2170</v>
      </c>
      <c r="G547" s="120" t="s">
        <v>157</v>
      </c>
      <c r="I547" s="121">
        <v>3</v>
      </c>
      <c r="M547" s="120" t="s">
        <v>528</v>
      </c>
      <c r="N547" s="120" t="s">
        <v>109</v>
      </c>
      <c r="O547" s="120">
        <v>100</v>
      </c>
      <c r="P547" s="120" t="s">
        <v>172</v>
      </c>
      <c r="Q547" s="120" t="s">
        <v>173</v>
      </c>
      <c r="R547" t="str">
        <f>IFERROR(VLOOKUP(S547,'[1]Effects Code'!$C:$D,2,FALSE), S547)</f>
        <v>Ali esterase</v>
      </c>
      <c r="S547" s="120" t="s">
        <v>2028</v>
      </c>
      <c r="T547" s="120">
        <v>7</v>
      </c>
      <c r="U547" s="120" t="s">
        <v>122</v>
      </c>
      <c r="V547" s="120" t="str">
        <f t="shared" si="8"/>
        <v>Hylidae, 7</v>
      </c>
      <c r="W547" s="120" t="s">
        <v>526</v>
      </c>
      <c r="X547" s="120">
        <v>152269</v>
      </c>
      <c r="Y547" s="123">
        <v>1338507</v>
      </c>
      <c r="Z547" s="120">
        <v>2010</v>
      </c>
      <c r="AA547" s="120" t="s">
        <v>2171</v>
      </c>
      <c r="AB547" s="120" t="s">
        <v>2172</v>
      </c>
      <c r="AC547" s="120" t="s">
        <v>2173</v>
      </c>
      <c r="AD547" s="121">
        <v>3</v>
      </c>
      <c r="AE547" s="121"/>
      <c r="AF547" s="120" t="s">
        <v>528</v>
      </c>
      <c r="AI547" s="120">
        <v>26808</v>
      </c>
      <c r="AJ547" s="120">
        <v>25</v>
      </c>
      <c r="AK547" s="120" t="s">
        <v>1424</v>
      </c>
      <c r="AL547" s="120" t="s">
        <v>1446</v>
      </c>
      <c r="AM547" s="120" t="s">
        <v>110</v>
      </c>
      <c r="AN547" s="120" t="s">
        <v>1425</v>
      </c>
      <c r="AO547" s="120" t="s">
        <v>525</v>
      </c>
      <c r="AP547" s="120" t="s">
        <v>119</v>
      </c>
      <c r="AQ547" s="120" t="s">
        <v>526</v>
      </c>
      <c r="AR547" s="120">
        <v>333415</v>
      </c>
      <c r="AT547" s="120">
        <v>7</v>
      </c>
      <c r="AY547" s="120" t="s">
        <v>122</v>
      </c>
      <c r="BE547" s="120" t="s">
        <v>123</v>
      </c>
      <c r="BG547" s="120">
        <v>3</v>
      </c>
      <c r="BL547" s="120" t="s">
        <v>528</v>
      </c>
      <c r="BN547" s="121">
        <v>3</v>
      </c>
      <c r="CD547" s="121"/>
      <c r="CM547" s="120">
        <v>2</v>
      </c>
      <c r="CN547" s="120" t="s">
        <v>125</v>
      </c>
      <c r="CU547" s="120" t="s">
        <v>126</v>
      </c>
      <c r="CV547" s="120" t="s">
        <v>1344</v>
      </c>
      <c r="CW547" s="120" t="s">
        <v>2174</v>
      </c>
    </row>
    <row r="548" spans="1:101" x14ac:dyDescent="0.3">
      <c r="A548" s="120" t="s">
        <v>1414</v>
      </c>
      <c r="B548" s="120" t="s">
        <v>1441</v>
      </c>
      <c r="C548" s="120" t="s">
        <v>2167</v>
      </c>
      <c r="D548" s="120" t="s">
        <v>2168</v>
      </c>
      <c r="E548" s="120" t="s">
        <v>2169</v>
      </c>
      <c r="F548" s="120" t="s">
        <v>2170</v>
      </c>
      <c r="G548" s="120" t="s">
        <v>157</v>
      </c>
      <c r="I548" s="121">
        <v>3</v>
      </c>
      <c r="M548" s="120" t="s">
        <v>528</v>
      </c>
      <c r="N548" s="120" t="s">
        <v>109</v>
      </c>
      <c r="O548" s="120">
        <v>100</v>
      </c>
      <c r="P548" s="120" t="s">
        <v>172</v>
      </c>
      <c r="Q548" s="120" t="s">
        <v>173</v>
      </c>
      <c r="R548" t="str">
        <f>IFERROR(VLOOKUP(S548,'[1]Effects Code'!$C:$D,2,FALSE), S548)</f>
        <v>Ali esterase</v>
      </c>
      <c r="S548" s="120" t="s">
        <v>2028</v>
      </c>
      <c r="T548" s="120">
        <v>7</v>
      </c>
      <c r="U548" s="120" t="s">
        <v>122</v>
      </c>
      <c r="V548" s="120" t="str">
        <f t="shared" si="8"/>
        <v>Hylidae, 7</v>
      </c>
      <c r="W548" s="120" t="s">
        <v>526</v>
      </c>
      <c r="X548" s="120">
        <v>152269</v>
      </c>
      <c r="Y548" s="123">
        <v>1338511</v>
      </c>
      <c r="Z548" s="120">
        <v>2010</v>
      </c>
      <c r="AA548" s="120" t="s">
        <v>2171</v>
      </c>
      <c r="AB548" s="120" t="s">
        <v>2172</v>
      </c>
      <c r="AC548" s="120" t="s">
        <v>2173</v>
      </c>
      <c r="AD548" s="121">
        <v>3</v>
      </c>
      <c r="AE548" s="121"/>
      <c r="AF548" s="120" t="s">
        <v>528</v>
      </c>
      <c r="AI548" s="120">
        <v>26808</v>
      </c>
      <c r="AJ548" s="120" t="s">
        <v>2175</v>
      </c>
      <c r="AK548" s="120" t="s">
        <v>1424</v>
      </c>
      <c r="AL548" s="120" t="s">
        <v>1446</v>
      </c>
      <c r="AM548" s="120" t="s">
        <v>110</v>
      </c>
      <c r="AN548" s="120" t="s">
        <v>1425</v>
      </c>
      <c r="AO548" s="120" t="s">
        <v>525</v>
      </c>
      <c r="AP548" s="120" t="s">
        <v>119</v>
      </c>
      <c r="AQ548" s="120" t="s">
        <v>526</v>
      </c>
      <c r="AR548" s="120">
        <v>333415</v>
      </c>
      <c r="AT548" s="120">
        <v>7</v>
      </c>
      <c r="AY548" s="120" t="s">
        <v>122</v>
      </c>
      <c r="BE548" s="120" t="s">
        <v>123</v>
      </c>
      <c r="BG548" s="120">
        <v>3</v>
      </c>
      <c r="BL548" s="120" t="s">
        <v>528</v>
      </c>
      <c r="BN548" s="121">
        <v>3</v>
      </c>
      <c r="CD548" s="121"/>
      <c r="CM548" s="120">
        <v>2</v>
      </c>
      <c r="CN548" s="120" t="s">
        <v>125</v>
      </c>
      <c r="CU548" s="120" t="s">
        <v>126</v>
      </c>
      <c r="CV548" s="120" t="s">
        <v>1344</v>
      </c>
      <c r="CW548" s="120" t="s">
        <v>2176</v>
      </c>
    </row>
    <row r="549" spans="1:101" x14ac:dyDescent="0.3">
      <c r="A549" s="120" t="s">
        <v>1414</v>
      </c>
      <c r="B549" s="120" t="s">
        <v>1441</v>
      </c>
      <c r="C549" s="120" t="s">
        <v>2167</v>
      </c>
      <c r="D549" s="120" t="s">
        <v>2168</v>
      </c>
      <c r="E549" s="120" t="s">
        <v>2169</v>
      </c>
      <c r="F549" s="120" t="s">
        <v>2170</v>
      </c>
      <c r="G549" s="120" t="s">
        <v>157</v>
      </c>
      <c r="I549" s="121">
        <v>3</v>
      </c>
      <c r="M549" s="120" t="s">
        <v>528</v>
      </c>
      <c r="N549" s="120" t="s">
        <v>109</v>
      </c>
      <c r="O549" s="120">
        <v>100</v>
      </c>
      <c r="P549" s="120" t="s">
        <v>172</v>
      </c>
      <c r="Q549" s="120" t="s">
        <v>173</v>
      </c>
      <c r="R549" t="str">
        <f>IFERROR(VLOOKUP(S549,'[1]Effects Code'!$C:$D,2,FALSE), S549)</f>
        <v>Ali esterase</v>
      </c>
      <c r="S549" s="120" t="s">
        <v>2028</v>
      </c>
      <c r="T549" s="120">
        <v>2</v>
      </c>
      <c r="U549" s="120" t="s">
        <v>122</v>
      </c>
      <c r="V549" s="120" t="str">
        <f t="shared" si="8"/>
        <v>Hylidae, 2</v>
      </c>
      <c r="W549" s="120" t="s">
        <v>526</v>
      </c>
      <c r="X549" s="120">
        <v>152269</v>
      </c>
      <c r="Y549" s="123">
        <v>1338506</v>
      </c>
      <c r="Z549" s="120">
        <v>2010</v>
      </c>
      <c r="AA549" s="120" t="s">
        <v>2171</v>
      </c>
      <c r="AB549" s="120" t="s">
        <v>2172</v>
      </c>
      <c r="AC549" s="120" t="s">
        <v>2173</v>
      </c>
      <c r="AD549" s="121">
        <v>3</v>
      </c>
      <c r="AE549" s="121"/>
      <c r="AF549" s="120" t="s">
        <v>528</v>
      </c>
      <c r="AI549" s="120">
        <v>26808</v>
      </c>
      <c r="AJ549" s="120">
        <v>25</v>
      </c>
      <c r="AK549" s="120" t="s">
        <v>1424</v>
      </c>
      <c r="AL549" s="120" t="s">
        <v>1446</v>
      </c>
      <c r="AM549" s="120" t="s">
        <v>110</v>
      </c>
      <c r="AN549" s="120" t="s">
        <v>1425</v>
      </c>
      <c r="AO549" s="120" t="s">
        <v>525</v>
      </c>
      <c r="AP549" s="120" t="s">
        <v>119</v>
      </c>
      <c r="AQ549" s="120" t="s">
        <v>526</v>
      </c>
      <c r="AR549" s="120">
        <v>333415</v>
      </c>
      <c r="AT549" s="120">
        <v>2</v>
      </c>
      <c r="AY549" s="120" t="s">
        <v>122</v>
      </c>
      <c r="BE549" s="120" t="s">
        <v>123</v>
      </c>
      <c r="BG549" s="120">
        <v>3</v>
      </c>
      <c r="BL549" s="120" t="s">
        <v>528</v>
      </c>
      <c r="BN549" s="121">
        <v>3</v>
      </c>
      <c r="CD549" s="121"/>
      <c r="CM549" s="120">
        <v>2</v>
      </c>
      <c r="CN549" s="120" t="s">
        <v>125</v>
      </c>
      <c r="CU549" s="120" t="s">
        <v>126</v>
      </c>
      <c r="CV549" s="120" t="s">
        <v>1344</v>
      </c>
      <c r="CW549" s="120" t="s">
        <v>2174</v>
      </c>
    </row>
    <row r="550" spans="1:101" x14ac:dyDescent="0.3">
      <c r="A550" s="120" t="s">
        <v>1332</v>
      </c>
      <c r="B550" s="120" t="s">
        <v>1333</v>
      </c>
      <c r="C550" s="120" t="s">
        <v>1565</v>
      </c>
      <c r="D550" s="120" t="s">
        <v>1566</v>
      </c>
      <c r="E550" s="120" t="s">
        <v>1567</v>
      </c>
      <c r="F550" s="120" t="s">
        <v>1568</v>
      </c>
      <c r="G550" s="120" t="s">
        <v>200</v>
      </c>
      <c r="I550" s="121">
        <v>3</v>
      </c>
      <c r="M550" s="120" t="s">
        <v>528</v>
      </c>
      <c r="N550" s="120" t="s">
        <v>109</v>
      </c>
      <c r="O550" s="120">
        <v>100</v>
      </c>
      <c r="P550" s="120" t="s">
        <v>102</v>
      </c>
      <c r="Q550" s="120" t="s">
        <v>102</v>
      </c>
      <c r="R550" t="str">
        <f>IFERROR(VLOOKUP(S550,'[1]Effects Code'!$C:$D,2,FALSE), S550)</f>
        <v>Mortality</v>
      </c>
      <c r="S550" s="120" t="s">
        <v>184</v>
      </c>
      <c r="T550" s="120">
        <v>15</v>
      </c>
      <c r="U550" s="120" t="s">
        <v>122</v>
      </c>
      <c r="V550" s="120" t="str">
        <f t="shared" si="8"/>
        <v>Cyprinidae, 15</v>
      </c>
      <c r="W550" s="120" t="s">
        <v>526</v>
      </c>
      <c r="X550" s="120">
        <v>153576</v>
      </c>
      <c r="Y550" s="123">
        <v>1338381</v>
      </c>
      <c r="Z550" s="120">
        <v>2010</v>
      </c>
      <c r="AA550" s="120" t="s">
        <v>1569</v>
      </c>
      <c r="AB550" s="120" t="s">
        <v>1570</v>
      </c>
      <c r="AC550" s="120" t="s">
        <v>1571</v>
      </c>
      <c r="AD550" s="121">
        <v>3</v>
      </c>
      <c r="AE550" s="121"/>
      <c r="AF550" s="120" t="s">
        <v>528</v>
      </c>
      <c r="AH550" s="120" t="s">
        <v>147</v>
      </c>
      <c r="AI550" s="120">
        <v>43</v>
      </c>
      <c r="AJ550" s="120">
        <v>1</v>
      </c>
      <c r="AK550" s="120" t="s">
        <v>1572</v>
      </c>
      <c r="AL550" s="120" t="s">
        <v>230</v>
      </c>
      <c r="AM550" s="120" t="s">
        <v>110</v>
      </c>
      <c r="AN550" s="120" t="s">
        <v>1342</v>
      </c>
      <c r="AO550" s="120" t="s">
        <v>525</v>
      </c>
      <c r="AP550" s="120" t="s">
        <v>119</v>
      </c>
      <c r="AQ550" s="120" t="s">
        <v>526</v>
      </c>
      <c r="AR550" s="120">
        <v>333415</v>
      </c>
      <c r="AT550" s="120">
        <v>15</v>
      </c>
      <c r="AY550" s="120" t="s">
        <v>122</v>
      </c>
      <c r="BE550" s="120" t="s">
        <v>123</v>
      </c>
      <c r="BG550" s="120">
        <v>3000</v>
      </c>
      <c r="BL550" s="120" t="s">
        <v>1573</v>
      </c>
      <c r="BN550" s="121">
        <v>3000</v>
      </c>
      <c r="CD550" s="121"/>
      <c r="CM550" s="120">
        <v>4</v>
      </c>
      <c r="CN550" s="120" t="s">
        <v>125</v>
      </c>
      <c r="CO550" s="120" t="s">
        <v>1574</v>
      </c>
      <c r="CU550" s="120" t="s">
        <v>126</v>
      </c>
      <c r="CV550" s="120" t="s">
        <v>1344</v>
      </c>
      <c r="CW550" s="120" t="s">
        <v>2370</v>
      </c>
    </row>
    <row r="551" spans="1:101" x14ac:dyDescent="0.3">
      <c r="A551" s="120" t="s">
        <v>1332</v>
      </c>
      <c r="B551" s="120" t="s">
        <v>2076</v>
      </c>
      <c r="C551" s="120" t="s">
        <v>2077</v>
      </c>
      <c r="D551" s="120" t="s">
        <v>2078</v>
      </c>
      <c r="E551" s="120" t="s">
        <v>2079</v>
      </c>
      <c r="F551" s="120" t="s">
        <v>2080</v>
      </c>
      <c r="G551" s="120" t="s">
        <v>251</v>
      </c>
      <c r="I551" s="121">
        <v>3</v>
      </c>
      <c r="J551" s="120" t="s">
        <v>136</v>
      </c>
      <c r="L551" s="120">
        <v>5</v>
      </c>
      <c r="M551" s="120" t="s">
        <v>528</v>
      </c>
      <c r="N551" s="120" t="s">
        <v>109</v>
      </c>
      <c r="O551" s="120">
        <v>100</v>
      </c>
      <c r="P551" s="120" t="s">
        <v>102</v>
      </c>
      <c r="Q551" s="120" t="s">
        <v>102</v>
      </c>
      <c r="R551" t="str">
        <f>IFERROR(VLOOKUP(S551,'[1]Effects Code'!$C:$D,2,FALSE), S551)</f>
        <v>Mortality</v>
      </c>
      <c r="S551" s="120" t="s">
        <v>184</v>
      </c>
      <c r="T551" s="120">
        <v>3</v>
      </c>
      <c r="U551" s="120" t="s">
        <v>122</v>
      </c>
      <c r="V551" s="120" t="str">
        <f t="shared" si="8"/>
        <v>Pangasiidae, 3</v>
      </c>
      <c r="W551" s="120" t="s">
        <v>526</v>
      </c>
      <c r="X551" s="120">
        <v>160541</v>
      </c>
      <c r="Y551" s="123">
        <v>2076095</v>
      </c>
      <c r="Z551" s="120">
        <v>2012</v>
      </c>
      <c r="AA551" s="120" t="s">
        <v>2082</v>
      </c>
      <c r="AB551" s="120" t="s">
        <v>2083</v>
      </c>
      <c r="AC551" s="120" t="s">
        <v>2084</v>
      </c>
      <c r="AD551" s="121">
        <v>3</v>
      </c>
      <c r="AE551" s="120">
        <v>5</v>
      </c>
      <c r="AF551" s="120" t="s">
        <v>528</v>
      </c>
      <c r="AI551" s="120">
        <v>31626</v>
      </c>
      <c r="AL551" s="120" t="s">
        <v>225</v>
      </c>
      <c r="AM551" s="120" t="s">
        <v>110</v>
      </c>
      <c r="AN551" s="120" t="s">
        <v>2070</v>
      </c>
      <c r="AO551" s="120" t="s">
        <v>525</v>
      </c>
      <c r="AP551" s="120" t="s">
        <v>119</v>
      </c>
      <c r="AQ551" s="120" t="s">
        <v>526</v>
      </c>
      <c r="AR551" s="120">
        <v>333415</v>
      </c>
      <c r="AT551" s="120">
        <v>72</v>
      </c>
      <c r="AY551" s="120" t="s">
        <v>276</v>
      </c>
      <c r="BE551" s="120" t="s">
        <v>158</v>
      </c>
      <c r="BG551" s="120">
        <v>3</v>
      </c>
      <c r="BL551" s="120" t="s">
        <v>175</v>
      </c>
      <c r="BN551" s="120">
        <v>3</v>
      </c>
      <c r="BX551" s="120">
        <v>5</v>
      </c>
      <c r="CD551" s="120">
        <v>5</v>
      </c>
      <c r="CM551" s="120">
        <v>1</v>
      </c>
      <c r="CN551" s="120" t="s">
        <v>125</v>
      </c>
      <c r="CU551" s="120" t="s">
        <v>126</v>
      </c>
      <c r="CV551" s="120" t="s">
        <v>545</v>
      </c>
      <c r="CW551" s="120" t="s">
        <v>2085</v>
      </c>
    </row>
    <row r="552" spans="1:101" x14ac:dyDescent="0.3">
      <c r="A552" s="120" t="s">
        <v>1332</v>
      </c>
      <c r="B552" s="120" t="s">
        <v>2300</v>
      </c>
      <c r="C552" s="120" t="s">
        <v>2301</v>
      </c>
      <c r="D552" s="120" t="s">
        <v>2302</v>
      </c>
      <c r="E552" s="120" t="s">
        <v>2303</v>
      </c>
      <c r="F552" s="120" t="s">
        <v>2304</v>
      </c>
      <c r="G552" s="120" t="s">
        <v>185</v>
      </c>
      <c r="I552" s="121">
        <v>3.03</v>
      </c>
      <c r="M552" s="120" t="s">
        <v>528</v>
      </c>
      <c r="N552" s="120" t="s">
        <v>109</v>
      </c>
      <c r="O552" s="120">
        <v>100</v>
      </c>
      <c r="P552" s="120" t="s">
        <v>102</v>
      </c>
      <c r="Q552" s="120" t="s">
        <v>102</v>
      </c>
      <c r="R552" t="str">
        <f>IFERROR(VLOOKUP(S552,'[1]Effects Code'!$C:$D,2,FALSE), S552)</f>
        <v>Mortality</v>
      </c>
      <c r="S552" s="120" t="s">
        <v>184</v>
      </c>
      <c r="T552" s="120">
        <v>1</v>
      </c>
      <c r="U552" s="120" t="s">
        <v>122</v>
      </c>
      <c r="V552" s="120" t="str">
        <f t="shared" si="8"/>
        <v>Heteropneustidae, 1</v>
      </c>
      <c r="W552" s="120" t="s">
        <v>526</v>
      </c>
      <c r="X552" s="120">
        <v>15179</v>
      </c>
      <c r="Y552" s="123">
        <v>1175079</v>
      </c>
      <c r="Z552" s="120">
        <v>1982</v>
      </c>
      <c r="AA552" s="120" t="s">
        <v>2310</v>
      </c>
      <c r="AB552" s="120" t="s">
        <v>2311</v>
      </c>
      <c r="AC552" s="120" t="s">
        <v>2312</v>
      </c>
      <c r="AD552" s="121">
        <v>3.03</v>
      </c>
      <c r="AE552" s="121"/>
      <c r="AF552" s="120" t="s">
        <v>528</v>
      </c>
      <c r="AI552" s="120">
        <v>352</v>
      </c>
      <c r="AM552" s="120" t="s">
        <v>110</v>
      </c>
      <c r="AN552" s="120" t="s">
        <v>2070</v>
      </c>
      <c r="AO552" s="120" t="s">
        <v>525</v>
      </c>
      <c r="AP552" s="120" t="s">
        <v>119</v>
      </c>
      <c r="AQ552" s="120" t="s">
        <v>526</v>
      </c>
      <c r="AR552" s="120">
        <v>333415</v>
      </c>
      <c r="AT552" s="120">
        <v>24</v>
      </c>
      <c r="AY552" s="120" t="s">
        <v>276</v>
      </c>
      <c r="BE552" s="120" t="s">
        <v>123</v>
      </c>
      <c r="BG552" s="120">
        <v>3030</v>
      </c>
      <c r="BL552" s="120" t="s">
        <v>544</v>
      </c>
      <c r="BN552" s="120">
        <v>3030</v>
      </c>
      <c r="BT552" s="121"/>
      <c r="BV552" s="121"/>
      <c r="CD552" s="121"/>
      <c r="CN552" s="120" t="s">
        <v>125</v>
      </c>
      <c r="CO552" s="120">
        <v>7.2</v>
      </c>
      <c r="CU552" s="120" t="s">
        <v>126</v>
      </c>
      <c r="CV552" s="120" t="s">
        <v>545</v>
      </c>
      <c r="CW552" s="120" t="s">
        <v>2320</v>
      </c>
    </row>
    <row r="553" spans="1:101" x14ac:dyDescent="0.3">
      <c r="A553" s="120" t="s">
        <v>1332</v>
      </c>
      <c r="B553" s="120" t="s">
        <v>2203</v>
      </c>
      <c r="C553" s="120" t="s">
        <v>2204</v>
      </c>
      <c r="D553" s="120" t="s">
        <v>2205</v>
      </c>
      <c r="E553" s="120" t="s">
        <v>2206</v>
      </c>
      <c r="F553" s="120" t="s">
        <v>2207</v>
      </c>
      <c r="G553" s="120" t="s">
        <v>185</v>
      </c>
      <c r="I553" s="121">
        <v>3.0432000000000001</v>
      </c>
      <c r="M553" s="120" t="s">
        <v>528</v>
      </c>
      <c r="N553" s="120" t="s">
        <v>109</v>
      </c>
      <c r="O553" s="120">
        <v>96</v>
      </c>
      <c r="P553" s="120" t="s">
        <v>102</v>
      </c>
      <c r="Q553" s="120" t="s">
        <v>102</v>
      </c>
      <c r="R553" t="str">
        <f>IFERROR(VLOOKUP(S553,'[1]Effects Code'!$C:$D,2,FALSE), S553)</f>
        <v>Survival</v>
      </c>
      <c r="S553" s="120" t="s">
        <v>233</v>
      </c>
      <c r="T553" s="120">
        <v>1</v>
      </c>
      <c r="U553" s="120" t="s">
        <v>122</v>
      </c>
      <c r="V553" s="120" t="str">
        <f t="shared" si="8"/>
        <v>Atherinidae, 1</v>
      </c>
      <c r="W553" s="120" t="s">
        <v>615</v>
      </c>
      <c r="X553" s="120">
        <v>73146</v>
      </c>
      <c r="Y553" s="123">
        <v>1240471</v>
      </c>
      <c r="Z553" s="120">
        <v>1988</v>
      </c>
      <c r="AA553" s="120" t="s">
        <v>2208</v>
      </c>
      <c r="AB553" s="120" t="s">
        <v>2209</v>
      </c>
      <c r="AC553" s="120" t="s">
        <v>2210</v>
      </c>
      <c r="AD553" s="121">
        <v>3.0432000000000001</v>
      </c>
      <c r="AE553" s="121"/>
      <c r="AF553" s="120" t="s">
        <v>528</v>
      </c>
      <c r="AH553" s="120" t="s">
        <v>397</v>
      </c>
      <c r="AI553" s="120">
        <v>341</v>
      </c>
      <c r="AJ553" s="120">
        <v>9</v>
      </c>
      <c r="AK553" s="120" t="s">
        <v>122</v>
      </c>
      <c r="AL553" s="120" t="s">
        <v>141</v>
      </c>
      <c r="AM553" s="120" t="s">
        <v>110</v>
      </c>
      <c r="AN553" s="120" t="s">
        <v>1655</v>
      </c>
      <c r="AO553" s="120" t="s">
        <v>525</v>
      </c>
      <c r="AP553" s="120" t="s">
        <v>119</v>
      </c>
      <c r="AQ553" s="120" t="s">
        <v>615</v>
      </c>
      <c r="AR553" s="120">
        <v>333415</v>
      </c>
      <c r="AT553" s="120">
        <v>24</v>
      </c>
      <c r="AY553" s="120" t="s">
        <v>276</v>
      </c>
      <c r="BE553" s="120" t="s">
        <v>123</v>
      </c>
      <c r="BG553" s="120">
        <v>3170</v>
      </c>
      <c r="BI553" s="120">
        <v>2950</v>
      </c>
      <c r="BK553" s="120">
        <v>3410</v>
      </c>
      <c r="BL553" s="120" t="s">
        <v>544</v>
      </c>
      <c r="BN553" s="120">
        <v>3043.2</v>
      </c>
      <c r="BP553" s="120">
        <v>2832</v>
      </c>
      <c r="BR553" s="120">
        <v>3273.6</v>
      </c>
      <c r="BT553" s="121">
        <v>2.8319999999999999</v>
      </c>
      <c r="BV553" s="121">
        <v>3.2736000000000001</v>
      </c>
      <c r="CD553" s="121"/>
      <c r="CN553" s="120" t="s">
        <v>125</v>
      </c>
      <c r="CO553" s="120">
        <v>7.6</v>
      </c>
      <c r="CU553" s="120" t="s">
        <v>126</v>
      </c>
      <c r="CV553" s="120" t="s">
        <v>1344</v>
      </c>
      <c r="CW553" s="120" t="s">
        <v>2211</v>
      </c>
    </row>
    <row r="554" spans="1:101" x14ac:dyDescent="0.3">
      <c r="A554" s="120" t="s">
        <v>1332</v>
      </c>
      <c r="B554" s="120" t="s">
        <v>1333</v>
      </c>
      <c r="C554" s="120" t="s">
        <v>1401</v>
      </c>
      <c r="D554" s="120" t="s">
        <v>1402</v>
      </c>
      <c r="E554" s="120" t="s">
        <v>1403</v>
      </c>
      <c r="F554" s="120" t="s">
        <v>1404</v>
      </c>
      <c r="G554" s="120" t="s">
        <v>157</v>
      </c>
      <c r="I554" s="129">
        <f>(10/1000000)*304.35*1000</f>
        <v>3.0435000000000008</v>
      </c>
      <c r="J554" s="120" t="s">
        <v>143</v>
      </c>
      <c r="L554" s="119">
        <f>(30/1000000)*304.35*1000</f>
        <v>9.1305000000000014</v>
      </c>
      <c r="M554" s="119" t="s">
        <v>528</v>
      </c>
      <c r="N554" s="120" t="s">
        <v>109</v>
      </c>
      <c r="O554" s="120">
        <v>100</v>
      </c>
      <c r="P554" s="120" t="s">
        <v>102</v>
      </c>
      <c r="Q554" s="120" t="s">
        <v>102</v>
      </c>
      <c r="R554" t="str">
        <f>IFERROR(VLOOKUP(S554,'[1]Effects Code'!$C:$D,2,FALSE), S554)</f>
        <v>Survival</v>
      </c>
      <c r="S554" s="120" t="s">
        <v>233</v>
      </c>
      <c r="T554" s="120">
        <v>5</v>
      </c>
      <c r="U554" s="120" t="s">
        <v>1572</v>
      </c>
      <c r="V554" s="120" t="str">
        <f t="shared" si="8"/>
        <v>Cyprinidae, 5</v>
      </c>
      <c r="W554" s="120" t="s">
        <v>526</v>
      </c>
      <c r="X554" s="120">
        <v>159765</v>
      </c>
      <c r="Y554" s="123">
        <v>2049304</v>
      </c>
      <c r="Z554" s="120">
        <v>2011</v>
      </c>
      <c r="AA554" s="120" t="s">
        <v>1739</v>
      </c>
      <c r="AB554" s="120" t="s">
        <v>1740</v>
      </c>
      <c r="AC554" s="120" t="s">
        <v>1741</v>
      </c>
      <c r="AD554" s="121">
        <v>10</v>
      </c>
      <c r="AE554" s="120">
        <v>30</v>
      </c>
      <c r="AF554" s="120" t="s">
        <v>1742</v>
      </c>
      <c r="AI554" s="120">
        <v>5156</v>
      </c>
      <c r="AJ554" s="120">
        <v>6</v>
      </c>
      <c r="AK554" s="120" t="s">
        <v>1438</v>
      </c>
      <c r="AL554" s="120" t="s">
        <v>148</v>
      </c>
      <c r="AM554" s="120" t="s">
        <v>110</v>
      </c>
      <c r="AN554" s="120" t="s">
        <v>1342</v>
      </c>
      <c r="AO554" s="120" t="s">
        <v>525</v>
      </c>
      <c r="AP554" s="120" t="s">
        <v>119</v>
      </c>
      <c r="AQ554" s="120" t="s">
        <v>526</v>
      </c>
      <c r="AR554" s="120">
        <v>333415</v>
      </c>
      <c r="AT554" s="120">
        <v>5</v>
      </c>
      <c r="AY554" s="120" t="s">
        <v>1572</v>
      </c>
      <c r="BE554" s="120" t="s">
        <v>123</v>
      </c>
      <c r="BG554" s="120">
        <v>10</v>
      </c>
      <c r="BL554" s="120" t="s">
        <v>1742</v>
      </c>
      <c r="BN554" s="120">
        <v>10</v>
      </c>
      <c r="BX554" s="120">
        <v>30</v>
      </c>
      <c r="CD554" s="120">
        <v>30</v>
      </c>
      <c r="CM554" s="120">
        <v>1</v>
      </c>
      <c r="CN554" s="120" t="s">
        <v>125</v>
      </c>
      <c r="CU554" s="120" t="s">
        <v>126</v>
      </c>
      <c r="CV554" s="120" t="s">
        <v>1344</v>
      </c>
      <c r="CW554" s="120" t="s">
        <v>2371</v>
      </c>
    </row>
    <row r="555" spans="1:101" x14ac:dyDescent="0.3">
      <c r="A555" s="120" t="s">
        <v>1332</v>
      </c>
      <c r="B555" s="120" t="s">
        <v>1483</v>
      </c>
      <c r="C555" s="120" t="s">
        <v>1484</v>
      </c>
      <c r="D555" s="120" t="s">
        <v>1878</v>
      </c>
      <c r="E555" s="120" t="s">
        <v>1879</v>
      </c>
      <c r="F555" s="120" t="s">
        <v>1487</v>
      </c>
      <c r="G555" s="120" t="s">
        <v>185</v>
      </c>
      <c r="I555" s="121">
        <v>3.09</v>
      </c>
      <c r="M555" s="120" t="s">
        <v>528</v>
      </c>
      <c r="N555" s="120" t="s">
        <v>109</v>
      </c>
      <c r="O555" s="120">
        <v>100</v>
      </c>
      <c r="P555" s="120" t="s">
        <v>102</v>
      </c>
      <c r="Q555" s="120" t="s">
        <v>102</v>
      </c>
      <c r="R555" t="str">
        <f>IFERROR(VLOOKUP(S555,'[1]Effects Code'!$C:$D,2,FALSE), S555)</f>
        <v>Mortality</v>
      </c>
      <c r="S555" s="120" t="s">
        <v>184</v>
      </c>
      <c r="T555" s="120">
        <v>4</v>
      </c>
      <c r="U555" s="120" t="s">
        <v>122</v>
      </c>
      <c r="V555" s="120" t="str">
        <f t="shared" si="8"/>
        <v>Channidae, 4</v>
      </c>
      <c r="W555" s="120" t="s">
        <v>526</v>
      </c>
      <c r="X555" s="120">
        <v>85632</v>
      </c>
      <c r="Y555" s="123">
        <v>1255448</v>
      </c>
      <c r="Z555" s="120">
        <v>2002</v>
      </c>
      <c r="AA555" s="120" t="s">
        <v>2346</v>
      </c>
      <c r="AB555" s="120" t="s">
        <v>2347</v>
      </c>
      <c r="AC555" s="120" t="s">
        <v>2348</v>
      </c>
      <c r="AD555" s="121">
        <v>3.09</v>
      </c>
      <c r="AE555" s="121"/>
      <c r="AF555" s="120" t="s">
        <v>528</v>
      </c>
      <c r="AI555" s="120">
        <v>418</v>
      </c>
      <c r="AM555" s="120" t="s">
        <v>110</v>
      </c>
      <c r="AN555" s="120" t="s">
        <v>1491</v>
      </c>
      <c r="AO555" s="120" t="s">
        <v>525</v>
      </c>
      <c r="AP555" s="120" t="s">
        <v>119</v>
      </c>
      <c r="AQ555" s="120" t="s">
        <v>526</v>
      </c>
      <c r="AR555" s="120">
        <v>333415</v>
      </c>
      <c r="AT555" s="120">
        <v>96</v>
      </c>
      <c r="AY555" s="120" t="s">
        <v>276</v>
      </c>
      <c r="BE555" s="120" t="s">
        <v>123</v>
      </c>
      <c r="BG555" s="120">
        <v>3.09</v>
      </c>
      <c r="BL555" s="120" t="s">
        <v>124</v>
      </c>
      <c r="BN555" s="120">
        <v>3.09</v>
      </c>
      <c r="BT555" s="121"/>
      <c r="BV555" s="121"/>
      <c r="CD555" s="121"/>
      <c r="CM555" s="120">
        <v>6</v>
      </c>
      <c r="CN555" s="120" t="s">
        <v>125</v>
      </c>
      <c r="CU555" s="120" t="s">
        <v>126</v>
      </c>
      <c r="CV555" s="120" t="s">
        <v>187</v>
      </c>
      <c r="CW555" s="120" t="s">
        <v>2372</v>
      </c>
    </row>
    <row r="556" spans="1:101" x14ac:dyDescent="0.3">
      <c r="A556" s="120" t="s">
        <v>1332</v>
      </c>
      <c r="B556" s="120" t="s">
        <v>1333</v>
      </c>
      <c r="C556" s="120" t="s">
        <v>1334</v>
      </c>
      <c r="D556" s="120" t="s">
        <v>1335</v>
      </c>
      <c r="E556" s="120" t="s">
        <v>1336</v>
      </c>
      <c r="F556" s="120" t="s">
        <v>1337</v>
      </c>
      <c r="G556" s="120" t="s">
        <v>185</v>
      </c>
      <c r="I556" s="121">
        <v>3.1</v>
      </c>
      <c r="L556" s="120"/>
      <c r="M556" s="120" t="s">
        <v>528</v>
      </c>
      <c r="N556" s="120" t="s">
        <v>109</v>
      </c>
      <c r="O556" s="120">
        <v>100</v>
      </c>
      <c r="P556" s="120" t="s">
        <v>102</v>
      </c>
      <c r="Q556" s="120" t="s">
        <v>102</v>
      </c>
      <c r="R556" t="str">
        <f>IFERROR(VLOOKUP(S556,'[1]Effects Code'!$C:$D,2,FALSE), S556)</f>
        <v>Mortality</v>
      </c>
      <c r="S556" s="120" t="s">
        <v>184</v>
      </c>
      <c r="T556" s="120">
        <v>2</v>
      </c>
      <c r="U556" s="120" t="s">
        <v>122</v>
      </c>
      <c r="V556" s="120" t="str">
        <f t="shared" si="8"/>
        <v>Cyprinidae, 2</v>
      </c>
      <c r="W556" s="120" t="s">
        <v>526</v>
      </c>
      <c r="X556" s="120">
        <v>7598</v>
      </c>
      <c r="Y556" s="123">
        <v>2076189</v>
      </c>
      <c r="Z556" s="120">
        <v>1990</v>
      </c>
      <c r="AA556" s="120" t="s">
        <v>2314</v>
      </c>
      <c r="AB556" s="120" t="s">
        <v>2315</v>
      </c>
      <c r="AC556" s="120" t="s">
        <v>2316</v>
      </c>
      <c r="AD556" s="121">
        <v>3.1</v>
      </c>
      <c r="AF556" s="120" t="s">
        <v>528</v>
      </c>
      <c r="AH556" s="120" t="s">
        <v>147</v>
      </c>
      <c r="AI556" s="120">
        <v>21</v>
      </c>
      <c r="AL556" s="120" t="s">
        <v>1516</v>
      </c>
      <c r="AM556" s="120" t="s">
        <v>110</v>
      </c>
      <c r="AN556" s="120" t="s">
        <v>1342</v>
      </c>
      <c r="AO556" s="120" t="s">
        <v>525</v>
      </c>
      <c r="AP556" s="120" t="s">
        <v>119</v>
      </c>
      <c r="AQ556" s="120" t="s">
        <v>526</v>
      </c>
      <c r="AR556" s="120">
        <v>333415</v>
      </c>
      <c r="AT556" s="120">
        <v>2</v>
      </c>
      <c r="AY556" s="120" t="s">
        <v>122</v>
      </c>
      <c r="BE556" s="120" t="s">
        <v>158</v>
      </c>
      <c r="BG556" s="120">
        <v>3.1</v>
      </c>
      <c r="BI556" s="120">
        <v>2.9</v>
      </c>
      <c r="BK556" s="120">
        <v>3.3</v>
      </c>
      <c r="BL556" s="120" t="s">
        <v>1787</v>
      </c>
      <c r="BN556" s="120">
        <v>3.1</v>
      </c>
      <c r="BP556" s="120">
        <v>2.9</v>
      </c>
      <c r="BR556" s="120">
        <v>3.3</v>
      </c>
      <c r="BT556" s="120">
        <v>2.9</v>
      </c>
      <c r="BV556" s="120">
        <v>3.3</v>
      </c>
      <c r="CM556" s="120">
        <v>1</v>
      </c>
      <c r="CN556" s="120" t="s">
        <v>125</v>
      </c>
      <c r="CO556" s="120">
        <v>7</v>
      </c>
      <c r="CP556" s="120">
        <v>66.400000000000006</v>
      </c>
      <c r="CQ556" s="120" t="s">
        <v>528</v>
      </c>
      <c r="CU556" s="120" t="s">
        <v>126</v>
      </c>
      <c r="CV556" s="120" t="s">
        <v>1344</v>
      </c>
      <c r="CW556" s="120" t="s">
        <v>2319</v>
      </c>
    </row>
    <row r="557" spans="1:101" x14ac:dyDescent="0.3">
      <c r="A557" s="120" t="s">
        <v>1332</v>
      </c>
      <c r="B557" s="120" t="s">
        <v>1483</v>
      </c>
      <c r="C557" s="120" t="s">
        <v>1868</v>
      </c>
      <c r="D557" s="120" t="s">
        <v>1869</v>
      </c>
      <c r="E557" s="120" t="s">
        <v>1870</v>
      </c>
      <c r="F557" s="120" t="s">
        <v>1871</v>
      </c>
      <c r="G557" s="120" t="s">
        <v>117</v>
      </c>
      <c r="I557" s="121">
        <v>3.1</v>
      </c>
      <c r="M557" s="120" t="s">
        <v>528</v>
      </c>
      <c r="N557" s="120" t="s">
        <v>109</v>
      </c>
      <c r="O557" s="120">
        <v>100</v>
      </c>
      <c r="P557" s="120" t="s">
        <v>172</v>
      </c>
      <c r="Q557" s="120" t="s">
        <v>173</v>
      </c>
      <c r="R557" t="str">
        <f>IFERROR(VLOOKUP(S557,'[1]Effects Code'!$C:$D,2,FALSE), S557)</f>
        <v>Alkaline phosphatase</v>
      </c>
      <c r="S557" s="120" t="s">
        <v>1872</v>
      </c>
      <c r="T557" s="120">
        <v>4</v>
      </c>
      <c r="U557" s="120" t="s">
        <v>122</v>
      </c>
      <c r="V557" s="120" t="str">
        <f t="shared" si="8"/>
        <v>Channidae, 4</v>
      </c>
      <c r="W557" s="120" t="s">
        <v>526</v>
      </c>
      <c r="X557" s="120">
        <v>15608</v>
      </c>
      <c r="Y557" s="123">
        <v>1255249</v>
      </c>
      <c r="Z557" s="120">
        <v>1981</v>
      </c>
      <c r="AA557" s="120" t="s">
        <v>1873</v>
      </c>
      <c r="AB557" s="120" t="s">
        <v>1874</v>
      </c>
      <c r="AC557" s="120" t="s">
        <v>1875</v>
      </c>
      <c r="AD557" s="121">
        <v>3.1</v>
      </c>
      <c r="AE557" s="121"/>
      <c r="AF557" s="120" t="s">
        <v>528</v>
      </c>
      <c r="AI557" s="120">
        <v>4797</v>
      </c>
      <c r="AM557" s="120" t="s">
        <v>110</v>
      </c>
      <c r="AN557" s="120" t="s">
        <v>1491</v>
      </c>
      <c r="AO557" s="120" t="s">
        <v>525</v>
      </c>
      <c r="AP557" s="120" t="s">
        <v>119</v>
      </c>
      <c r="AQ557" s="120" t="s">
        <v>526</v>
      </c>
      <c r="AR557" s="120">
        <v>333415</v>
      </c>
      <c r="AT557" s="120">
        <v>96</v>
      </c>
      <c r="AY557" s="120" t="s">
        <v>276</v>
      </c>
      <c r="BE557" s="120" t="s">
        <v>123</v>
      </c>
      <c r="BG557" s="120">
        <v>3.1</v>
      </c>
      <c r="BL557" s="120" t="s">
        <v>528</v>
      </c>
      <c r="BN557" s="120">
        <v>3.1</v>
      </c>
      <c r="BT557" s="121"/>
      <c r="BV557" s="121"/>
      <c r="CD557" s="121"/>
      <c r="CM557" s="120">
        <v>1</v>
      </c>
      <c r="CN557" s="120" t="s">
        <v>125</v>
      </c>
      <c r="CO557" s="120">
        <v>7.4</v>
      </c>
      <c r="CP557" s="120">
        <v>160</v>
      </c>
      <c r="CQ557" s="120" t="s">
        <v>1520</v>
      </c>
      <c r="CU557" s="120" t="s">
        <v>126</v>
      </c>
      <c r="CV557" s="120" t="s">
        <v>187</v>
      </c>
      <c r="CW557" s="120" t="s">
        <v>2373</v>
      </c>
    </row>
    <row r="558" spans="1:101" x14ac:dyDescent="0.3">
      <c r="A558" s="120" t="s">
        <v>1332</v>
      </c>
      <c r="B558" s="120" t="s">
        <v>1483</v>
      </c>
      <c r="C558" s="120" t="s">
        <v>1868</v>
      </c>
      <c r="D558" s="120" t="s">
        <v>1869</v>
      </c>
      <c r="E558" s="120" t="s">
        <v>1870</v>
      </c>
      <c r="F558" s="120" t="s">
        <v>1871</v>
      </c>
      <c r="G558" s="120" t="s">
        <v>117</v>
      </c>
      <c r="I558" s="121">
        <v>3.1</v>
      </c>
      <c r="M558" s="120" t="s">
        <v>528</v>
      </c>
      <c r="N558" s="120" t="s">
        <v>109</v>
      </c>
      <c r="O558" s="120">
        <v>100</v>
      </c>
      <c r="P558" s="120" t="s">
        <v>172</v>
      </c>
      <c r="Q558" s="120" t="s">
        <v>172</v>
      </c>
      <c r="R558" t="str">
        <f>IFERROR(VLOOKUP(S558,'[1]Effects Code'!$C:$D,2,FALSE), S558)</f>
        <v>Hemoglobin</v>
      </c>
      <c r="S558" s="120" t="s">
        <v>1695</v>
      </c>
      <c r="T558" s="120">
        <v>4</v>
      </c>
      <c r="U558" s="120" t="s">
        <v>122</v>
      </c>
      <c r="V558" s="120" t="str">
        <f t="shared" si="8"/>
        <v>Channidae, 4</v>
      </c>
      <c r="W558" s="120" t="s">
        <v>526</v>
      </c>
      <c r="X558" s="120">
        <v>15608</v>
      </c>
      <c r="Y558" s="123">
        <v>1255250</v>
      </c>
      <c r="Z558" s="120">
        <v>1981</v>
      </c>
      <c r="AA558" s="120" t="s">
        <v>1873</v>
      </c>
      <c r="AB558" s="120" t="s">
        <v>1874</v>
      </c>
      <c r="AC558" s="120" t="s">
        <v>1875</v>
      </c>
      <c r="AD558" s="121">
        <v>3.1</v>
      </c>
      <c r="AE558" s="121"/>
      <c r="AF558" s="120" t="s">
        <v>528</v>
      </c>
      <c r="AI558" s="120">
        <v>4797</v>
      </c>
      <c r="AM558" s="120" t="s">
        <v>110</v>
      </c>
      <c r="AN558" s="120" t="s">
        <v>1491</v>
      </c>
      <c r="AO558" s="120" t="s">
        <v>525</v>
      </c>
      <c r="AP558" s="120" t="s">
        <v>119</v>
      </c>
      <c r="AQ558" s="120" t="s">
        <v>526</v>
      </c>
      <c r="AR558" s="120">
        <v>333415</v>
      </c>
      <c r="AT558" s="120">
        <v>96</v>
      </c>
      <c r="AY558" s="120" t="s">
        <v>276</v>
      </c>
      <c r="BE558" s="120" t="s">
        <v>123</v>
      </c>
      <c r="BG558" s="120">
        <v>3.1</v>
      </c>
      <c r="BL558" s="120" t="s">
        <v>528</v>
      </c>
      <c r="BN558" s="120">
        <v>3.1</v>
      </c>
      <c r="BT558" s="121"/>
      <c r="BV558" s="121"/>
      <c r="CD558" s="121"/>
      <c r="CM558" s="120">
        <v>1</v>
      </c>
      <c r="CN558" s="120" t="s">
        <v>125</v>
      </c>
      <c r="CO558" s="120">
        <v>7.4</v>
      </c>
      <c r="CP558" s="120">
        <v>160</v>
      </c>
      <c r="CQ558" s="120" t="s">
        <v>1520</v>
      </c>
      <c r="CU558" s="120" t="s">
        <v>126</v>
      </c>
      <c r="CV558" s="120" t="s">
        <v>187</v>
      </c>
      <c r="CW558" s="120" t="s">
        <v>2374</v>
      </c>
    </row>
    <row r="559" spans="1:101" x14ac:dyDescent="0.3">
      <c r="A559" s="120" t="s">
        <v>1332</v>
      </c>
      <c r="B559" s="120" t="s">
        <v>1483</v>
      </c>
      <c r="C559" s="120" t="s">
        <v>1484</v>
      </c>
      <c r="D559" s="120" t="s">
        <v>1878</v>
      </c>
      <c r="E559" s="120" t="s">
        <v>1879</v>
      </c>
      <c r="F559" s="120" t="s">
        <v>1487</v>
      </c>
      <c r="G559" s="120" t="s">
        <v>157</v>
      </c>
      <c r="I559" s="121">
        <v>3.1</v>
      </c>
      <c r="L559" s="120"/>
      <c r="M559" s="120" t="s">
        <v>528</v>
      </c>
      <c r="N559" s="120" t="s">
        <v>109</v>
      </c>
      <c r="O559" s="120">
        <v>100</v>
      </c>
      <c r="P559" s="120" t="s">
        <v>172</v>
      </c>
      <c r="Q559" s="120" t="s">
        <v>173</v>
      </c>
      <c r="R559" t="str">
        <f>IFERROR(VLOOKUP(S559,'[1]Effects Code'!$C:$D,2,FALSE), S559)</f>
        <v>Trypsin</v>
      </c>
      <c r="S559" s="120" t="s">
        <v>1880</v>
      </c>
      <c r="T559" s="120">
        <v>4</v>
      </c>
      <c r="U559" s="120" t="s">
        <v>122</v>
      </c>
      <c r="V559" s="120" t="str">
        <f t="shared" si="8"/>
        <v>Channidae, 4</v>
      </c>
      <c r="W559" s="120" t="s">
        <v>526</v>
      </c>
      <c r="X559" s="120">
        <v>16398</v>
      </c>
      <c r="Y559" s="123">
        <v>1339020</v>
      </c>
      <c r="Z559" s="120">
        <v>1981</v>
      </c>
      <c r="AA559" s="120" t="s">
        <v>1881</v>
      </c>
      <c r="AB559" s="120" t="s">
        <v>1882</v>
      </c>
      <c r="AC559" s="120" t="s">
        <v>1883</v>
      </c>
      <c r="AD559" s="121">
        <v>3.1</v>
      </c>
      <c r="AF559" s="120" t="s">
        <v>528</v>
      </c>
      <c r="AI559" s="120">
        <v>418</v>
      </c>
      <c r="AM559" s="120" t="s">
        <v>110</v>
      </c>
      <c r="AN559" s="120" t="s">
        <v>1491</v>
      </c>
      <c r="AO559" s="120" t="s">
        <v>525</v>
      </c>
      <c r="AP559" s="120" t="s">
        <v>119</v>
      </c>
      <c r="AQ559" s="120" t="s">
        <v>526</v>
      </c>
      <c r="AR559" s="120">
        <v>333415</v>
      </c>
      <c r="AT559" s="120">
        <v>96</v>
      </c>
      <c r="AY559" s="120" t="s">
        <v>276</v>
      </c>
      <c r="BE559" s="120" t="s">
        <v>123</v>
      </c>
      <c r="BG559" s="120">
        <v>3.1</v>
      </c>
      <c r="BL559" s="120" t="s">
        <v>528</v>
      </c>
      <c r="BN559" s="120">
        <v>3.1</v>
      </c>
      <c r="CM559" s="120">
        <v>1</v>
      </c>
      <c r="CN559" s="120" t="s">
        <v>125</v>
      </c>
      <c r="CU559" s="120" t="s">
        <v>126</v>
      </c>
      <c r="CV559" s="120" t="s">
        <v>187</v>
      </c>
      <c r="CW559" s="120" t="s">
        <v>2375</v>
      </c>
    </row>
    <row r="560" spans="1:101" x14ac:dyDescent="0.3">
      <c r="A560" s="120" t="s">
        <v>1332</v>
      </c>
      <c r="B560" s="120" t="s">
        <v>1483</v>
      </c>
      <c r="C560" s="120" t="s">
        <v>1484</v>
      </c>
      <c r="D560" s="120" t="s">
        <v>1878</v>
      </c>
      <c r="E560" s="120" t="s">
        <v>1879</v>
      </c>
      <c r="F560" s="120" t="s">
        <v>1487</v>
      </c>
      <c r="G560" s="120" t="s">
        <v>157</v>
      </c>
      <c r="I560" s="121">
        <v>3.1</v>
      </c>
      <c r="L560" s="120"/>
      <c r="M560" s="120" t="s">
        <v>528</v>
      </c>
      <c r="N560" s="120" t="s">
        <v>109</v>
      </c>
      <c r="O560" s="120">
        <v>100</v>
      </c>
      <c r="P560" s="120" t="s">
        <v>172</v>
      </c>
      <c r="Q560" s="120" t="s">
        <v>173</v>
      </c>
      <c r="R560" t="str">
        <f>IFERROR(VLOOKUP(S560,'[1]Effects Code'!$C:$D,2,FALSE), S560)</f>
        <v>Trypsin</v>
      </c>
      <c r="S560" s="120" t="s">
        <v>1880</v>
      </c>
      <c r="T560" s="120">
        <v>4</v>
      </c>
      <c r="U560" s="120" t="s">
        <v>122</v>
      </c>
      <c r="V560" s="120" t="str">
        <f t="shared" si="8"/>
        <v>Channidae, 4</v>
      </c>
      <c r="W560" s="120" t="s">
        <v>526</v>
      </c>
      <c r="X560" s="120">
        <v>16398</v>
      </c>
      <c r="Y560" s="123">
        <v>1339019</v>
      </c>
      <c r="Z560" s="120">
        <v>1981</v>
      </c>
      <c r="AA560" s="120" t="s">
        <v>1881</v>
      </c>
      <c r="AB560" s="120" t="s">
        <v>1882</v>
      </c>
      <c r="AC560" s="120" t="s">
        <v>1883</v>
      </c>
      <c r="AD560" s="121">
        <v>3.1</v>
      </c>
      <c r="AF560" s="120" t="s">
        <v>528</v>
      </c>
      <c r="AI560" s="120">
        <v>418</v>
      </c>
      <c r="AM560" s="120" t="s">
        <v>110</v>
      </c>
      <c r="AN560" s="120" t="s">
        <v>1491</v>
      </c>
      <c r="AO560" s="120" t="s">
        <v>525</v>
      </c>
      <c r="AP560" s="120" t="s">
        <v>119</v>
      </c>
      <c r="AQ560" s="120" t="s">
        <v>526</v>
      </c>
      <c r="AR560" s="120">
        <v>333415</v>
      </c>
      <c r="AT560" s="120">
        <v>96</v>
      </c>
      <c r="AY560" s="120" t="s">
        <v>276</v>
      </c>
      <c r="BE560" s="120" t="s">
        <v>123</v>
      </c>
      <c r="BG560" s="120">
        <v>3.1</v>
      </c>
      <c r="BL560" s="120" t="s">
        <v>528</v>
      </c>
      <c r="BN560" s="120">
        <v>3.1</v>
      </c>
      <c r="CM560" s="120">
        <v>1</v>
      </c>
      <c r="CN560" s="120" t="s">
        <v>125</v>
      </c>
      <c r="CU560" s="120" t="s">
        <v>126</v>
      </c>
      <c r="CV560" s="120" t="s">
        <v>187</v>
      </c>
      <c r="CW560" s="120" t="s">
        <v>2376</v>
      </c>
    </row>
    <row r="561" spans="1:101" x14ac:dyDescent="0.3">
      <c r="A561" s="120" t="s">
        <v>1332</v>
      </c>
      <c r="B561" s="120" t="s">
        <v>1483</v>
      </c>
      <c r="C561" s="120" t="s">
        <v>1484</v>
      </c>
      <c r="D561" s="120" t="s">
        <v>1878</v>
      </c>
      <c r="E561" s="120" t="s">
        <v>1879</v>
      </c>
      <c r="F561" s="120" t="s">
        <v>1487</v>
      </c>
      <c r="G561" s="120" t="s">
        <v>143</v>
      </c>
      <c r="I561" s="121">
        <v>3.1</v>
      </c>
      <c r="L561" s="120"/>
      <c r="M561" s="120" t="s">
        <v>528</v>
      </c>
      <c r="N561" s="120" t="s">
        <v>109</v>
      </c>
      <c r="O561" s="120">
        <v>100</v>
      </c>
      <c r="P561" s="120" t="s">
        <v>172</v>
      </c>
      <c r="Q561" s="120" t="s">
        <v>173</v>
      </c>
      <c r="R561" t="str">
        <f>IFERROR(VLOOKUP(S561,'[1]Effects Code'!$C:$D,2,FALSE), S561)</f>
        <v>Pepsin</v>
      </c>
      <c r="S561" s="120" t="s">
        <v>1886</v>
      </c>
      <c r="T561" s="120">
        <v>4</v>
      </c>
      <c r="U561" s="120" t="s">
        <v>122</v>
      </c>
      <c r="V561" s="120" t="str">
        <f t="shared" si="8"/>
        <v>Channidae, 4</v>
      </c>
      <c r="W561" s="120" t="s">
        <v>526</v>
      </c>
      <c r="X561" s="120">
        <v>16398</v>
      </c>
      <c r="Y561" s="123">
        <v>1339018</v>
      </c>
      <c r="Z561" s="120">
        <v>1981</v>
      </c>
      <c r="AA561" s="120" t="s">
        <v>1881</v>
      </c>
      <c r="AB561" s="120" t="s">
        <v>1882</v>
      </c>
      <c r="AC561" s="120" t="s">
        <v>1883</v>
      </c>
      <c r="AD561" s="121">
        <v>3.1</v>
      </c>
      <c r="AF561" s="120" t="s">
        <v>528</v>
      </c>
      <c r="AI561" s="120">
        <v>418</v>
      </c>
      <c r="AM561" s="120" t="s">
        <v>110</v>
      </c>
      <c r="AN561" s="120" t="s">
        <v>1491</v>
      </c>
      <c r="AO561" s="120" t="s">
        <v>525</v>
      </c>
      <c r="AP561" s="120" t="s">
        <v>119</v>
      </c>
      <c r="AQ561" s="120" t="s">
        <v>526</v>
      </c>
      <c r="AR561" s="120">
        <v>333415</v>
      </c>
      <c r="AT561" s="120">
        <v>96</v>
      </c>
      <c r="AY561" s="120" t="s">
        <v>276</v>
      </c>
      <c r="BE561" s="120" t="s">
        <v>123</v>
      </c>
      <c r="BG561" s="120">
        <v>3.1</v>
      </c>
      <c r="BL561" s="120" t="s">
        <v>528</v>
      </c>
      <c r="BN561" s="120">
        <v>3.1</v>
      </c>
      <c r="CM561" s="120">
        <v>1</v>
      </c>
      <c r="CN561" s="120" t="s">
        <v>125</v>
      </c>
      <c r="CU561" s="120" t="s">
        <v>126</v>
      </c>
      <c r="CV561" s="120" t="s">
        <v>187</v>
      </c>
      <c r="CW561" s="120" t="s">
        <v>2377</v>
      </c>
    </row>
    <row r="562" spans="1:101" x14ac:dyDescent="0.3">
      <c r="A562" s="120" t="s">
        <v>1332</v>
      </c>
      <c r="B562" s="120" t="s">
        <v>1483</v>
      </c>
      <c r="C562" s="120" t="s">
        <v>1484</v>
      </c>
      <c r="D562" s="120" t="s">
        <v>1878</v>
      </c>
      <c r="E562" s="120" t="s">
        <v>1879</v>
      </c>
      <c r="F562" s="120" t="s">
        <v>1487</v>
      </c>
      <c r="G562" s="120" t="s">
        <v>143</v>
      </c>
      <c r="I562" s="121">
        <v>3.1</v>
      </c>
      <c r="L562" s="120"/>
      <c r="M562" s="120" t="s">
        <v>528</v>
      </c>
      <c r="N562" s="120" t="s">
        <v>109</v>
      </c>
      <c r="O562" s="120">
        <v>100</v>
      </c>
      <c r="P562" s="120" t="s">
        <v>172</v>
      </c>
      <c r="Q562" s="120" t="s">
        <v>173</v>
      </c>
      <c r="R562" t="str">
        <f>IFERROR(VLOOKUP(S562,'[1]Effects Code'!$C:$D,2,FALSE), S562)</f>
        <v>Lipase</v>
      </c>
      <c r="S562" s="120" t="s">
        <v>1888</v>
      </c>
      <c r="T562" s="120">
        <v>4</v>
      </c>
      <c r="U562" s="120" t="s">
        <v>122</v>
      </c>
      <c r="V562" s="120" t="str">
        <f t="shared" si="8"/>
        <v>Channidae, 4</v>
      </c>
      <c r="W562" s="120" t="s">
        <v>526</v>
      </c>
      <c r="X562" s="120">
        <v>16398</v>
      </c>
      <c r="Y562" s="123">
        <v>1339017</v>
      </c>
      <c r="Z562" s="120">
        <v>1981</v>
      </c>
      <c r="AA562" s="120" t="s">
        <v>1881</v>
      </c>
      <c r="AB562" s="120" t="s">
        <v>1882</v>
      </c>
      <c r="AC562" s="120" t="s">
        <v>1883</v>
      </c>
      <c r="AD562" s="121">
        <v>3.1</v>
      </c>
      <c r="AF562" s="120" t="s">
        <v>528</v>
      </c>
      <c r="AI562" s="120">
        <v>418</v>
      </c>
      <c r="AM562" s="120" t="s">
        <v>110</v>
      </c>
      <c r="AN562" s="120" t="s">
        <v>1491</v>
      </c>
      <c r="AO562" s="120" t="s">
        <v>525</v>
      </c>
      <c r="AP562" s="120" t="s">
        <v>119</v>
      </c>
      <c r="AQ562" s="120" t="s">
        <v>526</v>
      </c>
      <c r="AR562" s="120">
        <v>333415</v>
      </c>
      <c r="AT562" s="120">
        <v>96</v>
      </c>
      <c r="AY562" s="120" t="s">
        <v>276</v>
      </c>
      <c r="BE562" s="120" t="s">
        <v>123</v>
      </c>
      <c r="BG562" s="120">
        <v>3.1</v>
      </c>
      <c r="BL562" s="120" t="s">
        <v>528</v>
      </c>
      <c r="BN562" s="120">
        <v>3.1</v>
      </c>
      <c r="CM562" s="120">
        <v>1</v>
      </c>
      <c r="CN562" s="120" t="s">
        <v>125</v>
      </c>
      <c r="CU562" s="120" t="s">
        <v>126</v>
      </c>
      <c r="CV562" s="120" t="s">
        <v>187</v>
      </c>
      <c r="CW562" s="120" t="s">
        <v>1901</v>
      </c>
    </row>
    <row r="563" spans="1:101" x14ac:dyDescent="0.3">
      <c r="A563" s="120" t="s">
        <v>1332</v>
      </c>
      <c r="B563" s="120" t="s">
        <v>1483</v>
      </c>
      <c r="C563" s="120" t="s">
        <v>1484</v>
      </c>
      <c r="D563" s="120" t="s">
        <v>1878</v>
      </c>
      <c r="E563" s="120" t="s">
        <v>1879</v>
      </c>
      <c r="F563" s="120" t="s">
        <v>1487</v>
      </c>
      <c r="G563" s="120" t="s">
        <v>143</v>
      </c>
      <c r="I563" s="121">
        <v>3.1</v>
      </c>
      <c r="L563" s="120"/>
      <c r="M563" s="120" t="s">
        <v>528</v>
      </c>
      <c r="N563" s="120" t="s">
        <v>109</v>
      </c>
      <c r="O563" s="120">
        <v>100</v>
      </c>
      <c r="P563" s="120" t="s">
        <v>172</v>
      </c>
      <c r="Q563" s="120" t="s">
        <v>173</v>
      </c>
      <c r="R563" t="str">
        <f>IFERROR(VLOOKUP(S563,'[1]Effects Code'!$C:$D,2,FALSE), S563)</f>
        <v>Lipase</v>
      </c>
      <c r="S563" s="120" t="s">
        <v>1888</v>
      </c>
      <c r="T563" s="120">
        <v>4</v>
      </c>
      <c r="U563" s="120" t="s">
        <v>122</v>
      </c>
      <c r="V563" s="120" t="str">
        <f t="shared" si="8"/>
        <v>Channidae, 4</v>
      </c>
      <c r="W563" s="120" t="s">
        <v>526</v>
      </c>
      <c r="X563" s="120">
        <v>16398</v>
      </c>
      <c r="Y563" s="123">
        <v>1339016</v>
      </c>
      <c r="Z563" s="120">
        <v>1981</v>
      </c>
      <c r="AA563" s="120" t="s">
        <v>1881</v>
      </c>
      <c r="AB563" s="120" t="s">
        <v>1882</v>
      </c>
      <c r="AC563" s="120" t="s">
        <v>1883</v>
      </c>
      <c r="AD563" s="121">
        <v>3.1</v>
      </c>
      <c r="AF563" s="120" t="s">
        <v>528</v>
      </c>
      <c r="AI563" s="120">
        <v>418</v>
      </c>
      <c r="AM563" s="120" t="s">
        <v>110</v>
      </c>
      <c r="AN563" s="120" t="s">
        <v>1491</v>
      </c>
      <c r="AO563" s="120" t="s">
        <v>525</v>
      </c>
      <c r="AP563" s="120" t="s">
        <v>119</v>
      </c>
      <c r="AQ563" s="120" t="s">
        <v>526</v>
      </c>
      <c r="AR563" s="120">
        <v>333415</v>
      </c>
      <c r="AT563" s="120">
        <v>96</v>
      </c>
      <c r="AY563" s="120" t="s">
        <v>276</v>
      </c>
      <c r="BE563" s="120" t="s">
        <v>123</v>
      </c>
      <c r="BG563" s="120">
        <v>3.1</v>
      </c>
      <c r="BL563" s="120" t="s">
        <v>528</v>
      </c>
      <c r="BN563" s="120">
        <v>3.1</v>
      </c>
      <c r="CM563" s="120">
        <v>1</v>
      </c>
      <c r="CN563" s="120" t="s">
        <v>125</v>
      </c>
      <c r="CU563" s="120" t="s">
        <v>126</v>
      </c>
      <c r="CV563" s="120" t="s">
        <v>187</v>
      </c>
      <c r="CW563" s="120" t="s">
        <v>2378</v>
      </c>
    </row>
    <row r="564" spans="1:101" x14ac:dyDescent="0.3">
      <c r="A564" s="120" t="s">
        <v>1332</v>
      </c>
      <c r="B564" s="120" t="s">
        <v>1483</v>
      </c>
      <c r="C564" s="120" t="s">
        <v>1484</v>
      </c>
      <c r="D564" s="120" t="s">
        <v>1878</v>
      </c>
      <c r="E564" s="120" t="s">
        <v>1879</v>
      </c>
      <c r="F564" s="120" t="s">
        <v>1487</v>
      </c>
      <c r="G564" s="120" t="s">
        <v>157</v>
      </c>
      <c r="I564" s="121">
        <v>3.1</v>
      </c>
      <c r="L564" s="120"/>
      <c r="M564" s="120" t="s">
        <v>528</v>
      </c>
      <c r="N564" s="120" t="s">
        <v>109</v>
      </c>
      <c r="O564" s="120">
        <v>100</v>
      </c>
      <c r="P564" s="120" t="s">
        <v>172</v>
      </c>
      <c r="Q564" s="120" t="s">
        <v>173</v>
      </c>
      <c r="R564" t="str">
        <f>IFERROR(VLOOKUP(S564,'[1]Effects Code'!$C:$D,2,FALSE), S564)</f>
        <v>Lipase</v>
      </c>
      <c r="S564" s="120" t="s">
        <v>1888</v>
      </c>
      <c r="T564" s="120">
        <v>4</v>
      </c>
      <c r="U564" s="120" t="s">
        <v>122</v>
      </c>
      <c r="V564" s="120" t="str">
        <f t="shared" si="8"/>
        <v>Channidae, 4</v>
      </c>
      <c r="W564" s="120" t="s">
        <v>526</v>
      </c>
      <c r="X564" s="120">
        <v>16398</v>
      </c>
      <c r="Y564" s="123">
        <v>1339015</v>
      </c>
      <c r="Z564" s="120">
        <v>1981</v>
      </c>
      <c r="AA564" s="120" t="s">
        <v>1881</v>
      </c>
      <c r="AB564" s="120" t="s">
        <v>1882</v>
      </c>
      <c r="AC564" s="120" t="s">
        <v>1883</v>
      </c>
      <c r="AD564" s="121">
        <v>3.1</v>
      </c>
      <c r="AF564" s="120" t="s">
        <v>528</v>
      </c>
      <c r="AI564" s="120">
        <v>418</v>
      </c>
      <c r="AM564" s="120" t="s">
        <v>110</v>
      </c>
      <c r="AN564" s="120" t="s">
        <v>1491</v>
      </c>
      <c r="AO564" s="120" t="s">
        <v>525</v>
      </c>
      <c r="AP564" s="120" t="s">
        <v>119</v>
      </c>
      <c r="AQ564" s="120" t="s">
        <v>526</v>
      </c>
      <c r="AR564" s="120">
        <v>333415</v>
      </c>
      <c r="AT564" s="120">
        <v>96</v>
      </c>
      <c r="AY564" s="120" t="s">
        <v>276</v>
      </c>
      <c r="BE564" s="120" t="s">
        <v>123</v>
      </c>
      <c r="BG564" s="120">
        <v>3.1</v>
      </c>
      <c r="BL564" s="120" t="s">
        <v>528</v>
      </c>
      <c r="BN564" s="120">
        <v>3.1</v>
      </c>
      <c r="CM564" s="120">
        <v>1</v>
      </c>
      <c r="CN564" s="120" t="s">
        <v>125</v>
      </c>
      <c r="CU564" s="120" t="s">
        <v>126</v>
      </c>
      <c r="CV564" s="120" t="s">
        <v>187</v>
      </c>
      <c r="CW564" s="120" t="s">
        <v>2379</v>
      </c>
    </row>
    <row r="565" spans="1:101" x14ac:dyDescent="0.3">
      <c r="A565" s="120" t="s">
        <v>1332</v>
      </c>
      <c r="B565" s="120" t="s">
        <v>1483</v>
      </c>
      <c r="C565" s="120" t="s">
        <v>1484</v>
      </c>
      <c r="D565" s="120" t="s">
        <v>1878</v>
      </c>
      <c r="E565" s="120" t="s">
        <v>1879</v>
      </c>
      <c r="F565" s="120" t="s">
        <v>1487</v>
      </c>
      <c r="G565" s="120" t="s">
        <v>143</v>
      </c>
      <c r="I565" s="121">
        <v>3.1</v>
      </c>
      <c r="L565" s="120"/>
      <c r="M565" s="120" t="s">
        <v>528</v>
      </c>
      <c r="N565" s="120" t="s">
        <v>109</v>
      </c>
      <c r="O565" s="120">
        <v>100</v>
      </c>
      <c r="P565" s="120" t="s">
        <v>172</v>
      </c>
      <c r="Q565" s="120" t="s">
        <v>173</v>
      </c>
      <c r="R565" t="str">
        <f>IFERROR(VLOOKUP(S565,'[1]Effects Code'!$C:$D,2,FALSE), S565)</f>
        <v>Lipase</v>
      </c>
      <c r="S565" s="120" t="s">
        <v>1888</v>
      </c>
      <c r="T565" s="120">
        <v>4</v>
      </c>
      <c r="U565" s="120" t="s">
        <v>122</v>
      </c>
      <c r="V565" s="120" t="str">
        <f t="shared" si="8"/>
        <v>Channidae, 4</v>
      </c>
      <c r="W565" s="120" t="s">
        <v>526</v>
      </c>
      <c r="X565" s="120">
        <v>16398</v>
      </c>
      <c r="Y565" s="123">
        <v>1339014</v>
      </c>
      <c r="Z565" s="120">
        <v>1981</v>
      </c>
      <c r="AA565" s="120" t="s">
        <v>1881</v>
      </c>
      <c r="AB565" s="120" t="s">
        <v>1882</v>
      </c>
      <c r="AC565" s="120" t="s">
        <v>1883</v>
      </c>
      <c r="AD565" s="121">
        <v>3.1</v>
      </c>
      <c r="AF565" s="120" t="s">
        <v>528</v>
      </c>
      <c r="AI565" s="120">
        <v>418</v>
      </c>
      <c r="AM565" s="120" t="s">
        <v>110</v>
      </c>
      <c r="AN565" s="120" t="s">
        <v>1491</v>
      </c>
      <c r="AO565" s="120" t="s">
        <v>525</v>
      </c>
      <c r="AP565" s="120" t="s">
        <v>119</v>
      </c>
      <c r="AQ565" s="120" t="s">
        <v>526</v>
      </c>
      <c r="AR565" s="120">
        <v>333415</v>
      </c>
      <c r="AT565" s="120">
        <v>96</v>
      </c>
      <c r="AY565" s="120" t="s">
        <v>276</v>
      </c>
      <c r="BE565" s="120" t="s">
        <v>123</v>
      </c>
      <c r="BG565" s="120">
        <v>3.1</v>
      </c>
      <c r="BL565" s="120" t="s">
        <v>528</v>
      </c>
      <c r="BN565" s="120">
        <v>3.1</v>
      </c>
      <c r="CM565" s="120">
        <v>1</v>
      </c>
      <c r="CN565" s="120" t="s">
        <v>125</v>
      </c>
      <c r="CU565" s="120" t="s">
        <v>126</v>
      </c>
      <c r="CV565" s="120" t="s">
        <v>187</v>
      </c>
      <c r="CW565" s="120" t="s">
        <v>2380</v>
      </c>
    </row>
    <row r="566" spans="1:101" x14ac:dyDescent="0.3">
      <c r="A566" s="120" t="s">
        <v>1332</v>
      </c>
      <c r="B566" s="120" t="s">
        <v>1483</v>
      </c>
      <c r="C566" s="120" t="s">
        <v>1484</v>
      </c>
      <c r="D566" s="120" t="s">
        <v>1878</v>
      </c>
      <c r="E566" s="120" t="s">
        <v>1879</v>
      </c>
      <c r="F566" s="120" t="s">
        <v>1487</v>
      </c>
      <c r="G566" s="120" t="s">
        <v>143</v>
      </c>
      <c r="I566" s="121">
        <v>3.1</v>
      </c>
      <c r="L566" s="120"/>
      <c r="M566" s="120" t="s">
        <v>528</v>
      </c>
      <c r="N566" s="120" t="s">
        <v>109</v>
      </c>
      <c r="O566" s="120">
        <v>100</v>
      </c>
      <c r="P566" s="120" t="s">
        <v>172</v>
      </c>
      <c r="Q566" s="120" t="s">
        <v>173</v>
      </c>
      <c r="R566" t="str">
        <f>IFERROR(VLOOKUP(S566,'[1]Effects Code'!$C:$D,2,FALSE), S566)</f>
        <v>Lactase</v>
      </c>
      <c r="S566" s="120" t="s">
        <v>1893</v>
      </c>
      <c r="T566" s="120">
        <v>4</v>
      </c>
      <c r="U566" s="120" t="s">
        <v>122</v>
      </c>
      <c r="V566" s="120" t="str">
        <f t="shared" si="8"/>
        <v>Channidae, 4</v>
      </c>
      <c r="W566" s="120" t="s">
        <v>526</v>
      </c>
      <c r="X566" s="120">
        <v>16398</v>
      </c>
      <c r="Y566" s="123">
        <v>1339013</v>
      </c>
      <c r="Z566" s="120">
        <v>1981</v>
      </c>
      <c r="AA566" s="120" t="s">
        <v>1881</v>
      </c>
      <c r="AB566" s="120" t="s">
        <v>1882</v>
      </c>
      <c r="AC566" s="120" t="s">
        <v>1883</v>
      </c>
      <c r="AD566" s="121">
        <v>3.1</v>
      </c>
      <c r="AF566" s="120" t="s">
        <v>528</v>
      </c>
      <c r="AI566" s="120">
        <v>418</v>
      </c>
      <c r="AM566" s="120" t="s">
        <v>110</v>
      </c>
      <c r="AN566" s="120" t="s">
        <v>1491</v>
      </c>
      <c r="AO566" s="120" t="s">
        <v>525</v>
      </c>
      <c r="AP566" s="120" t="s">
        <v>119</v>
      </c>
      <c r="AQ566" s="120" t="s">
        <v>526</v>
      </c>
      <c r="AR566" s="120">
        <v>333415</v>
      </c>
      <c r="AT566" s="120">
        <v>96</v>
      </c>
      <c r="AY566" s="120" t="s">
        <v>276</v>
      </c>
      <c r="BE566" s="120" t="s">
        <v>123</v>
      </c>
      <c r="BG566" s="120">
        <v>3.1</v>
      </c>
      <c r="BL566" s="120" t="s">
        <v>528</v>
      </c>
      <c r="BN566" s="120">
        <v>3.1</v>
      </c>
      <c r="CM566" s="120">
        <v>1</v>
      </c>
      <c r="CN566" s="120" t="s">
        <v>125</v>
      </c>
      <c r="CU566" s="120" t="s">
        <v>126</v>
      </c>
      <c r="CV566" s="120" t="s">
        <v>187</v>
      </c>
      <c r="CW566" s="120" t="s">
        <v>2381</v>
      </c>
    </row>
    <row r="567" spans="1:101" x14ac:dyDescent="0.3">
      <c r="A567" s="120" t="s">
        <v>1332</v>
      </c>
      <c r="B567" s="120" t="s">
        <v>1483</v>
      </c>
      <c r="C567" s="120" t="s">
        <v>1484</v>
      </c>
      <c r="D567" s="120" t="s">
        <v>1878</v>
      </c>
      <c r="E567" s="120" t="s">
        <v>1879</v>
      </c>
      <c r="F567" s="120" t="s">
        <v>1487</v>
      </c>
      <c r="G567" s="120" t="s">
        <v>143</v>
      </c>
      <c r="I567" s="121">
        <v>3.1</v>
      </c>
      <c r="L567" s="120"/>
      <c r="M567" s="120" t="s">
        <v>528</v>
      </c>
      <c r="N567" s="120" t="s">
        <v>109</v>
      </c>
      <c r="O567" s="120">
        <v>100</v>
      </c>
      <c r="P567" s="120" t="s">
        <v>172</v>
      </c>
      <c r="Q567" s="120" t="s">
        <v>173</v>
      </c>
      <c r="R567" t="str">
        <f>IFERROR(VLOOKUP(S567,'[1]Effects Code'!$C:$D,2,FALSE), S567)</f>
        <v>Lactase</v>
      </c>
      <c r="S567" s="120" t="s">
        <v>1893</v>
      </c>
      <c r="T567" s="120">
        <v>4</v>
      </c>
      <c r="U567" s="120" t="s">
        <v>122</v>
      </c>
      <c r="V567" s="120" t="str">
        <f t="shared" si="8"/>
        <v>Channidae, 4</v>
      </c>
      <c r="W567" s="120" t="s">
        <v>526</v>
      </c>
      <c r="X567" s="120">
        <v>16398</v>
      </c>
      <c r="Y567" s="123">
        <v>1339012</v>
      </c>
      <c r="Z567" s="120">
        <v>1981</v>
      </c>
      <c r="AA567" s="120" t="s">
        <v>1881</v>
      </c>
      <c r="AB567" s="120" t="s">
        <v>1882</v>
      </c>
      <c r="AC567" s="120" t="s">
        <v>1883</v>
      </c>
      <c r="AD567" s="121">
        <v>3.1</v>
      </c>
      <c r="AF567" s="120" t="s">
        <v>528</v>
      </c>
      <c r="AI567" s="120">
        <v>418</v>
      </c>
      <c r="AM567" s="120" t="s">
        <v>110</v>
      </c>
      <c r="AN567" s="120" t="s">
        <v>1491</v>
      </c>
      <c r="AO567" s="120" t="s">
        <v>525</v>
      </c>
      <c r="AP567" s="120" t="s">
        <v>119</v>
      </c>
      <c r="AQ567" s="120" t="s">
        <v>526</v>
      </c>
      <c r="AR567" s="120">
        <v>333415</v>
      </c>
      <c r="AT567" s="120">
        <v>96</v>
      </c>
      <c r="AY567" s="120" t="s">
        <v>276</v>
      </c>
      <c r="BE567" s="120" t="s">
        <v>123</v>
      </c>
      <c r="BG567" s="120">
        <v>3.1</v>
      </c>
      <c r="BL567" s="120" t="s">
        <v>528</v>
      </c>
      <c r="BN567" s="120">
        <v>3.1</v>
      </c>
      <c r="CM567" s="120">
        <v>1</v>
      </c>
      <c r="CN567" s="120" t="s">
        <v>125</v>
      </c>
      <c r="CU567" s="120" t="s">
        <v>126</v>
      </c>
      <c r="CV567" s="120" t="s">
        <v>187</v>
      </c>
      <c r="CW567" s="120" t="s">
        <v>2382</v>
      </c>
    </row>
    <row r="568" spans="1:101" x14ac:dyDescent="0.3">
      <c r="A568" s="120" t="s">
        <v>1332</v>
      </c>
      <c r="B568" s="120" t="s">
        <v>1483</v>
      </c>
      <c r="C568" s="120" t="s">
        <v>1484</v>
      </c>
      <c r="D568" s="120" t="s">
        <v>1878</v>
      </c>
      <c r="E568" s="120" t="s">
        <v>1879</v>
      </c>
      <c r="F568" s="120" t="s">
        <v>1487</v>
      </c>
      <c r="G568" s="120" t="s">
        <v>157</v>
      </c>
      <c r="I568" s="121">
        <v>3.1</v>
      </c>
      <c r="L568" s="120"/>
      <c r="M568" s="120" t="s">
        <v>528</v>
      </c>
      <c r="N568" s="120" t="s">
        <v>109</v>
      </c>
      <c r="O568" s="120">
        <v>100</v>
      </c>
      <c r="P568" s="120" t="s">
        <v>172</v>
      </c>
      <c r="Q568" s="120" t="s">
        <v>173</v>
      </c>
      <c r="R568" t="str">
        <f>IFERROR(VLOOKUP(S568,'[1]Effects Code'!$C:$D,2,FALSE), S568)</f>
        <v>Lactase</v>
      </c>
      <c r="S568" s="120" t="s">
        <v>1893</v>
      </c>
      <c r="T568" s="120">
        <v>4</v>
      </c>
      <c r="U568" s="120" t="s">
        <v>122</v>
      </c>
      <c r="V568" s="120" t="str">
        <f t="shared" si="8"/>
        <v>Channidae, 4</v>
      </c>
      <c r="W568" s="120" t="s">
        <v>526</v>
      </c>
      <c r="X568" s="120">
        <v>16398</v>
      </c>
      <c r="Y568" s="123">
        <v>1339011</v>
      </c>
      <c r="Z568" s="120">
        <v>1981</v>
      </c>
      <c r="AA568" s="120" t="s">
        <v>1881</v>
      </c>
      <c r="AB568" s="120" t="s">
        <v>1882</v>
      </c>
      <c r="AC568" s="120" t="s">
        <v>1883</v>
      </c>
      <c r="AD568" s="121">
        <v>3.1</v>
      </c>
      <c r="AF568" s="120" t="s">
        <v>528</v>
      </c>
      <c r="AI568" s="120">
        <v>418</v>
      </c>
      <c r="AM568" s="120" t="s">
        <v>110</v>
      </c>
      <c r="AN568" s="120" t="s">
        <v>1491</v>
      </c>
      <c r="AO568" s="120" t="s">
        <v>525</v>
      </c>
      <c r="AP568" s="120" t="s">
        <v>119</v>
      </c>
      <c r="AQ568" s="120" t="s">
        <v>526</v>
      </c>
      <c r="AR568" s="120">
        <v>333415</v>
      </c>
      <c r="AT568" s="120">
        <v>96</v>
      </c>
      <c r="AY568" s="120" t="s">
        <v>276</v>
      </c>
      <c r="BE568" s="120" t="s">
        <v>123</v>
      </c>
      <c r="BG568" s="120">
        <v>3.1</v>
      </c>
      <c r="BL568" s="120" t="s">
        <v>528</v>
      </c>
      <c r="BN568" s="120">
        <v>3.1</v>
      </c>
      <c r="CM568" s="120">
        <v>1</v>
      </c>
      <c r="CN568" s="120" t="s">
        <v>125</v>
      </c>
      <c r="CU568" s="120" t="s">
        <v>126</v>
      </c>
      <c r="CV568" s="120" t="s">
        <v>187</v>
      </c>
      <c r="CW568" s="120" t="s">
        <v>2383</v>
      </c>
    </row>
    <row r="569" spans="1:101" x14ac:dyDescent="0.3">
      <c r="A569" s="120" t="s">
        <v>1332</v>
      </c>
      <c r="B569" s="120" t="s">
        <v>1483</v>
      </c>
      <c r="C569" s="120" t="s">
        <v>1484</v>
      </c>
      <c r="D569" s="120" t="s">
        <v>1878</v>
      </c>
      <c r="E569" s="120" t="s">
        <v>1879</v>
      </c>
      <c r="F569" s="120" t="s">
        <v>1487</v>
      </c>
      <c r="G569" s="120" t="s">
        <v>157</v>
      </c>
      <c r="I569" s="121">
        <v>3.1</v>
      </c>
      <c r="L569" s="120"/>
      <c r="M569" s="120" t="s">
        <v>528</v>
      </c>
      <c r="N569" s="120" t="s">
        <v>109</v>
      </c>
      <c r="O569" s="120">
        <v>100</v>
      </c>
      <c r="P569" s="120" t="s">
        <v>172</v>
      </c>
      <c r="Q569" s="120" t="s">
        <v>173</v>
      </c>
      <c r="R569" t="str">
        <f>IFERROR(VLOOKUP(S569,'[1]Effects Code'!$C:$D,2,FALSE), S569)</f>
        <v>Lactase</v>
      </c>
      <c r="S569" s="120" t="s">
        <v>1893</v>
      </c>
      <c r="T569" s="120">
        <v>4</v>
      </c>
      <c r="U569" s="120" t="s">
        <v>122</v>
      </c>
      <c r="V569" s="120" t="str">
        <f t="shared" si="8"/>
        <v>Channidae, 4</v>
      </c>
      <c r="W569" s="120" t="s">
        <v>526</v>
      </c>
      <c r="X569" s="120">
        <v>16398</v>
      </c>
      <c r="Y569" s="123">
        <v>1339010</v>
      </c>
      <c r="Z569" s="120">
        <v>1981</v>
      </c>
      <c r="AA569" s="120" t="s">
        <v>1881</v>
      </c>
      <c r="AB569" s="120" t="s">
        <v>1882</v>
      </c>
      <c r="AC569" s="120" t="s">
        <v>1883</v>
      </c>
      <c r="AD569" s="121">
        <v>3.1</v>
      </c>
      <c r="AF569" s="120" t="s">
        <v>528</v>
      </c>
      <c r="AI569" s="120">
        <v>418</v>
      </c>
      <c r="AM569" s="120" t="s">
        <v>110</v>
      </c>
      <c r="AN569" s="120" t="s">
        <v>1491</v>
      </c>
      <c r="AO569" s="120" t="s">
        <v>525</v>
      </c>
      <c r="AP569" s="120" t="s">
        <v>119</v>
      </c>
      <c r="AQ569" s="120" t="s">
        <v>526</v>
      </c>
      <c r="AR569" s="120">
        <v>333415</v>
      </c>
      <c r="AT569" s="120">
        <v>96</v>
      </c>
      <c r="AY569" s="120" t="s">
        <v>276</v>
      </c>
      <c r="BE569" s="120" t="s">
        <v>123</v>
      </c>
      <c r="BG569" s="120">
        <v>3.1</v>
      </c>
      <c r="BL569" s="120" t="s">
        <v>528</v>
      </c>
      <c r="BN569" s="120">
        <v>3.1</v>
      </c>
      <c r="CM569" s="120">
        <v>1</v>
      </c>
      <c r="CN569" s="120" t="s">
        <v>125</v>
      </c>
      <c r="CU569" s="120" t="s">
        <v>126</v>
      </c>
      <c r="CV569" s="120" t="s">
        <v>187</v>
      </c>
      <c r="CW569" s="120" t="s">
        <v>2384</v>
      </c>
    </row>
    <row r="570" spans="1:101" x14ac:dyDescent="0.3">
      <c r="A570" s="120" t="s">
        <v>1332</v>
      </c>
      <c r="B570" s="120" t="s">
        <v>1483</v>
      </c>
      <c r="C570" s="120" t="s">
        <v>1484</v>
      </c>
      <c r="D570" s="120" t="s">
        <v>1878</v>
      </c>
      <c r="E570" s="120" t="s">
        <v>1879</v>
      </c>
      <c r="F570" s="120" t="s">
        <v>1487</v>
      </c>
      <c r="G570" s="120" t="s">
        <v>157</v>
      </c>
      <c r="I570" s="121">
        <v>3.1</v>
      </c>
      <c r="L570" s="120"/>
      <c r="M570" s="120" t="s">
        <v>528</v>
      </c>
      <c r="N570" s="120" t="s">
        <v>109</v>
      </c>
      <c r="O570" s="120">
        <v>100</v>
      </c>
      <c r="P570" s="120" t="s">
        <v>172</v>
      </c>
      <c r="Q570" s="120" t="s">
        <v>173</v>
      </c>
      <c r="R570" t="str">
        <f>IFERROR(VLOOKUP(S570,'[1]Effects Code'!$C:$D,2,FALSE), S570)</f>
        <v>Maltase</v>
      </c>
      <c r="S570" s="120" t="s">
        <v>1898</v>
      </c>
      <c r="T570" s="120">
        <v>4</v>
      </c>
      <c r="U570" s="120" t="s">
        <v>122</v>
      </c>
      <c r="V570" s="120" t="str">
        <f t="shared" si="8"/>
        <v>Channidae, 4</v>
      </c>
      <c r="W570" s="120" t="s">
        <v>526</v>
      </c>
      <c r="X570" s="120">
        <v>16398</v>
      </c>
      <c r="Y570" s="123">
        <v>1339009</v>
      </c>
      <c r="Z570" s="120">
        <v>1981</v>
      </c>
      <c r="AA570" s="120" t="s">
        <v>1881</v>
      </c>
      <c r="AB570" s="120" t="s">
        <v>1882</v>
      </c>
      <c r="AC570" s="120" t="s">
        <v>1883</v>
      </c>
      <c r="AD570" s="121">
        <v>3.1</v>
      </c>
      <c r="AF570" s="120" t="s">
        <v>528</v>
      </c>
      <c r="AI570" s="120">
        <v>418</v>
      </c>
      <c r="AM570" s="120" t="s">
        <v>110</v>
      </c>
      <c r="AN570" s="120" t="s">
        <v>1491</v>
      </c>
      <c r="AO570" s="120" t="s">
        <v>525</v>
      </c>
      <c r="AP570" s="120" t="s">
        <v>119</v>
      </c>
      <c r="AQ570" s="120" t="s">
        <v>526</v>
      </c>
      <c r="AR570" s="120">
        <v>333415</v>
      </c>
      <c r="AT570" s="120">
        <v>96</v>
      </c>
      <c r="AY570" s="120" t="s">
        <v>276</v>
      </c>
      <c r="BE570" s="120" t="s">
        <v>123</v>
      </c>
      <c r="BG570" s="120">
        <v>3.1</v>
      </c>
      <c r="BL570" s="120" t="s">
        <v>528</v>
      </c>
      <c r="BN570" s="120">
        <v>3.1</v>
      </c>
      <c r="CM570" s="120">
        <v>1</v>
      </c>
      <c r="CN570" s="120" t="s">
        <v>125</v>
      </c>
      <c r="CU570" s="120" t="s">
        <v>126</v>
      </c>
      <c r="CV570" s="120" t="s">
        <v>187</v>
      </c>
      <c r="CW570" s="120" t="s">
        <v>2385</v>
      </c>
    </row>
    <row r="571" spans="1:101" x14ac:dyDescent="0.3">
      <c r="A571" s="120" t="s">
        <v>1332</v>
      </c>
      <c r="B571" s="120" t="s">
        <v>1483</v>
      </c>
      <c r="C571" s="120" t="s">
        <v>1484</v>
      </c>
      <c r="D571" s="120" t="s">
        <v>1878</v>
      </c>
      <c r="E571" s="120" t="s">
        <v>1879</v>
      </c>
      <c r="F571" s="120" t="s">
        <v>1487</v>
      </c>
      <c r="G571" s="120" t="s">
        <v>157</v>
      </c>
      <c r="I571" s="121">
        <v>3.1</v>
      </c>
      <c r="L571" s="120"/>
      <c r="M571" s="120" t="s">
        <v>528</v>
      </c>
      <c r="N571" s="120" t="s">
        <v>109</v>
      </c>
      <c r="O571" s="120">
        <v>100</v>
      </c>
      <c r="P571" s="120" t="s">
        <v>172</v>
      </c>
      <c r="Q571" s="120" t="s">
        <v>173</v>
      </c>
      <c r="R571" t="str">
        <f>IFERROR(VLOOKUP(S571,'[1]Effects Code'!$C:$D,2,FALSE), S571)</f>
        <v>Maltase</v>
      </c>
      <c r="S571" s="120" t="s">
        <v>1898</v>
      </c>
      <c r="T571" s="120">
        <v>4</v>
      </c>
      <c r="U571" s="120" t="s">
        <v>122</v>
      </c>
      <c r="V571" s="120" t="str">
        <f t="shared" si="8"/>
        <v>Channidae, 4</v>
      </c>
      <c r="W571" s="120" t="s">
        <v>526</v>
      </c>
      <c r="X571" s="120">
        <v>16398</v>
      </c>
      <c r="Y571" s="123">
        <v>1339008</v>
      </c>
      <c r="Z571" s="120">
        <v>1981</v>
      </c>
      <c r="AA571" s="120" t="s">
        <v>1881</v>
      </c>
      <c r="AB571" s="120" t="s">
        <v>1882</v>
      </c>
      <c r="AC571" s="120" t="s">
        <v>1883</v>
      </c>
      <c r="AD571" s="121">
        <v>3.1</v>
      </c>
      <c r="AF571" s="120" t="s">
        <v>528</v>
      </c>
      <c r="AI571" s="120">
        <v>418</v>
      </c>
      <c r="AM571" s="120" t="s">
        <v>110</v>
      </c>
      <c r="AN571" s="120" t="s">
        <v>1491</v>
      </c>
      <c r="AO571" s="120" t="s">
        <v>525</v>
      </c>
      <c r="AP571" s="120" t="s">
        <v>119</v>
      </c>
      <c r="AQ571" s="120" t="s">
        <v>526</v>
      </c>
      <c r="AR571" s="120">
        <v>333415</v>
      </c>
      <c r="AT571" s="120">
        <v>96</v>
      </c>
      <c r="AY571" s="120" t="s">
        <v>276</v>
      </c>
      <c r="BE571" s="120" t="s">
        <v>123</v>
      </c>
      <c r="BG571" s="120">
        <v>3.1</v>
      </c>
      <c r="BL571" s="120" t="s">
        <v>528</v>
      </c>
      <c r="BN571" s="120">
        <v>3.1</v>
      </c>
      <c r="CM571" s="120">
        <v>1</v>
      </c>
      <c r="CN571" s="120" t="s">
        <v>125</v>
      </c>
      <c r="CU571" s="120" t="s">
        <v>126</v>
      </c>
      <c r="CV571" s="120" t="s">
        <v>187</v>
      </c>
      <c r="CW571" s="120" t="s">
        <v>2386</v>
      </c>
    </row>
    <row r="572" spans="1:101" x14ac:dyDescent="0.3">
      <c r="A572" s="120" t="s">
        <v>1332</v>
      </c>
      <c r="B572" s="120" t="s">
        <v>1483</v>
      </c>
      <c r="C572" s="120" t="s">
        <v>1484</v>
      </c>
      <c r="D572" s="120" t="s">
        <v>1878</v>
      </c>
      <c r="E572" s="120" t="s">
        <v>1879</v>
      </c>
      <c r="F572" s="120" t="s">
        <v>1487</v>
      </c>
      <c r="G572" s="120" t="s">
        <v>157</v>
      </c>
      <c r="I572" s="121">
        <v>3.1</v>
      </c>
      <c r="L572" s="120"/>
      <c r="M572" s="120" t="s">
        <v>528</v>
      </c>
      <c r="N572" s="120" t="s">
        <v>109</v>
      </c>
      <c r="O572" s="120">
        <v>100</v>
      </c>
      <c r="P572" s="120" t="s">
        <v>172</v>
      </c>
      <c r="Q572" s="120" t="s">
        <v>173</v>
      </c>
      <c r="R572" t="str">
        <f>IFERROR(VLOOKUP(S572,'[1]Effects Code'!$C:$D,2,FALSE), S572)</f>
        <v>Maltase</v>
      </c>
      <c r="S572" s="120" t="s">
        <v>1898</v>
      </c>
      <c r="T572" s="120">
        <v>4</v>
      </c>
      <c r="U572" s="120" t="s">
        <v>122</v>
      </c>
      <c r="V572" s="120" t="str">
        <f t="shared" si="8"/>
        <v>Channidae, 4</v>
      </c>
      <c r="W572" s="120" t="s">
        <v>526</v>
      </c>
      <c r="X572" s="120">
        <v>16398</v>
      </c>
      <c r="Y572" s="123">
        <v>1339007</v>
      </c>
      <c r="Z572" s="120">
        <v>1981</v>
      </c>
      <c r="AA572" s="120" t="s">
        <v>1881</v>
      </c>
      <c r="AB572" s="120" t="s">
        <v>1882</v>
      </c>
      <c r="AC572" s="120" t="s">
        <v>1883</v>
      </c>
      <c r="AD572" s="121">
        <v>3.1</v>
      </c>
      <c r="AF572" s="120" t="s">
        <v>528</v>
      </c>
      <c r="AI572" s="120">
        <v>418</v>
      </c>
      <c r="AM572" s="120" t="s">
        <v>110</v>
      </c>
      <c r="AN572" s="120" t="s">
        <v>1491</v>
      </c>
      <c r="AO572" s="120" t="s">
        <v>525</v>
      </c>
      <c r="AP572" s="120" t="s">
        <v>119</v>
      </c>
      <c r="AQ572" s="120" t="s">
        <v>526</v>
      </c>
      <c r="AR572" s="120">
        <v>333415</v>
      </c>
      <c r="AT572" s="120">
        <v>96</v>
      </c>
      <c r="AY572" s="120" t="s">
        <v>276</v>
      </c>
      <c r="BE572" s="120" t="s">
        <v>123</v>
      </c>
      <c r="BG572" s="120">
        <v>3.1</v>
      </c>
      <c r="BL572" s="120" t="s">
        <v>528</v>
      </c>
      <c r="BN572" s="120">
        <v>3.1</v>
      </c>
      <c r="CM572" s="120">
        <v>1</v>
      </c>
      <c r="CN572" s="120" t="s">
        <v>125</v>
      </c>
      <c r="CU572" s="120" t="s">
        <v>126</v>
      </c>
      <c r="CV572" s="120" t="s">
        <v>187</v>
      </c>
      <c r="CW572" s="120" t="s">
        <v>2387</v>
      </c>
    </row>
    <row r="573" spans="1:101" x14ac:dyDescent="0.3">
      <c r="A573" s="120" t="s">
        <v>1332</v>
      </c>
      <c r="B573" s="120" t="s">
        <v>1483</v>
      </c>
      <c r="C573" s="120" t="s">
        <v>1484</v>
      </c>
      <c r="D573" s="120" t="s">
        <v>1878</v>
      </c>
      <c r="E573" s="120" t="s">
        <v>1879</v>
      </c>
      <c r="F573" s="120" t="s">
        <v>1487</v>
      </c>
      <c r="G573" s="120" t="s">
        <v>157</v>
      </c>
      <c r="I573" s="121">
        <v>3.1</v>
      </c>
      <c r="L573" s="120"/>
      <c r="M573" s="120" t="s">
        <v>528</v>
      </c>
      <c r="N573" s="120" t="s">
        <v>109</v>
      </c>
      <c r="O573" s="120">
        <v>100</v>
      </c>
      <c r="P573" s="120" t="s">
        <v>172</v>
      </c>
      <c r="Q573" s="120" t="s">
        <v>173</v>
      </c>
      <c r="R573" t="str">
        <f>IFERROR(VLOOKUP(S573,'[1]Effects Code'!$C:$D,2,FALSE), S573)</f>
        <v>Maltase</v>
      </c>
      <c r="S573" s="120" t="s">
        <v>1898</v>
      </c>
      <c r="T573" s="120">
        <v>4</v>
      </c>
      <c r="U573" s="120" t="s">
        <v>122</v>
      </c>
      <c r="V573" s="120" t="str">
        <f t="shared" si="8"/>
        <v>Channidae, 4</v>
      </c>
      <c r="W573" s="120" t="s">
        <v>526</v>
      </c>
      <c r="X573" s="120">
        <v>16398</v>
      </c>
      <c r="Y573" s="123">
        <v>1339006</v>
      </c>
      <c r="Z573" s="120">
        <v>1981</v>
      </c>
      <c r="AA573" s="120" t="s">
        <v>1881</v>
      </c>
      <c r="AB573" s="120" t="s">
        <v>1882</v>
      </c>
      <c r="AC573" s="120" t="s">
        <v>1883</v>
      </c>
      <c r="AD573" s="121">
        <v>3.1</v>
      </c>
      <c r="AF573" s="120" t="s">
        <v>528</v>
      </c>
      <c r="AI573" s="120">
        <v>418</v>
      </c>
      <c r="AM573" s="120" t="s">
        <v>110</v>
      </c>
      <c r="AN573" s="120" t="s">
        <v>1491</v>
      </c>
      <c r="AO573" s="120" t="s">
        <v>525</v>
      </c>
      <c r="AP573" s="120" t="s">
        <v>119</v>
      </c>
      <c r="AQ573" s="120" t="s">
        <v>526</v>
      </c>
      <c r="AR573" s="120">
        <v>333415</v>
      </c>
      <c r="AT573" s="120">
        <v>96</v>
      </c>
      <c r="AY573" s="120" t="s">
        <v>276</v>
      </c>
      <c r="BE573" s="120" t="s">
        <v>123</v>
      </c>
      <c r="BG573" s="120">
        <v>3.1</v>
      </c>
      <c r="BL573" s="120" t="s">
        <v>528</v>
      </c>
      <c r="BN573" s="120">
        <v>3.1</v>
      </c>
      <c r="CM573" s="120">
        <v>1</v>
      </c>
      <c r="CN573" s="120" t="s">
        <v>125</v>
      </c>
      <c r="CU573" s="120" t="s">
        <v>126</v>
      </c>
      <c r="CV573" s="120" t="s">
        <v>187</v>
      </c>
      <c r="CW573" s="120" t="s">
        <v>2388</v>
      </c>
    </row>
    <row r="574" spans="1:101" x14ac:dyDescent="0.3">
      <c r="A574" s="120" t="s">
        <v>1332</v>
      </c>
      <c r="B574" s="120" t="s">
        <v>1483</v>
      </c>
      <c r="C574" s="120" t="s">
        <v>1484</v>
      </c>
      <c r="D574" s="120" t="s">
        <v>1878</v>
      </c>
      <c r="E574" s="120" t="s">
        <v>1879</v>
      </c>
      <c r="F574" s="120" t="s">
        <v>1487</v>
      </c>
      <c r="G574" s="120" t="s">
        <v>143</v>
      </c>
      <c r="I574" s="121">
        <v>3.1</v>
      </c>
      <c r="L574" s="120"/>
      <c r="M574" s="120" t="s">
        <v>528</v>
      </c>
      <c r="N574" s="120" t="s">
        <v>109</v>
      </c>
      <c r="O574" s="120">
        <v>100</v>
      </c>
      <c r="P574" s="120" t="s">
        <v>172</v>
      </c>
      <c r="Q574" s="120" t="s">
        <v>173</v>
      </c>
      <c r="R574" t="str">
        <f>IFERROR(VLOOKUP(S574,'[1]Effects Code'!$C:$D,2,FALSE), S574)</f>
        <v>Amylase</v>
      </c>
      <c r="S574" s="120" t="s">
        <v>1903</v>
      </c>
      <c r="T574" s="120">
        <v>4</v>
      </c>
      <c r="U574" s="120" t="s">
        <v>122</v>
      </c>
      <c r="V574" s="120" t="str">
        <f t="shared" si="8"/>
        <v>Channidae, 4</v>
      </c>
      <c r="W574" s="120" t="s">
        <v>526</v>
      </c>
      <c r="X574" s="120">
        <v>16398</v>
      </c>
      <c r="Y574" s="123">
        <v>1339005</v>
      </c>
      <c r="Z574" s="120">
        <v>1981</v>
      </c>
      <c r="AA574" s="120" t="s">
        <v>1881</v>
      </c>
      <c r="AB574" s="120" t="s">
        <v>1882</v>
      </c>
      <c r="AC574" s="120" t="s">
        <v>1883</v>
      </c>
      <c r="AD574" s="121">
        <v>3.1</v>
      </c>
      <c r="AF574" s="120" t="s">
        <v>528</v>
      </c>
      <c r="AI574" s="120">
        <v>418</v>
      </c>
      <c r="AM574" s="120" t="s">
        <v>110</v>
      </c>
      <c r="AN574" s="120" t="s">
        <v>1491</v>
      </c>
      <c r="AO574" s="120" t="s">
        <v>525</v>
      </c>
      <c r="AP574" s="120" t="s">
        <v>119</v>
      </c>
      <c r="AQ574" s="120" t="s">
        <v>526</v>
      </c>
      <c r="AR574" s="120">
        <v>333415</v>
      </c>
      <c r="AT574" s="120">
        <v>96</v>
      </c>
      <c r="AY574" s="120" t="s">
        <v>276</v>
      </c>
      <c r="BE574" s="120" t="s">
        <v>123</v>
      </c>
      <c r="BG574" s="120">
        <v>3.1</v>
      </c>
      <c r="BL574" s="120" t="s">
        <v>528</v>
      </c>
      <c r="BN574" s="120">
        <v>3.1</v>
      </c>
      <c r="CM574" s="120">
        <v>1</v>
      </c>
      <c r="CN574" s="120" t="s">
        <v>125</v>
      </c>
      <c r="CU574" s="120" t="s">
        <v>126</v>
      </c>
      <c r="CV574" s="120" t="s">
        <v>187</v>
      </c>
      <c r="CW574" s="120" t="s">
        <v>2389</v>
      </c>
    </row>
    <row r="575" spans="1:101" x14ac:dyDescent="0.3">
      <c r="A575" s="120" t="s">
        <v>1332</v>
      </c>
      <c r="B575" s="120" t="s">
        <v>1483</v>
      </c>
      <c r="C575" s="120" t="s">
        <v>1484</v>
      </c>
      <c r="D575" s="120" t="s">
        <v>1878</v>
      </c>
      <c r="E575" s="120" t="s">
        <v>1879</v>
      </c>
      <c r="F575" s="120" t="s">
        <v>1487</v>
      </c>
      <c r="G575" s="120" t="s">
        <v>143</v>
      </c>
      <c r="I575" s="121">
        <v>3.1</v>
      </c>
      <c r="L575" s="120"/>
      <c r="M575" s="120" t="s">
        <v>528</v>
      </c>
      <c r="N575" s="120" t="s">
        <v>109</v>
      </c>
      <c r="O575" s="120">
        <v>100</v>
      </c>
      <c r="P575" s="120" t="s">
        <v>172</v>
      </c>
      <c r="Q575" s="120" t="s">
        <v>173</v>
      </c>
      <c r="R575" t="str">
        <f>IFERROR(VLOOKUP(S575,'[1]Effects Code'!$C:$D,2,FALSE), S575)</f>
        <v>Amylase</v>
      </c>
      <c r="S575" s="120" t="s">
        <v>1903</v>
      </c>
      <c r="T575" s="120">
        <v>4</v>
      </c>
      <c r="U575" s="120" t="s">
        <v>122</v>
      </c>
      <c r="V575" s="120" t="str">
        <f t="shared" si="8"/>
        <v>Channidae, 4</v>
      </c>
      <c r="W575" s="120" t="s">
        <v>526</v>
      </c>
      <c r="X575" s="120">
        <v>16398</v>
      </c>
      <c r="Y575" s="123">
        <v>1339004</v>
      </c>
      <c r="Z575" s="120">
        <v>1981</v>
      </c>
      <c r="AA575" s="120" t="s">
        <v>1881</v>
      </c>
      <c r="AB575" s="120" t="s">
        <v>1882</v>
      </c>
      <c r="AC575" s="120" t="s">
        <v>1883</v>
      </c>
      <c r="AD575" s="121">
        <v>3.1</v>
      </c>
      <c r="AF575" s="120" t="s">
        <v>528</v>
      </c>
      <c r="AI575" s="120">
        <v>418</v>
      </c>
      <c r="AM575" s="120" t="s">
        <v>110</v>
      </c>
      <c r="AN575" s="120" t="s">
        <v>1491</v>
      </c>
      <c r="AO575" s="120" t="s">
        <v>525</v>
      </c>
      <c r="AP575" s="120" t="s">
        <v>119</v>
      </c>
      <c r="AQ575" s="120" t="s">
        <v>526</v>
      </c>
      <c r="AR575" s="120">
        <v>333415</v>
      </c>
      <c r="AT575" s="120">
        <v>96</v>
      </c>
      <c r="AY575" s="120" t="s">
        <v>276</v>
      </c>
      <c r="BE575" s="120" t="s">
        <v>123</v>
      </c>
      <c r="BG575" s="120">
        <v>3.1</v>
      </c>
      <c r="BL575" s="120" t="s">
        <v>528</v>
      </c>
      <c r="BN575" s="120">
        <v>3.1</v>
      </c>
      <c r="CM575" s="120">
        <v>1</v>
      </c>
      <c r="CN575" s="120" t="s">
        <v>125</v>
      </c>
      <c r="CU575" s="120" t="s">
        <v>126</v>
      </c>
      <c r="CV575" s="120" t="s">
        <v>187</v>
      </c>
      <c r="CW575" s="120" t="s">
        <v>2390</v>
      </c>
    </row>
    <row r="576" spans="1:101" x14ac:dyDescent="0.3">
      <c r="A576" s="120" t="s">
        <v>1332</v>
      </c>
      <c r="B576" s="120" t="s">
        <v>1483</v>
      </c>
      <c r="C576" s="120" t="s">
        <v>1484</v>
      </c>
      <c r="D576" s="120" t="s">
        <v>1878</v>
      </c>
      <c r="E576" s="120" t="s">
        <v>1879</v>
      </c>
      <c r="F576" s="120" t="s">
        <v>1487</v>
      </c>
      <c r="G576" s="120" t="s">
        <v>143</v>
      </c>
      <c r="I576" s="121">
        <v>3.1</v>
      </c>
      <c r="L576" s="120"/>
      <c r="M576" s="120" t="s">
        <v>528</v>
      </c>
      <c r="N576" s="120" t="s">
        <v>109</v>
      </c>
      <c r="O576" s="120">
        <v>100</v>
      </c>
      <c r="P576" s="120" t="s">
        <v>172</v>
      </c>
      <c r="Q576" s="120" t="s">
        <v>173</v>
      </c>
      <c r="R576" t="str">
        <f>IFERROR(VLOOKUP(S576,'[1]Effects Code'!$C:$D,2,FALSE), S576)</f>
        <v>Amylase</v>
      </c>
      <c r="S576" s="120" t="s">
        <v>1903</v>
      </c>
      <c r="T576" s="120">
        <v>4</v>
      </c>
      <c r="U576" s="120" t="s">
        <v>122</v>
      </c>
      <c r="V576" s="120" t="str">
        <f t="shared" si="8"/>
        <v>Channidae, 4</v>
      </c>
      <c r="W576" s="120" t="s">
        <v>526</v>
      </c>
      <c r="X576" s="120">
        <v>16398</v>
      </c>
      <c r="Y576" s="123">
        <v>1339003</v>
      </c>
      <c r="Z576" s="120">
        <v>1981</v>
      </c>
      <c r="AA576" s="120" t="s">
        <v>1881</v>
      </c>
      <c r="AB576" s="120" t="s">
        <v>1882</v>
      </c>
      <c r="AC576" s="120" t="s">
        <v>1883</v>
      </c>
      <c r="AD576" s="121">
        <v>3.1</v>
      </c>
      <c r="AF576" s="120" t="s">
        <v>528</v>
      </c>
      <c r="AI576" s="120">
        <v>418</v>
      </c>
      <c r="AM576" s="120" t="s">
        <v>110</v>
      </c>
      <c r="AN576" s="120" t="s">
        <v>1491</v>
      </c>
      <c r="AO576" s="120" t="s">
        <v>525</v>
      </c>
      <c r="AP576" s="120" t="s">
        <v>119</v>
      </c>
      <c r="AQ576" s="120" t="s">
        <v>526</v>
      </c>
      <c r="AR576" s="120">
        <v>333415</v>
      </c>
      <c r="AT576" s="120">
        <v>96</v>
      </c>
      <c r="AY576" s="120" t="s">
        <v>276</v>
      </c>
      <c r="BE576" s="120" t="s">
        <v>123</v>
      </c>
      <c r="BG576" s="120">
        <v>3.1</v>
      </c>
      <c r="BL576" s="120" t="s">
        <v>528</v>
      </c>
      <c r="BN576" s="120">
        <v>3.1</v>
      </c>
      <c r="CM576" s="120">
        <v>1</v>
      </c>
      <c r="CN576" s="120" t="s">
        <v>125</v>
      </c>
      <c r="CU576" s="120" t="s">
        <v>126</v>
      </c>
      <c r="CV576" s="120" t="s">
        <v>187</v>
      </c>
      <c r="CW576" s="120" t="s">
        <v>2391</v>
      </c>
    </row>
    <row r="577" spans="1:101" x14ac:dyDescent="0.3">
      <c r="A577" s="120" t="s">
        <v>1332</v>
      </c>
      <c r="B577" s="120" t="s">
        <v>1483</v>
      </c>
      <c r="C577" s="120" t="s">
        <v>1484</v>
      </c>
      <c r="D577" s="120" t="s">
        <v>1878</v>
      </c>
      <c r="E577" s="120" t="s">
        <v>1879</v>
      </c>
      <c r="F577" s="120" t="s">
        <v>1487</v>
      </c>
      <c r="G577" s="120" t="s">
        <v>157</v>
      </c>
      <c r="I577" s="121">
        <v>3.1</v>
      </c>
      <c r="L577" s="120"/>
      <c r="M577" s="120" t="s">
        <v>528</v>
      </c>
      <c r="N577" s="120" t="s">
        <v>109</v>
      </c>
      <c r="O577" s="120">
        <v>100</v>
      </c>
      <c r="P577" s="120" t="s">
        <v>172</v>
      </c>
      <c r="Q577" s="120" t="s">
        <v>173</v>
      </c>
      <c r="R577" t="str">
        <f>IFERROR(VLOOKUP(S577,'[1]Effects Code'!$C:$D,2,FALSE), S577)</f>
        <v>Amylase</v>
      </c>
      <c r="S577" s="120" t="s">
        <v>1903</v>
      </c>
      <c r="T577" s="120">
        <v>4</v>
      </c>
      <c r="U577" s="120" t="s">
        <v>122</v>
      </c>
      <c r="V577" s="120" t="str">
        <f t="shared" si="8"/>
        <v>Channidae, 4</v>
      </c>
      <c r="W577" s="120" t="s">
        <v>526</v>
      </c>
      <c r="X577" s="120">
        <v>16398</v>
      </c>
      <c r="Y577" s="123">
        <v>1339002</v>
      </c>
      <c r="Z577" s="120">
        <v>1981</v>
      </c>
      <c r="AA577" s="120" t="s">
        <v>1881</v>
      </c>
      <c r="AB577" s="120" t="s">
        <v>1882</v>
      </c>
      <c r="AC577" s="120" t="s">
        <v>1883</v>
      </c>
      <c r="AD577" s="121">
        <v>3.1</v>
      </c>
      <c r="AF577" s="120" t="s">
        <v>528</v>
      </c>
      <c r="AI577" s="120">
        <v>418</v>
      </c>
      <c r="AM577" s="120" t="s">
        <v>110</v>
      </c>
      <c r="AN577" s="120" t="s">
        <v>1491</v>
      </c>
      <c r="AO577" s="120" t="s">
        <v>525</v>
      </c>
      <c r="AP577" s="120" t="s">
        <v>119</v>
      </c>
      <c r="AQ577" s="120" t="s">
        <v>526</v>
      </c>
      <c r="AR577" s="120">
        <v>333415</v>
      </c>
      <c r="AT577" s="120">
        <v>96</v>
      </c>
      <c r="AY577" s="120" t="s">
        <v>276</v>
      </c>
      <c r="BE577" s="120" t="s">
        <v>123</v>
      </c>
      <c r="BG577" s="120">
        <v>3.1</v>
      </c>
      <c r="BL577" s="120" t="s">
        <v>528</v>
      </c>
      <c r="BN577" s="120">
        <v>3.1</v>
      </c>
      <c r="CM577" s="120">
        <v>1</v>
      </c>
      <c r="CN577" s="120" t="s">
        <v>125</v>
      </c>
      <c r="CU577" s="120" t="s">
        <v>126</v>
      </c>
      <c r="CV577" s="120" t="s">
        <v>187</v>
      </c>
      <c r="CW577" s="120" t="s">
        <v>2392</v>
      </c>
    </row>
    <row r="578" spans="1:101" x14ac:dyDescent="0.3">
      <c r="A578" s="120" t="s">
        <v>1332</v>
      </c>
      <c r="B578" s="120" t="s">
        <v>1483</v>
      </c>
      <c r="C578" s="120" t="s">
        <v>1484</v>
      </c>
      <c r="D578" s="120" t="s">
        <v>1878</v>
      </c>
      <c r="E578" s="120" t="s">
        <v>1879</v>
      </c>
      <c r="F578" s="120" t="s">
        <v>1487</v>
      </c>
      <c r="G578" s="120" t="s">
        <v>143</v>
      </c>
      <c r="I578" s="121">
        <v>3.1</v>
      </c>
      <c r="L578" s="120"/>
      <c r="M578" s="120" t="s">
        <v>528</v>
      </c>
      <c r="N578" s="120" t="s">
        <v>109</v>
      </c>
      <c r="O578" s="120">
        <v>100</v>
      </c>
      <c r="P578" s="120" t="s">
        <v>172</v>
      </c>
      <c r="Q578" s="120" t="s">
        <v>173</v>
      </c>
      <c r="R578" t="str">
        <f>IFERROR(VLOOKUP(S578,'[1]Effects Code'!$C:$D,2,FALSE), S578)</f>
        <v>Glucose-6-phosphatase</v>
      </c>
      <c r="S578" s="120" t="s">
        <v>1908</v>
      </c>
      <c r="T578" s="120">
        <v>4</v>
      </c>
      <c r="U578" s="120" t="s">
        <v>122</v>
      </c>
      <c r="V578" s="120" t="str">
        <f t="shared" si="8"/>
        <v>Channidae, 4</v>
      </c>
      <c r="W578" s="120" t="s">
        <v>526</v>
      </c>
      <c r="X578" s="120">
        <v>16398</v>
      </c>
      <c r="Y578" s="123">
        <v>1339001</v>
      </c>
      <c r="Z578" s="120">
        <v>1981</v>
      </c>
      <c r="AA578" s="120" t="s">
        <v>1881</v>
      </c>
      <c r="AB578" s="120" t="s">
        <v>1882</v>
      </c>
      <c r="AC578" s="120" t="s">
        <v>1883</v>
      </c>
      <c r="AD578" s="121">
        <v>3.1</v>
      </c>
      <c r="AF578" s="120" t="s">
        <v>528</v>
      </c>
      <c r="AI578" s="120">
        <v>418</v>
      </c>
      <c r="AM578" s="120" t="s">
        <v>110</v>
      </c>
      <c r="AN578" s="120" t="s">
        <v>1491</v>
      </c>
      <c r="AO578" s="120" t="s">
        <v>525</v>
      </c>
      <c r="AP578" s="120" t="s">
        <v>119</v>
      </c>
      <c r="AQ578" s="120" t="s">
        <v>526</v>
      </c>
      <c r="AR578" s="120">
        <v>333415</v>
      </c>
      <c r="AT578" s="120">
        <v>96</v>
      </c>
      <c r="AY578" s="120" t="s">
        <v>276</v>
      </c>
      <c r="BE578" s="120" t="s">
        <v>123</v>
      </c>
      <c r="BG578" s="120">
        <v>3.1</v>
      </c>
      <c r="BL578" s="120" t="s">
        <v>528</v>
      </c>
      <c r="BN578" s="120">
        <v>3.1</v>
      </c>
      <c r="CM578" s="120">
        <v>1</v>
      </c>
      <c r="CN578" s="120" t="s">
        <v>125</v>
      </c>
      <c r="CU578" s="120" t="s">
        <v>126</v>
      </c>
      <c r="CV578" s="120" t="s">
        <v>187</v>
      </c>
      <c r="CW578" s="120" t="s">
        <v>2393</v>
      </c>
    </row>
    <row r="579" spans="1:101" x14ac:dyDescent="0.3">
      <c r="A579" s="120" t="s">
        <v>1332</v>
      </c>
      <c r="B579" s="120" t="s">
        <v>1483</v>
      </c>
      <c r="C579" s="120" t="s">
        <v>1484</v>
      </c>
      <c r="D579" s="120" t="s">
        <v>1878</v>
      </c>
      <c r="E579" s="120" t="s">
        <v>1879</v>
      </c>
      <c r="F579" s="120" t="s">
        <v>1487</v>
      </c>
      <c r="G579" s="120" t="s">
        <v>143</v>
      </c>
      <c r="I579" s="121">
        <v>3.1</v>
      </c>
      <c r="L579" s="120"/>
      <c r="M579" s="120" t="s">
        <v>528</v>
      </c>
      <c r="N579" s="120" t="s">
        <v>109</v>
      </c>
      <c r="O579" s="120">
        <v>100</v>
      </c>
      <c r="P579" s="120" t="s">
        <v>172</v>
      </c>
      <c r="Q579" s="120" t="s">
        <v>173</v>
      </c>
      <c r="R579" t="str">
        <f>IFERROR(VLOOKUP(S579,'[1]Effects Code'!$C:$D,2,FALSE), S579)</f>
        <v>Glucose-6-phosphatase</v>
      </c>
      <c r="S579" s="120" t="s">
        <v>1908</v>
      </c>
      <c r="T579" s="120">
        <v>4</v>
      </c>
      <c r="U579" s="120" t="s">
        <v>122</v>
      </c>
      <c r="V579" s="120" t="str">
        <f t="shared" ref="V579:V642" si="9">CONCATENATE(B579,", ",T579)</f>
        <v>Channidae, 4</v>
      </c>
      <c r="W579" s="120" t="s">
        <v>526</v>
      </c>
      <c r="X579" s="120">
        <v>16398</v>
      </c>
      <c r="Y579" s="123">
        <v>1339000</v>
      </c>
      <c r="Z579" s="120">
        <v>1981</v>
      </c>
      <c r="AA579" s="120" t="s">
        <v>1881</v>
      </c>
      <c r="AB579" s="120" t="s">
        <v>1882</v>
      </c>
      <c r="AC579" s="120" t="s">
        <v>1883</v>
      </c>
      <c r="AD579" s="121">
        <v>3.1</v>
      </c>
      <c r="AF579" s="120" t="s">
        <v>528</v>
      </c>
      <c r="AI579" s="120">
        <v>418</v>
      </c>
      <c r="AM579" s="120" t="s">
        <v>110</v>
      </c>
      <c r="AN579" s="120" t="s">
        <v>1491</v>
      </c>
      <c r="AO579" s="120" t="s">
        <v>525</v>
      </c>
      <c r="AP579" s="120" t="s">
        <v>119</v>
      </c>
      <c r="AQ579" s="120" t="s">
        <v>526</v>
      </c>
      <c r="AR579" s="120">
        <v>333415</v>
      </c>
      <c r="AT579" s="120">
        <v>96</v>
      </c>
      <c r="AY579" s="120" t="s">
        <v>276</v>
      </c>
      <c r="BE579" s="120" t="s">
        <v>123</v>
      </c>
      <c r="BG579" s="120">
        <v>3.1</v>
      </c>
      <c r="BL579" s="120" t="s">
        <v>528</v>
      </c>
      <c r="BN579" s="120">
        <v>3.1</v>
      </c>
      <c r="CM579" s="120">
        <v>1</v>
      </c>
      <c r="CN579" s="120" t="s">
        <v>125</v>
      </c>
      <c r="CU579" s="120" t="s">
        <v>126</v>
      </c>
      <c r="CV579" s="120" t="s">
        <v>187</v>
      </c>
      <c r="CW579" s="120" t="s">
        <v>2394</v>
      </c>
    </row>
    <row r="580" spans="1:101" x14ac:dyDescent="0.3">
      <c r="A580" s="120" t="s">
        <v>1332</v>
      </c>
      <c r="B580" s="120" t="s">
        <v>1483</v>
      </c>
      <c r="C580" s="120" t="s">
        <v>1484</v>
      </c>
      <c r="D580" s="120" t="s">
        <v>1878</v>
      </c>
      <c r="E580" s="120" t="s">
        <v>1879</v>
      </c>
      <c r="F580" s="120" t="s">
        <v>1487</v>
      </c>
      <c r="G580" s="120" t="s">
        <v>157</v>
      </c>
      <c r="I580" s="121">
        <v>3.1</v>
      </c>
      <c r="L580" s="120"/>
      <c r="M580" s="120" t="s">
        <v>528</v>
      </c>
      <c r="N580" s="120" t="s">
        <v>109</v>
      </c>
      <c r="O580" s="120">
        <v>100</v>
      </c>
      <c r="P580" s="120" t="s">
        <v>172</v>
      </c>
      <c r="Q580" s="120" t="s">
        <v>173</v>
      </c>
      <c r="R580" t="str">
        <f>IFERROR(VLOOKUP(S580,'[1]Effects Code'!$C:$D,2,FALSE), S580)</f>
        <v>Glucose-6-phosphatase</v>
      </c>
      <c r="S580" s="120" t="s">
        <v>1908</v>
      </c>
      <c r="T580" s="120">
        <v>4</v>
      </c>
      <c r="U580" s="120" t="s">
        <v>122</v>
      </c>
      <c r="V580" s="120" t="str">
        <f t="shared" si="9"/>
        <v>Channidae, 4</v>
      </c>
      <c r="W580" s="120" t="s">
        <v>526</v>
      </c>
      <c r="X580" s="120">
        <v>16398</v>
      </c>
      <c r="Y580" s="123">
        <v>1338999</v>
      </c>
      <c r="Z580" s="120">
        <v>1981</v>
      </c>
      <c r="AA580" s="120" t="s">
        <v>1881</v>
      </c>
      <c r="AB580" s="120" t="s">
        <v>1882</v>
      </c>
      <c r="AC580" s="120" t="s">
        <v>1883</v>
      </c>
      <c r="AD580" s="121">
        <v>3.1</v>
      </c>
      <c r="AF580" s="120" t="s">
        <v>528</v>
      </c>
      <c r="AI580" s="120">
        <v>418</v>
      </c>
      <c r="AM580" s="120" t="s">
        <v>110</v>
      </c>
      <c r="AN580" s="120" t="s">
        <v>1491</v>
      </c>
      <c r="AO580" s="120" t="s">
        <v>525</v>
      </c>
      <c r="AP580" s="120" t="s">
        <v>119</v>
      </c>
      <c r="AQ580" s="120" t="s">
        <v>526</v>
      </c>
      <c r="AR580" s="120">
        <v>333415</v>
      </c>
      <c r="AT580" s="120">
        <v>96</v>
      </c>
      <c r="AY580" s="120" t="s">
        <v>276</v>
      </c>
      <c r="BE580" s="120" t="s">
        <v>123</v>
      </c>
      <c r="BG580" s="120">
        <v>3.1</v>
      </c>
      <c r="BL580" s="120" t="s">
        <v>528</v>
      </c>
      <c r="BN580" s="120">
        <v>3.1</v>
      </c>
      <c r="CM580" s="120">
        <v>1</v>
      </c>
      <c r="CN580" s="120" t="s">
        <v>125</v>
      </c>
      <c r="CU580" s="120" t="s">
        <v>126</v>
      </c>
      <c r="CV580" s="120" t="s">
        <v>187</v>
      </c>
      <c r="CW580" s="120" t="s">
        <v>2395</v>
      </c>
    </row>
    <row r="581" spans="1:101" x14ac:dyDescent="0.3">
      <c r="A581" s="120" t="s">
        <v>1332</v>
      </c>
      <c r="B581" s="120" t="s">
        <v>1483</v>
      </c>
      <c r="C581" s="120" t="s">
        <v>1484</v>
      </c>
      <c r="D581" s="120" t="s">
        <v>1878</v>
      </c>
      <c r="E581" s="120" t="s">
        <v>1879</v>
      </c>
      <c r="F581" s="120" t="s">
        <v>1487</v>
      </c>
      <c r="G581" s="120" t="s">
        <v>157</v>
      </c>
      <c r="I581" s="121">
        <v>3.1</v>
      </c>
      <c r="L581" s="120"/>
      <c r="M581" s="120" t="s">
        <v>528</v>
      </c>
      <c r="N581" s="120" t="s">
        <v>109</v>
      </c>
      <c r="O581" s="120">
        <v>100</v>
      </c>
      <c r="P581" s="120" t="s">
        <v>172</v>
      </c>
      <c r="Q581" s="120" t="s">
        <v>173</v>
      </c>
      <c r="R581" t="str">
        <f>IFERROR(VLOOKUP(S581,'[1]Effects Code'!$C:$D,2,FALSE), S581)</f>
        <v>Glucose-6-phosphatase</v>
      </c>
      <c r="S581" s="120" t="s">
        <v>1908</v>
      </c>
      <c r="T581" s="120">
        <v>4</v>
      </c>
      <c r="U581" s="120" t="s">
        <v>122</v>
      </c>
      <c r="V581" s="120" t="str">
        <f t="shared" si="9"/>
        <v>Channidae, 4</v>
      </c>
      <c r="W581" s="120" t="s">
        <v>526</v>
      </c>
      <c r="X581" s="120">
        <v>16398</v>
      </c>
      <c r="Y581" s="123">
        <v>1338998</v>
      </c>
      <c r="Z581" s="120">
        <v>1981</v>
      </c>
      <c r="AA581" s="120" t="s">
        <v>1881</v>
      </c>
      <c r="AB581" s="120" t="s">
        <v>1882</v>
      </c>
      <c r="AC581" s="120" t="s">
        <v>1883</v>
      </c>
      <c r="AD581" s="121">
        <v>3.1</v>
      </c>
      <c r="AF581" s="120" t="s">
        <v>528</v>
      </c>
      <c r="AI581" s="120">
        <v>418</v>
      </c>
      <c r="AM581" s="120" t="s">
        <v>110</v>
      </c>
      <c r="AN581" s="120" t="s">
        <v>1491</v>
      </c>
      <c r="AO581" s="120" t="s">
        <v>525</v>
      </c>
      <c r="AP581" s="120" t="s">
        <v>119</v>
      </c>
      <c r="AQ581" s="120" t="s">
        <v>526</v>
      </c>
      <c r="AR581" s="120">
        <v>333415</v>
      </c>
      <c r="AT581" s="120">
        <v>96</v>
      </c>
      <c r="AY581" s="120" t="s">
        <v>276</v>
      </c>
      <c r="BE581" s="120" t="s">
        <v>123</v>
      </c>
      <c r="BG581" s="120">
        <v>3.1</v>
      </c>
      <c r="BL581" s="120" t="s">
        <v>528</v>
      </c>
      <c r="BN581" s="120">
        <v>3.1</v>
      </c>
      <c r="CM581" s="120">
        <v>1</v>
      </c>
      <c r="CN581" s="120" t="s">
        <v>125</v>
      </c>
      <c r="CU581" s="120" t="s">
        <v>126</v>
      </c>
      <c r="CV581" s="120" t="s">
        <v>187</v>
      </c>
      <c r="CW581" s="120" t="s">
        <v>2396</v>
      </c>
    </row>
    <row r="582" spans="1:101" x14ac:dyDescent="0.3">
      <c r="A582" s="120" t="s">
        <v>1332</v>
      </c>
      <c r="B582" s="120" t="s">
        <v>1483</v>
      </c>
      <c r="C582" s="120" t="s">
        <v>1484</v>
      </c>
      <c r="D582" s="120" t="s">
        <v>1878</v>
      </c>
      <c r="E582" s="120" t="s">
        <v>1879</v>
      </c>
      <c r="F582" s="120" t="s">
        <v>1487</v>
      </c>
      <c r="G582" s="120" t="s">
        <v>143</v>
      </c>
      <c r="I582" s="121">
        <v>3.1</v>
      </c>
      <c r="L582" s="120"/>
      <c r="M582" s="120" t="s">
        <v>528</v>
      </c>
      <c r="N582" s="120" t="s">
        <v>109</v>
      </c>
      <c r="O582" s="120">
        <v>100</v>
      </c>
      <c r="P582" s="120" t="s">
        <v>172</v>
      </c>
      <c r="Q582" s="120" t="s">
        <v>173</v>
      </c>
      <c r="R582" t="str">
        <f>IFERROR(VLOOKUP(S582,'[1]Effects Code'!$C:$D,2,FALSE), S582)</f>
        <v>Acid phosphatase</v>
      </c>
      <c r="S582" s="120" t="s">
        <v>1913</v>
      </c>
      <c r="T582" s="120">
        <v>4</v>
      </c>
      <c r="U582" s="120" t="s">
        <v>122</v>
      </c>
      <c r="V582" s="120" t="str">
        <f t="shared" si="9"/>
        <v>Channidae, 4</v>
      </c>
      <c r="W582" s="120" t="s">
        <v>526</v>
      </c>
      <c r="X582" s="120">
        <v>16398</v>
      </c>
      <c r="Y582" s="123">
        <v>1338997</v>
      </c>
      <c r="Z582" s="120">
        <v>1981</v>
      </c>
      <c r="AA582" s="120" t="s">
        <v>1881</v>
      </c>
      <c r="AB582" s="120" t="s">
        <v>1882</v>
      </c>
      <c r="AC582" s="120" t="s">
        <v>1883</v>
      </c>
      <c r="AD582" s="121">
        <v>3.1</v>
      </c>
      <c r="AF582" s="120" t="s">
        <v>528</v>
      </c>
      <c r="AI582" s="120">
        <v>418</v>
      </c>
      <c r="AM582" s="120" t="s">
        <v>110</v>
      </c>
      <c r="AN582" s="120" t="s">
        <v>1491</v>
      </c>
      <c r="AO582" s="120" t="s">
        <v>525</v>
      </c>
      <c r="AP582" s="120" t="s">
        <v>119</v>
      </c>
      <c r="AQ582" s="120" t="s">
        <v>526</v>
      </c>
      <c r="AR582" s="120">
        <v>333415</v>
      </c>
      <c r="AT582" s="120">
        <v>96</v>
      </c>
      <c r="AY582" s="120" t="s">
        <v>276</v>
      </c>
      <c r="BE582" s="120" t="s">
        <v>123</v>
      </c>
      <c r="BG582" s="120">
        <v>3.1</v>
      </c>
      <c r="BL582" s="120" t="s">
        <v>528</v>
      </c>
      <c r="BN582" s="120">
        <v>3.1</v>
      </c>
      <c r="CM582" s="120">
        <v>1</v>
      </c>
      <c r="CN582" s="120" t="s">
        <v>125</v>
      </c>
      <c r="CU582" s="120" t="s">
        <v>126</v>
      </c>
      <c r="CV582" s="120" t="s">
        <v>187</v>
      </c>
      <c r="CW582" s="120" t="s">
        <v>2397</v>
      </c>
    </row>
    <row r="583" spans="1:101" x14ac:dyDescent="0.3">
      <c r="A583" s="120" t="s">
        <v>1332</v>
      </c>
      <c r="B583" s="120" t="s">
        <v>1483</v>
      </c>
      <c r="C583" s="120" t="s">
        <v>1484</v>
      </c>
      <c r="D583" s="120" t="s">
        <v>1878</v>
      </c>
      <c r="E583" s="120" t="s">
        <v>1879</v>
      </c>
      <c r="F583" s="120" t="s">
        <v>1487</v>
      </c>
      <c r="G583" s="120" t="s">
        <v>143</v>
      </c>
      <c r="I583" s="121">
        <v>3.1</v>
      </c>
      <c r="L583" s="120"/>
      <c r="M583" s="120" t="s">
        <v>528</v>
      </c>
      <c r="N583" s="120" t="s">
        <v>109</v>
      </c>
      <c r="O583" s="120">
        <v>100</v>
      </c>
      <c r="P583" s="120" t="s">
        <v>172</v>
      </c>
      <c r="Q583" s="120" t="s">
        <v>173</v>
      </c>
      <c r="R583" t="str">
        <f>IFERROR(VLOOKUP(S583,'[1]Effects Code'!$C:$D,2,FALSE), S583)</f>
        <v>Acid phosphatase</v>
      </c>
      <c r="S583" s="120" t="s">
        <v>1913</v>
      </c>
      <c r="T583" s="120">
        <v>4</v>
      </c>
      <c r="U583" s="120" t="s">
        <v>122</v>
      </c>
      <c r="V583" s="120" t="str">
        <f t="shared" si="9"/>
        <v>Channidae, 4</v>
      </c>
      <c r="W583" s="120" t="s">
        <v>526</v>
      </c>
      <c r="X583" s="120">
        <v>16398</v>
      </c>
      <c r="Y583" s="123">
        <v>1338996</v>
      </c>
      <c r="Z583" s="120">
        <v>1981</v>
      </c>
      <c r="AA583" s="120" t="s">
        <v>1881</v>
      </c>
      <c r="AB583" s="120" t="s">
        <v>1882</v>
      </c>
      <c r="AC583" s="120" t="s">
        <v>1883</v>
      </c>
      <c r="AD583" s="121">
        <v>3.1</v>
      </c>
      <c r="AF583" s="120" t="s">
        <v>528</v>
      </c>
      <c r="AI583" s="120">
        <v>418</v>
      </c>
      <c r="AM583" s="120" t="s">
        <v>110</v>
      </c>
      <c r="AN583" s="120" t="s">
        <v>1491</v>
      </c>
      <c r="AO583" s="120" t="s">
        <v>525</v>
      </c>
      <c r="AP583" s="120" t="s">
        <v>119</v>
      </c>
      <c r="AQ583" s="120" t="s">
        <v>526</v>
      </c>
      <c r="AR583" s="120">
        <v>333415</v>
      </c>
      <c r="AT583" s="120">
        <v>96</v>
      </c>
      <c r="AY583" s="120" t="s">
        <v>276</v>
      </c>
      <c r="BE583" s="120" t="s">
        <v>123</v>
      </c>
      <c r="BG583" s="120">
        <v>3.1</v>
      </c>
      <c r="BL583" s="120" t="s">
        <v>528</v>
      </c>
      <c r="BN583" s="120">
        <v>3.1</v>
      </c>
      <c r="CM583" s="120">
        <v>1</v>
      </c>
      <c r="CN583" s="120" t="s">
        <v>125</v>
      </c>
      <c r="CU583" s="120" t="s">
        <v>126</v>
      </c>
      <c r="CV583" s="120" t="s">
        <v>187</v>
      </c>
      <c r="CW583" s="120" t="s">
        <v>2398</v>
      </c>
    </row>
    <row r="584" spans="1:101" x14ac:dyDescent="0.3">
      <c r="A584" s="120" t="s">
        <v>1332</v>
      </c>
      <c r="B584" s="120" t="s">
        <v>1483</v>
      </c>
      <c r="C584" s="120" t="s">
        <v>1484</v>
      </c>
      <c r="D584" s="120" t="s">
        <v>1878</v>
      </c>
      <c r="E584" s="120" t="s">
        <v>1879</v>
      </c>
      <c r="F584" s="120" t="s">
        <v>1487</v>
      </c>
      <c r="G584" s="120" t="s">
        <v>157</v>
      </c>
      <c r="I584" s="121">
        <v>3.1</v>
      </c>
      <c r="L584" s="120"/>
      <c r="M584" s="120" t="s">
        <v>528</v>
      </c>
      <c r="N584" s="120" t="s">
        <v>109</v>
      </c>
      <c r="O584" s="120">
        <v>100</v>
      </c>
      <c r="P584" s="120" t="s">
        <v>172</v>
      </c>
      <c r="Q584" s="120" t="s">
        <v>173</v>
      </c>
      <c r="R584" t="str">
        <f>IFERROR(VLOOKUP(S584,'[1]Effects Code'!$C:$D,2,FALSE), S584)</f>
        <v>Acid phosphatase</v>
      </c>
      <c r="S584" s="120" t="s">
        <v>1913</v>
      </c>
      <c r="T584" s="120">
        <v>4</v>
      </c>
      <c r="U584" s="120" t="s">
        <v>122</v>
      </c>
      <c r="V584" s="120" t="str">
        <f t="shared" si="9"/>
        <v>Channidae, 4</v>
      </c>
      <c r="W584" s="120" t="s">
        <v>526</v>
      </c>
      <c r="X584" s="120">
        <v>16398</v>
      </c>
      <c r="Y584" s="123">
        <v>1338995</v>
      </c>
      <c r="Z584" s="120">
        <v>1981</v>
      </c>
      <c r="AA584" s="120" t="s">
        <v>1881</v>
      </c>
      <c r="AB584" s="120" t="s">
        <v>1882</v>
      </c>
      <c r="AC584" s="120" t="s">
        <v>1883</v>
      </c>
      <c r="AD584" s="121">
        <v>3.1</v>
      </c>
      <c r="AF584" s="120" t="s">
        <v>528</v>
      </c>
      <c r="AI584" s="120">
        <v>418</v>
      </c>
      <c r="AM584" s="120" t="s">
        <v>110</v>
      </c>
      <c r="AN584" s="120" t="s">
        <v>1491</v>
      </c>
      <c r="AO584" s="120" t="s">
        <v>525</v>
      </c>
      <c r="AP584" s="120" t="s">
        <v>119</v>
      </c>
      <c r="AQ584" s="120" t="s">
        <v>526</v>
      </c>
      <c r="AR584" s="120">
        <v>333415</v>
      </c>
      <c r="AT584" s="120">
        <v>96</v>
      </c>
      <c r="AY584" s="120" t="s">
        <v>276</v>
      </c>
      <c r="BE584" s="120" t="s">
        <v>123</v>
      </c>
      <c r="BG584" s="120">
        <v>3.1</v>
      </c>
      <c r="BL584" s="120" t="s">
        <v>528</v>
      </c>
      <c r="BN584" s="120">
        <v>3.1</v>
      </c>
      <c r="CM584" s="120">
        <v>1</v>
      </c>
      <c r="CN584" s="120" t="s">
        <v>125</v>
      </c>
      <c r="CU584" s="120" t="s">
        <v>126</v>
      </c>
      <c r="CV584" s="120" t="s">
        <v>187</v>
      </c>
      <c r="CW584" s="120" t="s">
        <v>2399</v>
      </c>
    </row>
    <row r="585" spans="1:101" x14ac:dyDescent="0.3">
      <c r="A585" s="120" t="s">
        <v>1332</v>
      </c>
      <c r="B585" s="120" t="s">
        <v>1483</v>
      </c>
      <c r="C585" s="120" t="s">
        <v>1484</v>
      </c>
      <c r="D585" s="120" t="s">
        <v>1878</v>
      </c>
      <c r="E585" s="120" t="s">
        <v>1879</v>
      </c>
      <c r="F585" s="120" t="s">
        <v>1487</v>
      </c>
      <c r="G585" s="120" t="s">
        <v>143</v>
      </c>
      <c r="I585" s="121">
        <v>3.1</v>
      </c>
      <c r="L585" s="120"/>
      <c r="M585" s="120" t="s">
        <v>528</v>
      </c>
      <c r="N585" s="120" t="s">
        <v>109</v>
      </c>
      <c r="O585" s="120">
        <v>100</v>
      </c>
      <c r="P585" s="120" t="s">
        <v>172</v>
      </c>
      <c r="Q585" s="120" t="s">
        <v>173</v>
      </c>
      <c r="R585" t="str">
        <f>IFERROR(VLOOKUP(S585,'[1]Effects Code'!$C:$D,2,FALSE), S585)</f>
        <v>Acid phosphatase</v>
      </c>
      <c r="S585" s="120" t="s">
        <v>1913</v>
      </c>
      <c r="T585" s="120">
        <v>4</v>
      </c>
      <c r="U585" s="120" t="s">
        <v>122</v>
      </c>
      <c r="V585" s="120" t="str">
        <f t="shared" si="9"/>
        <v>Channidae, 4</v>
      </c>
      <c r="W585" s="120" t="s">
        <v>526</v>
      </c>
      <c r="X585" s="120">
        <v>16398</v>
      </c>
      <c r="Y585" s="123">
        <v>1338994</v>
      </c>
      <c r="Z585" s="120">
        <v>1981</v>
      </c>
      <c r="AA585" s="120" t="s">
        <v>1881</v>
      </c>
      <c r="AB585" s="120" t="s">
        <v>1882</v>
      </c>
      <c r="AC585" s="120" t="s">
        <v>1883</v>
      </c>
      <c r="AD585" s="121">
        <v>3.1</v>
      </c>
      <c r="AF585" s="120" t="s">
        <v>528</v>
      </c>
      <c r="AI585" s="120">
        <v>418</v>
      </c>
      <c r="AM585" s="120" t="s">
        <v>110</v>
      </c>
      <c r="AN585" s="120" t="s">
        <v>1491</v>
      </c>
      <c r="AO585" s="120" t="s">
        <v>525</v>
      </c>
      <c r="AP585" s="120" t="s">
        <v>119</v>
      </c>
      <c r="AQ585" s="120" t="s">
        <v>526</v>
      </c>
      <c r="AR585" s="120">
        <v>333415</v>
      </c>
      <c r="AT585" s="120">
        <v>96</v>
      </c>
      <c r="AY585" s="120" t="s">
        <v>276</v>
      </c>
      <c r="BE585" s="120" t="s">
        <v>123</v>
      </c>
      <c r="BG585" s="120">
        <v>3.1</v>
      </c>
      <c r="BL585" s="120" t="s">
        <v>528</v>
      </c>
      <c r="BN585" s="120">
        <v>3.1</v>
      </c>
      <c r="CM585" s="120">
        <v>1</v>
      </c>
      <c r="CN585" s="120" t="s">
        <v>125</v>
      </c>
      <c r="CU585" s="120" t="s">
        <v>126</v>
      </c>
      <c r="CV585" s="120" t="s">
        <v>187</v>
      </c>
      <c r="CW585" s="120" t="s">
        <v>2400</v>
      </c>
    </row>
    <row r="586" spans="1:101" x14ac:dyDescent="0.3">
      <c r="A586" s="120" t="s">
        <v>1332</v>
      </c>
      <c r="B586" s="120" t="s">
        <v>1483</v>
      </c>
      <c r="C586" s="120" t="s">
        <v>1484</v>
      </c>
      <c r="D586" s="120" t="s">
        <v>1878</v>
      </c>
      <c r="E586" s="120" t="s">
        <v>1879</v>
      </c>
      <c r="F586" s="120" t="s">
        <v>1487</v>
      </c>
      <c r="G586" s="120" t="s">
        <v>143</v>
      </c>
      <c r="I586" s="121">
        <v>3.1</v>
      </c>
      <c r="L586" s="120"/>
      <c r="M586" s="120" t="s">
        <v>528</v>
      </c>
      <c r="N586" s="120" t="s">
        <v>109</v>
      </c>
      <c r="O586" s="120">
        <v>100</v>
      </c>
      <c r="P586" s="120" t="s">
        <v>172</v>
      </c>
      <c r="Q586" s="120" t="s">
        <v>173</v>
      </c>
      <c r="R586" t="str">
        <f>IFERROR(VLOOKUP(S586,'[1]Effects Code'!$C:$D,2,FALSE), S586)</f>
        <v>Alkaline phosphatase</v>
      </c>
      <c r="S586" s="120" t="s">
        <v>1872</v>
      </c>
      <c r="T586" s="120">
        <v>4</v>
      </c>
      <c r="U586" s="120" t="s">
        <v>122</v>
      </c>
      <c r="V586" s="120" t="str">
        <f t="shared" si="9"/>
        <v>Channidae, 4</v>
      </c>
      <c r="W586" s="120" t="s">
        <v>526</v>
      </c>
      <c r="X586" s="120">
        <v>16398</v>
      </c>
      <c r="Y586" s="123">
        <v>1338993</v>
      </c>
      <c r="Z586" s="120">
        <v>1981</v>
      </c>
      <c r="AA586" s="120" t="s">
        <v>1881</v>
      </c>
      <c r="AB586" s="120" t="s">
        <v>1882</v>
      </c>
      <c r="AC586" s="120" t="s">
        <v>1883</v>
      </c>
      <c r="AD586" s="121">
        <v>3.1</v>
      </c>
      <c r="AF586" s="120" t="s">
        <v>528</v>
      </c>
      <c r="AI586" s="120">
        <v>418</v>
      </c>
      <c r="AM586" s="120" t="s">
        <v>110</v>
      </c>
      <c r="AN586" s="120" t="s">
        <v>1491</v>
      </c>
      <c r="AO586" s="120" t="s">
        <v>525</v>
      </c>
      <c r="AP586" s="120" t="s">
        <v>119</v>
      </c>
      <c r="AQ586" s="120" t="s">
        <v>526</v>
      </c>
      <c r="AR586" s="120">
        <v>333415</v>
      </c>
      <c r="AT586" s="120">
        <v>96</v>
      </c>
      <c r="AY586" s="120" t="s">
        <v>276</v>
      </c>
      <c r="BE586" s="120" t="s">
        <v>123</v>
      </c>
      <c r="BG586" s="120">
        <v>3.1</v>
      </c>
      <c r="BL586" s="120" t="s">
        <v>528</v>
      </c>
      <c r="BN586" s="120">
        <v>3.1</v>
      </c>
      <c r="CM586" s="120">
        <v>1</v>
      </c>
      <c r="CN586" s="120" t="s">
        <v>125</v>
      </c>
      <c r="CU586" s="120" t="s">
        <v>126</v>
      </c>
      <c r="CV586" s="120" t="s">
        <v>187</v>
      </c>
      <c r="CW586" s="120" t="s">
        <v>2401</v>
      </c>
    </row>
    <row r="587" spans="1:101" x14ac:dyDescent="0.3">
      <c r="A587" s="120" t="s">
        <v>1332</v>
      </c>
      <c r="B587" s="120" t="s">
        <v>1483</v>
      </c>
      <c r="C587" s="120" t="s">
        <v>1484</v>
      </c>
      <c r="D587" s="120" t="s">
        <v>1878</v>
      </c>
      <c r="E587" s="120" t="s">
        <v>1879</v>
      </c>
      <c r="F587" s="120" t="s">
        <v>1487</v>
      </c>
      <c r="G587" s="120" t="s">
        <v>157</v>
      </c>
      <c r="I587" s="121">
        <v>3.1</v>
      </c>
      <c r="L587" s="120"/>
      <c r="M587" s="120" t="s">
        <v>528</v>
      </c>
      <c r="N587" s="120" t="s">
        <v>109</v>
      </c>
      <c r="O587" s="120">
        <v>100</v>
      </c>
      <c r="P587" s="120" t="s">
        <v>172</v>
      </c>
      <c r="Q587" s="120" t="s">
        <v>173</v>
      </c>
      <c r="R587" t="str">
        <f>IFERROR(VLOOKUP(S587,'[1]Effects Code'!$C:$D,2,FALSE), S587)</f>
        <v>Alkaline phosphatase</v>
      </c>
      <c r="S587" s="120" t="s">
        <v>1872</v>
      </c>
      <c r="T587" s="120">
        <v>4</v>
      </c>
      <c r="U587" s="120" t="s">
        <v>122</v>
      </c>
      <c r="V587" s="120" t="str">
        <f t="shared" si="9"/>
        <v>Channidae, 4</v>
      </c>
      <c r="W587" s="120" t="s">
        <v>526</v>
      </c>
      <c r="X587" s="120">
        <v>16398</v>
      </c>
      <c r="Y587" s="123">
        <v>1338992</v>
      </c>
      <c r="Z587" s="120">
        <v>1981</v>
      </c>
      <c r="AA587" s="120" t="s">
        <v>1881</v>
      </c>
      <c r="AB587" s="120" t="s">
        <v>1882</v>
      </c>
      <c r="AC587" s="120" t="s">
        <v>1883</v>
      </c>
      <c r="AD587" s="121">
        <v>3.1</v>
      </c>
      <c r="AF587" s="120" t="s">
        <v>528</v>
      </c>
      <c r="AI587" s="120">
        <v>418</v>
      </c>
      <c r="AM587" s="120" t="s">
        <v>110</v>
      </c>
      <c r="AN587" s="120" t="s">
        <v>1491</v>
      </c>
      <c r="AO587" s="120" t="s">
        <v>525</v>
      </c>
      <c r="AP587" s="120" t="s">
        <v>119</v>
      </c>
      <c r="AQ587" s="120" t="s">
        <v>526</v>
      </c>
      <c r="AR587" s="120">
        <v>333415</v>
      </c>
      <c r="AT587" s="120">
        <v>96</v>
      </c>
      <c r="AY587" s="120" t="s">
        <v>276</v>
      </c>
      <c r="BE587" s="120" t="s">
        <v>123</v>
      </c>
      <c r="BG587" s="120">
        <v>3.1</v>
      </c>
      <c r="BL587" s="120" t="s">
        <v>528</v>
      </c>
      <c r="BN587" s="120">
        <v>3.1</v>
      </c>
      <c r="CM587" s="120">
        <v>1</v>
      </c>
      <c r="CN587" s="120" t="s">
        <v>125</v>
      </c>
      <c r="CU587" s="120" t="s">
        <v>126</v>
      </c>
      <c r="CV587" s="120" t="s">
        <v>187</v>
      </c>
      <c r="CW587" s="120" t="s">
        <v>2402</v>
      </c>
    </row>
    <row r="588" spans="1:101" x14ac:dyDescent="0.3">
      <c r="A588" s="120" t="s">
        <v>1332</v>
      </c>
      <c r="B588" s="120" t="s">
        <v>1483</v>
      </c>
      <c r="C588" s="120" t="s">
        <v>1484</v>
      </c>
      <c r="D588" s="120" t="s">
        <v>1878</v>
      </c>
      <c r="E588" s="120" t="s">
        <v>1879</v>
      </c>
      <c r="F588" s="120" t="s">
        <v>1487</v>
      </c>
      <c r="G588" s="120" t="s">
        <v>157</v>
      </c>
      <c r="I588" s="121">
        <v>3.1</v>
      </c>
      <c r="L588" s="120"/>
      <c r="M588" s="120" t="s">
        <v>528</v>
      </c>
      <c r="N588" s="120" t="s">
        <v>109</v>
      </c>
      <c r="O588" s="120">
        <v>100</v>
      </c>
      <c r="P588" s="120" t="s">
        <v>172</v>
      </c>
      <c r="Q588" s="120" t="s">
        <v>173</v>
      </c>
      <c r="R588" t="str">
        <f>IFERROR(VLOOKUP(S588,'[1]Effects Code'!$C:$D,2,FALSE), S588)</f>
        <v>Alkaline phosphatase</v>
      </c>
      <c r="S588" s="120" t="s">
        <v>1872</v>
      </c>
      <c r="T588" s="120">
        <v>4</v>
      </c>
      <c r="U588" s="120" t="s">
        <v>122</v>
      </c>
      <c r="V588" s="120" t="str">
        <f t="shared" si="9"/>
        <v>Channidae, 4</v>
      </c>
      <c r="W588" s="120" t="s">
        <v>526</v>
      </c>
      <c r="X588" s="120">
        <v>16398</v>
      </c>
      <c r="Y588" s="123">
        <v>1338991</v>
      </c>
      <c r="Z588" s="120">
        <v>1981</v>
      </c>
      <c r="AA588" s="120" t="s">
        <v>1881</v>
      </c>
      <c r="AB588" s="120" t="s">
        <v>1882</v>
      </c>
      <c r="AC588" s="120" t="s">
        <v>1883</v>
      </c>
      <c r="AD588" s="121">
        <v>3.1</v>
      </c>
      <c r="AF588" s="120" t="s">
        <v>528</v>
      </c>
      <c r="AI588" s="120">
        <v>418</v>
      </c>
      <c r="AM588" s="120" t="s">
        <v>110</v>
      </c>
      <c r="AN588" s="120" t="s">
        <v>1491</v>
      </c>
      <c r="AO588" s="120" t="s">
        <v>525</v>
      </c>
      <c r="AP588" s="120" t="s">
        <v>119</v>
      </c>
      <c r="AQ588" s="120" t="s">
        <v>526</v>
      </c>
      <c r="AR588" s="120">
        <v>333415</v>
      </c>
      <c r="AT588" s="120">
        <v>96</v>
      </c>
      <c r="AY588" s="120" t="s">
        <v>276</v>
      </c>
      <c r="BE588" s="120" t="s">
        <v>123</v>
      </c>
      <c r="BG588" s="120">
        <v>3.1</v>
      </c>
      <c r="BL588" s="120" t="s">
        <v>528</v>
      </c>
      <c r="BN588" s="120">
        <v>3.1</v>
      </c>
      <c r="CM588" s="120">
        <v>1</v>
      </c>
      <c r="CN588" s="120" t="s">
        <v>125</v>
      </c>
      <c r="CU588" s="120" t="s">
        <v>126</v>
      </c>
      <c r="CV588" s="120" t="s">
        <v>187</v>
      </c>
      <c r="CW588" s="120" t="s">
        <v>2403</v>
      </c>
    </row>
    <row r="589" spans="1:101" x14ac:dyDescent="0.3">
      <c r="A589" s="120" t="s">
        <v>1332</v>
      </c>
      <c r="B589" s="120" t="s">
        <v>1483</v>
      </c>
      <c r="C589" s="120" t="s">
        <v>1484</v>
      </c>
      <c r="D589" s="120" t="s">
        <v>1878</v>
      </c>
      <c r="E589" s="120" t="s">
        <v>1879</v>
      </c>
      <c r="F589" s="120" t="s">
        <v>1487</v>
      </c>
      <c r="G589" s="120" t="s">
        <v>143</v>
      </c>
      <c r="I589" s="121">
        <v>3.1</v>
      </c>
      <c r="M589" s="120" t="s">
        <v>528</v>
      </c>
      <c r="N589" s="120" t="s">
        <v>109</v>
      </c>
      <c r="O589" s="120">
        <v>100</v>
      </c>
      <c r="P589" s="120" t="s">
        <v>172</v>
      </c>
      <c r="Q589" s="120" t="s">
        <v>173</v>
      </c>
      <c r="R589" t="str">
        <f>IFERROR(VLOOKUP(S589,'[1]Effects Code'!$C:$D,2,FALSE), S589)</f>
        <v>Alkaline phosphatase</v>
      </c>
      <c r="S589" s="120" t="s">
        <v>1872</v>
      </c>
      <c r="T589" s="120">
        <v>4</v>
      </c>
      <c r="U589" s="120" t="s">
        <v>122</v>
      </c>
      <c r="V589" s="120" t="str">
        <f t="shared" si="9"/>
        <v>Channidae, 4</v>
      </c>
      <c r="W589" s="120" t="s">
        <v>526</v>
      </c>
      <c r="X589" s="120">
        <v>16398</v>
      </c>
      <c r="Y589" s="123">
        <v>1255260</v>
      </c>
      <c r="Z589" s="120">
        <v>1981</v>
      </c>
      <c r="AA589" s="120" t="s">
        <v>1881</v>
      </c>
      <c r="AB589" s="120" t="s">
        <v>1882</v>
      </c>
      <c r="AC589" s="120" t="s">
        <v>1883</v>
      </c>
      <c r="AD589" s="121">
        <v>3.1</v>
      </c>
      <c r="AE589" s="121"/>
      <c r="AF589" s="120" t="s">
        <v>528</v>
      </c>
      <c r="AI589" s="120">
        <v>418</v>
      </c>
      <c r="AM589" s="120" t="s">
        <v>110</v>
      </c>
      <c r="AN589" s="120" t="s">
        <v>1491</v>
      </c>
      <c r="AO589" s="120" t="s">
        <v>525</v>
      </c>
      <c r="AP589" s="120" t="s">
        <v>119</v>
      </c>
      <c r="AQ589" s="120" t="s">
        <v>526</v>
      </c>
      <c r="AR589" s="120">
        <v>333415</v>
      </c>
      <c r="AT589" s="120">
        <v>96</v>
      </c>
      <c r="AY589" s="120" t="s">
        <v>276</v>
      </c>
      <c r="BE589" s="120" t="s">
        <v>123</v>
      </c>
      <c r="BG589" s="120">
        <v>3.1</v>
      </c>
      <c r="BL589" s="120" t="s">
        <v>528</v>
      </c>
      <c r="BN589" s="120">
        <v>3.1</v>
      </c>
      <c r="BT589" s="121"/>
      <c r="BV589" s="121"/>
      <c r="CD589" s="121"/>
      <c r="CM589" s="120">
        <v>1</v>
      </c>
      <c r="CN589" s="120" t="s">
        <v>125</v>
      </c>
      <c r="CU589" s="120" t="s">
        <v>126</v>
      </c>
      <c r="CV589" s="120" t="s">
        <v>187</v>
      </c>
      <c r="CW589" s="120" t="s">
        <v>2404</v>
      </c>
    </row>
    <row r="590" spans="1:101" x14ac:dyDescent="0.3">
      <c r="A590" s="120" t="s">
        <v>1332</v>
      </c>
      <c r="B590" s="120" t="s">
        <v>1333</v>
      </c>
      <c r="C590" s="120" t="s">
        <v>1334</v>
      </c>
      <c r="D590" s="120" t="s">
        <v>1533</v>
      </c>
      <c r="E590" s="120" t="s">
        <v>1534</v>
      </c>
      <c r="F590" s="120" t="s">
        <v>1535</v>
      </c>
      <c r="G590" s="120" t="s">
        <v>185</v>
      </c>
      <c r="I590" s="121">
        <v>3.11</v>
      </c>
      <c r="M590" s="120" t="s">
        <v>528</v>
      </c>
      <c r="N590" s="120" t="s">
        <v>109</v>
      </c>
      <c r="O590" s="120">
        <v>100</v>
      </c>
      <c r="P590" s="120" t="s">
        <v>102</v>
      </c>
      <c r="Q590" s="120" t="s">
        <v>102</v>
      </c>
      <c r="R590" t="str">
        <f>IFERROR(VLOOKUP(S590,'[1]Effects Code'!$C:$D,2,FALSE), S590)</f>
        <v>Mortality</v>
      </c>
      <c r="S590" s="120" t="s">
        <v>184</v>
      </c>
      <c r="U590" s="120" t="s">
        <v>1383</v>
      </c>
      <c r="V590" s="120" t="str">
        <f t="shared" si="9"/>
        <v xml:space="preserve">Cyprinidae, </v>
      </c>
      <c r="W590" s="120" t="s">
        <v>526</v>
      </c>
      <c r="X590" s="120">
        <v>9935</v>
      </c>
      <c r="Y590" s="123">
        <v>1255208</v>
      </c>
      <c r="Z590" s="120">
        <v>1977</v>
      </c>
      <c r="AA590" s="120" t="s">
        <v>1536</v>
      </c>
      <c r="AB590" s="120" t="s">
        <v>1537</v>
      </c>
      <c r="AC590" s="120" t="s">
        <v>1538</v>
      </c>
      <c r="AD590" s="121">
        <v>3.11</v>
      </c>
      <c r="AE590" s="121"/>
      <c r="AF590" s="120" t="s">
        <v>528</v>
      </c>
      <c r="AI590" s="120">
        <v>1520</v>
      </c>
      <c r="AL590" s="120" t="s">
        <v>230</v>
      </c>
      <c r="AM590" s="120" t="s">
        <v>110</v>
      </c>
      <c r="AN590" s="120" t="s">
        <v>1342</v>
      </c>
      <c r="AO590" s="120" t="s">
        <v>525</v>
      </c>
      <c r="AP590" s="120" t="s">
        <v>119</v>
      </c>
      <c r="AQ590" s="120" t="s">
        <v>526</v>
      </c>
      <c r="AR590" s="120">
        <v>333415</v>
      </c>
      <c r="AY590" s="120" t="s">
        <v>1383</v>
      </c>
      <c r="BE590" s="120" t="s">
        <v>123</v>
      </c>
      <c r="BG590" s="120">
        <v>3.11</v>
      </c>
      <c r="BL590" s="120" t="s">
        <v>124</v>
      </c>
      <c r="BN590" s="120">
        <v>3.11</v>
      </c>
      <c r="BT590" s="121"/>
      <c r="BV590" s="121"/>
      <c r="CD590" s="121"/>
      <c r="CM590" s="120">
        <v>5</v>
      </c>
      <c r="CN590" s="120" t="s">
        <v>125</v>
      </c>
      <c r="CU590" s="120" t="s">
        <v>126</v>
      </c>
      <c r="CV590" s="120" t="s">
        <v>545</v>
      </c>
      <c r="CW590" s="120" t="s">
        <v>619</v>
      </c>
    </row>
    <row r="591" spans="1:101" x14ac:dyDescent="0.3">
      <c r="A591" s="120" t="s">
        <v>1332</v>
      </c>
      <c r="B591" s="120" t="s">
        <v>1333</v>
      </c>
      <c r="C591" s="120" t="s">
        <v>1334</v>
      </c>
      <c r="D591" s="120" t="s">
        <v>1533</v>
      </c>
      <c r="E591" s="120" t="s">
        <v>1534</v>
      </c>
      <c r="F591" s="120" t="s">
        <v>1535</v>
      </c>
      <c r="G591" s="120" t="s">
        <v>185</v>
      </c>
      <c r="I591" s="121">
        <v>3.11</v>
      </c>
      <c r="M591" s="120" t="s">
        <v>528</v>
      </c>
      <c r="N591" s="120" t="s">
        <v>109</v>
      </c>
      <c r="O591" s="120">
        <v>100</v>
      </c>
      <c r="P591" s="120" t="s">
        <v>102</v>
      </c>
      <c r="Q591" s="120" t="s">
        <v>102</v>
      </c>
      <c r="R591" t="str">
        <f>IFERROR(VLOOKUP(S591,'[1]Effects Code'!$C:$D,2,FALSE), S591)</f>
        <v>Mortality</v>
      </c>
      <c r="S591" s="120" t="s">
        <v>184</v>
      </c>
      <c r="T591" s="120">
        <v>2.2917000000000001</v>
      </c>
      <c r="U591" s="120" t="s">
        <v>122</v>
      </c>
      <c r="V591" s="120" t="str">
        <f t="shared" si="9"/>
        <v>Cyprinidae, 2.2917</v>
      </c>
      <c r="W591" s="120" t="s">
        <v>526</v>
      </c>
      <c r="X591" s="120">
        <v>67617</v>
      </c>
      <c r="Y591" s="123">
        <v>1255442</v>
      </c>
      <c r="Z591" s="120">
        <v>1980</v>
      </c>
      <c r="AA591" s="120" t="s">
        <v>1536</v>
      </c>
      <c r="AB591" s="120" t="s">
        <v>1539</v>
      </c>
      <c r="AC591" s="120" t="s">
        <v>1540</v>
      </c>
      <c r="AD591" s="121">
        <v>3.11</v>
      </c>
      <c r="AE591" s="121"/>
      <c r="AF591" s="120" t="s">
        <v>528</v>
      </c>
      <c r="AI591" s="120">
        <v>1520</v>
      </c>
      <c r="AL591" s="120" t="s">
        <v>2094</v>
      </c>
      <c r="AM591" s="120" t="s">
        <v>110</v>
      </c>
      <c r="AN591" s="120" t="s">
        <v>1342</v>
      </c>
      <c r="AO591" s="120" t="s">
        <v>525</v>
      </c>
      <c r="AP591" s="120" t="s">
        <v>119</v>
      </c>
      <c r="AQ591" s="120" t="s">
        <v>526</v>
      </c>
      <c r="AR591" s="120">
        <v>333415</v>
      </c>
      <c r="AS591" s="120" t="s">
        <v>260</v>
      </c>
      <c r="AT591" s="120">
        <v>55</v>
      </c>
      <c r="AY591" s="120" t="s">
        <v>276</v>
      </c>
      <c r="AZ591" s="120" t="s">
        <v>260</v>
      </c>
      <c r="BE591" s="120" t="s">
        <v>123</v>
      </c>
      <c r="BG591" s="120">
        <v>3.11</v>
      </c>
      <c r="BL591" s="120" t="s">
        <v>124</v>
      </c>
      <c r="BN591" s="120">
        <v>3.11</v>
      </c>
      <c r="BT591" s="121"/>
      <c r="BV591" s="121"/>
      <c r="CD591" s="121"/>
      <c r="CN591" s="120" t="s">
        <v>125</v>
      </c>
      <c r="CO591" s="120" t="s">
        <v>1541</v>
      </c>
      <c r="CP591" s="120" t="s">
        <v>1542</v>
      </c>
      <c r="CQ591" s="120" t="s">
        <v>528</v>
      </c>
      <c r="CU591" s="120" t="s">
        <v>126</v>
      </c>
      <c r="CV591" s="120" t="s">
        <v>187</v>
      </c>
      <c r="CW591" s="120" t="s">
        <v>2405</v>
      </c>
    </row>
    <row r="592" spans="1:101" x14ac:dyDescent="0.3">
      <c r="A592" s="120" t="s">
        <v>1332</v>
      </c>
      <c r="B592" s="120" t="s">
        <v>1333</v>
      </c>
      <c r="C592" s="120" t="s">
        <v>1967</v>
      </c>
      <c r="D592" s="120" t="s">
        <v>1968</v>
      </c>
      <c r="E592" s="120" t="s">
        <v>1969</v>
      </c>
      <c r="F592" s="120" t="s">
        <v>1970</v>
      </c>
      <c r="G592" s="120" t="s">
        <v>1420</v>
      </c>
      <c r="I592" s="121">
        <v>3.1194000000000002</v>
      </c>
      <c r="L592" s="120"/>
      <c r="M592" s="120" t="s">
        <v>528</v>
      </c>
      <c r="N592" s="120" t="s">
        <v>109</v>
      </c>
      <c r="O592" s="120">
        <v>60</v>
      </c>
      <c r="P592" s="120" t="s">
        <v>102</v>
      </c>
      <c r="Q592" s="120" t="s">
        <v>102</v>
      </c>
      <c r="R592" t="str">
        <f>IFERROR(VLOOKUP(S592,'[1]Effects Code'!$C:$D,2,FALSE), S592)</f>
        <v>Mortality</v>
      </c>
      <c r="S592" s="120" t="s">
        <v>184</v>
      </c>
      <c r="T592" s="120">
        <v>2</v>
      </c>
      <c r="U592" s="120" t="s">
        <v>122</v>
      </c>
      <c r="V592" s="120" t="str">
        <f t="shared" si="9"/>
        <v>Cyprinidae, 2</v>
      </c>
      <c r="W592" s="120" t="s">
        <v>526</v>
      </c>
      <c r="X592" s="120">
        <v>160916</v>
      </c>
      <c r="Y592" s="123">
        <v>2076894</v>
      </c>
      <c r="Z592" s="120">
        <v>2012</v>
      </c>
      <c r="AA592" s="120" t="s">
        <v>1971</v>
      </c>
      <c r="AB592" s="120" t="s">
        <v>1972</v>
      </c>
      <c r="AC592" s="120" t="s">
        <v>1973</v>
      </c>
      <c r="AD592" s="121">
        <v>3.1194000000000002</v>
      </c>
      <c r="AF592" s="120" t="s">
        <v>528</v>
      </c>
      <c r="AH592" s="120" t="s">
        <v>397</v>
      </c>
      <c r="AI592" s="120">
        <v>32018</v>
      </c>
      <c r="AL592" s="120" t="s">
        <v>1516</v>
      </c>
      <c r="AM592" s="120" t="s">
        <v>110</v>
      </c>
      <c r="AN592" s="120" t="s">
        <v>1342</v>
      </c>
      <c r="AO592" s="120" t="s">
        <v>525</v>
      </c>
      <c r="AP592" s="120" t="s">
        <v>119</v>
      </c>
      <c r="AQ592" s="120" t="s">
        <v>526</v>
      </c>
      <c r="AR592" s="120">
        <v>333415</v>
      </c>
      <c r="AT592" s="120">
        <v>48</v>
      </c>
      <c r="AY592" s="120" t="s">
        <v>276</v>
      </c>
      <c r="BE592" s="120" t="s">
        <v>123</v>
      </c>
      <c r="BG592" s="120">
        <v>5.1989999999999998</v>
      </c>
      <c r="BL592" s="120" t="s">
        <v>528</v>
      </c>
      <c r="BN592" s="120">
        <v>3.1194000000000002</v>
      </c>
      <c r="CM592" s="120">
        <v>1</v>
      </c>
      <c r="CN592" s="120" t="s">
        <v>125</v>
      </c>
      <c r="CO592" s="120" t="s">
        <v>1974</v>
      </c>
      <c r="CP592" s="120" t="s">
        <v>1975</v>
      </c>
      <c r="CQ592" s="120" t="s">
        <v>568</v>
      </c>
      <c r="CU592" s="120" t="s">
        <v>126</v>
      </c>
      <c r="CV592" s="120" t="s">
        <v>1344</v>
      </c>
      <c r="CW592" s="120" t="s">
        <v>1976</v>
      </c>
    </row>
    <row r="593" spans="1:101" x14ac:dyDescent="0.3">
      <c r="A593" s="120" t="s">
        <v>1332</v>
      </c>
      <c r="B593" s="120" t="s">
        <v>2062</v>
      </c>
      <c r="C593" s="120" t="s">
        <v>2063</v>
      </c>
      <c r="D593" s="120" t="s">
        <v>2064</v>
      </c>
      <c r="E593" s="120" t="s">
        <v>2065</v>
      </c>
      <c r="F593" s="120" t="s">
        <v>2066</v>
      </c>
      <c r="G593" s="120" t="s">
        <v>2341</v>
      </c>
      <c r="I593" s="120">
        <v>3.1619700000000002</v>
      </c>
      <c r="L593" s="120"/>
      <c r="M593" s="120" t="s">
        <v>528</v>
      </c>
      <c r="N593" s="120" t="s">
        <v>109</v>
      </c>
      <c r="O593" s="120">
        <v>63</v>
      </c>
      <c r="P593" s="120" t="s">
        <v>102</v>
      </c>
      <c r="Q593" s="120" t="s">
        <v>102</v>
      </c>
      <c r="R593" t="str">
        <f>IFERROR(VLOOKUP(S593,'[1]Effects Code'!$C:$D,2,FALSE), S593)</f>
        <v>Mortality</v>
      </c>
      <c r="S593" s="120" t="s">
        <v>184</v>
      </c>
      <c r="T593" s="120">
        <v>4</v>
      </c>
      <c r="U593" s="120" t="s">
        <v>122</v>
      </c>
      <c r="V593" s="120" t="str">
        <f t="shared" si="9"/>
        <v>Siluridae, 4</v>
      </c>
      <c r="W593" s="120" t="s">
        <v>526</v>
      </c>
      <c r="X593" s="120">
        <v>88377</v>
      </c>
      <c r="Y593" s="123">
        <v>1256825</v>
      </c>
      <c r="Z593" s="120">
        <v>2006</v>
      </c>
      <c r="AA593" s="120" t="s">
        <v>2067</v>
      </c>
      <c r="AB593" s="120" t="s">
        <v>2068</v>
      </c>
      <c r="AC593" s="120" t="s">
        <v>2069</v>
      </c>
      <c r="AD593" s="120">
        <v>3.1619700000000002</v>
      </c>
      <c r="AF593" s="120" t="s">
        <v>528</v>
      </c>
      <c r="AH593" s="120" t="s">
        <v>1351</v>
      </c>
      <c r="AI593" s="120">
        <v>2231</v>
      </c>
      <c r="AL593" s="120" t="s">
        <v>1516</v>
      </c>
      <c r="AM593" s="120" t="s">
        <v>110</v>
      </c>
      <c r="AN593" s="120" t="s">
        <v>2070</v>
      </c>
      <c r="AO593" s="120" t="s">
        <v>525</v>
      </c>
      <c r="AP593" s="120" t="s">
        <v>119</v>
      </c>
      <c r="AQ593" s="120" t="s">
        <v>526</v>
      </c>
      <c r="AR593" s="120">
        <v>333415</v>
      </c>
      <c r="AT593" s="120">
        <v>96</v>
      </c>
      <c r="AY593" s="120" t="s">
        <v>276</v>
      </c>
      <c r="BE593" s="120" t="s">
        <v>123</v>
      </c>
      <c r="BG593" s="120">
        <v>5.0190000000000001</v>
      </c>
      <c r="BL593" s="120" t="s">
        <v>528</v>
      </c>
      <c r="BN593" s="120">
        <v>3.1619700000000002</v>
      </c>
      <c r="CM593" s="120">
        <v>7</v>
      </c>
      <c r="CN593" s="120" t="s">
        <v>125</v>
      </c>
      <c r="CO593" s="120" t="s">
        <v>2071</v>
      </c>
      <c r="CP593" s="120" t="s">
        <v>2072</v>
      </c>
      <c r="CQ593" s="120" t="s">
        <v>568</v>
      </c>
      <c r="CU593" s="120" t="s">
        <v>126</v>
      </c>
      <c r="CV593" s="120" t="s">
        <v>545</v>
      </c>
      <c r="CW593" s="120" t="s">
        <v>2073</v>
      </c>
    </row>
    <row r="594" spans="1:101" x14ac:dyDescent="0.3">
      <c r="A594" s="120" t="s">
        <v>1332</v>
      </c>
      <c r="B594" s="120" t="s">
        <v>2076</v>
      </c>
      <c r="C594" s="120" t="s">
        <v>2077</v>
      </c>
      <c r="D594" s="120" t="s">
        <v>2078</v>
      </c>
      <c r="E594" s="120" t="s">
        <v>2079</v>
      </c>
      <c r="F594" s="120" t="s">
        <v>2080</v>
      </c>
      <c r="G594" s="120" t="s">
        <v>1651</v>
      </c>
      <c r="I594" s="121">
        <v>3.18</v>
      </c>
      <c r="L594" s="120"/>
      <c r="M594" s="120" t="s">
        <v>528</v>
      </c>
      <c r="N594" s="120" t="s">
        <v>109</v>
      </c>
      <c r="O594" s="120">
        <v>100</v>
      </c>
      <c r="P594" s="120" t="s">
        <v>102</v>
      </c>
      <c r="Q594" s="120" t="s">
        <v>102</v>
      </c>
      <c r="R594" t="str">
        <f>IFERROR(VLOOKUP(S594,'[1]Effects Code'!$C:$D,2,FALSE), S594)</f>
        <v>Mortality</v>
      </c>
      <c r="S594" s="120" t="s">
        <v>184</v>
      </c>
      <c r="T594" s="120">
        <v>4</v>
      </c>
      <c r="U594" s="120" t="s">
        <v>122</v>
      </c>
      <c r="V594" s="120" t="str">
        <f t="shared" si="9"/>
        <v>Pangasiidae, 4</v>
      </c>
      <c r="W594" s="120" t="s">
        <v>526</v>
      </c>
      <c r="X594" s="120">
        <v>160541</v>
      </c>
      <c r="Y594" s="123">
        <v>2076095</v>
      </c>
      <c r="Z594" s="120">
        <v>2012</v>
      </c>
      <c r="AA594" s="120" t="s">
        <v>2082</v>
      </c>
      <c r="AB594" s="120" t="s">
        <v>2083</v>
      </c>
      <c r="AC594" s="120" t="s">
        <v>2084</v>
      </c>
      <c r="AD594" s="121">
        <v>3.18</v>
      </c>
      <c r="AF594" s="120" t="s">
        <v>528</v>
      </c>
      <c r="AI594" s="120">
        <v>31626</v>
      </c>
      <c r="AL594" s="120" t="s">
        <v>225</v>
      </c>
      <c r="AM594" s="120" t="s">
        <v>110</v>
      </c>
      <c r="AN594" s="120" t="s">
        <v>2070</v>
      </c>
      <c r="AO594" s="120" t="s">
        <v>525</v>
      </c>
      <c r="AP594" s="120" t="s">
        <v>119</v>
      </c>
      <c r="AQ594" s="120" t="s">
        <v>526</v>
      </c>
      <c r="AR594" s="120">
        <v>333415</v>
      </c>
      <c r="AT594" s="120">
        <v>96</v>
      </c>
      <c r="AY594" s="120" t="s">
        <v>276</v>
      </c>
      <c r="BE594" s="120" t="s">
        <v>158</v>
      </c>
      <c r="BG594" s="120">
        <v>3.18</v>
      </c>
      <c r="BL594" s="120" t="s">
        <v>175</v>
      </c>
      <c r="BN594" s="120">
        <v>3.18</v>
      </c>
      <c r="CM594" s="120">
        <v>1</v>
      </c>
      <c r="CN594" s="120" t="s">
        <v>125</v>
      </c>
      <c r="CU594" s="120" t="s">
        <v>126</v>
      </c>
      <c r="CV594" s="120" t="s">
        <v>545</v>
      </c>
      <c r="CW594" s="120" t="s">
        <v>2085</v>
      </c>
    </row>
    <row r="595" spans="1:101" x14ac:dyDescent="0.3">
      <c r="A595" s="120" t="s">
        <v>1332</v>
      </c>
      <c r="B595" s="120" t="s">
        <v>2076</v>
      </c>
      <c r="C595" s="120" t="s">
        <v>2077</v>
      </c>
      <c r="D595" s="120" t="s">
        <v>2078</v>
      </c>
      <c r="E595" s="120" t="s">
        <v>2079</v>
      </c>
      <c r="F595" s="120" t="s">
        <v>2080</v>
      </c>
      <c r="G595" s="120" t="s">
        <v>2081</v>
      </c>
      <c r="I595" s="121">
        <v>3.2</v>
      </c>
      <c r="L595" s="120"/>
      <c r="M595" s="120" t="s">
        <v>528</v>
      </c>
      <c r="N595" s="120" t="s">
        <v>109</v>
      </c>
      <c r="O595" s="120">
        <v>100</v>
      </c>
      <c r="P595" s="120" t="s">
        <v>102</v>
      </c>
      <c r="Q595" s="120" t="s">
        <v>102</v>
      </c>
      <c r="R595" t="str">
        <f>IFERROR(VLOOKUP(S595,'[1]Effects Code'!$C:$D,2,FALSE), S595)</f>
        <v>Mortality</v>
      </c>
      <c r="S595" s="120" t="s">
        <v>184</v>
      </c>
      <c r="T595" s="120">
        <v>3</v>
      </c>
      <c r="U595" s="120" t="s">
        <v>122</v>
      </c>
      <c r="V595" s="120" t="str">
        <f t="shared" si="9"/>
        <v>Pangasiidae, 3</v>
      </c>
      <c r="W595" s="120" t="s">
        <v>526</v>
      </c>
      <c r="X595" s="120">
        <v>160541</v>
      </c>
      <c r="Y595" s="123">
        <v>2076095</v>
      </c>
      <c r="Z595" s="120">
        <v>2012</v>
      </c>
      <c r="AA595" s="120" t="s">
        <v>2082</v>
      </c>
      <c r="AB595" s="120" t="s">
        <v>2083</v>
      </c>
      <c r="AC595" s="120" t="s">
        <v>2084</v>
      </c>
      <c r="AD595" s="121">
        <v>3.2</v>
      </c>
      <c r="AF595" s="120" t="s">
        <v>528</v>
      </c>
      <c r="AI595" s="120">
        <v>31626</v>
      </c>
      <c r="AL595" s="120" t="s">
        <v>225</v>
      </c>
      <c r="AM595" s="120" t="s">
        <v>110</v>
      </c>
      <c r="AN595" s="120" t="s">
        <v>2070</v>
      </c>
      <c r="AO595" s="120" t="s">
        <v>525</v>
      </c>
      <c r="AP595" s="120" t="s">
        <v>119</v>
      </c>
      <c r="AQ595" s="120" t="s">
        <v>526</v>
      </c>
      <c r="AR595" s="120">
        <v>333415</v>
      </c>
      <c r="AT595" s="120">
        <v>72</v>
      </c>
      <c r="AY595" s="120" t="s">
        <v>276</v>
      </c>
      <c r="BE595" s="120" t="s">
        <v>158</v>
      </c>
      <c r="BG595" s="120">
        <v>3.2</v>
      </c>
      <c r="BL595" s="120" t="s">
        <v>175</v>
      </c>
      <c r="BN595" s="120">
        <v>3.2</v>
      </c>
      <c r="CM595" s="120">
        <v>1</v>
      </c>
      <c r="CN595" s="120" t="s">
        <v>125</v>
      </c>
      <c r="CU595" s="120" t="s">
        <v>126</v>
      </c>
      <c r="CV595" s="120" t="s">
        <v>545</v>
      </c>
      <c r="CW595" s="120" t="s">
        <v>2085</v>
      </c>
    </row>
    <row r="596" spans="1:101" x14ac:dyDescent="0.3">
      <c r="A596" s="120" t="s">
        <v>1332</v>
      </c>
      <c r="B596" s="120" t="s">
        <v>1367</v>
      </c>
      <c r="C596" s="120" t="s">
        <v>1368</v>
      </c>
      <c r="D596" s="120" t="s">
        <v>1457</v>
      </c>
      <c r="E596" s="120" t="s">
        <v>1458</v>
      </c>
      <c r="F596" s="120" t="s">
        <v>1459</v>
      </c>
      <c r="G596" s="120" t="s">
        <v>185</v>
      </c>
      <c r="I596" s="121">
        <v>3.25</v>
      </c>
      <c r="M596" s="120" t="s">
        <v>528</v>
      </c>
      <c r="N596" s="120" t="s">
        <v>109</v>
      </c>
      <c r="O596" s="120">
        <v>60</v>
      </c>
      <c r="P596" s="120" t="s">
        <v>102</v>
      </c>
      <c r="Q596" s="120" t="s">
        <v>102</v>
      </c>
      <c r="R596" t="str">
        <f>IFERROR(VLOOKUP(S596,'[1]Effects Code'!$C:$D,2,FALSE), S596)</f>
        <v>Mortality</v>
      </c>
      <c r="S596" s="120" t="s">
        <v>184</v>
      </c>
      <c r="T596" s="120">
        <v>1</v>
      </c>
      <c r="U596" s="120" t="s">
        <v>122</v>
      </c>
      <c r="V596" s="120" t="str">
        <f t="shared" si="9"/>
        <v>Salmonidae, 1</v>
      </c>
      <c r="W596" s="120" t="s">
        <v>526</v>
      </c>
      <c r="X596" s="120">
        <v>153572</v>
      </c>
      <c r="Y596" s="123">
        <v>1338420</v>
      </c>
      <c r="Z596" s="120">
        <v>2011</v>
      </c>
      <c r="AA596" s="120" t="s">
        <v>1783</v>
      </c>
      <c r="AB596" s="120" t="s">
        <v>1784</v>
      </c>
      <c r="AC596" s="120" t="s">
        <v>1785</v>
      </c>
      <c r="AD596" s="121">
        <v>3.25</v>
      </c>
      <c r="AE596" s="121"/>
      <c r="AF596" s="120" t="s">
        <v>528</v>
      </c>
      <c r="AH596" s="120" t="s">
        <v>323</v>
      </c>
      <c r="AI596" s="120">
        <v>4</v>
      </c>
      <c r="AL596" s="120" t="s">
        <v>1786</v>
      </c>
      <c r="AM596" s="120" t="s">
        <v>110</v>
      </c>
      <c r="AN596" s="120" t="s">
        <v>1377</v>
      </c>
      <c r="AO596" s="120" t="s">
        <v>525</v>
      </c>
      <c r="AP596" s="120" t="s">
        <v>119</v>
      </c>
      <c r="AQ596" s="120" t="s">
        <v>526</v>
      </c>
      <c r="AR596" s="120">
        <v>333415</v>
      </c>
      <c r="AT596" s="120">
        <v>24</v>
      </c>
      <c r="AY596" s="120" t="s">
        <v>276</v>
      </c>
      <c r="BE596" s="120" t="s">
        <v>158</v>
      </c>
      <c r="BG596" s="120">
        <v>3.25</v>
      </c>
      <c r="BI596" s="120">
        <v>2.92</v>
      </c>
      <c r="BK596" s="120">
        <v>3.66</v>
      </c>
      <c r="BL596" s="120" t="s">
        <v>1787</v>
      </c>
      <c r="BN596" s="121">
        <v>3.25</v>
      </c>
      <c r="BP596" s="120">
        <v>2.92</v>
      </c>
      <c r="BR596" s="120">
        <v>3.66</v>
      </c>
      <c r="BT596" s="120">
        <v>2.92</v>
      </c>
      <c r="BV596" s="120">
        <v>3.66</v>
      </c>
      <c r="CD596" s="121"/>
      <c r="CM596" s="120">
        <v>5</v>
      </c>
      <c r="CN596" s="120" t="s">
        <v>125</v>
      </c>
      <c r="CO596" s="120">
        <v>7.4</v>
      </c>
      <c r="CP596" s="120">
        <v>150</v>
      </c>
      <c r="CQ596" s="120" t="s">
        <v>568</v>
      </c>
      <c r="CU596" s="120" t="s">
        <v>126</v>
      </c>
      <c r="CV596" s="120" t="s">
        <v>1344</v>
      </c>
      <c r="CW596" s="120" t="s">
        <v>2212</v>
      </c>
    </row>
    <row r="597" spans="1:101" x14ac:dyDescent="0.3">
      <c r="A597" s="120" t="s">
        <v>1332</v>
      </c>
      <c r="B597" s="120" t="s">
        <v>2300</v>
      </c>
      <c r="C597" s="120" t="s">
        <v>2301</v>
      </c>
      <c r="D597" s="120" t="s">
        <v>2302</v>
      </c>
      <c r="E597" s="120" t="s">
        <v>2303</v>
      </c>
      <c r="F597" s="120" t="s">
        <v>2304</v>
      </c>
      <c r="G597" s="120" t="s">
        <v>143</v>
      </c>
      <c r="I597" s="121">
        <v>3.3</v>
      </c>
      <c r="M597" s="120" t="s">
        <v>528</v>
      </c>
      <c r="N597" s="120" t="s">
        <v>109</v>
      </c>
      <c r="O597" s="120">
        <v>100</v>
      </c>
      <c r="P597" s="120" t="s">
        <v>172</v>
      </c>
      <c r="Q597" s="120" t="s">
        <v>173</v>
      </c>
      <c r="R597" t="str">
        <f>IFERROR(VLOOKUP(S597,'[1]Effects Code'!$C:$D,2,FALSE), S597)</f>
        <v>Alkaline phosphatase</v>
      </c>
      <c r="S597" s="120" t="s">
        <v>1872</v>
      </c>
      <c r="T597" s="120">
        <v>15</v>
      </c>
      <c r="U597" s="120" t="s">
        <v>122</v>
      </c>
      <c r="V597" s="120" t="str">
        <f t="shared" si="9"/>
        <v>Heteropneustidae, 15</v>
      </c>
      <c r="W597" s="120" t="s">
        <v>526</v>
      </c>
      <c r="X597" s="120">
        <v>15520</v>
      </c>
      <c r="Y597" s="123">
        <v>1178456</v>
      </c>
      <c r="Z597" s="120">
        <v>1982</v>
      </c>
      <c r="AA597" s="120" t="s">
        <v>1881</v>
      </c>
      <c r="AB597" s="120" t="s">
        <v>2406</v>
      </c>
      <c r="AC597" s="120" t="s">
        <v>2407</v>
      </c>
      <c r="AD597" s="121">
        <v>3.3</v>
      </c>
      <c r="AE597" s="121"/>
      <c r="AF597" s="120" t="s">
        <v>528</v>
      </c>
      <c r="AI597" s="120">
        <v>352</v>
      </c>
      <c r="AM597" s="120" t="s">
        <v>110</v>
      </c>
      <c r="AN597" s="120" t="s">
        <v>2070</v>
      </c>
      <c r="AO597" s="120" t="s">
        <v>525</v>
      </c>
      <c r="AP597" s="120" t="s">
        <v>119</v>
      </c>
      <c r="AQ597" s="120" t="s">
        <v>526</v>
      </c>
      <c r="AR597" s="120">
        <v>333415</v>
      </c>
      <c r="AT597" s="120">
        <v>15</v>
      </c>
      <c r="AY597" s="120" t="s">
        <v>122</v>
      </c>
      <c r="BE597" s="120" t="s">
        <v>158</v>
      </c>
      <c r="BG597" s="120">
        <v>3.3</v>
      </c>
      <c r="BL597" s="120" t="s">
        <v>528</v>
      </c>
      <c r="BN597" s="120">
        <v>3.3</v>
      </c>
      <c r="BT597" s="121"/>
      <c r="BV597" s="121"/>
      <c r="CD597" s="121"/>
      <c r="CN597" s="120" t="s">
        <v>176</v>
      </c>
      <c r="CU597" s="120" t="s">
        <v>126</v>
      </c>
      <c r="CV597" s="120" t="s">
        <v>187</v>
      </c>
      <c r="CW597" s="120" t="s">
        <v>2408</v>
      </c>
    </row>
    <row r="598" spans="1:101" x14ac:dyDescent="0.3">
      <c r="A598" s="120" t="s">
        <v>1332</v>
      </c>
      <c r="B598" s="120" t="s">
        <v>2300</v>
      </c>
      <c r="C598" s="120" t="s">
        <v>2301</v>
      </c>
      <c r="D598" s="120" t="s">
        <v>2302</v>
      </c>
      <c r="E598" s="120" t="s">
        <v>2303</v>
      </c>
      <c r="F598" s="120" t="s">
        <v>2304</v>
      </c>
      <c r="G598" s="120" t="s">
        <v>143</v>
      </c>
      <c r="I598" s="121">
        <v>3.3</v>
      </c>
      <c r="M598" s="120" t="s">
        <v>528</v>
      </c>
      <c r="N598" s="120" t="s">
        <v>109</v>
      </c>
      <c r="O598" s="120">
        <v>100</v>
      </c>
      <c r="P598" s="120" t="s">
        <v>172</v>
      </c>
      <c r="Q598" s="120" t="s">
        <v>173</v>
      </c>
      <c r="R598" t="str">
        <f>IFERROR(VLOOKUP(S598,'[1]Effects Code'!$C:$D,2,FALSE), S598)</f>
        <v>Maltase</v>
      </c>
      <c r="S598" s="120" t="s">
        <v>1898</v>
      </c>
      <c r="T598" s="120">
        <v>15</v>
      </c>
      <c r="U598" s="120" t="s">
        <v>122</v>
      </c>
      <c r="V598" s="120" t="str">
        <f t="shared" si="9"/>
        <v>Heteropneustidae, 15</v>
      </c>
      <c r="W598" s="120" t="s">
        <v>526</v>
      </c>
      <c r="X598" s="120">
        <v>15520</v>
      </c>
      <c r="Y598" s="123">
        <v>1178460</v>
      </c>
      <c r="Z598" s="120">
        <v>1982</v>
      </c>
      <c r="AA598" s="120" t="s">
        <v>1881</v>
      </c>
      <c r="AB598" s="120" t="s">
        <v>2406</v>
      </c>
      <c r="AC598" s="120" t="s">
        <v>2407</v>
      </c>
      <c r="AD598" s="121">
        <v>3.3</v>
      </c>
      <c r="AE598" s="121"/>
      <c r="AF598" s="120" t="s">
        <v>528</v>
      </c>
      <c r="AI598" s="120">
        <v>352</v>
      </c>
      <c r="AM598" s="120" t="s">
        <v>110</v>
      </c>
      <c r="AN598" s="120" t="s">
        <v>2070</v>
      </c>
      <c r="AO598" s="120" t="s">
        <v>525</v>
      </c>
      <c r="AP598" s="120" t="s">
        <v>119</v>
      </c>
      <c r="AQ598" s="120" t="s">
        <v>526</v>
      </c>
      <c r="AR598" s="120">
        <v>333415</v>
      </c>
      <c r="AT598" s="120">
        <v>15</v>
      </c>
      <c r="AY598" s="120" t="s">
        <v>122</v>
      </c>
      <c r="BE598" s="120" t="s">
        <v>158</v>
      </c>
      <c r="BG598" s="120">
        <v>3.3</v>
      </c>
      <c r="BL598" s="120" t="s">
        <v>528</v>
      </c>
      <c r="BN598" s="120">
        <v>3.3</v>
      </c>
      <c r="BT598" s="121"/>
      <c r="BV598" s="121"/>
      <c r="CD598" s="121"/>
      <c r="CN598" s="120" t="s">
        <v>176</v>
      </c>
      <c r="CU598" s="120" t="s">
        <v>126</v>
      </c>
      <c r="CV598" s="120" t="s">
        <v>187</v>
      </c>
      <c r="CW598" s="120" t="s">
        <v>2409</v>
      </c>
    </row>
    <row r="599" spans="1:101" x14ac:dyDescent="0.3">
      <c r="A599" s="120" t="s">
        <v>1332</v>
      </c>
      <c r="B599" s="120" t="s">
        <v>2300</v>
      </c>
      <c r="C599" s="120" t="s">
        <v>2301</v>
      </c>
      <c r="D599" s="120" t="s">
        <v>2302</v>
      </c>
      <c r="E599" s="120" t="s">
        <v>2303</v>
      </c>
      <c r="F599" s="120" t="s">
        <v>2304</v>
      </c>
      <c r="G599" s="120" t="s">
        <v>143</v>
      </c>
      <c r="I599" s="121">
        <v>3.3</v>
      </c>
      <c r="M599" s="120" t="s">
        <v>528</v>
      </c>
      <c r="N599" s="120" t="s">
        <v>109</v>
      </c>
      <c r="O599" s="120">
        <v>100</v>
      </c>
      <c r="P599" s="120" t="s">
        <v>172</v>
      </c>
      <c r="Q599" s="120" t="s">
        <v>173</v>
      </c>
      <c r="R599" t="str">
        <f>IFERROR(VLOOKUP(S599,'[1]Effects Code'!$C:$D,2,FALSE), S599)</f>
        <v>Lactase</v>
      </c>
      <c r="S599" s="120" t="s">
        <v>1893</v>
      </c>
      <c r="T599" s="120">
        <v>15</v>
      </c>
      <c r="U599" s="120" t="s">
        <v>122</v>
      </c>
      <c r="V599" s="120" t="str">
        <f t="shared" si="9"/>
        <v>Heteropneustidae, 15</v>
      </c>
      <c r="W599" s="120" t="s">
        <v>526</v>
      </c>
      <c r="X599" s="120">
        <v>15520</v>
      </c>
      <c r="Y599" s="123">
        <v>1178461</v>
      </c>
      <c r="Z599" s="120">
        <v>1982</v>
      </c>
      <c r="AA599" s="120" t="s">
        <v>1881</v>
      </c>
      <c r="AB599" s="120" t="s">
        <v>2406</v>
      </c>
      <c r="AC599" s="120" t="s">
        <v>2407</v>
      </c>
      <c r="AD599" s="121">
        <v>3.3</v>
      </c>
      <c r="AE599" s="121"/>
      <c r="AF599" s="120" t="s">
        <v>528</v>
      </c>
      <c r="AI599" s="120">
        <v>352</v>
      </c>
      <c r="AM599" s="120" t="s">
        <v>110</v>
      </c>
      <c r="AN599" s="120" t="s">
        <v>2070</v>
      </c>
      <c r="AO599" s="120" t="s">
        <v>525</v>
      </c>
      <c r="AP599" s="120" t="s">
        <v>119</v>
      </c>
      <c r="AQ599" s="120" t="s">
        <v>526</v>
      </c>
      <c r="AR599" s="120">
        <v>333415</v>
      </c>
      <c r="AT599" s="120">
        <v>15</v>
      </c>
      <c r="AY599" s="120" t="s">
        <v>122</v>
      </c>
      <c r="BE599" s="120" t="s">
        <v>158</v>
      </c>
      <c r="BG599" s="120">
        <v>3.3</v>
      </c>
      <c r="BL599" s="120" t="s">
        <v>528</v>
      </c>
      <c r="BN599" s="120">
        <v>3.3</v>
      </c>
      <c r="BT599" s="121"/>
      <c r="BV599" s="121"/>
      <c r="CD599" s="121"/>
      <c r="CN599" s="120" t="s">
        <v>176</v>
      </c>
      <c r="CU599" s="120" t="s">
        <v>126</v>
      </c>
      <c r="CV599" s="120" t="s">
        <v>187</v>
      </c>
      <c r="CW599" s="120" t="s">
        <v>2410</v>
      </c>
    </row>
    <row r="600" spans="1:101" x14ac:dyDescent="0.3">
      <c r="A600" s="120" t="s">
        <v>1332</v>
      </c>
      <c r="B600" s="120" t="s">
        <v>2300</v>
      </c>
      <c r="C600" s="120" t="s">
        <v>2301</v>
      </c>
      <c r="D600" s="120" t="s">
        <v>2302</v>
      </c>
      <c r="E600" s="120" t="s">
        <v>2303</v>
      </c>
      <c r="F600" s="120" t="s">
        <v>2304</v>
      </c>
      <c r="G600" s="120" t="s">
        <v>157</v>
      </c>
      <c r="I600" s="121">
        <v>3.3</v>
      </c>
      <c r="M600" s="120" t="s">
        <v>528</v>
      </c>
      <c r="N600" s="120" t="s">
        <v>109</v>
      </c>
      <c r="O600" s="120">
        <v>100</v>
      </c>
      <c r="P600" s="120" t="s">
        <v>172</v>
      </c>
      <c r="Q600" s="120" t="s">
        <v>173</v>
      </c>
      <c r="R600" t="str">
        <f>IFERROR(VLOOKUP(S600,'[1]Effects Code'!$C:$D,2,FALSE), S600)</f>
        <v>Glucose-6-phosphatase</v>
      </c>
      <c r="S600" s="120" t="s">
        <v>1908</v>
      </c>
      <c r="T600" s="120">
        <v>15</v>
      </c>
      <c r="U600" s="120" t="s">
        <v>122</v>
      </c>
      <c r="V600" s="120" t="str">
        <f t="shared" si="9"/>
        <v>Heteropneustidae, 15</v>
      </c>
      <c r="W600" s="120" t="s">
        <v>526</v>
      </c>
      <c r="X600" s="120">
        <v>15520</v>
      </c>
      <c r="Y600" s="123">
        <v>1178465</v>
      </c>
      <c r="Z600" s="120">
        <v>1982</v>
      </c>
      <c r="AA600" s="120" t="s">
        <v>1881</v>
      </c>
      <c r="AB600" s="120" t="s">
        <v>2406</v>
      </c>
      <c r="AC600" s="120" t="s">
        <v>2407</v>
      </c>
      <c r="AD600" s="121">
        <v>3.3</v>
      </c>
      <c r="AE600" s="121"/>
      <c r="AF600" s="120" t="s">
        <v>528</v>
      </c>
      <c r="AI600" s="120">
        <v>352</v>
      </c>
      <c r="AM600" s="120" t="s">
        <v>110</v>
      </c>
      <c r="AN600" s="120" t="s">
        <v>2070</v>
      </c>
      <c r="AO600" s="120" t="s">
        <v>525</v>
      </c>
      <c r="AP600" s="120" t="s">
        <v>119</v>
      </c>
      <c r="AQ600" s="120" t="s">
        <v>526</v>
      </c>
      <c r="AR600" s="120">
        <v>333415</v>
      </c>
      <c r="AT600" s="120">
        <v>15</v>
      </c>
      <c r="AY600" s="120" t="s">
        <v>122</v>
      </c>
      <c r="BE600" s="120" t="s">
        <v>158</v>
      </c>
      <c r="BG600" s="120">
        <v>3.3</v>
      </c>
      <c r="BL600" s="120" t="s">
        <v>528</v>
      </c>
      <c r="BN600" s="120">
        <v>3.3</v>
      </c>
      <c r="BT600" s="121"/>
      <c r="BV600" s="121"/>
      <c r="CD600" s="121"/>
      <c r="CN600" s="120" t="s">
        <v>176</v>
      </c>
      <c r="CU600" s="120" t="s">
        <v>126</v>
      </c>
      <c r="CV600" s="120" t="s">
        <v>187</v>
      </c>
      <c r="CW600" s="120" t="s">
        <v>2411</v>
      </c>
    </row>
    <row r="601" spans="1:101" x14ac:dyDescent="0.3">
      <c r="A601" s="120" t="s">
        <v>1332</v>
      </c>
      <c r="B601" s="120" t="s">
        <v>2300</v>
      </c>
      <c r="C601" s="120" t="s">
        <v>2301</v>
      </c>
      <c r="D601" s="120" t="s">
        <v>2302</v>
      </c>
      <c r="E601" s="120" t="s">
        <v>2303</v>
      </c>
      <c r="F601" s="120" t="s">
        <v>2304</v>
      </c>
      <c r="G601" s="120" t="s">
        <v>157</v>
      </c>
      <c r="I601" s="121">
        <v>3.3</v>
      </c>
      <c r="M601" s="120" t="s">
        <v>528</v>
      </c>
      <c r="N601" s="120" t="s">
        <v>109</v>
      </c>
      <c r="O601" s="120">
        <v>100</v>
      </c>
      <c r="P601" s="120" t="s">
        <v>172</v>
      </c>
      <c r="Q601" s="120" t="s">
        <v>173</v>
      </c>
      <c r="R601" t="str">
        <f>IFERROR(VLOOKUP(S601,'[1]Effects Code'!$C:$D,2,FALSE), S601)</f>
        <v>Maltase</v>
      </c>
      <c r="S601" s="120" t="s">
        <v>1898</v>
      </c>
      <c r="T601" s="120">
        <v>15</v>
      </c>
      <c r="U601" s="120" t="s">
        <v>122</v>
      </c>
      <c r="V601" s="120" t="str">
        <f t="shared" si="9"/>
        <v>Heteropneustidae, 15</v>
      </c>
      <c r="W601" s="120" t="s">
        <v>526</v>
      </c>
      <c r="X601" s="120">
        <v>15520</v>
      </c>
      <c r="Y601" s="123">
        <v>1178467</v>
      </c>
      <c r="Z601" s="120">
        <v>1982</v>
      </c>
      <c r="AA601" s="120" t="s">
        <v>1881</v>
      </c>
      <c r="AB601" s="120" t="s">
        <v>2406</v>
      </c>
      <c r="AC601" s="120" t="s">
        <v>2407</v>
      </c>
      <c r="AD601" s="121">
        <v>3.3</v>
      </c>
      <c r="AE601" s="121"/>
      <c r="AF601" s="120" t="s">
        <v>528</v>
      </c>
      <c r="AI601" s="120">
        <v>352</v>
      </c>
      <c r="AM601" s="120" t="s">
        <v>110</v>
      </c>
      <c r="AN601" s="120" t="s">
        <v>2070</v>
      </c>
      <c r="AO601" s="120" t="s">
        <v>525</v>
      </c>
      <c r="AP601" s="120" t="s">
        <v>119</v>
      </c>
      <c r="AQ601" s="120" t="s">
        <v>526</v>
      </c>
      <c r="AR601" s="120">
        <v>333415</v>
      </c>
      <c r="AT601" s="120">
        <v>15</v>
      </c>
      <c r="AY601" s="120" t="s">
        <v>122</v>
      </c>
      <c r="BE601" s="120" t="s">
        <v>158</v>
      </c>
      <c r="BG601" s="120">
        <v>3.3</v>
      </c>
      <c r="BL601" s="120" t="s">
        <v>528</v>
      </c>
      <c r="BN601" s="120">
        <v>3.3</v>
      </c>
      <c r="BT601" s="121"/>
      <c r="BV601" s="121"/>
      <c r="CD601" s="121"/>
      <c r="CN601" s="120" t="s">
        <v>176</v>
      </c>
      <c r="CU601" s="120" t="s">
        <v>126</v>
      </c>
      <c r="CV601" s="120" t="s">
        <v>187</v>
      </c>
      <c r="CW601" s="120" t="s">
        <v>2412</v>
      </c>
    </row>
    <row r="602" spans="1:101" x14ac:dyDescent="0.3">
      <c r="A602" s="120" t="s">
        <v>1332</v>
      </c>
      <c r="B602" s="120" t="s">
        <v>2300</v>
      </c>
      <c r="C602" s="120" t="s">
        <v>2301</v>
      </c>
      <c r="D602" s="120" t="s">
        <v>2302</v>
      </c>
      <c r="E602" s="120" t="s">
        <v>2303</v>
      </c>
      <c r="F602" s="120" t="s">
        <v>2304</v>
      </c>
      <c r="G602" s="120" t="s">
        <v>143</v>
      </c>
      <c r="I602" s="121">
        <v>3.3</v>
      </c>
      <c r="M602" s="120" t="s">
        <v>528</v>
      </c>
      <c r="N602" s="120" t="s">
        <v>109</v>
      </c>
      <c r="O602" s="120">
        <v>100</v>
      </c>
      <c r="P602" s="120" t="s">
        <v>172</v>
      </c>
      <c r="Q602" s="120" t="s">
        <v>173</v>
      </c>
      <c r="R602" t="str">
        <f>IFERROR(VLOOKUP(S602,'[1]Effects Code'!$C:$D,2,FALSE), S602)</f>
        <v>Lipase</v>
      </c>
      <c r="S602" s="120" t="s">
        <v>1888</v>
      </c>
      <c r="T602" s="120">
        <v>15</v>
      </c>
      <c r="U602" s="120" t="s">
        <v>122</v>
      </c>
      <c r="V602" s="120" t="str">
        <f t="shared" si="9"/>
        <v>Heteropneustidae, 15</v>
      </c>
      <c r="W602" s="120" t="s">
        <v>526</v>
      </c>
      <c r="X602" s="120">
        <v>15520</v>
      </c>
      <c r="Y602" s="123">
        <v>1178469</v>
      </c>
      <c r="Z602" s="120">
        <v>1982</v>
      </c>
      <c r="AA602" s="120" t="s">
        <v>1881</v>
      </c>
      <c r="AB602" s="120" t="s">
        <v>2406</v>
      </c>
      <c r="AC602" s="120" t="s">
        <v>2407</v>
      </c>
      <c r="AD602" s="121">
        <v>3.3</v>
      </c>
      <c r="AE602" s="121"/>
      <c r="AF602" s="120" t="s">
        <v>528</v>
      </c>
      <c r="AI602" s="120">
        <v>352</v>
      </c>
      <c r="AM602" s="120" t="s">
        <v>110</v>
      </c>
      <c r="AN602" s="120" t="s">
        <v>2070</v>
      </c>
      <c r="AO602" s="120" t="s">
        <v>525</v>
      </c>
      <c r="AP602" s="120" t="s">
        <v>119</v>
      </c>
      <c r="AQ602" s="120" t="s">
        <v>526</v>
      </c>
      <c r="AR602" s="120">
        <v>333415</v>
      </c>
      <c r="AT602" s="120">
        <v>15</v>
      </c>
      <c r="AY602" s="120" t="s">
        <v>122</v>
      </c>
      <c r="BE602" s="120" t="s">
        <v>158</v>
      </c>
      <c r="BG602" s="120">
        <v>3.3</v>
      </c>
      <c r="BL602" s="120" t="s">
        <v>528</v>
      </c>
      <c r="BN602" s="120">
        <v>3.3</v>
      </c>
      <c r="BT602" s="121"/>
      <c r="BV602" s="121"/>
      <c r="CD602" s="121"/>
      <c r="CN602" s="120" t="s">
        <v>176</v>
      </c>
      <c r="CU602" s="120" t="s">
        <v>126</v>
      </c>
      <c r="CV602" s="120" t="s">
        <v>187</v>
      </c>
      <c r="CW602" s="120" t="s">
        <v>2413</v>
      </c>
    </row>
    <row r="603" spans="1:101" x14ac:dyDescent="0.3">
      <c r="A603" s="120" t="s">
        <v>1332</v>
      </c>
      <c r="B603" s="120" t="s">
        <v>2300</v>
      </c>
      <c r="C603" s="120" t="s">
        <v>2301</v>
      </c>
      <c r="D603" s="120" t="s">
        <v>2302</v>
      </c>
      <c r="E603" s="120" t="s">
        <v>2303</v>
      </c>
      <c r="F603" s="120" t="s">
        <v>2304</v>
      </c>
      <c r="G603" s="120" t="s">
        <v>143</v>
      </c>
      <c r="I603" s="121">
        <v>3.3</v>
      </c>
      <c r="M603" s="120" t="s">
        <v>528</v>
      </c>
      <c r="N603" s="120" t="s">
        <v>109</v>
      </c>
      <c r="O603" s="120">
        <v>100</v>
      </c>
      <c r="P603" s="120" t="s">
        <v>172</v>
      </c>
      <c r="Q603" s="120" t="s">
        <v>173</v>
      </c>
      <c r="R603" t="str">
        <f>IFERROR(VLOOKUP(S603,'[1]Effects Code'!$C:$D,2,FALSE), S603)</f>
        <v>Acid phosphatase</v>
      </c>
      <c r="S603" s="120" t="s">
        <v>1913</v>
      </c>
      <c r="T603" s="120">
        <v>15</v>
      </c>
      <c r="U603" s="120" t="s">
        <v>122</v>
      </c>
      <c r="V603" s="120" t="str">
        <f t="shared" si="9"/>
        <v>Heteropneustidae, 15</v>
      </c>
      <c r="W603" s="120" t="s">
        <v>526</v>
      </c>
      <c r="X603" s="120">
        <v>15520</v>
      </c>
      <c r="Y603" s="123">
        <v>1178472</v>
      </c>
      <c r="Z603" s="120">
        <v>1982</v>
      </c>
      <c r="AA603" s="120" t="s">
        <v>1881</v>
      </c>
      <c r="AB603" s="120" t="s">
        <v>2406</v>
      </c>
      <c r="AC603" s="120" t="s">
        <v>2407</v>
      </c>
      <c r="AD603" s="121">
        <v>3.3</v>
      </c>
      <c r="AE603" s="121"/>
      <c r="AF603" s="120" t="s">
        <v>528</v>
      </c>
      <c r="AI603" s="120">
        <v>352</v>
      </c>
      <c r="AM603" s="120" t="s">
        <v>110</v>
      </c>
      <c r="AN603" s="120" t="s">
        <v>2070</v>
      </c>
      <c r="AO603" s="120" t="s">
        <v>525</v>
      </c>
      <c r="AP603" s="120" t="s">
        <v>119</v>
      </c>
      <c r="AQ603" s="120" t="s">
        <v>526</v>
      </c>
      <c r="AR603" s="120">
        <v>333415</v>
      </c>
      <c r="AT603" s="120">
        <v>15</v>
      </c>
      <c r="AY603" s="120" t="s">
        <v>122</v>
      </c>
      <c r="BE603" s="120" t="s">
        <v>158</v>
      </c>
      <c r="BG603" s="120">
        <v>3.3</v>
      </c>
      <c r="BL603" s="120" t="s">
        <v>528</v>
      </c>
      <c r="BN603" s="120">
        <v>3.3</v>
      </c>
      <c r="BT603" s="121"/>
      <c r="BV603" s="121"/>
      <c r="CD603" s="121"/>
      <c r="CN603" s="120" t="s">
        <v>176</v>
      </c>
      <c r="CU603" s="120" t="s">
        <v>126</v>
      </c>
      <c r="CV603" s="120" t="s">
        <v>187</v>
      </c>
      <c r="CW603" s="120" t="s">
        <v>2414</v>
      </c>
    </row>
    <row r="604" spans="1:101" x14ac:dyDescent="0.3">
      <c r="A604" s="120" t="s">
        <v>1332</v>
      </c>
      <c r="B604" s="120" t="s">
        <v>2300</v>
      </c>
      <c r="C604" s="120" t="s">
        <v>2301</v>
      </c>
      <c r="D604" s="120" t="s">
        <v>2302</v>
      </c>
      <c r="E604" s="120" t="s">
        <v>2303</v>
      </c>
      <c r="F604" s="120" t="s">
        <v>2304</v>
      </c>
      <c r="G604" s="120" t="s">
        <v>143</v>
      </c>
      <c r="I604" s="121">
        <v>3.3</v>
      </c>
      <c r="M604" s="120" t="s">
        <v>528</v>
      </c>
      <c r="N604" s="120" t="s">
        <v>109</v>
      </c>
      <c r="O604" s="120">
        <v>100</v>
      </c>
      <c r="P604" s="120" t="s">
        <v>172</v>
      </c>
      <c r="Q604" s="120" t="s">
        <v>173</v>
      </c>
      <c r="R604" t="str">
        <f>IFERROR(VLOOKUP(S604,'[1]Effects Code'!$C:$D,2,FALSE), S604)</f>
        <v>Glucose-6-phosphatase</v>
      </c>
      <c r="S604" s="120" t="s">
        <v>1908</v>
      </c>
      <c r="T604" s="120">
        <v>15</v>
      </c>
      <c r="U604" s="120" t="s">
        <v>122</v>
      </c>
      <c r="V604" s="120" t="str">
        <f t="shared" si="9"/>
        <v>Heteropneustidae, 15</v>
      </c>
      <c r="W604" s="120" t="s">
        <v>526</v>
      </c>
      <c r="X604" s="120">
        <v>15520</v>
      </c>
      <c r="Y604" s="123">
        <v>1178473</v>
      </c>
      <c r="Z604" s="120">
        <v>1982</v>
      </c>
      <c r="AA604" s="120" t="s">
        <v>1881</v>
      </c>
      <c r="AB604" s="120" t="s">
        <v>2406</v>
      </c>
      <c r="AC604" s="120" t="s">
        <v>2407</v>
      </c>
      <c r="AD604" s="121">
        <v>3.3</v>
      </c>
      <c r="AE604" s="121"/>
      <c r="AF604" s="120" t="s">
        <v>528</v>
      </c>
      <c r="AI604" s="120">
        <v>352</v>
      </c>
      <c r="AM604" s="120" t="s">
        <v>110</v>
      </c>
      <c r="AN604" s="120" t="s">
        <v>2070</v>
      </c>
      <c r="AO604" s="120" t="s">
        <v>525</v>
      </c>
      <c r="AP604" s="120" t="s">
        <v>119</v>
      </c>
      <c r="AQ604" s="120" t="s">
        <v>526</v>
      </c>
      <c r="AR604" s="120">
        <v>333415</v>
      </c>
      <c r="AT604" s="120">
        <v>15</v>
      </c>
      <c r="AY604" s="120" t="s">
        <v>122</v>
      </c>
      <c r="BE604" s="120" t="s">
        <v>158</v>
      </c>
      <c r="BG604" s="120">
        <v>3.3</v>
      </c>
      <c r="BL604" s="120" t="s">
        <v>528</v>
      </c>
      <c r="BN604" s="120">
        <v>3.3</v>
      </c>
      <c r="BT604" s="121"/>
      <c r="BV604" s="121"/>
      <c r="CD604" s="121"/>
      <c r="CN604" s="120" t="s">
        <v>176</v>
      </c>
      <c r="CU604" s="120" t="s">
        <v>126</v>
      </c>
      <c r="CV604" s="120" t="s">
        <v>187</v>
      </c>
      <c r="CW604" s="120" t="s">
        <v>2415</v>
      </c>
    </row>
    <row r="605" spans="1:101" x14ac:dyDescent="0.3">
      <c r="A605" s="120" t="s">
        <v>1332</v>
      </c>
      <c r="B605" s="120" t="s">
        <v>2300</v>
      </c>
      <c r="C605" s="120" t="s">
        <v>2301</v>
      </c>
      <c r="D605" s="120" t="s">
        <v>2302</v>
      </c>
      <c r="E605" s="120" t="s">
        <v>2303</v>
      </c>
      <c r="F605" s="120" t="s">
        <v>2304</v>
      </c>
      <c r="G605" s="120" t="s">
        <v>143</v>
      </c>
      <c r="I605" s="121">
        <v>3.3</v>
      </c>
      <c r="M605" s="120" t="s">
        <v>528</v>
      </c>
      <c r="N605" s="120" t="s">
        <v>109</v>
      </c>
      <c r="O605" s="120">
        <v>100</v>
      </c>
      <c r="P605" s="120" t="s">
        <v>172</v>
      </c>
      <c r="Q605" s="120" t="s">
        <v>173</v>
      </c>
      <c r="R605" t="str">
        <f>IFERROR(VLOOKUP(S605,'[1]Effects Code'!$C:$D,2,FALSE), S605)</f>
        <v>Alkaline phosphatase</v>
      </c>
      <c r="S605" s="120" t="s">
        <v>1872</v>
      </c>
      <c r="T605" s="120">
        <v>30</v>
      </c>
      <c r="U605" s="120" t="s">
        <v>122</v>
      </c>
      <c r="V605" s="120" t="str">
        <f t="shared" si="9"/>
        <v>Heteropneustidae, 30</v>
      </c>
      <c r="W605" s="120" t="s">
        <v>526</v>
      </c>
      <c r="X605" s="120">
        <v>15520</v>
      </c>
      <c r="Y605" s="123">
        <v>1178478</v>
      </c>
      <c r="Z605" s="120">
        <v>1982</v>
      </c>
      <c r="AA605" s="120" t="s">
        <v>1881</v>
      </c>
      <c r="AB605" s="120" t="s">
        <v>2406</v>
      </c>
      <c r="AC605" s="120" t="s">
        <v>2407</v>
      </c>
      <c r="AD605" s="121">
        <v>3.3</v>
      </c>
      <c r="AE605" s="121"/>
      <c r="AF605" s="120" t="s">
        <v>528</v>
      </c>
      <c r="AI605" s="120">
        <v>352</v>
      </c>
      <c r="AM605" s="120" t="s">
        <v>110</v>
      </c>
      <c r="AN605" s="120" t="s">
        <v>2070</v>
      </c>
      <c r="AO605" s="120" t="s">
        <v>525</v>
      </c>
      <c r="AP605" s="120" t="s">
        <v>119</v>
      </c>
      <c r="AQ605" s="120" t="s">
        <v>526</v>
      </c>
      <c r="AR605" s="120">
        <v>333415</v>
      </c>
      <c r="AT605" s="120">
        <v>30</v>
      </c>
      <c r="AY605" s="120" t="s">
        <v>122</v>
      </c>
      <c r="BE605" s="120" t="s">
        <v>158</v>
      </c>
      <c r="BG605" s="120">
        <v>3.3</v>
      </c>
      <c r="BL605" s="120" t="s">
        <v>528</v>
      </c>
      <c r="BN605" s="120">
        <v>3.3</v>
      </c>
      <c r="BT605" s="121"/>
      <c r="BV605" s="121"/>
      <c r="CD605" s="121"/>
      <c r="CN605" s="120" t="s">
        <v>176</v>
      </c>
      <c r="CU605" s="120" t="s">
        <v>126</v>
      </c>
      <c r="CV605" s="120" t="s">
        <v>187</v>
      </c>
      <c r="CW605" s="120" t="s">
        <v>2416</v>
      </c>
    </row>
    <row r="606" spans="1:101" x14ac:dyDescent="0.3">
      <c r="A606" s="120" t="s">
        <v>1332</v>
      </c>
      <c r="B606" s="120" t="s">
        <v>2300</v>
      </c>
      <c r="C606" s="120" t="s">
        <v>2301</v>
      </c>
      <c r="D606" s="120" t="s">
        <v>2302</v>
      </c>
      <c r="E606" s="120" t="s">
        <v>2303</v>
      </c>
      <c r="F606" s="120" t="s">
        <v>2304</v>
      </c>
      <c r="G606" s="120" t="s">
        <v>143</v>
      </c>
      <c r="I606" s="121">
        <v>3.3</v>
      </c>
      <c r="M606" s="120" t="s">
        <v>528</v>
      </c>
      <c r="N606" s="120" t="s">
        <v>109</v>
      </c>
      <c r="O606" s="120">
        <v>100</v>
      </c>
      <c r="P606" s="120" t="s">
        <v>172</v>
      </c>
      <c r="Q606" s="120" t="s">
        <v>173</v>
      </c>
      <c r="R606" t="str">
        <f>IFERROR(VLOOKUP(S606,'[1]Effects Code'!$C:$D,2,FALSE), S606)</f>
        <v>Alpha-amylase</v>
      </c>
      <c r="S606" s="120" t="s">
        <v>2417</v>
      </c>
      <c r="T606" s="120">
        <v>30</v>
      </c>
      <c r="U606" s="120" t="s">
        <v>122</v>
      </c>
      <c r="V606" s="120" t="str">
        <f t="shared" si="9"/>
        <v>Heteropneustidae, 30</v>
      </c>
      <c r="W606" s="120" t="s">
        <v>526</v>
      </c>
      <c r="X606" s="120">
        <v>15520</v>
      </c>
      <c r="Y606" s="123">
        <v>1178481</v>
      </c>
      <c r="Z606" s="120">
        <v>1982</v>
      </c>
      <c r="AA606" s="120" t="s">
        <v>1881</v>
      </c>
      <c r="AB606" s="120" t="s">
        <v>2406</v>
      </c>
      <c r="AC606" s="120" t="s">
        <v>2407</v>
      </c>
      <c r="AD606" s="121">
        <v>3.3</v>
      </c>
      <c r="AE606" s="121"/>
      <c r="AF606" s="120" t="s">
        <v>528</v>
      </c>
      <c r="AI606" s="120">
        <v>352</v>
      </c>
      <c r="AM606" s="120" t="s">
        <v>110</v>
      </c>
      <c r="AN606" s="120" t="s">
        <v>2070</v>
      </c>
      <c r="AO606" s="120" t="s">
        <v>525</v>
      </c>
      <c r="AP606" s="120" t="s">
        <v>119</v>
      </c>
      <c r="AQ606" s="120" t="s">
        <v>526</v>
      </c>
      <c r="AR606" s="120">
        <v>333415</v>
      </c>
      <c r="AT606" s="120">
        <v>30</v>
      </c>
      <c r="AY606" s="120" t="s">
        <v>122</v>
      </c>
      <c r="BE606" s="120" t="s">
        <v>158</v>
      </c>
      <c r="BG606" s="120">
        <v>3.3</v>
      </c>
      <c r="BL606" s="120" t="s">
        <v>528</v>
      </c>
      <c r="BN606" s="120">
        <v>3.3</v>
      </c>
      <c r="BT606" s="121"/>
      <c r="BV606" s="121"/>
      <c r="CD606" s="121"/>
      <c r="CN606" s="120" t="s">
        <v>176</v>
      </c>
      <c r="CU606" s="120" t="s">
        <v>126</v>
      </c>
      <c r="CV606" s="120" t="s">
        <v>187</v>
      </c>
      <c r="CW606" s="120" t="s">
        <v>2418</v>
      </c>
    </row>
    <row r="607" spans="1:101" x14ac:dyDescent="0.3">
      <c r="A607" s="120" t="s">
        <v>1332</v>
      </c>
      <c r="B607" s="120" t="s">
        <v>2300</v>
      </c>
      <c r="C607" s="120" t="s">
        <v>2301</v>
      </c>
      <c r="D607" s="120" t="s">
        <v>2302</v>
      </c>
      <c r="E607" s="120" t="s">
        <v>2303</v>
      </c>
      <c r="F607" s="120" t="s">
        <v>2304</v>
      </c>
      <c r="G607" s="120" t="s">
        <v>143</v>
      </c>
      <c r="I607" s="121">
        <v>3.3</v>
      </c>
      <c r="M607" s="120" t="s">
        <v>528</v>
      </c>
      <c r="N607" s="120" t="s">
        <v>109</v>
      </c>
      <c r="O607" s="120">
        <v>100</v>
      </c>
      <c r="P607" s="120" t="s">
        <v>172</v>
      </c>
      <c r="Q607" s="120" t="s">
        <v>173</v>
      </c>
      <c r="R607" t="str">
        <f>IFERROR(VLOOKUP(S607,'[1]Effects Code'!$C:$D,2,FALSE), S607)</f>
        <v>Alkaline phosphatase</v>
      </c>
      <c r="S607" s="120" t="s">
        <v>1872</v>
      </c>
      <c r="T607" s="120">
        <v>30</v>
      </c>
      <c r="U607" s="120" t="s">
        <v>122</v>
      </c>
      <c r="V607" s="120" t="str">
        <f t="shared" si="9"/>
        <v>Heteropneustidae, 30</v>
      </c>
      <c r="W607" s="120" t="s">
        <v>526</v>
      </c>
      <c r="X607" s="120">
        <v>15520</v>
      </c>
      <c r="Y607" s="123">
        <v>1178485</v>
      </c>
      <c r="Z607" s="120">
        <v>1982</v>
      </c>
      <c r="AA607" s="120" t="s">
        <v>1881</v>
      </c>
      <c r="AB607" s="120" t="s">
        <v>2406</v>
      </c>
      <c r="AC607" s="120" t="s">
        <v>2407</v>
      </c>
      <c r="AD607" s="121">
        <v>3.3</v>
      </c>
      <c r="AE607" s="121"/>
      <c r="AF607" s="120" t="s">
        <v>528</v>
      </c>
      <c r="AI607" s="120">
        <v>352</v>
      </c>
      <c r="AM607" s="120" t="s">
        <v>110</v>
      </c>
      <c r="AN607" s="120" t="s">
        <v>2070</v>
      </c>
      <c r="AO607" s="120" t="s">
        <v>525</v>
      </c>
      <c r="AP607" s="120" t="s">
        <v>119</v>
      </c>
      <c r="AQ607" s="120" t="s">
        <v>526</v>
      </c>
      <c r="AR607" s="120">
        <v>333415</v>
      </c>
      <c r="AT607" s="120">
        <v>30</v>
      </c>
      <c r="AY607" s="120" t="s">
        <v>122</v>
      </c>
      <c r="BE607" s="120" t="s">
        <v>158</v>
      </c>
      <c r="BG607" s="120">
        <v>3.3</v>
      </c>
      <c r="BL607" s="120" t="s">
        <v>528</v>
      </c>
      <c r="BN607" s="120">
        <v>3.3</v>
      </c>
      <c r="BT607" s="121"/>
      <c r="BV607" s="121"/>
      <c r="CD607" s="121"/>
      <c r="CN607" s="120" t="s">
        <v>176</v>
      </c>
      <c r="CU607" s="120" t="s">
        <v>126</v>
      </c>
      <c r="CV607" s="120" t="s">
        <v>187</v>
      </c>
      <c r="CW607" s="120" t="s">
        <v>2419</v>
      </c>
    </row>
    <row r="608" spans="1:101" x14ac:dyDescent="0.3">
      <c r="A608" s="120" t="s">
        <v>1332</v>
      </c>
      <c r="B608" s="120" t="s">
        <v>2300</v>
      </c>
      <c r="C608" s="120" t="s">
        <v>2301</v>
      </c>
      <c r="D608" s="120" t="s">
        <v>2302</v>
      </c>
      <c r="E608" s="120" t="s">
        <v>2303</v>
      </c>
      <c r="F608" s="120" t="s">
        <v>2304</v>
      </c>
      <c r="G608" s="120" t="s">
        <v>143</v>
      </c>
      <c r="I608" s="121">
        <v>3.3</v>
      </c>
      <c r="M608" s="120" t="s">
        <v>528</v>
      </c>
      <c r="N608" s="120" t="s">
        <v>109</v>
      </c>
      <c r="O608" s="120">
        <v>100</v>
      </c>
      <c r="P608" s="120" t="s">
        <v>172</v>
      </c>
      <c r="Q608" s="120" t="s">
        <v>173</v>
      </c>
      <c r="R608" t="str">
        <f>IFERROR(VLOOKUP(S608,'[1]Effects Code'!$C:$D,2,FALSE), S608)</f>
        <v>Acid phosphatase</v>
      </c>
      <c r="S608" s="120" t="s">
        <v>1913</v>
      </c>
      <c r="T608" s="120">
        <v>30</v>
      </c>
      <c r="U608" s="120" t="s">
        <v>122</v>
      </c>
      <c r="V608" s="120" t="str">
        <f t="shared" si="9"/>
        <v>Heteropneustidae, 30</v>
      </c>
      <c r="W608" s="120" t="s">
        <v>526</v>
      </c>
      <c r="X608" s="120">
        <v>15520</v>
      </c>
      <c r="Y608" s="123">
        <v>1178486</v>
      </c>
      <c r="Z608" s="120">
        <v>1982</v>
      </c>
      <c r="AA608" s="120" t="s">
        <v>1881</v>
      </c>
      <c r="AB608" s="120" t="s">
        <v>2406</v>
      </c>
      <c r="AC608" s="120" t="s">
        <v>2407</v>
      </c>
      <c r="AD608" s="121">
        <v>3.3</v>
      </c>
      <c r="AE608" s="121"/>
      <c r="AF608" s="120" t="s">
        <v>528</v>
      </c>
      <c r="AI608" s="120">
        <v>352</v>
      </c>
      <c r="AM608" s="120" t="s">
        <v>110</v>
      </c>
      <c r="AN608" s="120" t="s">
        <v>2070</v>
      </c>
      <c r="AO608" s="120" t="s">
        <v>525</v>
      </c>
      <c r="AP608" s="120" t="s">
        <v>119</v>
      </c>
      <c r="AQ608" s="120" t="s">
        <v>526</v>
      </c>
      <c r="AR608" s="120">
        <v>333415</v>
      </c>
      <c r="AT608" s="120">
        <v>30</v>
      </c>
      <c r="AY608" s="120" t="s">
        <v>122</v>
      </c>
      <c r="BE608" s="120" t="s">
        <v>158</v>
      </c>
      <c r="BG608" s="120">
        <v>3.3</v>
      </c>
      <c r="BL608" s="120" t="s">
        <v>528</v>
      </c>
      <c r="BN608" s="120">
        <v>3.3</v>
      </c>
      <c r="BT608" s="121"/>
      <c r="BV608" s="121"/>
      <c r="CD608" s="121"/>
      <c r="CN608" s="120" t="s">
        <v>176</v>
      </c>
      <c r="CU608" s="120" t="s">
        <v>126</v>
      </c>
      <c r="CV608" s="120" t="s">
        <v>187</v>
      </c>
      <c r="CW608" s="120" t="s">
        <v>2420</v>
      </c>
    </row>
    <row r="609" spans="1:101" x14ac:dyDescent="0.3">
      <c r="A609" s="120" t="s">
        <v>1332</v>
      </c>
      <c r="B609" s="120" t="s">
        <v>2300</v>
      </c>
      <c r="C609" s="120" t="s">
        <v>2301</v>
      </c>
      <c r="D609" s="120" t="s">
        <v>2302</v>
      </c>
      <c r="E609" s="120" t="s">
        <v>2303</v>
      </c>
      <c r="F609" s="120" t="s">
        <v>2304</v>
      </c>
      <c r="G609" s="120" t="s">
        <v>143</v>
      </c>
      <c r="I609" s="121">
        <v>3.3</v>
      </c>
      <c r="M609" s="120" t="s">
        <v>528</v>
      </c>
      <c r="N609" s="120" t="s">
        <v>109</v>
      </c>
      <c r="O609" s="120">
        <v>100</v>
      </c>
      <c r="P609" s="120" t="s">
        <v>172</v>
      </c>
      <c r="Q609" s="120" t="s">
        <v>173</v>
      </c>
      <c r="R609" t="str">
        <f>IFERROR(VLOOKUP(S609,'[1]Effects Code'!$C:$D,2,FALSE), S609)</f>
        <v>Alkaline phosphatase</v>
      </c>
      <c r="S609" s="120" t="s">
        <v>1872</v>
      </c>
      <c r="T609" s="120">
        <v>30</v>
      </c>
      <c r="U609" s="120" t="s">
        <v>122</v>
      </c>
      <c r="V609" s="120" t="str">
        <f t="shared" si="9"/>
        <v>Heteropneustidae, 30</v>
      </c>
      <c r="W609" s="120" t="s">
        <v>526</v>
      </c>
      <c r="X609" s="120">
        <v>15520</v>
      </c>
      <c r="Y609" s="123">
        <v>1178493</v>
      </c>
      <c r="Z609" s="120">
        <v>1982</v>
      </c>
      <c r="AA609" s="120" t="s">
        <v>1881</v>
      </c>
      <c r="AB609" s="120" t="s">
        <v>2406</v>
      </c>
      <c r="AC609" s="120" t="s">
        <v>2407</v>
      </c>
      <c r="AD609" s="121">
        <v>3.3</v>
      </c>
      <c r="AE609" s="121"/>
      <c r="AF609" s="120" t="s">
        <v>528</v>
      </c>
      <c r="AI609" s="120">
        <v>352</v>
      </c>
      <c r="AM609" s="120" t="s">
        <v>110</v>
      </c>
      <c r="AN609" s="120" t="s">
        <v>2070</v>
      </c>
      <c r="AO609" s="120" t="s">
        <v>525</v>
      </c>
      <c r="AP609" s="120" t="s">
        <v>119</v>
      </c>
      <c r="AQ609" s="120" t="s">
        <v>526</v>
      </c>
      <c r="AR609" s="120">
        <v>333415</v>
      </c>
      <c r="AT609" s="120">
        <v>30</v>
      </c>
      <c r="AY609" s="120" t="s">
        <v>122</v>
      </c>
      <c r="BE609" s="120" t="s">
        <v>158</v>
      </c>
      <c r="BG609" s="120">
        <v>3.3</v>
      </c>
      <c r="BL609" s="120" t="s">
        <v>528</v>
      </c>
      <c r="BN609" s="120">
        <v>3.3</v>
      </c>
      <c r="BT609" s="121"/>
      <c r="BV609" s="121"/>
      <c r="CD609" s="121"/>
      <c r="CN609" s="120" t="s">
        <v>176</v>
      </c>
      <c r="CU609" s="120" t="s">
        <v>126</v>
      </c>
      <c r="CV609" s="120" t="s">
        <v>187</v>
      </c>
      <c r="CW609" s="120" t="s">
        <v>2421</v>
      </c>
    </row>
    <row r="610" spans="1:101" x14ac:dyDescent="0.3">
      <c r="A610" s="120" t="s">
        <v>1332</v>
      </c>
      <c r="B610" s="120" t="s">
        <v>2300</v>
      </c>
      <c r="C610" s="120" t="s">
        <v>2301</v>
      </c>
      <c r="D610" s="120" t="s">
        <v>2302</v>
      </c>
      <c r="E610" s="120" t="s">
        <v>2303</v>
      </c>
      <c r="F610" s="120" t="s">
        <v>2304</v>
      </c>
      <c r="G610" s="120" t="s">
        <v>143</v>
      </c>
      <c r="I610" s="121">
        <v>3.3</v>
      </c>
      <c r="M610" s="120" t="s">
        <v>528</v>
      </c>
      <c r="N610" s="120" t="s">
        <v>109</v>
      </c>
      <c r="O610" s="120">
        <v>100</v>
      </c>
      <c r="P610" s="120" t="s">
        <v>172</v>
      </c>
      <c r="Q610" s="120" t="s">
        <v>173</v>
      </c>
      <c r="R610" t="str">
        <f>IFERROR(VLOOKUP(S610,'[1]Effects Code'!$C:$D,2,FALSE), S610)</f>
        <v>Glucose-6-phosphatase</v>
      </c>
      <c r="S610" s="120" t="s">
        <v>1908</v>
      </c>
      <c r="T610" s="120">
        <v>30</v>
      </c>
      <c r="U610" s="120" t="s">
        <v>122</v>
      </c>
      <c r="V610" s="120" t="str">
        <f t="shared" si="9"/>
        <v>Heteropneustidae, 30</v>
      </c>
      <c r="W610" s="120" t="s">
        <v>526</v>
      </c>
      <c r="X610" s="120">
        <v>15520</v>
      </c>
      <c r="Y610" s="123">
        <v>1178495</v>
      </c>
      <c r="Z610" s="120">
        <v>1982</v>
      </c>
      <c r="AA610" s="120" t="s">
        <v>1881</v>
      </c>
      <c r="AB610" s="120" t="s">
        <v>2406</v>
      </c>
      <c r="AC610" s="120" t="s">
        <v>2407</v>
      </c>
      <c r="AD610" s="121">
        <v>3.3</v>
      </c>
      <c r="AE610" s="121"/>
      <c r="AF610" s="120" t="s">
        <v>528</v>
      </c>
      <c r="AI610" s="120">
        <v>352</v>
      </c>
      <c r="AM610" s="120" t="s">
        <v>110</v>
      </c>
      <c r="AN610" s="120" t="s">
        <v>2070</v>
      </c>
      <c r="AO610" s="120" t="s">
        <v>525</v>
      </c>
      <c r="AP610" s="120" t="s">
        <v>119</v>
      </c>
      <c r="AQ610" s="120" t="s">
        <v>526</v>
      </c>
      <c r="AR610" s="120">
        <v>333415</v>
      </c>
      <c r="AT610" s="120">
        <v>30</v>
      </c>
      <c r="AY610" s="120" t="s">
        <v>122</v>
      </c>
      <c r="BE610" s="120" t="s">
        <v>158</v>
      </c>
      <c r="BG610" s="120">
        <v>3.3</v>
      </c>
      <c r="BL610" s="120" t="s">
        <v>528</v>
      </c>
      <c r="BN610" s="120">
        <v>3.3</v>
      </c>
      <c r="BT610" s="121"/>
      <c r="BV610" s="121"/>
      <c r="CD610" s="121"/>
      <c r="CN610" s="120" t="s">
        <v>176</v>
      </c>
      <c r="CU610" s="120" t="s">
        <v>126</v>
      </c>
      <c r="CV610" s="120" t="s">
        <v>187</v>
      </c>
      <c r="CW610" s="120" t="s">
        <v>2422</v>
      </c>
    </row>
    <row r="611" spans="1:101" x14ac:dyDescent="0.3">
      <c r="A611" s="120" t="s">
        <v>1332</v>
      </c>
      <c r="B611" s="120" t="s">
        <v>2300</v>
      </c>
      <c r="C611" s="120" t="s">
        <v>2301</v>
      </c>
      <c r="D611" s="120" t="s">
        <v>2302</v>
      </c>
      <c r="E611" s="120" t="s">
        <v>2303</v>
      </c>
      <c r="F611" s="120" t="s">
        <v>2304</v>
      </c>
      <c r="G611" s="120" t="s">
        <v>143</v>
      </c>
      <c r="I611" s="121">
        <v>3.3</v>
      </c>
      <c r="M611" s="120" t="s">
        <v>528</v>
      </c>
      <c r="N611" s="120" t="s">
        <v>109</v>
      </c>
      <c r="O611" s="120">
        <v>100</v>
      </c>
      <c r="P611" s="120" t="s">
        <v>172</v>
      </c>
      <c r="Q611" s="120" t="s">
        <v>173</v>
      </c>
      <c r="R611" t="str">
        <f>IFERROR(VLOOKUP(S611,'[1]Effects Code'!$C:$D,2,FALSE), S611)</f>
        <v>Alpha-amylase</v>
      </c>
      <c r="S611" s="120" t="s">
        <v>2417</v>
      </c>
      <c r="T611" s="120">
        <v>30</v>
      </c>
      <c r="U611" s="120" t="s">
        <v>122</v>
      </c>
      <c r="V611" s="120" t="str">
        <f t="shared" si="9"/>
        <v>Heteropneustidae, 30</v>
      </c>
      <c r="W611" s="120" t="s">
        <v>526</v>
      </c>
      <c r="X611" s="120">
        <v>15520</v>
      </c>
      <c r="Y611" s="123">
        <v>1178496</v>
      </c>
      <c r="Z611" s="120">
        <v>1982</v>
      </c>
      <c r="AA611" s="120" t="s">
        <v>1881</v>
      </c>
      <c r="AB611" s="120" t="s">
        <v>2406</v>
      </c>
      <c r="AC611" s="120" t="s">
        <v>2407</v>
      </c>
      <c r="AD611" s="121">
        <v>3.3</v>
      </c>
      <c r="AE611" s="121"/>
      <c r="AF611" s="120" t="s">
        <v>528</v>
      </c>
      <c r="AI611" s="120">
        <v>352</v>
      </c>
      <c r="AM611" s="120" t="s">
        <v>110</v>
      </c>
      <c r="AN611" s="120" t="s">
        <v>2070</v>
      </c>
      <c r="AO611" s="120" t="s">
        <v>525</v>
      </c>
      <c r="AP611" s="120" t="s">
        <v>119</v>
      </c>
      <c r="AQ611" s="120" t="s">
        <v>526</v>
      </c>
      <c r="AR611" s="120">
        <v>333415</v>
      </c>
      <c r="AT611" s="120">
        <v>30</v>
      </c>
      <c r="AY611" s="120" t="s">
        <v>122</v>
      </c>
      <c r="BE611" s="120" t="s">
        <v>158</v>
      </c>
      <c r="BG611" s="120">
        <v>3.3</v>
      </c>
      <c r="BL611" s="120" t="s">
        <v>528</v>
      </c>
      <c r="BN611" s="120">
        <v>3.3</v>
      </c>
      <c r="BT611" s="121"/>
      <c r="BV611" s="121"/>
      <c r="CD611" s="121"/>
      <c r="CN611" s="120" t="s">
        <v>176</v>
      </c>
      <c r="CU611" s="120" t="s">
        <v>126</v>
      </c>
      <c r="CV611" s="120" t="s">
        <v>187</v>
      </c>
      <c r="CW611" s="120" t="s">
        <v>2423</v>
      </c>
    </row>
    <row r="612" spans="1:101" x14ac:dyDescent="0.3">
      <c r="A612" s="120" t="s">
        <v>1332</v>
      </c>
      <c r="B612" s="120" t="s">
        <v>2300</v>
      </c>
      <c r="C612" s="120" t="s">
        <v>2301</v>
      </c>
      <c r="D612" s="120" t="s">
        <v>2302</v>
      </c>
      <c r="E612" s="120" t="s">
        <v>2303</v>
      </c>
      <c r="F612" s="120" t="s">
        <v>2304</v>
      </c>
      <c r="G612" s="120" t="s">
        <v>143</v>
      </c>
      <c r="I612" s="121">
        <v>3.3</v>
      </c>
      <c r="M612" s="120" t="s">
        <v>528</v>
      </c>
      <c r="N612" s="120" t="s">
        <v>109</v>
      </c>
      <c r="O612" s="120">
        <v>100</v>
      </c>
      <c r="P612" s="120" t="s">
        <v>172</v>
      </c>
      <c r="Q612" s="120" t="s">
        <v>173</v>
      </c>
      <c r="R612" t="str">
        <f>IFERROR(VLOOKUP(S612,'[1]Effects Code'!$C:$D,2,FALSE), S612)</f>
        <v>Lactase</v>
      </c>
      <c r="S612" s="120" t="s">
        <v>1893</v>
      </c>
      <c r="T612" s="120">
        <v>30</v>
      </c>
      <c r="U612" s="120" t="s">
        <v>122</v>
      </c>
      <c r="V612" s="120" t="str">
        <f t="shared" si="9"/>
        <v>Heteropneustidae, 30</v>
      </c>
      <c r="W612" s="120" t="s">
        <v>526</v>
      </c>
      <c r="X612" s="120">
        <v>15520</v>
      </c>
      <c r="Y612" s="123">
        <v>1178498</v>
      </c>
      <c r="Z612" s="120">
        <v>1982</v>
      </c>
      <c r="AA612" s="120" t="s">
        <v>1881</v>
      </c>
      <c r="AB612" s="120" t="s">
        <v>2406</v>
      </c>
      <c r="AC612" s="120" t="s">
        <v>2407</v>
      </c>
      <c r="AD612" s="121">
        <v>3.3</v>
      </c>
      <c r="AE612" s="121"/>
      <c r="AF612" s="120" t="s">
        <v>528</v>
      </c>
      <c r="AI612" s="120">
        <v>352</v>
      </c>
      <c r="AM612" s="120" t="s">
        <v>110</v>
      </c>
      <c r="AN612" s="120" t="s">
        <v>2070</v>
      </c>
      <c r="AO612" s="120" t="s">
        <v>525</v>
      </c>
      <c r="AP612" s="120" t="s">
        <v>119</v>
      </c>
      <c r="AQ612" s="120" t="s">
        <v>526</v>
      </c>
      <c r="AR612" s="120">
        <v>333415</v>
      </c>
      <c r="AT612" s="120">
        <v>30</v>
      </c>
      <c r="AY612" s="120" t="s">
        <v>122</v>
      </c>
      <c r="BE612" s="120" t="s">
        <v>158</v>
      </c>
      <c r="BG612" s="120">
        <v>3.3</v>
      </c>
      <c r="BL612" s="120" t="s">
        <v>528</v>
      </c>
      <c r="BN612" s="120">
        <v>3.3</v>
      </c>
      <c r="BT612" s="121"/>
      <c r="BV612" s="121"/>
      <c r="CD612" s="121"/>
      <c r="CN612" s="120" t="s">
        <v>176</v>
      </c>
      <c r="CU612" s="120" t="s">
        <v>126</v>
      </c>
      <c r="CV612" s="120" t="s">
        <v>187</v>
      </c>
      <c r="CW612" s="120" t="s">
        <v>2424</v>
      </c>
    </row>
    <row r="613" spans="1:101" x14ac:dyDescent="0.3">
      <c r="A613" s="120" t="s">
        <v>1332</v>
      </c>
      <c r="B613" s="120" t="s">
        <v>2300</v>
      </c>
      <c r="C613" s="120" t="s">
        <v>2301</v>
      </c>
      <c r="D613" s="120" t="s">
        <v>2302</v>
      </c>
      <c r="E613" s="120" t="s">
        <v>2303</v>
      </c>
      <c r="F613" s="120" t="s">
        <v>2304</v>
      </c>
      <c r="G613" s="120" t="s">
        <v>143</v>
      </c>
      <c r="I613" s="121">
        <v>3.3</v>
      </c>
      <c r="M613" s="120" t="s">
        <v>528</v>
      </c>
      <c r="N613" s="120" t="s">
        <v>109</v>
      </c>
      <c r="O613" s="120">
        <v>100</v>
      </c>
      <c r="P613" s="120" t="s">
        <v>172</v>
      </c>
      <c r="Q613" s="120" t="s">
        <v>173</v>
      </c>
      <c r="R613" t="str">
        <f>IFERROR(VLOOKUP(S613,'[1]Effects Code'!$C:$D,2,FALSE), S613)</f>
        <v>Lipase</v>
      </c>
      <c r="S613" s="120" t="s">
        <v>1888</v>
      </c>
      <c r="T613" s="120">
        <v>30</v>
      </c>
      <c r="U613" s="120" t="s">
        <v>122</v>
      </c>
      <c r="V613" s="120" t="str">
        <f t="shared" si="9"/>
        <v>Heteropneustidae, 30</v>
      </c>
      <c r="W613" s="120" t="s">
        <v>526</v>
      </c>
      <c r="X613" s="120">
        <v>15520</v>
      </c>
      <c r="Y613" s="123">
        <v>1178499</v>
      </c>
      <c r="Z613" s="120">
        <v>1982</v>
      </c>
      <c r="AA613" s="120" t="s">
        <v>1881</v>
      </c>
      <c r="AB613" s="120" t="s">
        <v>2406</v>
      </c>
      <c r="AC613" s="120" t="s">
        <v>2407</v>
      </c>
      <c r="AD613" s="121">
        <v>3.3</v>
      </c>
      <c r="AE613" s="121"/>
      <c r="AF613" s="120" t="s">
        <v>528</v>
      </c>
      <c r="AI613" s="120">
        <v>352</v>
      </c>
      <c r="AM613" s="120" t="s">
        <v>110</v>
      </c>
      <c r="AN613" s="120" t="s">
        <v>2070</v>
      </c>
      <c r="AO613" s="120" t="s">
        <v>525</v>
      </c>
      <c r="AP613" s="120" t="s">
        <v>119</v>
      </c>
      <c r="AQ613" s="120" t="s">
        <v>526</v>
      </c>
      <c r="AR613" s="120">
        <v>333415</v>
      </c>
      <c r="AT613" s="120">
        <v>30</v>
      </c>
      <c r="AY613" s="120" t="s">
        <v>122</v>
      </c>
      <c r="BE613" s="120" t="s">
        <v>158</v>
      </c>
      <c r="BG613" s="120">
        <v>3.3</v>
      </c>
      <c r="BL613" s="120" t="s">
        <v>528</v>
      </c>
      <c r="BN613" s="120">
        <v>3.3</v>
      </c>
      <c r="BT613" s="121"/>
      <c r="BV613" s="121"/>
      <c r="CD613" s="121"/>
      <c r="CN613" s="120" t="s">
        <v>176</v>
      </c>
      <c r="CU613" s="120" t="s">
        <v>126</v>
      </c>
      <c r="CV613" s="120" t="s">
        <v>187</v>
      </c>
      <c r="CW613" s="120" t="s">
        <v>2425</v>
      </c>
    </row>
    <row r="614" spans="1:101" x14ac:dyDescent="0.3">
      <c r="A614" s="120" t="s">
        <v>1332</v>
      </c>
      <c r="B614" s="120" t="s">
        <v>2300</v>
      </c>
      <c r="C614" s="120" t="s">
        <v>2301</v>
      </c>
      <c r="D614" s="120" t="s">
        <v>2302</v>
      </c>
      <c r="E614" s="120" t="s">
        <v>2303</v>
      </c>
      <c r="F614" s="120" t="s">
        <v>2304</v>
      </c>
      <c r="G614" s="120" t="s">
        <v>157</v>
      </c>
      <c r="I614" s="121">
        <v>3.3</v>
      </c>
      <c r="M614" s="120" t="s">
        <v>528</v>
      </c>
      <c r="N614" s="120" t="s">
        <v>109</v>
      </c>
      <c r="O614" s="120">
        <v>100</v>
      </c>
      <c r="P614" s="120" t="s">
        <v>172</v>
      </c>
      <c r="Q614" s="120" t="s">
        <v>173</v>
      </c>
      <c r="R614" t="str">
        <f>IFERROR(VLOOKUP(S614,'[1]Effects Code'!$C:$D,2,FALSE), S614)</f>
        <v>Trypsin</v>
      </c>
      <c r="S614" s="120" t="s">
        <v>1880</v>
      </c>
      <c r="T614" s="120">
        <v>30</v>
      </c>
      <c r="U614" s="120" t="s">
        <v>122</v>
      </c>
      <c r="V614" s="120" t="str">
        <f t="shared" si="9"/>
        <v>Heteropneustidae, 30</v>
      </c>
      <c r="W614" s="120" t="s">
        <v>526</v>
      </c>
      <c r="X614" s="120">
        <v>15520</v>
      </c>
      <c r="Y614" s="123">
        <v>1178502</v>
      </c>
      <c r="Z614" s="120">
        <v>1982</v>
      </c>
      <c r="AA614" s="120" t="s">
        <v>1881</v>
      </c>
      <c r="AB614" s="120" t="s">
        <v>2406</v>
      </c>
      <c r="AC614" s="120" t="s">
        <v>2407</v>
      </c>
      <c r="AD614" s="121">
        <v>3.3</v>
      </c>
      <c r="AE614" s="121"/>
      <c r="AF614" s="120" t="s">
        <v>528</v>
      </c>
      <c r="AI614" s="120">
        <v>352</v>
      </c>
      <c r="AM614" s="120" t="s">
        <v>110</v>
      </c>
      <c r="AN614" s="120" t="s">
        <v>2070</v>
      </c>
      <c r="AO614" s="120" t="s">
        <v>525</v>
      </c>
      <c r="AP614" s="120" t="s">
        <v>119</v>
      </c>
      <c r="AQ614" s="120" t="s">
        <v>526</v>
      </c>
      <c r="AR614" s="120">
        <v>333415</v>
      </c>
      <c r="AT614" s="120">
        <v>30</v>
      </c>
      <c r="AY614" s="120" t="s">
        <v>122</v>
      </c>
      <c r="BE614" s="120" t="s">
        <v>158</v>
      </c>
      <c r="BG614" s="120">
        <v>3.3</v>
      </c>
      <c r="BL614" s="120" t="s">
        <v>528</v>
      </c>
      <c r="BN614" s="120">
        <v>3.3</v>
      </c>
      <c r="BT614" s="121"/>
      <c r="BV614" s="121"/>
      <c r="CD614" s="121"/>
      <c r="CN614" s="120" t="s">
        <v>176</v>
      </c>
      <c r="CU614" s="120" t="s">
        <v>126</v>
      </c>
      <c r="CV614" s="120" t="s">
        <v>187</v>
      </c>
      <c r="CW614" s="120" t="s">
        <v>2426</v>
      </c>
    </row>
    <row r="615" spans="1:101" x14ac:dyDescent="0.3">
      <c r="A615" s="120" t="s">
        <v>1332</v>
      </c>
      <c r="B615" s="120" t="s">
        <v>2300</v>
      </c>
      <c r="C615" s="120" t="s">
        <v>2301</v>
      </c>
      <c r="D615" s="120" t="s">
        <v>2302</v>
      </c>
      <c r="E615" s="120" t="s">
        <v>2303</v>
      </c>
      <c r="F615" s="120" t="s">
        <v>2304</v>
      </c>
      <c r="G615" s="120" t="s">
        <v>143</v>
      </c>
      <c r="I615" s="121">
        <v>3.3</v>
      </c>
      <c r="M615" s="120" t="s">
        <v>528</v>
      </c>
      <c r="N615" s="120" t="s">
        <v>109</v>
      </c>
      <c r="O615" s="120">
        <v>100</v>
      </c>
      <c r="P615" s="120" t="s">
        <v>172</v>
      </c>
      <c r="Q615" s="120" t="s">
        <v>173</v>
      </c>
      <c r="R615" t="str">
        <f>IFERROR(VLOOKUP(S615,'[1]Effects Code'!$C:$D,2,FALSE), S615)</f>
        <v>Alpha-amylase</v>
      </c>
      <c r="S615" s="120" t="s">
        <v>2417</v>
      </c>
      <c r="T615" s="120">
        <v>15</v>
      </c>
      <c r="U615" s="120" t="s">
        <v>122</v>
      </c>
      <c r="V615" s="120" t="str">
        <f t="shared" si="9"/>
        <v>Heteropneustidae, 15</v>
      </c>
      <c r="W615" s="120" t="s">
        <v>526</v>
      </c>
      <c r="X615" s="120">
        <v>15520</v>
      </c>
      <c r="Y615" s="123">
        <v>1178466</v>
      </c>
      <c r="Z615" s="120">
        <v>1982</v>
      </c>
      <c r="AA615" s="120" t="s">
        <v>1881</v>
      </c>
      <c r="AB615" s="120" t="s">
        <v>2406</v>
      </c>
      <c r="AC615" s="120" t="s">
        <v>2407</v>
      </c>
      <c r="AD615" s="121">
        <v>3.3</v>
      </c>
      <c r="AE615" s="121"/>
      <c r="AF615" s="120" t="s">
        <v>528</v>
      </c>
      <c r="AI615" s="120">
        <v>352</v>
      </c>
      <c r="AM615" s="120" t="s">
        <v>110</v>
      </c>
      <c r="AN615" s="120" t="s">
        <v>2070</v>
      </c>
      <c r="AO615" s="120" t="s">
        <v>525</v>
      </c>
      <c r="AP615" s="120" t="s">
        <v>119</v>
      </c>
      <c r="AQ615" s="120" t="s">
        <v>526</v>
      </c>
      <c r="AR615" s="120">
        <v>333415</v>
      </c>
      <c r="AT615" s="120">
        <v>15</v>
      </c>
      <c r="AY615" s="120" t="s">
        <v>122</v>
      </c>
      <c r="BE615" s="120" t="s">
        <v>158</v>
      </c>
      <c r="BG615" s="120">
        <v>3.3</v>
      </c>
      <c r="BL615" s="120" t="s">
        <v>528</v>
      </c>
      <c r="BN615" s="120">
        <v>3.3</v>
      </c>
      <c r="BT615" s="121"/>
      <c r="BV615" s="121"/>
      <c r="CD615" s="121"/>
      <c r="CN615" s="120" t="s">
        <v>176</v>
      </c>
      <c r="CU615" s="120" t="s">
        <v>126</v>
      </c>
      <c r="CV615" s="120" t="s">
        <v>187</v>
      </c>
      <c r="CW615" s="120" t="s">
        <v>2427</v>
      </c>
    </row>
    <row r="616" spans="1:101" x14ac:dyDescent="0.3">
      <c r="A616" s="120" t="s">
        <v>1332</v>
      </c>
      <c r="B616" s="120" t="s">
        <v>2300</v>
      </c>
      <c r="C616" s="120" t="s">
        <v>2301</v>
      </c>
      <c r="D616" s="120" t="s">
        <v>2302</v>
      </c>
      <c r="E616" s="120" t="s">
        <v>2303</v>
      </c>
      <c r="F616" s="120" t="s">
        <v>2304</v>
      </c>
      <c r="G616" s="120" t="s">
        <v>143</v>
      </c>
      <c r="I616" s="121">
        <v>3.3</v>
      </c>
      <c r="M616" s="120" t="s">
        <v>528</v>
      </c>
      <c r="N616" s="120" t="s">
        <v>109</v>
      </c>
      <c r="O616" s="120">
        <v>100</v>
      </c>
      <c r="P616" s="120" t="s">
        <v>172</v>
      </c>
      <c r="Q616" s="120" t="s">
        <v>173</v>
      </c>
      <c r="R616" t="str">
        <f>IFERROR(VLOOKUP(S616,'[1]Effects Code'!$C:$D,2,FALSE), S616)</f>
        <v>Alpha-amylase</v>
      </c>
      <c r="S616" s="120" t="s">
        <v>2417</v>
      </c>
      <c r="T616" s="120">
        <v>15</v>
      </c>
      <c r="U616" s="120" t="s">
        <v>122</v>
      </c>
      <c r="V616" s="120" t="str">
        <f t="shared" si="9"/>
        <v>Heteropneustidae, 15</v>
      </c>
      <c r="W616" s="120" t="s">
        <v>526</v>
      </c>
      <c r="X616" s="120">
        <v>15520</v>
      </c>
      <c r="Y616" s="123">
        <v>1178474</v>
      </c>
      <c r="Z616" s="120">
        <v>1982</v>
      </c>
      <c r="AA616" s="120" t="s">
        <v>1881</v>
      </c>
      <c r="AB616" s="120" t="s">
        <v>2406</v>
      </c>
      <c r="AC616" s="120" t="s">
        <v>2407</v>
      </c>
      <c r="AD616" s="121">
        <v>3.3</v>
      </c>
      <c r="AE616" s="121"/>
      <c r="AF616" s="120" t="s">
        <v>528</v>
      </c>
      <c r="AI616" s="120">
        <v>352</v>
      </c>
      <c r="AM616" s="120" t="s">
        <v>110</v>
      </c>
      <c r="AN616" s="120" t="s">
        <v>2070</v>
      </c>
      <c r="AO616" s="120" t="s">
        <v>525</v>
      </c>
      <c r="AP616" s="120" t="s">
        <v>119</v>
      </c>
      <c r="AQ616" s="120" t="s">
        <v>526</v>
      </c>
      <c r="AR616" s="120">
        <v>333415</v>
      </c>
      <c r="AT616" s="120">
        <v>15</v>
      </c>
      <c r="AY616" s="120" t="s">
        <v>122</v>
      </c>
      <c r="BE616" s="120" t="s">
        <v>158</v>
      </c>
      <c r="BG616" s="120">
        <v>3.3</v>
      </c>
      <c r="BL616" s="120" t="s">
        <v>528</v>
      </c>
      <c r="BN616" s="120">
        <v>3.3</v>
      </c>
      <c r="BT616" s="121"/>
      <c r="BV616" s="121"/>
      <c r="CD616" s="121"/>
      <c r="CN616" s="120" t="s">
        <v>176</v>
      </c>
      <c r="CU616" s="120" t="s">
        <v>126</v>
      </c>
      <c r="CV616" s="120" t="s">
        <v>187</v>
      </c>
      <c r="CW616" s="120" t="s">
        <v>2428</v>
      </c>
    </row>
    <row r="617" spans="1:101" x14ac:dyDescent="0.3">
      <c r="A617" s="120" t="s">
        <v>1332</v>
      </c>
      <c r="B617" s="120" t="s">
        <v>2300</v>
      </c>
      <c r="C617" s="120" t="s">
        <v>2301</v>
      </c>
      <c r="D617" s="120" t="s">
        <v>2302</v>
      </c>
      <c r="E617" s="120" t="s">
        <v>2303</v>
      </c>
      <c r="F617" s="120" t="s">
        <v>2304</v>
      </c>
      <c r="G617" s="120" t="s">
        <v>143</v>
      </c>
      <c r="I617" s="121">
        <v>3.3</v>
      </c>
      <c r="M617" s="120" t="s">
        <v>528</v>
      </c>
      <c r="N617" s="120" t="s">
        <v>109</v>
      </c>
      <c r="O617" s="120">
        <v>100</v>
      </c>
      <c r="P617" s="120" t="s">
        <v>172</v>
      </c>
      <c r="Q617" s="120" t="s">
        <v>173</v>
      </c>
      <c r="R617" t="str">
        <f>IFERROR(VLOOKUP(S617,'[1]Effects Code'!$C:$D,2,FALSE), S617)</f>
        <v>Acid phosphatase</v>
      </c>
      <c r="S617" s="120" t="s">
        <v>1913</v>
      </c>
      <c r="T617" s="120">
        <v>30</v>
      </c>
      <c r="U617" s="120" t="s">
        <v>122</v>
      </c>
      <c r="V617" s="120" t="str">
        <f t="shared" si="9"/>
        <v>Heteropneustidae, 30</v>
      </c>
      <c r="W617" s="120" t="s">
        <v>526</v>
      </c>
      <c r="X617" s="120">
        <v>15520</v>
      </c>
      <c r="Y617" s="123">
        <v>1178479</v>
      </c>
      <c r="Z617" s="120">
        <v>1982</v>
      </c>
      <c r="AA617" s="120" t="s">
        <v>1881</v>
      </c>
      <c r="AB617" s="120" t="s">
        <v>2406</v>
      </c>
      <c r="AC617" s="120" t="s">
        <v>2407</v>
      </c>
      <c r="AD617" s="121">
        <v>3.3</v>
      </c>
      <c r="AE617" s="121"/>
      <c r="AF617" s="120" t="s">
        <v>528</v>
      </c>
      <c r="AI617" s="120">
        <v>352</v>
      </c>
      <c r="AM617" s="120" t="s">
        <v>110</v>
      </c>
      <c r="AN617" s="120" t="s">
        <v>2070</v>
      </c>
      <c r="AO617" s="120" t="s">
        <v>525</v>
      </c>
      <c r="AP617" s="120" t="s">
        <v>119</v>
      </c>
      <c r="AQ617" s="120" t="s">
        <v>526</v>
      </c>
      <c r="AR617" s="120">
        <v>333415</v>
      </c>
      <c r="AT617" s="120">
        <v>30</v>
      </c>
      <c r="AY617" s="120" t="s">
        <v>122</v>
      </c>
      <c r="BE617" s="120" t="s">
        <v>158</v>
      </c>
      <c r="BG617" s="120">
        <v>3.3</v>
      </c>
      <c r="BL617" s="120" t="s">
        <v>528</v>
      </c>
      <c r="BN617" s="120">
        <v>3.3</v>
      </c>
      <c r="BT617" s="121"/>
      <c r="BV617" s="121"/>
      <c r="CD617" s="121"/>
      <c r="CN617" s="120" t="s">
        <v>176</v>
      </c>
      <c r="CU617" s="120" t="s">
        <v>126</v>
      </c>
      <c r="CV617" s="120" t="s">
        <v>187</v>
      </c>
      <c r="CW617" s="120" t="s">
        <v>2429</v>
      </c>
    </row>
    <row r="618" spans="1:101" x14ac:dyDescent="0.3">
      <c r="A618" s="120" t="s">
        <v>1332</v>
      </c>
      <c r="B618" s="120" t="s">
        <v>2300</v>
      </c>
      <c r="C618" s="120" t="s">
        <v>2301</v>
      </c>
      <c r="D618" s="120" t="s">
        <v>2302</v>
      </c>
      <c r="E618" s="120" t="s">
        <v>2303</v>
      </c>
      <c r="F618" s="120" t="s">
        <v>2304</v>
      </c>
      <c r="G618" s="120" t="s">
        <v>143</v>
      </c>
      <c r="I618" s="121">
        <v>3.3</v>
      </c>
      <c r="M618" s="120" t="s">
        <v>528</v>
      </c>
      <c r="N618" s="120" t="s">
        <v>109</v>
      </c>
      <c r="O618" s="120">
        <v>100</v>
      </c>
      <c r="P618" s="120" t="s">
        <v>172</v>
      </c>
      <c r="Q618" s="120" t="s">
        <v>173</v>
      </c>
      <c r="R618" t="str">
        <f>IFERROR(VLOOKUP(S618,'[1]Effects Code'!$C:$D,2,FALSE), S618)</f>
        <v>Glucose-6-phosphatase</v>
      </c>
      <c r="S618" s="120" t="s">
        <v>1908</v>
      </c>
      <c r="T618" s="120">
        <v>30</v>
      </c>
      <c r="U618" s="120" t="s">
        <v>122</v>
      </c>
      <c r="V618" s="120" t="str">
        <f t="shared" si="9"/>
        <v>Heteropneustidae, 30</v>
      </c>
      <c r="W618" s="120" t="s">
        <v>526</v>
      </c>
      <c r="X618" s="120">
        <v>15520</v>
      </c>
      <c r="Y618" s="123">
        <v>1178480</v>
      </c>
      <c r="Z618" s="120">
        <v>1982</v>
      </c>
      <c r="AA618" s="120" t="s">
        <v>1881</v>
      </c>
      <c r="AB618" s="120" t="s">
        <v>2406</v>
      </c>
      <c r="AC618" s="120" t="s">
        <v>2407</v>
      </c>
      <c r="AD618" s="121">
        <v>3.3</v>
      </c>
      <c r="AE618" s="121"/>
      <c r="AF618" s="120" t="s">
        <v>528</v>
      </c>
      <c r="AI618" s="120">
        <v>352</v>
      </c>
      <c r="AM618" s="120" t="s">
        <v>110</v>
      </c>
      <c r="AN618" s="120" t="s">
        <v>2070</v>
      </c>
      <c r="AO618" s="120" t="s">
        <v>525</v>
      </c>
      <c r="AP618" s="120" t="s">
        <v>119</v>
      </c>
      <c r="AQ618" s="120" t="s">
        <v>526</v>
      </c>
      <c r="AR618" s="120">
        <v>333415</v>
      </c>
      <c r="AT618" s="120">
        <v>30</v>
      </c>
      <c r="AY618" s="120" t="s">
        <v>122</v>
      </c>
      <c r="BE618" s="120" t="s">
        <v>158</v>
      </c>
      <c r="BG618" s="120">
        <v>3.3</v>
      </c>
      <c r="BL618" s="120" t="s">
        <v>528</v>
      </c>
      <c r="BN618" s="120">
        <v>3.3</v>
      </c>
      <c r="BT618" s="121"/>
      <c r="BV618" s="121"/>
      <c r="CD618" s="121"/>
      <c r="CN618" s="120" t="s">
        <v>176</v>
      </c>
      <c r="CU618" s="120" t="s">
        <v>126</v>
      </c>
      <c r="CV618" s="120" t="s">
        <v>187</v>
      </c>
      <c r="CW618" s="120" t="s">
        <v>2430</v>
      </c>
    </row>
    <row r="619" spans="1:101" x14ac:dyDescent="0.3">
      <c r="A619" s="120" t="s">
        <v>1332</v>
      </c>
      <c r="B619" s="120" t="s">
        <v>2300</v>
      </c>
      <c r="C619" s="120" t="s">
        <v>2301</v>
      </c>
      <c r="D619" s="120" t="s">
        <v>2302</v>
      </c>
      <c r="E619" s="120" t="s">
        <v>2303</v>
      </c>
      <c r="F619" s="120" t="s">
        <v>2304</v>
      </c>
      <c r="G619" s="120" t="s">
        <v>157</v>
      </c>
      <c r="I619" s="121">
        <v>3.3</v>
      </c>
      <c r="M619" s="120" t="s">
        <v>528</v>
      </c>
      <c r="N619" s="120" t="s">
        <v>109</v>
      </c>
      <c r="O619" s="120">
        <v>100</v>
      </c>
      <c r="P619" s="120" t="s">
        <v>172</v>
      </c>
      <c r="Q619" s="120" t="s">
        <v>173</v>
      </c>
      <c r="R619" t="str">
        <f>IFERROR(VLOOKUP(S619,'[1]Effects Code'!$C:$D,2,FALSE), S619)</f>
        <v>Maltase</v>
      </c>
      <c r="S619" s="120" t="s">
        <v>1898</v>
      </c>
      <c r="T619" s="120">
        <v>30</v>
      </c>
      <c r="U619" s="120" t="s">
        <v>122</v>
      </c>
      <c r="V619" s="120" t="str">
        <f t="shared" si="9"/>
        <v>Heteropneustidae, 30</v>
      </c>
      <c r="W619" s="120" t="s">
        <v>526</v>
      </c>
      <c r="X619" s="120">
        <v>15520</v>
      </c>
      <c r="Y619" s="123">
        <v>1178489</v>
      </c>
      <c r="Z619" s="120">
        <v>1982</v>
      </c>
      <c r="AA619" s="120" t="s">
        <v>1881</v>
      </c>
      <c r="AB619" s="120" t="s">
        <v>2406</v>
      </c>
      <c r="AC619" s="120" t="s">
        <v>2407</v>
      </c>
      <c r="AD619" s="121">
        <v>3.3</v>
      </c>
      <c r="AE619" s="121"/>
      <c r="AF619" s="120" t="s">
        <v>528</v>
      </c>
      <c r="AI619" s="120">
        <v>352</v>
      </c>
      <c r="AM619" s="120" t="s">
        <v>110</v>
      </c>
      <c r="AN619" s="120" t="s">
        <v>2070</v>
      </c>
      <c r="AO619" s="120" t="s">
        <v>525</v>
      </c>
      <c r="AP619" s="120" t="s">
        <v>119</v>
      </c>
      <c r="AQ619" s="120" t="s">
        <v>526</v>
      </c>
      <c r="AR619" s="120">
        <v>333415</v>
      </c>
      <c r="AT619" s="120">
        <v>30</v>
      </c>
      <c r="AY619" s="120" t="s">
        <v>122</v>
      </c>
      <c r="BE619" s="120" t="s">
        <v>158</v>
      </c>
      <c r="BG619" s="120">
        <v>3.3</v>
      </c>
      <c r="BL619" s="120" t="s">
        <v>528</v>
      </c>
      <c r="BN619" s="120">
        <v>3.3</v>
      </c>
      <c r="BT619" s="121"/>
      <c r="BV619" s="121"/>
      <c r="CD619" s="121"/>
      <c r="CN619" s="120" t="s">
        <v>176</v>
      </c>
      <c r="CU619" s="120" t="s">
        <v>126</v>
      </c>
      <c r="CV619" s="120" t="s">
        <v>187</v>
      </c>
      <c r="CW619" s="120" t="s">
        <v>2431</v>
      </c>
    </row>
    <row r="620" spans="1:101" x14ac:dyDescent="0.3">
      <c r="A620" s="120" t="s">
        <v>1332</v>
      </c>
      <c r="B620" s="120" t="s">
        <v>2300</v>
      </c>
      <c r="C620" s="120" t="s">
        <v>2301</v>
      </c>
      <c r="D620" s="120" t="s">
        <v>2302</v>
      </c>
      <c r="E620" s="120" t="s">
        <v>2303</v>
      </c>
      <c r="F620" s="120" t="s">
        <v>2304</v>
      </c>
      <c r="G620" s="120" t="s">
        <v>143</v>
      </c>
      <c r="I620" s="121">
        <v>3.3</v>
      </c>
      <c r="M620" s="120" t="s">
        <v>528</v>
      </c>
      <c r="N620" s="120" t="s">
        <v>109</v>
      </c>
      <c r="O620" s="120">
        <v>100</v>
      </c>
      <c r="P620" s="120" t="s">
        <v>172</v>
      </c>
      <c r="Q620" s="120" t="s">
        <v>173</v>
      </c>
      <c r="R620" t="str">
        <f>IFERROR(VLOOKUP(S620,'[1]Effects Code'!$C:$D,2,FALSE), S620)</f>
        <v>Glucose-6-phosphatase</v>
      </c>
      <c r="S620" s="120" t="s">
        <v>1908</v>
      </c>
      <c r="T620" s="120">
        <v>15</v>
      </c>
      <c r="U620" s="120" t="s">
        <v>122</v>
      </c>
      <c r="V620" s="120" t="str">
        <f t="shared" si="9"/>
        <v>Heteropneustidae, 15</v>
      </c>
      <c r="W620" s="120" t="s">
        <v>526</v>
      </c>
      <c r="X620" s="120">
        <v>15520</v>
      </c>
      <c r="Y620" s="123">
        <v>1178458</v>
      </c>
      <c r="Z620" s="120">
        <v>1982</v>
      </c>
      <c r="AA620" s="120" t="s">
        <v>1881</v>
      </c>
      <c r="AB620" s="120" t="s">
        <v>2406</v>
      </c>
      <c r="AC620" s="120" t="s">
        <v>2407</v>
      </c>
      <c r="AD620" s="121">
        <v>3.3</v>
      </c>
      <c r="AE620" s="121"/>
      <c r="AF620" s="120" t="s">
        <v>528</v>
      </c>
      <c r="AI620" s="120">
        <v>352</v>
      </c>
      <c r="AM620" s="120" t="s">
        <v>110</v>
      </c>
      <c r="AN620" s="120" t="s">
        <v>2070</v>
      </c>
      <c r="AO620" s="120" t="s">
        <v>525</v>
      </c>
      <c r="AP620" s="120" t="s">
        <v>119</v>
      </c>
      <c r="AQ620" s="120" t="s">
        <v>526</v>
      </c>
      <c r="AR620" s="120">
        <v>333415</v>
      </c>
      <c r="AT620" s="120">
        <v>15</v>
      </c>
      <c r="AY620" s="120" t="s">
        <v>122</v>
      </c>
      <c r="BE620" s="120" t="s">
        <v>158</v>
      </c>
      <c r="BG620" s="120">
        <v>3.3</v>
      </c>
      <c r="BL620" s="120" t="s">
        <v>528</v>
      </c>
      <c r="BN620" s="120">
        <v>3.3</v>
      </c>
      <c r="BT620" s="121"/>
      <c r="BV620" s="121"/>
      <c r="CD620" s="121"/>
      <c r="CN620" s="120" t="s">
        <v>176</v>
      </c>
      <c r="CU620" s="120" t="s">
        <v>126</v>
      </c>
      <c r="CV620" s="120" t="s">
        <v>187</v>
      </c>
      <c r="CW620" s="120" t="s">
        <v>2432</v>
      </c>
    </row>
    <row r="621" spans="1:101" x14ac:dyDescent="0.3">
      <c r="A621" s="120" t="s">
        <v>1332</v>
      </c>
      <c r="B621" s="120" t="s">
        <v>2300</v>
      </c>
      <c r="C621" s="120" t="s">
        <v>2301</v>
      </c>
      <c r="D621" s="120" t="s">
        <v>2302</v>
      </c>
      <c r="E621" s="120" t="s">
        <v>2303</v>
      </c>
      <c r="F621" s="120" t="s">
        <v>2304</v>
      </c>
      <c r="G621" s="120" t="s">
        <v>143</v>
      </c>
      <c r="I621" s="121">
        <v>3.3</v>
      </c>
      <c r="M621" s="120" t="s">
        <v>528</v>
      </c>
      <c r="N621" s="120" t="s">
        <v>109</v>
      </c>
      <c r="O621" s="120">
        <v>100</v>
      </c>
      <c r="P621" s="120" t="s">
        <v>172</v>
      </c>
      <c r="Q621" s="120" t="s">
        <v>173</v>
      </c>
      <c r="R621" t="str">
        <f>IFERROR(VLOOKUP(S621,'[1]Effects Code'!$C:$D,2,FALSE), S621)</f>
        <v>Lipase</v>
      </c>
      <c r="S621" s="120" t="s">
        <v>1888</v>
      </c>
      <c r="T621" s="120">
        <v>15</v>
      </c>
      <c r="U621" s="120" t="s">
        <v>122</v>
      </c>
      <c r="V621" s="120" t="str">
        <f t="shared" si="9"/>
        <v>Heteropneustidae, 15</v>
      </c>
      <c r="W621" s="120" t="s">
        <v>526</v>
      </c>
      <c r="X621" s="120">
        <v>15520</v>
      </c>
      <c r="Y621" s="123">
        <v>1178462</v>
      </c>
      <c r="Z621" s="120">
        <v>1982</v>
      </c>
      <c r="AA621" s="120" t="s">
        <v>1881</v>
      </c>
      <c r="AB621" s="120" t="s">
        <v>2406</v>
      </c>
      <c r="AC621" s="120" t="s">
        <v>2407</v>
      </c>
      <c r="AD621" s="121">
        <v>3.3</v>
      </c>
      <c r="AE621" s="121"/>
      <c r="AF621" s="120" t="s">
        <v>528</v>
      </c>
      <c r="AI621" s="120">
        <v>352</v>
      </c>
      <c r="AM621" s="120" t="s">
        <v>110</v>
      </c>
      <c r="AN621" s="120" t="s">
        <v>2070</v>
      </c>
      <c r="AO621" s="120" t="s">
        <v>525</v>
      </c>
      <c r="AP621" s="120" t="s">
        <v>119</v>
      </c>
      <c r="AQ621" s="120" t="s">
        <v>526</v>
      </c>
      <c r="AR621" s="120">
        <v>333415</v>
      </c>
      <c r="AT621" s="120">
        <v>15</v>
      </c>
      <c r="AY621" s="120" t="s">
        <v>122</v>
      </c>
      <c r="BE621" s="120" t="s">
        <v>158</v>
      </c>
      <c r="BG621" s="120">
        <v>3.3</v>
      </c>
      <c r="BL621" s="120" t="s">
        <v>528</v>
      </c>
      <c r="BN621" s="120">
        <v>3.3</v>
      </c>
      <c r="BT621" s="121"/>
      <c r="BV621" s="121"/>
      <c r="CD621" s="121"/>
      <c r="CN621" s="120" t="s">
        <v>176</v>
      </c>
      <c r="CU621" s="120" t="s">
        <v>126</v>
      </c>
      <c r="CV621" s="120" t="s">
        <v>187</v>
      </c>
      <c r="CW621" s="120" t="s">
        <v>2433</v>
      </c>
    </row>
    <row r="622" spans="1:101" x14ac:dyDescent="0.3">
      <c r="A622" s="120" t="s">
        <v>1332</v>
      </c>
      <c r="B622" s="120" t="s">
        <v>2300</v>
      </c>
      <c r="C622" s="120" t="s">
        <v>2301</v>
      </c>
      <c r="D622" s="120" t="s">
        <v>2302</v>
      </c>
      <c r="E622" s="120" t="s">
        <v>2303</v>
      </c>
      <c r="F622" s="120" t="s">
        <v>2304</v>
      </c>
      <c r="G622" s="120" t="s">
        <v>143</v>
      </c>
      <c r="I622" s="121">
        <v>3.3</v>
      </c>
      <c r="M622" s="120" t="s">
        <v>528</v>
      </c>
      <c r="N622" s="120" t="s">
        <v>109</v>
      </c>
      <c r="O622" s="120">
        <v>100</v>
      </c>
      <c r="P622" s="120" t="s">
        <v>172</v>
      </c>
      <c r="Q622" s="120" t="s">
        <v>173</v>
      </c>
      <c r="R622" t="str">
        <f>IFERROR(VLOOKUP(S622,'[1]Effects Code'!$C:$D,2,FALSE), S622)</f>
        <v>Alkaline phosphatase</v>
      </c>
      <c r="S622" s="120" t="s">
        <v>1872</v>
      </c>
      <c r="T622" s="120">
        <v>15</v>
      </c>
      <c r="U622" s="120" t="s">
        <v>122</v>
      </c>
      <c r="V622" s="120" t="str">
        <f t="shared" si="9"/>
        <v>Heteropneustidae, 15</v>
      </c>
      <c r="W622" s="120" t="s">
        <v>526</v>
      </c>
      <c r="X622" s="120">
        <v>15520</v>
      </c>
      <c r="Y622" s="123">
        <v>1178463</v>
      </c>
      <c r="Z622" s="120">
        <v>1982</v>
      </c>
      <c r="AA622" s="120" t="s">
        <v>1881</v>
      </c>
      <c r="AB622" s="120" t="s">
        <v>2406</v>
      </c>
      <c r="AC622" s="120" t="s">
        <v>2407</v>
      </c>
      <c r="AD622" s="121">
        <v>3.3</v>
      </c>
      <c r="AE622" s="121"/>
      <c r="AF622" s="120" t="s">
        <v>528</v>
      </c>
      <c r="AI622" s="120">
        <v>352</v>
      </c>
      <c r="AM622" s="120" t="s">
        <v>110</v>
      </c>
      <c r="AN622" s="120" t="s">
        <v>2070</v>
      </c>
      <c r="AO622" s="120" t="s">
        <v>525</v>
      </c>
      <c r="AP622" s="120" t="s">
        <v>119</v>
      </c>
      <c r="AQ622" s="120" t="s">
        <v>526</v>
      </c>
      <c r="AR622" s="120">
        <v>333415</v>
      </c>
      <c r="AT622" s="120">
        <v>15</v>
      </c>
      <c r="AY622" s="120" t="s">
        <v>122</v>
      </c>
      <c r="BE622" s="120" t="s">
        <v>158</v>
      </c>
      <c r="BG622" s="120">
        <v>3.3</v>
      </c>
      <c r="BL622" s="120" t="s">
        <v>528</v>
      </c>
      <c r="BN622" s="120">
        <v>3.3</v>
      </c>
      <c r="BT622" s="121"/>
      <c r="BV622" s="121"/>
      <c r="CD622" s="121"/>
      <c r="CN622" s="120" t="s">
        <v>176</v>
      </c>
      <c r="CU622" s="120" t="s">
        <v>126</v>
      </c>
      <c r="CV622" s="120" t="s">
        <v>187</v>
      </c>
      <c r="CW622" s="120" t="s">
        <v>2434</v>
      </c>
    </row>
    <row r="623" spans="1:101" x14ac:dyDescent="0.3">
      <c r="A623" s="120" t="s">
        <v>1332</v>
      </c>
      <c r="B623" s="120" t="s">
        <v>2300</v>
      </c>
      <c r="C623" s="120" t="s">
        <v>2301</v>
      </c>
      <c r="D623" s="120" t="s">
        <v>2302</v>
      </c>
      <c r="E623" s="120" t="s">
        <v>2303</v>
      </c>
      <c r="F623" s="120" t="s">
        <v>2304</v>
      </c>
      <c r="G623" s="120" t="s">
        <v>143</v>
      </c>
      <c r="I623" s="121">
        <v>3.3</v>
      </c>
      <c r="M623" s="120" t="s">
        <v>528</v>
      </c>
      <c r="N623" s="120" t="s">
        <v>109</v>
      </c>
      <c r="O623" s="120">
        <v>100</v>
      </c>
      <c r="P623" s="120" t="s">
        <v>172</v>
      </c>
      <c r="Q623" s="120" t="s">
        <v>173</v>
      </c>
      <c r="R623" t="str">
        <f>IFERROR(VLOOKUP(S623,'[1]Effects Code'!$C:$D,2,FALSE), S623)</f>
        <v>Lipase</v>
      </c>
      <c r="S623" s="120" t="s">
        <v>1888</v>
      </c>
      <c r="T623" s="120">
        <v>15</v>
      </c>
      <c r="U623" s="120" t="s">
        <v>122</v>
      </c>
      <c r="V623" s="120" t="str">
        <f t="shared" si="9"/>
        <v>Heteropneustidae, 15</v>
      </c>
      <c r="W623" s="120" t="s">
        <v>526</v>
      </c>
      <c r="X623" s="120">
        <v>15520</v>
      </c>
      <c r="Y623" s="123">
        <v>1178477</v>
      </c>
      <c r="Z623" s="120">
        <v>1982</v>
      </c>
      <c r="AA623" s="120" t="s">
        <v>1881</v>
      </c>
      <c r="AB623" s="120" t="s">
        <v>2406</v>
      </c>
      <c r="AC623" s="120" t="s">
        <v>2407</v>
      </c>
      <c r="AD623" s="121">
        <v>3.3</v>
      </c>
      <c r="AE623" s="121"/>
      <c r="AF623" s="120" t="s">
        <v>528</v>
      </c>
      <c r="AI623" s="120">
        <v>352</v>
      </c>
      <c r="AM623" s="120" t="s">
        <v>110</v>
      </c>
      <c r="AN623" s="120" t="s">
        <v>2070</v>
      </c>
      <c r="AO623" s="120" t="s">
        <v>525</v>
      </c>
      <c r="AP623" s="120" t="s">
        <v>119</v>
      </c>
      <c r="AQ623" s="120" t="s">
        <v>526</v>
      </c>
      <c r="AR623" s="120">
        <v>333415</v>
      </c>
      <c r="AT623" s="120">
        <v>15</v>
      </c>
      <c r="AY623" s="120" t="s">
        <v>122</v>
      </c>
      <c r="BE623" s="120" t="s">
        <v>158</v>
      </c>
      <c r="BG623" s="120">
        <v>3.3</v>
      </c>
      <c r="BL623" s="120" t="s">
        <v>528</v>
      </c>
      <c r="BN623" s="120">
        <v>3.3</v>
      </c>
      <c r="BT623" s="121"/>
      <c r="BV623" s="121"/>
      <c r="CD623" s="121"/>
      <c r="CN623" s="120" t="s">
        <v>176</v>
      </c>
      <c r="CU623" s="120" t="s">
        <v>126</v>
      </c>
      <c r="CV623" s="120" t="s">
        <v>187</v>
      </c>
      <c r="CW623" s="120" t="s">
        <v>2435</v>
      </c>
    </row>
    <row r="624" spans="1:101" x14ac:dyDescent="0.3">
      <c r="A624" s="120" t="s">
        <v>1332</v>
      </c>
      <c r="B624" s="120" t="s">
        <v>2300</v>
      </c>
      <c r="C624" s="120" t="s">
        <v>2301</v>
      </c>
      <c r="D624" s="120" t="s">
        <v>2302</v>
      </c>
      <c r="E624" s="120" t="s">
        <v>2303</v>
      </c>
      <c r="F624" s="120" t="s">
        <v>2304</v>
      </c>
      <c r="G624" s="120" t="s">
        <v>143</v>
      </c>
      <c r="I624" s="121">
        <v>3.3</v>
      </c>
      <c r="M624" s="120" t="s">
        <v>528</v>
      </c>
      <c r="N624" s="120" t="s">
        <v>109</v>
      </c>
      <c r="O624" s="120">
        <v>100</v>
      </c>
      <c r="P624" s="120" t="s">
        <v>172</v>
      </c>
      <c r="Q624" s="120" t="s">
        <v>173</v>
      </c>
      <c r="R624" t="str">
        <f>IFERROR(VLOOKUP(S624,'[1]Effects Code'!$C:$D,2,FALSE), S624)</f>
        <v>Lactase</v>
      </c>
      <c r="S624" s="120" t="s">
        <v>1893</v>
      </c>
      <c r="T624" s="120">
        <v>30</v>
      </c>
      <c r="U624" s="120" t="s">
        <v>122</v>
      </c>
      <c r="V624" s="120" t="str">
        <f t="shared" si="9"/>
        <v>Heteropneustidae, 30</v>
      </c>
      <c r="W624" s="120" t="s">
        <v>526</v>
      </c>
      <c r="X624" s="120">
        <v>15520</v>
      </c>
      <c r="Y624" s="123">
        <v>1178483</v>
      </c>
      <c r="Z624" s="120">
        <v>1982</v>
      </c>
      <c r="AA624" s="120" t="s">
        <v>1881</v>
      </c>
      <c r="AB624" s="120" t="s">
        <v>2406</v>
      </c>
      <c r="AC624" s="120" t="s">
        <v>2407</v>
      </c>
      <c r="AD624" s="121">
        <v>3.3</v>
      </c>
      <c r="AE624" s="121"/>
      <c r="AF624" s="120" t="s">
        <v>528</v>
      </c>
      <c r="AI624" s="120">
        <v>352</v>
      </c>
      <c r="AM624" s="120" t="s">
        <v>110</v>
      </c>
      <c r="AN624" s="120" t="s">
        <v>2070</v>
      </c>
      <c r="AO624" s="120" t="s">
        <v>525</v>
      </c>
      <c r="AP624" s="120" t="s">
        <v>119</v>
      </c>
      <c r="AQ624" s="120" t="s">
        <v>526</v>
      </c>
      <c r="AR624" s="120">
        <v>333415</v>
      </c>
      <c r="AT624" s="120">
        <v>30</v>
      </c>
      <c r="AY624" s="120" t="s">
        <v>122</v>
      </c>
      <c r="BE624" s="120" t="s">
        <v>158</v>
      </c>
      <c r="BG624" s="120">
        <v>3.3</v>
      </c>
      <c r="BL624" s="120" t="s">
        <v>528</v>
      </c>
      <c r="BN624" s="120">
        <v>3.3</v>
      </c>
      <c r="BT624" s="121"/>
      <c r="BV624" s="121"/>
      <c r="CD624" s="121"/>
      <c r="CN624" s="120" t="s">
        <v>176</v>
      </c>
      <c r="CU624" s="120" t="s">
        <v>126</v>
      </c>
      <c r="CV624" s="120" t="s">
        <v>187</v>
      </c>
      <c r="CW624" s="120" t="s">
        <v>2436</v>
      </c>
    </row>
    <row r="625" spans="1:101" x14ac:dyDescent="0.3">
      <c r="A625" s="120" t="s">
        <v>1332</v>
      </c>
      <c r="B625" s="120" t="s">
        <v>2300</v>
      </c>
      <c r="C625" s="120" t="s">
        <v>2301</v>
      </c>
      <c r="D625" s="120" t="s">
        <v>2302</v>
      </c>
      <c r="E625" s="120" t="s">
        <v>2303</v>
      </c>
      <c r="F625" s="120" t="s">
        <v>2304</v>
      </c>
      <c r="G625" s="120" t="s">
        <v>143</v>
      </c>
      <c r="I625" s="121">
        <v>3.3</v>
      </c>
      <c r="M625" s="120" t="s">
        <v>528</v>
      </c>
      <c r="N625" s="120" t="s">
        <v>109</v>
      </c>
      <c r="O625" s="120">
        <v>100</v>
      </c>
      <c r="P625" s="120" t="s">
        <v>172</v>
      </c>
      <c r="Q625" s="120" t="s">
        <v>173</v>
      </c>
      <c r="R625" t="str">
        <f>IFERROR(VLOOKUP(S625,'[1]Effects Code'!$C:$D,2,FALSE), S625)</f>
        <v>Maltase</v>
      </c>
      <c r="S625" s="120" t="s">
        <v>1898</v>
      </c>
      <c r="T625" s="120">
        <v>30</v>
      </c>
      <c r="U625" s="120" t="s">
        <v>122</v>
      </c>
      <c r="V625" s="120" t="str">
        <f t="shared" si="9"/>
        <v>Heteropneustidae, 30</v>
      </c>
      <c r="W625" s="120" t="s">
        <v>526</v>
      </c>
      <c r="X625" s="120">
        <v>15520</v>
      </c>
      <c r="Y625" s="123">
        <v>1178497</v>
      </c>
      <c r="Z625" s="120">
        <v>1982</v>
      </c>
      <c r="AA625" s="120" t="s">
        <v>1881</v>
      </c>
      <c r="AB625" s="120" t="s">
        <v>2406</v>
      </c>
      <c r="AC625" s="120" t="s">
        <v>2407</v>
      </c>
      <c r="AD625" s="121">
        <v>3.3</v>
      </c>
      <c r="AE625" s="121"/>
      <c r="AF625" s="120" t="s">
        <v>528</v>
      </c>
      <c r="AI625" s="120">
        <v>352</v>
      </c>
      <c r="AM625" s="120" t="s">
        <v>110</v>
      </c>
      <c r="AN625" s="120" t="s">
        <v>2070</v>
      </c>
      <c r="AO625" s="120" t="s">
        <v>525</v>
      </c>
      <c r="AP625" s="120" t="s">
        <v>119</v>
      </c>
      <c r="AQ625" s="120" t="s">
        <v>526</v>
      </c>
      <c r="AR625" s="120">
        <v>333415</v>
      </c>
      <c r="AT625" s="120">
        <v>30</v>
      </c>
      <c r="AY625" s="120" t="s">
        <v>122</v>
      </c>
      <c r="BE625" s="120" t="s">
        <v>158</v>
      </c>
      <c r="BG625" s="120">
        <v>3.3</v>
      </c>
      <c r="BL625" s="120" t="s">
        <v>528</v>
      </c>
      <c r="BN625" s="120">
        <v>3.3</v>
      </c>
      <c r="BT625" s="121"/>
      <c r="BV625" s="121"/>
      <c r="CD625" s="121"/>
      <c r="CN625" s="120" t="s">
        <v>176</v>
      </c>
      <c r="CU625" s="120" t="s">
        <v>126</v>
      </c>
      <c r="CV625" s="120" t="s">
        <v>187</v>
      </c>
      <c r="CW625" s="120" t="s">
        <v>2437</v>
      </c>
    </row>
    <row r="626" spans="1:101" x14ac:dyDescent="0.3">
      <c r="A626" s="120" t="s">
        <v>1332</v>
      </c>
      <c r="B626" s="120" t="s">
        <v>2300</v>
      </c>
      <c r="C626" s="120" t="s">
        <v>2301</v>
      </c>
      <c r="D626" s="120" t="s">
        <v>2302</v>
      </c>
      <c r="E626" s="120" t="s">
        <v>2303</v>
      </c>
      <c r="F626" s="120" t="s">
        <v>2304</v>
      </c>
      <c r="G626" s="120" t="s">
        <v>143</v>
      </c>
      <c r="I626" s="121">
        <v>3.3</v>
      </c>
      <c r="M626" s="120" t="s">
        <v>528</v>
      </c>
      <c r="N626" s="120" t="s">
        <v>109</v>
      </c>
      <c r="O626" s="120">
        <v>100</v>
      </c>
      <c r="P626" s="120" t="s">
        <v>172</v>
      </c>
      <c r="Q626" s="120" t="s">
        <v>173</v>
      </c>
      <c r="R626" t="str">
        <f>IFERROR(VLOOKUP(S626,'[1]Effects Code'!$C:$D,2,FALSE), S626)</f>
        <v>Alpha-amylase</v>
      </c>
      <c r="S626" s="120" t="s">
        <v>2417</v>
      </c>
      <c r="T626" s="120">
        <v>15</v>
      </c>
      <c r="U626" s="120" t="s">
        <v>122</v>
      </c>
      <c r="V626" s="120" t="str">
        <f t="shared" si="9"/>
        <v>Heteropneustidae, 15</v>
      </c>
      <c r="W626" s="120" t="s">
        <v>526</v>
      </c>
      <c r="X626" s="120">
        <v>15520</v>
      </c>
      <c r="Y626" s="123">
        <v>1178459</v>
      </c>
      <c r="Z626" s="120">
        <v>1982</v>
      </c>
      <c r="AA626" s="120" t="s">
        <v>1881</v>
      </c>
      <c r="AB626" s="120" t="s">
        <v>2406</v>
      </c>
      <c r="AC626" s="120" t="s">
        <v>2407</v>
      </c>
      <c r="AD626" s="121">
        <v>3.3</v>
      </c>
      <c r="AE626" s="121"/>
      <c r="AF626" s="120" t="s">
        <v>528</v>
      </c>
      <c r="AI626" s="120">
        <v>352</v>
      </c>
      <c r="AM626" s="120" t="s">
        <v>110</v>
      </c>
      <c r="AN626" s="120" t="s">
        <v>2070</v>
      </c>
      <c r="AO626" s="120" t="s">
        <v>525</v>
      </c>
      <c r="AP626" s="120" t="s">
        <v>119</v>
      </c>
      <c r="AQ626" s="120" t="s">
        <v>526</v>
      </c>
      <c r="AR626" s="120">
        <v>333415</v>
      </c>
      <c r="AT626" s="120">
        <v>15</v>
      </c>
      <c r="AY626" s="120" t="s">
        <v>122</v>
      </c>
      <c r="BE626" s="120" t="s">
        <v>158</v>
      </c>
      <c r="BG626" s="120">
        <v>3.3</v>
      </c>
      <c r="BL626" s="120" t="s">
        <v>528</v>
      </c>
      <c r="BN626" s="120">
        <v>3.3</v>
      </c>
      <c r="BT626" s="121"/>
      <c r="BV626" s="121"/>
      <c r="CD626" s="121"/>
      <c r="CN626" s="120" t="s">
        <v>176</v>
      </c>
      <c r="CU626" s="120" t="s">
        <v>126</v>
      </c>
      <c r="CV626" s="120" t="s">
        <v>187</v>
      </c>
      <c r="CW626" s="120" t="s">
        <v>2438</v>
      </c>
    </row>
    <row r="627" spans="1:101" x14ac:dyDescent="0.3">
      <c r="A627" s="120" t="s">
        <v>1332</v>
      </c>
      <c r="B627" s="120" t="s">
        <v>2300</v>
      </c>
      <c r="C627" s="120" t="s">
        <v>2301</v>
      </c>
      <c r="D627" s="120" t="s">
        <v>2302</v>
      </c>
      <c r="E627" s="120" t="s">
        <v>2303</v>
      </c>
      <c r="F627" s="120" t="s">
        <v>2304</v>
      </c>
      <c r="G627" s="120" t="s">
        <v>143</v>
      </c>
      <c r="I627" s="121">
        <v>3.3</v>
      </c>
      <c r="M627" s="120" t="s">
        <v>528</v>
      </c>
      <c r="N627" s="120" t="s">
        <v>109</v>
      </c>
      <c r="O627" s="120">
        <v>100</v>
      </c>
      <c r="P627" s="120" t="s">
        <v>172</v>
      </c>
      <c r="Q627" s="120" t="s">
        <v>173</v>
      </c>
      <c r="R627" t="str">
        <f>IFERROR(VLOOKUP(S627,'[1]Effects Code'!$C:$D,2,FALSE), S627)</f>
        <v>Lactase</v>
      </c>
      <c r="S627" s="120" t="s">
        <v>1893</v>
      </c>
      <c r="T627" s="120">
        <v>15</v>
      </c>
      <c r="U627" s="120" t="s">
        <v>122</v>
      </c>
      <c r="V627" s="120" t="str">
        <f t="shared" si="9"/>
        <v>Heteropneustidae, 15</v>
      </c>
      <c r="W627" s="120" t="s">
        <v>526</v>
      </c>
      <c r="X627" s="120">
        <v>15520</v>
      </c>
      <c r="Y627" s="123">
        <v>1178476</v>
      </c>
      <c r="Z627" s="120">
        <v>1982</v>
      </c>
      <c r="AA627" s="120" t="s">
        <v>1881</v>
      </c>
      <c r="AB627" s="120" t="s">
        <v>2406</v>
      </c>
      <c r="AC627" s="120" t="s">
        <v>2407</v>
      </c>
      <c r="AD627" s="121">
        <v>3.3</v>
      </c>
      <c r="AE627" s="121"/>
      <c r="AF627" s="120" t="s">
        <v>528</v>
      </c>
      <c r="AI627" s="120">
        <v>352</v>
      </c>
      <c r="AM627" s="120" t="s">
        <v>110</v>
      </c>
      <c r="AN627" s="120" t="s">
        <v>2070</v>
      </c>
      <c r="AO627" s="120" t="s">
        <v>525</v>
      </c>
      <c r="AP627" s="120" t="s">
        <v>119</v>
      </c>
      <c r="AQ627" s="120" t="s">
        <v>526</v>
      </c>
      <c r="AR627" s="120">
        <v>333415</v>
      </c>
      <c r="AT627" s="120">
        <v>15</v>
      </c>
      <c r="AY627" s="120" t="s">
        <v>122</v>
      </c>
      <c r="BE627" s="120" t="s">
        <v>158</v>
      </c>
      <c r="BG627" s="120">
        <v>3.3</v>
      </c>
      <c r="BL627" s="120" t="s">
        <v>528</v>
      </c>
      <c r="BN627" s="120">
        <v>3.3</v>
      </c>
      <c r="BT627" s="121"/>
      <c r="BV627" s="121"/>
      <c r="CD627" s="121"/>
      <c r="CN627" s="120" t="s">
        <v>176</v>
      </c>
      <c r="CU627" s="120" t="s">
        <v>126</v>
      </c>
      <c r="CV627" s="120" t="s">
        <v>187</v>
      </c>
      <c r="CW627" s="120" t="s">
        <v>2439</v>
      </c>
    </row>
    <row r="628" spans="1:101" x14ac:dyDescent="0.3">
      <c r="A628" s="120" t="s">
        <v>1332</v>
      </c>
      <c r="B628" s="120" t="s">
        <v>2300</v>
      </c>
      <c r="C628" s="120" t="s">
        <v>2301</v>
      </c>
      <c r="D628" s="120" t="s">
        <v>2302</v>
      </c>
      <c r="E628" s="120" t="s">
        <v>2303</v>
      </c>
      <c r="F628" s="120" t="s">
        <v>2304</v>
      </c>
      <c r="G628" s="120" t="s">
        <v>143</v>
      </c>
      <c r="I628" s="121">
        <v>3.3</v>
      </c>
      <c r="M628" s="120" t="s">
        <v>528</v>
      </c>
      <c r="N628" s="120" t="s">
        <v>109</v>
      </c>
      <c r="O628" s="120">
        <v>100</v>
      </c>
      <c r="P628" s="120" t="s">
        <v>172</v>
      </c>
      <c r="Q628" s="120" t="s">
        <v>173</v>
      </c>
      <c r="R628" t="str">
        <f>IFERROR(VLOOKUP(S628,'[1]Effects Code'!$C:$D,2,FALSE), S628)</f>
        <v>Glucose-6-phosphatase</v>
      </c>
      <c r="S628" s="120" t="s">
        <v>1908</v>
      </c>
      <c r="T628" s="120">
        <v>30</v>
      </c>
      <c r="U628" s="120" t="s">
        <v>122</v>
      </c>
      <c r="V628" s="120" t="str">
        <f t="shared" si="9"/>
        <v>Heteropneustidae, 30</v>
      </c>
      <c r="W628" s="120" t="s">
        <v>526</v>
      </c>
      <c r="X628" s="120">
        <v>15520</v>
      </c>
      <c r="Y628" s="123">
        <v>1178487</v>
      </c>
      <c r="Z628" s="120">
        <v>1982</v>
      </c>
      <c r="AA628" s="120" t="s">
        <v>1881</v>
      </c>
      <c r="AB628" s="120" t="s">
        <v>2406</v>
      </c>
      <c r="AC628" s="120" t="s">
        <v>2407</v>
      </c>
      <c r="AD628" s="121">
        <v>3.3</v>
      </c>
      <c r="AE628" s="121"/>
      <c r="AF628" s="120" t="s">
        <v>528</v>
      </c>
      <c r="AI628" s="120">
        <v>352</v>
      </c>
      <c r="AM628" s="120" t="s">
        <v>110</v>
      </c>
      <c r="AN628" s="120" t="s">
        <v>2070</v>
      </c>
      <c r="AO628" s="120" t="s">
        <v>525</v>
      </c>
      <c r="AP628" s="120" t="s">
        <v>119</v>
      </c>
      <c r="AQ628" s="120" t="s">
        <v>526</v>
      </c>
      <c r="AR628" s="120">
        <v>333415</v>
      </c>
      <c r="AT628" s="120">
        <v>30</v>
      </c>
      <c r="AY628" s="120" t="s">
        <v>122</v>
      </c>
      <c r="BE628" s="120" t="s">
        <v>158</v>
      </c>
      <c r="BG628" s="120">
        <v>3.3</v>
      </c>
      <c r="BL628" s="120" t="s">
        <v>528</v>
      </c>
      <c r="BN628" s="120">
        <v>3.3</v>
      </c>
      <c r="BT628" s="121"/>
      <c r="BV628" s="121"/>
      <c r="CD628" s="121"/>
      <c r="CN628" s="120" t="s">
        <v>176</v>
      </c>
      <c r="CU628" s="120" t="s">
        <v>126</v>
      </c>
      <c r="CV628" s="120" t="s">
        <v>187</v>
      </c>
      <c r="CW628" s="120" t="s">
        <v>2440</v>
      </c>
    </row>
    <row r="629" spans="1:101" x14ac:dyDescent="0.3">
      <c r="A629" s="120" t="s">
        <v>1332</v>
      </c>
      <c r="B629" s="120" t="s">
        <v>2300</v>
      </c>
      <c r="C629" s="120" t="s">
        <v>2301</v>
      </c>
      <c r="D629" s="120" t="s">
        <v>2302</v>
      </c>
      <c r="E629" s="120" t="s">
        <v>2303</v>
      </c>
      <c r="F629" s="120" t="s">
        <v>2304</v>
      </c>
      <c r="G629" s="120" t="s">
        <v>143</v>
      </c>
      <c r="I629" s="121">
        <v>3.3</v>
      </c>
      <c r="M629" s="120" t="s">
        <v>528</v>
      </c>
      <c r="N629" s="120" t="s">
        <v>109</v>
      </c>
      <c r="O629" s="120">
        <v>100</v>
      </c>
      <c r="P629" s="120" t="s">
        <v>172</v>
      </c>
      <c r="Q629" s="120" t="s">
        <v>173</v>
      </c>
      <c r="R629" t="str">
        <f>IFERROR(VLOOKUP(S629,'[1]Effects Code'!$C:$D,2,FALSE), S629)</f>
        <v>Acid phosphatase</v>
      </c>
      <c r="S629" s="120" t="s">
        <v>1913</v>
      </c>
      <c r="T629" s="120">
        <v>30</v>
      </c>
      <c r="U629" s="120" t="s">
        <v>122</v>
      </c>
      <c r="V629" s="120" t="str">
        <f t="shared" si="9"/>
        <v>Heteropneustidae, 30</v>
      </c>
      <c r="W629" s="120" t="s">
        <v>526</v>
      </c>
      <c r="X629" s="120">
        <v>15520</v>
      </c>
      <c r="Y629" s="123">
        <v>1178494</v>
      </c>
      <c r="Z629" s="120">
        <v>1982</v>
      </c>
      <c r="AA629" s="120" t="s">
        <v>1881</v>
      </c>
      <c r="AB629" s="120" t="s">
        <v>2406</v>
      </c>
      <c r="AC629" s="120" t="s">
        <v>2407</v>
      </c>
      <c r="AD629" s="121">
        <v>3.3</v>
      </c>
      <c r="AE629" s="121"/>
      <c r="AF629" s="120" t="s">
        <v>528</v>
      </c>
      <c r="AI629" s="120">
        <v>352</v>
      </c>
      <c r="AM629" s="120" t="s">
        <v>110</v>
      </c>
      <c r="AN629" s="120" t="s">
        <v>2070</v>
      </c>
      <c r="AO629" s="120" t="s">
        <v>525</v>
      </c>
      <c r="AP629" s="120" t="s">
        <v>119</v>
      </c>
      <c r="AQ629" s="120" t="s">
        <v>526</v>
      </c>
      <c r="AR629" s="120">
        <v>333415</v>
      </c>
      <c r="AT629" s="120">
        <v>30</v>
      </c>
      <c r="AY629" s="120" t="s">
        <v>122</v>
      </c>
      <c r="BE629" s="120" t="s">
        <v>158</v>
      </c>
      <c r="BG629" s="120">
        <v>3.3</v>
      </c>
      <c r="BL629" s="120" t="s">
        <v>528</v>
      </c>
      <c r="BN629" s="120">
        <v>3.3</v>
      </c>
      <c r="BT629" s="121"/>
      <c r="BV629" s="121"/>
      <c r="CD629" s="121"/>
      <c r="CN629" s="120" t="s">
        <v>176</v>
      </c>
      <c r="CU629" s="120" t="s">
        <v>126</v>
      </c>
      <c r="CV629" s="120" t="s">
        <v>187</v>
      </c>
      <c r="CW629" s="120" t="s">
        <v>2441</v>
      </c>
    </row>
    <row r="630" spans="1:101" x14ac:dyDescent="0.3">
      <c r="A630" s="120" t="s">
        <v>1332</v>
      </c>
      <c r="B630" s="120" t="s">
        <v>2300</v>
      </c>
      <c r="C630" s="120" t="s">
        <v>2301</v>
      </c>
      <c r="D630" s="120" t="s">
        <v>2302</v>
      </c>
      <c r="E630" s="120" t="s">
        <v>2303</v>
      </c>
      <c r="F630" s="120" t="s">
        <v>2304</v>
      </c>
      <c r="G630" s="120" t="s">
        <v>143</v>
      </c>
      <c r="I630" s="121">
        <v>3.3</v>
      </c>
      <c r="M630" s="120" t="s">
        <v>528</v>
      </c>
      <c r="N630" s="120" t="s">
        <v>109</v>
      </c>
      <c r="O630" s="120">
        <v>100</v>
      </c>
      <c r="P630" s="120" t="s">
        <v>172</v>
      </c>
      <c r="Q630" s="120" t="s">
        <v>173</v>
      </c>
      <c r="R630" t="str">
        <f>IFERROR(VLOOKUP(S630,'[1]Effects Code'!$C:$D,2,FALSE), S630)</f>
        <v>Acid phosphatase</v>
      </c>
      <c r="S630" s="120" t="s">
        <v>1913</v>
      </c>
      <c r="T630" s="120">
        <v>15</v>
      </c>
      <c r="U630" s="120" t="s">
        <v>122</v>
      </c>
      <c r="V630" s="120" t="str">
        <f t="shared" si="9"/>
        <v>Heteropneustidae, 15</v>
      </c>
      <c r="W630" s="120" t="s">
        <v>526</v>
      </c>
      <c r="X630" s="120">
        <v>15520</v>
      </c>
      <c r="Y630" s="123">
        <v>1178457</v>
      </c>
      <c r="Z630" s="120">
        <v>1982</v>
      </c>
      <c r="AA630" s="120" t="s">
        <v>1881</v>
      </c>
      <c r="AB630" s="120" t="s">
        <v>2406</v>
      </c>
      <c r="AC630" s="120" t="s">
        <v>2407</v>
      </c>
      <c r="AD630" s="121">
        <v>3.3</v>
      </c>
      <c r="AE630" s="121"/>
      <c r="AF630" s="120" t="s">
        <v>528</v>
      </c>
      <c r="AI630" s="120">
        <v>352</v>
      </c>
      <c r="AM630" s="120" t="s">
        <v>110</v>
      </c>
      <c r="AN630" s="120" t="s">
        <v>2070</v>
      </c>
      <c r="AO630" s="120" t="s">
        <v>525</v>
      </c>
      <c r="AP630" s="120" t="s">
        <v>119</v>
      </c>
      <c r="AQ630" s="120" t="s">
        <v>526</v>
      </c>
      <c r="AR630" s="120">
        <v>333415</v>
      </c>
      <c r="AT630" s="120">
        <v>15</v>
      </c>
      <c r="AY630" s="120" t="s">
        <v>122</v>
      </c>
      <c r="BE630" s="120" t="s">
        <v>158</v>
      </c>
      <c r="BG630" s="120">
        <v>3.3</v>
      </c>
      <c r="BL630" s="120" t="s">
        <v>528</v>
      </c>
      <c r="BN630" s="120">
        <v>3.3</v>
      </c>
      <c r="BT630" s="121"/>
      <c r="BV630" s="121"/>
      <c r="CD630" s="121"/>
      <c r="CN630" s="120" t="s">
        <v>176</v>
      </c>
      <c r="CU630" s="120" t="s">
        <v>126</v>
      </c>
      <c r="CV630" s="120" t="s">
        <v>187</v>
      </c>
      <c r="CW630" s="120" t="s">
        <v>2442</v>
      </c>
    </row>
    <row r="631" spans="1:101" x14ac:dyDescent="0.3">
      <c r="A631" s="120" t="s">
        <v>1332</v>
      </c>
      <c r="B631" s="120" t="s">
        <v>2300</v>
      </c>
      <c r="C631" s="120" t="s">
        <v>2301</v>
      </c>
      <c r="D631" s="120" t="s">
        <v>2302</v>
      </c>
      <c r="E631" s="120" t="s">
        <v>2303</v>
      </c>
      <c r="F631" s="120" t="s">
        <v>2304</v>
      </c>
      <c r="G631" s="120" t="s">
        <v>157</v>
      </c>
      <c r="I631" s="121">
        <v>3.3</v>
      </c>
      <c r="M631" s="120" t="s">
        <v>528</v>
      </c>
      <c r="N631" s="120" t="s">
        <v>109</v>
      </c>
      <c r="O631" s="120">
        <v>100</v>
      </c>
      <c r="P631" s="120" t="s">
        <v>172</v>
      </c>
      <c r="Q631" s="120" t="s">
        <v>173</v>
      </c>
      <c r="R631" t="str">
        <f>IFERROR(VLOOKUP(S631,'[1]Effects Code'!$C:$D,2,FALSE), S631)</f>
        <v>Alkaline phosphatase</v>
      </c>
      <c r="S631" s="120" t="s">
        <v>1872</v>
      </c>
      <c r="T631" s="120">
        <v>15</v>
      </c>
      <c r="U631" s="120" t="s">
        <v>122</v>
      </c>
      <c r="V631" s="120" t="str">
        <f t="shared" si="9"/>
        <v>Heteropneustidae, 15</v>
      </c>
      <c r="W631" s="120" t="s">
        <v>526</v>
      </c>
      <c r="X631" s="120">
        <v>15520</v>
      </c>
      <c r="Y631" s="123">
        <v>1178471</v>
      </c>
      <c r="Z631" s="120">
        <v>1982</v>
      </c>
      <c r="AA631" s="120" t="s">
        <v>1881</v>
      </c>
      <c r="AB631" s="120" t="s">
        <v>2406</v>
      </c>
      <c r="AC631" s="120" t="s">
        <v>2407</v>
      </c>
      <c r="AD631" s="121">
        <v>3.3</v>
      </c>
      <c r="AE631" s="121"/>
      <c r="AF631" s="120" t="s">
        <v>528</v>
      </c>
      <c r="AI631" s="120">
        <v>352</v>
      </c>
      <c r="AM631" s="120" t="s">
        <v>110</v>
      </c>
      <c r="AN631" s="120" t="s">
        <v>2070</v>
      </c>
      <c r="AO631" s="120" t="s">
        <v>525</v>
      </c>
      <c r="AP631" s="120" t="s">
        <v>119</v>
      </c>
      <c r="AQ631" s="120" t="s">
        <v>526</v>
      </c>
      <c r="AR631" s="120">
        <v>333415</v>
      </c>
      <c r="AT631" s="120">
        <v>15</v>
      </c>
      <c r="AY631" s="120" t="s">
        <v>122</v>
      </c>
      <c r="BE631" s="120" t="s">
        <v>158</v>
      </c>
      <c r="BG631" s="120">
        <v>3.3</v>
      </c>
      <c r="BL631" s="120" t="s">
        <v>528</v>
      </c>
      <c r="BN631" s="120">
        <v>3.3</v>
      </c>
      <c r="BT631" s="121"/>
      <c r="BV631" s="121"/>
      <c r="CD631" s="121"/>
      <c r="CN631" s="120" t="s">
        <v>176</v>
      </c>
      <c r="CU631" s="120" t="s">
        <v>126</v>
      </c>
      <c r="CV631" s="120" t="s">
        <v>187</v>
      </c>
      <c r="CW631" s="120" t="s">
        <v>2443</v>
      </c>
    </row>
    <row r="632" spans="1:101" x14ac:dyDescent="0.3">
      <c r="A632" s="120" t="s">
        <v>1332</v>
      </c>
      <c r="B632" s="120" t="s">
        <v>2300</v>
      </c>
      <c r="C632" s="120" t="s">
        <v>2301</v>
      </c>
      <c r="D632" s="120" t="s">
        <v>2302</v>
      </c>
      <c r="E632" s="120" t="s">
        <v>2303</v>
      </c>
      <c r="F632" s="120" t="s">
        <v>2304</v>
      </c>
      <c r="G632" s="120" t="s">
        <v>157</v>
      </c>
      <c r="I632" s="121">
        <v>3.3</v>
      </c>
      <c r="M632" s="120" t="s">
        <v>528</v>
      </c>
      <c r="N632" s="120" t="s">
        <v>109</v>
      </c>
      <c r="O632" s="120">
        <v>100</v>
      </c>
      <c r="P632" s="120" t="s">
        <v>172</v>
      </c>
      <c r="Q632" s="120" t="s">
        <v>173</v>
      </c>
      <c r="R632" t="str">
        <f>IFERROR(VLOOKUP(S632,'[1]Effects Code'!$C:$D,2,FALSE), S632)</f>
        <v>Maltase</v>
      </c>
      <c r="S632" s="120" t="s">
        <v>1898</v>
      </c>
      <c r="T632" s="120">
        <v>15</v>
      </c>
      <c r="U632" s="120" t="s">
        <v>122</v>
      </c>
      <c r="V632" s="120" t="str">
        <f t="shared" si="9"/>
        <v>Heteropneustidae, 15</v>
      </c>
      <c r="W632" s="120" t="s">
        <v>526</v>
      </c>
      <c r="X632" s="120">
        <v>15520</v>
      </c>
      <c r="Y632" s="123">
        <v>1178475</v>
      </c>
      <c r="Z632" s="120">
        <v>1982</v>
      </c>
      <c r="AA632" s="120" t="s">
        <v>1881</v>
      </c>
      <c r="AB632" s="120" t="s">
        <v>2406</v>
      </c>
      <c r="AC632" s="120" t="s">
        <v>2407</v>
      </c>
      <c r="AD632" s="121">
        <v>3.3</v>
      </c>
      <c r="AE632" s="121"/>
      <c r="AF632" s="120" t="s">
        <v>528</v>
      </c>
      <c r="AI632" s="120">
        <v>352</v>
      </c>
      <c r="AM632" s="120" t="s">
        <v>110</v>
      </c>
      <c r="AN632" s="120" t="s">
        <v>2070</v>
      </c>
      <c r="AO632" s="120" t="s">
        <v>525</v>
      </c>
      <c r="AP632" s="120" t="s">
        <v>119</v>
      </c>
      <c r="AQ632" s="120" t="s">
        <v>526</v>
      </c>
      <c r="AR632" s="120">
        <v>333415</v>
      </c>
      <c r="AT632" s="120">
        <v>15</v>
      </c>
      <c r="AY632" s="120" t="s">
        <v>122</v>
      </c>
      <c r="BE632" s="120" t="s">
        <v>158</v>
      </c>
      <c r="BG632" s="120">
        <v>3.3</v>
      </c>
      <c r="BL632" s="120" t="s">
        <v>528</v>
      </c>
      <c r="BN632" s="120">
        <v>3.3</v>
      </c>
      <c r="BT632" s="121"/>
      <c r="BV632" s="121"/>
      <c r="CD632" s="121"/>
      <c r="CN632" s="120" t="s">
        <v>176</v>
      </c>
      <c r="CU632" s="120" t="s">
        <v>126</v>
      </c>
      <c r="CV632" s="120" t="s">
        <v>187</v>
      </c>
      <c r="CW632" s="120" t="s">
        <v>2444</v>
      </c>
    </row>
    <row r="633" spans="1:101" x14ac:dyDescent="0.3">
      <c r="A633" s="120" t="s">
        <v>1332</v>
      </c>
      <c r="B633" s="120" t="s">
        <v>2300</v>
      </c>
      <c r="C633" s="120" t="s">
        <v>2301</v>
      </c>
      <c r="D633" s="120" t="s">
        <v>2302</v>
      </c>
      <c r="E633" s="120" t="s">
        <v>2303</v>
      </c>
      <c r="F633" s="120" t="s">
        <v>2304</v>
      </c>
      <c r="G633" s="120" t="s">
        <v>143</v>
      </c>
      <c r="I633" s="121">
        <v>3.3</v>
      </c>
      <c r="M633" s="120" t="s">
        <v>528</v>
      </c>
      <c r="N633" s="120" t="s">
        <v>109</v>
      </c>
      <c r="O633" s="120">
        <v>100</v>
      </c>
      <c r="P633" s="120" t="s">
        <v>172</v>
      </c>
      <c r="Q633" s="120" t="s">
        <v>173</v>
      </c>
      <c r="R633" t="str">
        <f>IFERROR(VLOOKUP(S633,'[1]Effects Code'!$C:$D,2,FALSE), S633)</f>
        <v>Lipase</v>
      </c>
      <c r="S633" s="120" t="s">
        <v>1888</v>
      </c>
      <c r="T633" s="120">
        <v>30</v>
      </c>
      <c r="U633" s="120" t="s">
        <v>122</v>
      </c>
      <c r="V633" s="120" t="str">
        <f t="shared" si="9"/>
        <v>Heteropneustidae, 30</v>
      </c>
      <c r="W633" s="120" t="s">
        <v>526</v>
      </c>
      <c r="X633" s="120">
        <v>15520</v>
      </c>
      <c r="Y633" s="123">
        <v>1178491</v>
      </c>
      <c r="Z633" s="120">
        <v>1982</v>
      </c>
      <c r="AA633" s="120" t="s">
        <v>1881</v>
      </c>
      <c r="AB633" s="120" t="s">
        <v>2406</v>
      </c>
      <c r="AC633" s="120" t="s">
        <v>2407</v>
      </c>
      <c r="AD633" s="121">
        <v>3.3</v>
      </c>
      <c r="AE633" s="121"/>
      <c r="AF633" s="120" t="s">
        <v>528</v>
      </c>
      <c r="AI633" s="120">
        <v>352</v>
      </c>
      <c r="AM633" s="120" t="s">
        <v>110</v>
      </c>
      <c r="AN633" s="120" t="s">
        <v>2070</v>
      </c>
      <c r="AO633" s="120" t="s">
        <v>525</v>
      </c>
      <c r="AP633" s="120" t="s">
        <v>119</v>
      </c>
      <c r="AQ633" s="120" t="s">
        <v>526</v>
      </c>
      <c r="AR633" s="120">
        <v>333415</v>
      </c>
      <c r="AT633" s="120">
        <v>30</v>
      </c>
      <c r="AY633" s="120" t="s">
        <v>122</v>
      </c>
      <c r="BE633" s="120" t="s">
        <v>158</v>
      </c>
      <c r="BG633" s="120">
        <v>3.3</v>
      </c>
      <c r="BL633" s="120" t="s">
        <v>528</v>
      </c>
      <c r="BN633" s="120">
        <v>3.3</v>
      </c>
      <c r="BT633" s="121"/>
      <c r="BV633" s="121"/>
      <c r="CD633" s="121"/>
      <c r="CN633" s="120" t="s">
        <v>176</v>
      </c>
      <c r="CU633" s="120" t="s">
        <v>126</v>
      </c>
      <c r="CV633" s="120" t="s">
        <v>187</v>
      </c>
      <c r="CW633" s="120" t="s">
        <v>2445</v>
      </c>
    </row>
    <row r="634" spans="1:101" x14ac:dyDescent="0.3">
      <c r="A634" s="120" t="s">
        <v>1332</v>
      </c>
      <c r="B634" s="120" t="s">
        <v>2300</v>
      </c>
      <c r="C634" s="120" t="s">
        <v>2301</v>
      </c>
      <c r="D634" s="120" t="s">
        <v>2302</v>
      </c>
      <c r="E634" s="120" t="s">
        <v>2303</v>
      </c>
      <c r="F634" s="120" t="s">
        <v>2304</v>
      </c>
      <c r="G634" s="120" t="s">
        <v>157</v>
      </c>
      <c r="I634" s="121">
        <v>3.3</v>
      </c>
      <c r="M634" s="120" t="s">
        <v>528</v>
      </c>
      <c r="N634" s="120" t="s">
        <v>109</v>
      </c>
      <c r="O634" s="120">
        <v>100</v>
      </c>
      <c r="P634" s="120" t="s">
        <v>172</v>
      </c>
      <c r="Q634" s="120" t="s">
        <v>173</v>
      </c>
      <c r="R634" t="str">
        <f>IFERROR(VLOOKUP(S634,'[1]Effects Code'!$C:$D,2,FALSE), S634)</f>
        <v>Pepsin</v>
      </c>
      <c r="S634" s="120" t="s">
        <v>1886</v>
      </c>
      <c r="T634" s="120">
        <v>30</v>
      </c>
      <c r="U634" s="120" t="s">
        <v>122</v>
      </c>
      <c r="V634" s="120" t="str">
        <f t="shared" si="9"/>
        <v>Heteropneustidae, 30</v>
      </c>
      <c r="W634" s="120" t="s">
        <v>526</v>
      </c>
      <c r="X634" s="120">
        <v>15520</v>
      </c>
      <c r="Y634" s="123">
        <v>1178492</v>
      </c>
      <c r="Z634" s="120">
        <v>1982</v>
      </c>
      <c r="AA634" s="120" t="s">
        <v>1881</v>
      </c>
      <c r="AB634" s="120" t="s">
        <v>2406</v>
      </c>
      <c r="AC634" s="120" t="s">
        <v>2407</v>
      </c>
      <c r="AD634" s="121">
        <v>3.3</v>
      </c>
      <c r="AE634" s="121"/>
      <c r="AF634" s="120" t="s">
        <v>528</v>
      </c>
      <c r="AI634" s="120">
        <v>352</v>
      </c>
      <c r="AM634" s="120" t="s">
        <v>110</v>
      </c>
      <c r="AN634" s="120" t="s">
        <v>2070</v>
      </c>
      <c r="AO634" s="120" t="s">
        <v>525</v>
      </c>
      <c r="AP634" s="120" t="s">
        <v>119</v>
      </c>
      <c r="AQ634" s="120" t="s">
        <v>526</v>
      </c>
      <c r="AR634" s="120">
        <v>333415</v>
      </c>
      <c r="AT634" s="120">
        <v>30</v>
      </c>
      <c r="AY634" s="120" t="s">
        <v>122</v>
      </c>
      <c r="BE634" s="120" t="s">
        <v>158</v>
      </c>
      <c r="BG634" s="120">
        <v>3.3</v>
      </c>
      <c r="BL634" s="120" t="s">
        <v>528</v>
      </c>
      <c r="BN634" s="120">
        <v>3.3</v>
      </c>
      <c r="BT634" s="121"/>
      <c r="BV634" s="121"/>
      <c r="CD634" s="121"/>
      <c r="CN634" s="120" t="s">
        <v>176</v>
      </c>
      <c r="CU634" s="120" t="s">
        <v>126</v>
      </c>
      <c r="CV634" s="120" t="s">
        <v>187</v>
      </c>
      <c r="CW634" s="120" t="s">
        <v>2446</v>
      </c>
    </row>
    <row r="635" spans="1:101" x14ac:dyDescent="0.3">
      <c r="A635" s="120" t="s">
        <v>1332</v>
      </c>
      <c r="B635" s="120" t="s">
        <v>2300</v>
      </c>
      <c r="C635" s="120" t="s">
        <v>2301</v>
      </c>
      <c r="D635" s="120" t="s">
        <v>2302</v>
      </c>
      <c r="E635" s="120" t="s">
        <v>2303</v>
      </c>
      <c r="F635" s="120" t="s">
        <v>2304</v>
      </c>
      <c r="G635" s="120" t="s">
        <v>143</v>
      </c>
      <c r="I635" s="121">
        <v>3.3</v>
      </c>
      <c r="M635" s="120" t="s">
        <v>528</v>
      </c>
      <c r="N635" s="120" t="s">
        <v>109</v>
      </c>
      <c r="O635" s="120">
        <v>100</v>
      </c>
      <c r="P635" s="120" t="s">
        <v>172</v>
      </c>
      <c r="Q635" s="120" t="s">
        <v>173</v>
      </c>
      <c r="R635" t="str">
        <f>IFERROR(VLOOKUP(S635,'[1]Effects Code'!$C:$D,2,FALSE), S635)</f>
        <v>Maltase</v>
      </c>
      <c r="S635" s="120" t="s">
        <v>1898</v>
      </c>
      <c r="T635" s="120">
        <v>30</v>
      </c>
      <c r="U635" s="120" t="s">
        <v>122</v>
      </c>
      <c r="V635" s="120" t="str">
        <f t="shared" si="9"/>
        <v>Heteropneustidae, 30</v>
      </c>
      <c r="W635" s="120" t="s">
        <v>526</v>
      </c>
      <c r="X635" s="120">
        <v>15520</v>
      </c>
      <c r="Y635" s="123">
        <v>1178482</v>
      </c>
      <c r="Z635" s="120">
        <v>1982</v>
      </c>
      <c r="AA635" s="120" t="s">
        <v>1881</v>
      </c>
      <c r="AB635" s="120" t="s">
        <v>2406</v>
      </c>
      <c r="AC635" s="120" t="s">
        <v>2407</v>
      </c>
      <c r="AD635" s="121">
        <v>3.3</v>
      </c>
      <c r="AE635" s="121"/>
      <c r="AF635" s="120" t="s">
        <v>528</v>
      </c>
      <c r="AI635" s="120">
        <v>352</v>
      </c>
      <c r="AM635" s="120" t="s">
        <v>110</v>
      </c>
      <c r="AN635" s="120" t="s">
        <v>2070</v>
      </c>
      <c r="AO635" s="120" t="s">
        <v>525</v>
      </c>
      <c r="AP635" s="120" t="s">
        <v>119</v>
      </c>
      <c r="AQ635" s="120" t="s">
        <v>526</v>
      </c>
      <c r="AR635" s="120">
        <v>333415</v>
      </c>
      <c r="AT635" s="120">
        <v>30</v>
      </c>
      <c r="AY635" s="120" t="s">
        <v>122</v>
      </c>
      <c r="BE635" s="120" t="s">
        <v>158</v>
      </c>
      <c r="BG635" s="120">
        <v>3.3</v>
      </c>
      <c r="BL635" s="120" t="s">
        <v>528</v>
      </c>
      <c r="BN635" s="120">
        <v>3.3</v>
      </c>
      <c r="BT635" s="121"/>
      <c r="BV635" s="121"/>
      <c r="CD635" s="121"/>
      <c r="CN635" s="120" t="s">
        <v>176</v>
      </c>
      <c r="CU635" s="120" t="s">
        <v>126</v>
      </c>
      <c r="CV635" s="120" t="s">
        <v>187</v>
      </c>
      <c r="CW635" s="120" t="s">
        <v>2447</v>
      </c>
    </row>
    <row r="636" spans="1:101" x14ac:dyDescent="0.3">
      <c r="A636" s="120" t="s">
        <v>1332</v>
      </c>
      <c r="B636" s="120" t="s">
        <v>2300</v>
      </c>
      <c r="C636" s="120" t="s">
        <v>2301</v>
      </c>
      <c r="D636" s="120" t="s">
        <v>2302</v>
      </c>
      <c r="E636" s="120" t="s">
        <v>2303</v>
      </c>
      <c r="F636" s="120" t="s">
        <v>2304</v>
      </c>
      <c r="G636" s="120" t="s">
        <v>157</v>
      </c>
      <c r="I636" s="121">
        <v>3.3</v>
      </c>
      <c r="M636" s="120" t="s">
        <v>528</v>
      </c>
      <c r="N636" s="120" t="s">
        <v>109</v>
      </c>
      <c r="O636" s="120">
        <v>100</v>
      </c>
      <c r="P636" s="120" t="s">
        <v>172</v>
      </c>
      <c r="Q636" s="120" t="s">
        <v>173</v>
      </c>
      <c r="R636" t="str">
        <f>IFERROR(VLOOKUP(S636,'[1]Effects Code'!$C:$D,2,FALSE), S636)</f>
        <v>Lactase</v>
      </c>
      <c r="S636" s="120" t="s">
        <v>1893</v>
      </c>
      <c r="T636" s="120">
        <v>30</v>
      </c>
      <c r="U636" s="120" t="s">
        <v>122</v>
      </c>
      <c r="V636" s="120" t="str">
        <f t="shared" si="9"/>
        <v>Heteropneustidae, 30</v>
      </c>
      <c r="W636" s="120" t="s">
        <v>526</v>
      </c>
      <c r="X636" s="120">
        <v>15520</v>
      </c>
      <c r="Y636" s="123">
        <v>1178490</v>
      </c>
      <c r="Z636" s="120">
        <v>1982</v>
      </c>
      <c r="AA636" s="120" t="s">
        <v>1881</v>
      </c>
      <c r="AB636" s="120" t="s">
        <v>2406</v>
      </c>
      <c r="AC636" s="120" t="s">
        <v>2407</v>
      </c>
      <c r="AD636" s="121">
        <v>3.3</v>
      </c>
      <c r="AE636" s="121"/>
      <c r="AF636" s="120" t="s">
        <v>528</v>
      </c>
      <c r="AI636" s="120">
        <v>352</v>
      </c>
      <c r="AM636" s="120" t="s">
        <v>110</v>
      </c>
      <c r="AN636" s="120" t="s">
        <v>2070</v>
      </c>
      <c r="AO636" s="120" t="s">
        <v>525</v>
      </c>
      <c r="AP636" s="120" t="s">
        <v>119</v>
      </c>
      <c r="AQ636" s="120" t="s">
        <v>526</v>
      </c>
      <c r="AR636" s="120">
        <v>333415</v>
      </c>
      <c r="AT636" s="120">
        <v>30</v>
      </c>
      <c r="AY636" s="120" t="s">
        <v>122</v>
      </c>
      <c r="BE636" s="120" t="s">
        <v>158</v>
      </c>
      <c r="BG636" s="120">
        <v>3.3</v>
      </c>
      <c r="BL636" s="120" t="s">
        <v>528</v>
      </c>
      <c r="BN636" s="120">
        <v>3.3</v>
      </c>
      <c r="BT636" s="121"/>
      <c r="BV636" s="121"/>
      <c r="CD636" s="121"/>
      <c r="CN636" s="120" t="s">
        <v>176</v>
      </c>
      <c r="CU636" s="120" t="s">
        <v>126</v>
      </c>
      <c r="CV636" s="120" t="s">
        <v>187</v>
      </c>
      <c r="CW636" s="120" t="s">
        <v>2448</v>
      </c>
    </row>
    <row r="637" spans="1:101" x14ac:dyDescent="0.3">
      <c r="A637" s="120" t="s">
        <v>1332</v>
      </c>
      <c r="B637" s="120" t="s">
        <v>2300</v>
      </c>
      <c r="C637" s="120" t="s">
        <v>2301</v>
      </c>
      <c r="D637" s="120" t="s">
        <v>2302</v>
      </c>
      <c r="E637" s="120" t="s">
        <v>2303</v>
      </c>
      <c r="F637" s="120" t="s">
        <v>2304</v>
      </c>
      <c r="G637" s="120" t="s">
        <v>157</v>
      </c>
      <c r="I637" s="121">
        <v>3.3</v>
      </c>
      <c r="M637" s="120" t="s">
        <v>528</v>
      </c>
      <c r="N637" s="120" t="s">
        <v>109</v>
      </c>
      <c r="O637" s="120">
        <v>100</v>
      </c>
      <c r="P637" s="120" t="s">
        <v>172</v>
      </c>
      <c r="Q637" s="120" t="s">
        <v>173</v>
      </c>
      <c r="R637" t="str">
        <f>IFERROR(VLOOKUP(S637,'[1]Effects Code'!$C:$D,2,FALSE), S637)</f>
        <v>Trypsin</v>
      </c>
      <c r="S637" s="120" t="s">
        <v>1880</v>
      </c>
      <c r="T637" s="120">
        <v>15</v>
      </c>
      <c r="U637" s="120" t="s">
        <v>122</v>
      </c>
      <c r="V637" s="120" t="str">
        <f t="shared" si="9"/>
        <v>Heteropneustidae, 15</v>
      </c>
      <c r="W637" s="120" t="s">
        <v>526</v>
      </c>
      <c r="X637" s="120">
        <v>15520</v>
      </c>
      <c r="Y637" s="123">
        <v>1178501</v>
      </c>
      <c r="Z637" s="120">
        <v>1982</v>
      </c>
      <c r="AA637" s="120" t="s">
        <v>1881</v>
      </c>
      <c r="AB637" s="120" t="s">
        <v>2406</v>
      </c>
      <c r="AC637" s="120" t="s">
        <v>2407</v>
      </c>
      <c r="AD637" s="121">
        <v>3.3</v>
      </c>
      <c r="AE637" s="121"/>
      <c r="AF637" s="120" t="s">
        <v>528</v>
      </c>
      <c r="AI637" s="120">
        <v>352</v>
      </c>
      <c r="AM637" s="120" t="s">
        <v>110</v>
      </c>
      <c r="AN637" s="120" t="s">
        <v>2070</v>
      </c>
      <c r="AO637" s="120" t="s">
        <v>525</v>
      </c>
      <c r="AP637" s="120" t="s">
        <v>119</v>
      </c>
      <c r="AQ637" s="120" t="s">
        <v>526</v>
      </c>
      <c r="AR637" s="120">
        <v>333415</v>
      </c>
      <c r="AT637" s="120">
        <v>15</v>
      </c>
      <c r="AY637" s="120" t="s">
        <v>122</v>
      </c>
      <c r="BE637" s="120" t="s">
        <v>158</v>
      </c>
      <c r="BG637" s="120">
        <v>3.3</v>
      </c>
      <c r="BL637" s="120" t="s">
        <v>528</v>
      </c>
      <c r="BN637" s="120">
        <v>3.3</v>
      </c>
      <c r="BT637" s="121"/>
      <c r="BV637" s="121"/>
      <c r="CD637" s="121"/>
      <c r="CN637" s="120" t="s">
        <v>176</v>
      </c>
      <c r="CU637" s="120" t="s">
        <v>126</v>
      </c>
      <c r="CV637" s="120" t="s">
        <v>187</v>
      </c>
      <c r="CW637" s="120" t="s">
        <v>2449</v>
      </c>
    </row>
    <row r="638" spans="1:101" x14ac:dyDescent="0.3">
      <c r="A638" s="120" t="s">
        <v>1332</v>
      </c>
      <c r="B638" s="120" t="s">
        <v>2300</v>
      </c>
      <c r="C638" s="120" t="s">
        <v>2301</v>
      </c>
      <c r="D638" s="120" t="s">
        <v>2302</v>
      </c>
      <c r="E638" s="120" t="s">
        <v>2303</v>
      </c>
      <c r="F638" s="120" t="s">
        <v>2304</v>
      </c>
      <c r="G638" s="120" t="s">
        <v>143</v>
      </c>
      <c r="I638" s="121">
        <v>3.3</v>
      </c>
      <c r="M638" s="120" t="s">
        <v>528</v>
      </c>
      <c r="N638" s="120" t="s">
        <v>109</v>
      </c>
      <c r="O638" s="120">
        <v>100</v>
      </c>
      <c r="P638" s="120" t="s">
        <v>172</v>
      </c>
      <c r="Q638" s="120" t="s">
        <v>173</v>
      </c>
      <c r="R638" t="str">
        <f>IFERROR(VLOOKUP(S638,'[1]Effects Code'!$C:$D,2,FALSE), S638)</f>
        <v>Lipase</v>
      </c>
      <c r="S638" s="120" t="s">
        <v>1888</v>
      </c>
      <c r="T638" s="120">
        <v>30</v>
      </c>
      <c r="U638" s="120" t="s">
        <v>122</v>
      </c>
      <c r="V638" s="120" t="str">
        <f t="shared" si="9"/>
        <v>Heteropneustidae, 30</v>
      </c>
      <c r="W638" s="120" t="s">
        <v>526</v>
      </c>
      <c r="X638" s="120">
        <v>15520</v>
      </c>
      <c r="Y638" s="123">
        <v>1178484</v>
      </c>
      <c r="Z638" s="120">
        <v>1982</v>
      </c>
      <c r="AA638" s="120" t="s">
        <v>1881</v>
      </c>
      <c r="AB638" s="120" t="s">
        <v>2406</v>
      </c>
      <c r="AC638" s="120" t="s">
        <v>2407</v>
      </c>
      <c r="AD638" s="121">
        <v>3.3</v>
      </c>
      <c r="AE638" s="121"/>
      <c r="AF638" s="120" t="s">
        <v>528</v>
      </c>
      <c r="AI638" s="120">
        <v>352</v>
      </c>
      <c r="AM638" s="120" t="s">
        <v>110</v>
      </c>
      <c r="AN638" s="120" t="s">
        <v>2070</v>
      </c>
      <c r="AO638" s="120" t="s">
        <v>525</v>
      </c>
      <c r="AP638" s="120" t="s">
        <v>119</v>
      </c>
      <c r="AQ638" s="120" t="s">
        <v>526</v>
      </c>
      <c r="AR638" s="120">
        <v>333415</v>
      </c>
      <c r="AT638" s="120">
        <v>30</v>
      </c>
      <c r="AY638" s="120" t="s">
        <v>122</v>
      </c>
      <c r="BE638" s="120" t="s">
        <v>158</v>
      </c>
      <c r="BG638" s="120">
        <v>3.3</v>
      </c>
      <c r="BL638" s="120" t="s">
        <v>528</v>
      </c>
      <c r="BN638" s="120">
        <v>3.3</v>
      </c>
      <c r="BT638" s="121"/>
      <c r="BV638" s="121"/>
      <c r="CD638" s="121"/>
      <c r="CN638" s="120" t="s">
        <v>176</v>
      </c>
      <c r="CU638" s="120" t="s">
        <v>126</v>
      </c>
      <c r="CV638" s="120" t="s">
        <v>187</v>
      </c>
      <c r="CW638" s="120" t="s">
        <v>2450</v>
      </c>
    </row>
    <row r="639" spans="1:101" x14ac:dyDescent="0.3">
      <c r="A639" s="120" t="s">
        <v>1332</v>
      </c>
      <c r="B639" s="120" t="s">
        <v>2300</v>
      </c>
      <c r="C639" s="120" t="s">
        <v>2301</v>
      </c>
      <c r="D639" s="120" t="s">
        <v>2302</v>
      </c>
      <c r="E639" s="120" t="s">
        <v>2303</v>
      </c>
      <c r="F639" s="120" t="s">
        <v>2304</v>
      </c>
      <c r="G639" s="120" t="s">
        <v>143</v>
      </c>
      <c r="I639" s="121">
        <v>3.3</v>
      </c>
      <c r="M639" s="120" t="s">
        <v>528</v>
      </c>
      <c r="N639" s="120" t="s">
        <v>109</v>
      </c>
      <c r="O639" s="120">
        <v>100</v>
      </c>
      <c r="P639" s="120" t="s">
        <v>172</v>
      </c>
      <c r="Q639" s="120" t="s">
        <v>173</v>
      </c>
      <c r="R639" t="str">
        <f>IFERROR(VLOOKUP(S639,'[1]Effects Code'!$C:$D,2,FALSE), S639)</f>
        <v>Lactase</v>
      </c>
      <c r="S639" s="120" t="s">
        <v>1893</v>
      </c>
      <c r="T639" s="120">
        <v>15</v>
      </c>
      <c r="U639" s="120" t="s">
        <v>122</v>
      </c>
      <c r="V639" s="120" t="str">
        <f t="shared" si="9"/>
        <v>Heteropneustidae, 15</v>
      </c>
      <c r="W639" s="120" t="s">
        <v>526</v>
      </c>
      <c r="X639" s="120">
        <v>15520</v>
      </c>
      <c r="Y639" s="123">
        <v>1178468</v>
      </c>
      <c r="Z639" s="120">
        <v>1982</v>
      </c>
      <c r="AA639" s="120" t="s">
        <v>1881</v>
      </c>
      <c r="AB639" s="120" t="s">
        <v>2406</v>
      </c>
      <c r="AC639" s="120" t="s">
        <v>2407</v>
      </c>
      <c r="AD639" s="121">
        <v>3.3</v>
      </c>
      <c r="AE639" s="121"/>
      <c r="AF639" s="120" t="s">
        <v>528</v>
      </c>
      <c r="AI639" s="120">
        <v>352</v>
      </c>
      <c r="AM639" s="120" t="s">
        <v>110</v>
      </c>
      <c r="AN639" s="120" t="s">
        <v>2070</v>
      </c>
      <c r="AO639" s="120" t="s">
        <v>525</v>
      </c>
      <c r="AP639" s="120" t="s">
        <v>119</v>
      </c>
      <c r="AQ639" s="120" t="s">
        <v>526</v>
      </c>
      <c r="AR639" s="120">
        <v>333415</v>
      </c>
      <c r="AT639" s="120">
        <v>15</v>
      </c>
      <c r="AY639" s="120" t="s">
        <v>122</v>
      </c>
      <c r="BE639" s="120" t="s">
        <v>158</v>
      </c>
      <c r="BG639" s="120">
        <v>3.3</v>
      </c>
      <c r="BL639" s="120" t="s">
        <v>528</v>
      </c>
      <c r="BN639" s="120">
        <v>3.3</v>
      </c>
      <c r="BT639" s="121"/>
      <c r="BV639" s="121"/>
      <c r="CD639" s="121"/>
      <c r="CN639" s="120" t="s">
        <v>176</v>
      </c>
      <c r="CU639" s="120" t="s">
        <v>126</v>
      </c>
      <c r="CV639" s="120" t="s">
        <v>187</v>
      </c>
      <c r="CW639" s="120" t="s">
        <v>2451</v>
      </c>
    </row>
    <row r="640" spans="1:101" x14ac:dyDescent="0.3">
      <c r="A640" s="120" t="s">
        <v>1332</v>
      </c>
      <c r="B640" s="120" t="s">
        <v>2300</v>
      </c>
      <c r="C640" s="120" t="s">
        <v>2301</v>
      </c>
      <c r="D640" s="120" t="s">
        <v>2302</v>
      </c>
      <c r="E640" s="120" t="s">
        <v>2303</v>
      </c>
      <c r="F640" s="120" t="s">
        <v>2304</v>
      </c>
      <c r="G640" s="120" t="s">
        <v>143</v>
      </c>
      <c r="I640" s="121">
        <v>3.3</v>
      </c>
      <c r="M640" s="120" t="s">
        <v>528</v>
      </c>
      <c r="N640" s="120" t="s">
        <v>109</v>
      </c>
      <c r="O640" s="120">
        <v>100</v>
      </c>
      <c r="P640" s="120" t="s">
        <v>172</v>
      </c>
      <c r="Q640" s="120" t="s">
        <v>173</v>
      </c>
      <c r="R640" t="str">
        <f>IFERROR(VLOOKUP(S640,'[1]Effects Code'!$C:$D,2,FALSE), S640)</f>
        <v>Alpha-amylase</v>
      </c>
      <c r="S640" s="120" t="s">
        <v>2417</v>
      </c>
      <c r="T640" s="120">
        <v>30</v>
      </c>
      <c r="U640" s="120" t="s">
        <v>122</v>
      </c>
      <c r="V640" s="120" t="str">
        <f t="shared" si="9"/>
        <v>Heteropneustidae, 30</v>
      </c>
      <c r="W640" s="120" t="s">
        <v>526</v>
      </c>
      <c r="X640" s="120">
        <v>15520</v>
      </c>
      <c r="Y640" s="123">
        <v>1178488</v>
      </c>
      <c r="Z640" s="120">
        <v>1982</v>
      </c>
      <c r="AA640" s="120" t="s">
        <v>1881</v>
      </c>
      <c r="AB640" s="120" t="s">
        <v>2406</v>
      </c>
      <c r="AC640" s="120" t="s">
        <v>2407</v>
      </c>
      <c r="AD640" s="121">
        <v>3.3</v>
      </c>
      <c r="AE640" s="121"/>
      <c r="AF640" s="120" t="s">
        <v>528</v>
      </c>
      <c r="AI640" s="120">
        <v>352</v>
      </c>
      <c r="AM640" s="120" t="s">
        <v>110</v>
      </c>
      <c r="AN640" s="120" t="s">
        <v>2070</v>
      </c>
      <c r="AO640" s="120" t="s">
        <v>525</v>
      </c>
      <c r="AP640" s="120" t="s">
        <v>119</v>
      </c>
      <c r="AQ640" s="120" t="s">
        <v>526</v>
      </c>
      <c r="AR640" s="120">
        <v>333415</v>
      </c>
      <c r="AT640" s="120">
        <v>30</v>
      </c>
      <c r="AY640" s="120" t="s">
        <v>122</v>
      </c>
      <c r="BE640" s="120" t="s">
        <v>158</v>
      </c>
      <c r="BG640" s="120">
        <v>3.3</v>
      </c>
      <c r="BL640" s="120" t="s">
        <v>528</v>
      </c>
      <c r="BN640" s="120">
        <v>3.3</v>
      </c>
      <c r="BT640" s="121"/>
      <c r="BV640" s="121"/>
      <c r="CD640" s="121"/>
      <c r="CN640" s="120" t="s">
        <v>176</v>
      </c>
      <c r="CU640" s="120" t="s">
        <v>126</v>
      </c>
      <c r="CV640" s="120" t="s">
        <v>187</v>
      </c>
      <c r="CW640" s="120" t="s">
        <v>2452</v>
      </c>
    </row>
    <row r="641" spans="1:101" x14ac:dyDescent="0.3">
      <c r="A641" s="120" t="s">
        <v>1332</v>
      </c>
      <c r="B641" s="120" t="s">
        <v>2300</v>
      </c>
      <c r="C641" s="120" t="s">
        <v>2301</v>
      </c>
      <c r="D641" s="120" t="s">
        <v>2302</v>
      </c>
      <c r="E641" s="120" t="s">
        <v>2303</v>
      </c>
      <c r="F641" s="120" t="s">
        <v>2304</v>
      </c>
      <c r="G641" s="120" t="s">
        <v>143</v>
      </c>
      <c r="I641" s="121">
        <v>3.3</v>
      </c>
      <c r="M641" s="120" t="s">
        <v>528</v>
      </c>
      <c r="N641" s="120" t="s">
        <v>109</v>
      </c>
      <c r="O641" s="120">
        <v>100</v>
      </c>
      <c r="P641" s="120" t="s">
        <v>172</v>
      </c>
      <c r="Q641" s="120" t="s">
        <v>173</v>
      </c>
      <c r="R641" t="str">
        <f>IFERROR(VLOOKUP(S641,'[1]Effects Code'!$C:$D,2,FALSE), S641)</f>
        <v>Acid phosphatase</v>
      </c>
      <c r="S641" s="120" t="s">
        <v>1913</v>
      </c>
      <c r="T641" s="120">
        <v>15</v>
      </c>
      <c r="U641" s="120" t="s">
        <v>122</v>
      </c>
      <c r="V641" s="120" t="str">
        <f t="shared" si="9"/>
        <v>Heteropneustidae, 15</v>
      </c>
      <c r="W641" s="120" t="s">
        <v>526</v>
      </c>
      <c r="X641" s="120">
        <v>15520</v>
      </c>
      <c r="Y641" s="123">
        <v>1178464</v>
      </c>
      <c r="Z641" s="120">
        <v>1982</v>
      </c>
      <c r="AA641" s="120" t="s">
        <v>1881</v>
      </c>
      <c r="AB641" s="120" t="s">
        <v>2406</v>
      </c>
      <c r="AC641" s="120" t="s">
        <v>2407</v>
      </c>
      <c r="AD641" s="121">
        <v>3.3</v>
      </c>
      <c r="AE641" s="121"/>
      <c r="AF641" s="120" t="s">
        <v>528</v>
      </c>
      <c r="AI641" s="120">
        <v>352</v>
      </c>
      <c r="AM641" s="120" t="s">
        <v>110</v>
      </c>
      <c r="AN641" s="120" t="s">
        <v>2070</v>
      </c>
      <c r="AO641" s="120" t="s">
        <v>525</v>
      </c>
      <c r="AP641" s="120" t="s">
        <v>119</v>
      </c>
      <c r="AQ641" s="120" t="s">
        <v>526</v>
      </c>
      <c r="AR641" s="120">
        <v>333415</v>
      </c>
      <c r="AT641" s="120">
        <v>15</v>
      </c>
      <c r="AY641" s="120" t="s">
        <v>122</v>
      </c>
      <c r="BE641" s="120" t="s">
        <v>158</v>
      </c>
      <c r="BG641" s="120">
        <v>3.3</v>
      </c>
      <c r="BL641" s="120" t="s">
        <v>528</v>
      </c>
      <c r="BN641" s="120">
        <v>3.3</v>
      </c>
      <c r="BT641" s="121"/>
      <c r="BV641" s="121"/>
      <c r="CD641" s="121"/>
      <c r="CN641" s="120" t="s">
        <v>176</v>
      </c>
      <c r="CU641" s="120" t="s">
        <v>126</v>
      </c>
      <c r="CV641" s="120" t="s">
        <v>187</v>
      </c>
      <c r="CW641" s="120" t="s">
        <v>2453</v>
      </c>
    </row>
    <row r="642" spans="1:101" x14ac:dyDescent="0.3">
      <c r="A642" s="120" t="s">
        <v>1332</v>
      </c>
      <c r="B642" s="120" t="s">
        <v>2300</v>
      </c>
      <c r="C642" s="120" t="s">
        <v>2301</v>
      </c>
      <c r="D642" s="120" t="s">
        <v>2302</v>
      </c>
      <c r="E642" s="120" t="s">
        <v>2303</v>
      </c>
      <c r="F642" s="120" t="s">
        <v>2304</v>
      </c>
      <c r="G642" s="120" t="s">
        <v>157</v>
      </c>
      <c r="I642" s="121">
        <v>3.3</v>
      </c>
      <c r="M642" s="120" t="s">
        <v>528</v>
      </c>
      <c r="N642" s="120" t="s">
        <v>109</v>
      </c>
      <c r="O642" s="120">
        <v>100</v>
      </c>
      <c r="P642" s="120" t="s">
        <v>172</v>
      </c>
      <c r="Q642" s="120" t="s">
        <v>173</v>
      </c>
      <c r="R642" t="str">
        <f>IFERROR(VLOOKUP(S642,'[1]Effects Code'!$C:$D,2,FALSE), S642)</f>
        <v>Pepsin</v>
      </c>
      <c r="S642" s="120" t="s">
        <v>1886</v>
      </c>
      <c r="T642" s="120">
        <v>15</v>
      </c>
      <c r="U642" s="120" t="s">
        <v>122</v>
      </c>
      <c r="V642" s="120" t="str">
        <f t="shared" si="9"/>
        <v>Heteropneustidae, 15</v>
      </c>
      <c r="W642" s="120" t="s">
        <v>526</v>
      </c>
      <c r="X642" s="120">
        <v>15520</v>
      </c>
      <c r="Y642" s="123">
        <v>1178470</v>
      </c>
      <c r="Z642" s="120">
        <v>1982</v>
      </c>
      <c r="AA642" s="120" t="s">
        <v>1881</v>
      </c>
      <c r="AB642" s="120" t="s">
        <v>2406</v>
      </c>
      <c r="AC642" s="120" t="s">
        <v>2407</v>
      </c>
      <c r="AD642" s="121">
        <v>3.3</v>
      </c>
      <c r="AE642" s="121"/>
      <c r="AF642" s="120" t="s">
        <v>528</v>
      </c>
      <c r="AI642" s="120">
        <v>352</v>
      </c>
      <c r="AM642" s="120" t="s">
        <v>110</v>
      </c>
      <c r="AN642" s="120" t="s">
        <v>2070</v>
      </c>
      <c r="AO642" s="120" t="s">
        <v>525</v>
      </c>
      <c r="AP642" s="120" t="s">
        <v>119</v>
      </c>
      <c r="AQ642" s="120" t="s">
        <v>526</v>
      </c>
      <c r="AR642" s="120">
        <v>333415</v>
      </c>
      <c r="AT642" s="120">
        <v>15</v>
      </c>
      <c r="AY642" s="120" t="s">
        <v>122</v>
      </c>
      <c r="BE642" s="120" t="s">
        <v>158</v>
      </c>
      <c r="BG642" s="120">
        <v>3.3</v>
      </c>
      <c r="BL642" s="120" t="s">
        <v>528</v>
      </c>
      <c r="BN642" s="120">
        <v>3.3</v>
      </c>
      <c r="BT642" s="121"/>
      <c r="BV642" s="121"/>
      <c r="CD642" s="121"/>
      <c r="CN642" s="120" t="s">
        <v>176</v>
      </c>
      <c r="CU642" s="120" t="s">
        <v>126</v>
      </c>
      <c r="CV642" s="120" t="s">
        <v>187</v>
      </c>
      <c r="CW642" s="120" t="s">
        <v>2454</v>
      </c>
    </row>
    <row r="643" spans="1:101" x14ac:dyDescent="0.3">
      <c r="A643" s="120" t="s">
        <v>1332</v>
      </c>
      <c r="B643" s="120" t="s">
        <v>2180</v>
      </c>
      <c r="C643" s="120" t="s">
        <v>2181</v>
      </c>
      <c r="D643" s="120" t="s">
        <v>2182</v>
      </c>
      <c r="E643" s="120" t="s">
        <v>2183</v>
      </c>
      <c r="F643" s="120" t="s">
        <v>2184</v>
      </c>
      <c r="G643" s="120" t="s">
        <v>2086</v>
      </c>
      <c r="I643" s="121">
        <v>3.3</v>
      </c>
      <c r="M643" s="120" t="s">
        <v>528</v>
      </c>
      <c r="N643" s="120" t="s">
        <v>109</v>
      </c>
      <c r="O643" s="120">
        <v>100</v>
      </c>
      <c r="P643" s="120" t="s">
        <v>102</v>
      </c>
      <c r="Q643" s="120" t="s">
        <v>102</v>
      </c>
      <c r="R643" t="str">
        <f>IFERROR(VLOOKUP(S643,'[1]Effects Code'!$C:$D,2,FALSE), S643)</f>
        <v>Mortality</v>
      </c>
      <c r="S643" s="120" t="s">
        <v>184</v>
      </c>
      <c r="T643" s="120">
        <v>4</v>
      </c>
      <c r="U643" s="120" t="s">
        <v>122</v>
      </c>
      <c r="V643" s="120" t="str">
        <f t="shared" ref="V643:V706" si="10">CONCATENATE(B643,", ",T643)</f>
        <v>Clariidae, 4</v>
      </c>
      <c r="W643" s="120" t="s">
        <v>526</v>
      </c>
      <c r="X643" s="120">
        <v>121110</v>
      </c>
      <c r="Y643" s="123">
        <v>1338578</v>
      </c>
      <c r="Z643" s="120">
        <v>2008</v>
      </c>
      <c r="AA643" s="120" t="s">
        <v>2455</v>
      </c>
      <c r="AB643" s="120" t="s">
        <v>2456</v>
      </c>
      <c r="AC643" s="120" t="s">
        <v>2457</v>
      </c>
      <c r="AD643" s="121">
        <v>3.3</v>
      </c>
      <c r="AE643" s="121"/>
      <c r="AF643" s="120" t="s">
        <v>528</v>
      </c>
      <c r="AI643" s="120">
        <v>2079</v>
      </c>
      <c r="AL643" s="120" t="s">
        <v>220</v>
      </c>
      <c r="AM643" s="120" t="s">
        <v>110</v>
      </c>
      <c r="AN643" s="120" t="s">
        <v>2070</v>
      </c>
      <c r="AO643" s="120" t="s">
        <v>525</v>
      </c>
      <c r="AP643" s="120" t="s">
        <v>119</v>
      </c>
      <c r="AQ643" s="120" t="s">
        <v>526</v>
      </c>
      <c r="AR643" s="120">
        <v>333415</v>
      </c>
      <c r="AT643" s="120">
        <v>96</v>
      </c>
      <c r="AY643" s="120" t="s">
        <v>276</v>
      </c>
      <c r="BE643" s="120" t="s">
        <v>123</v>
      </c>
      <c r="BG643" s="120">
        <v>3.3</v>
      </c>
      <c r="BL643" s="120" t="s">
        <v>124</v>
      </c>
      <c r="BN643" s="121">
        <v>3.3</v>
      </c>
      <c r="CD643" s="121"/>
      <c r="CM643" s="120">
        <v>6</v>
      </c>
      <c r="CN643" s="120" t="s">
        <v>125</v>
      </c>
      <c r="CU643" s="120" t="s">
        <v>126</v>
      </c>
      <c r="CV643" s="120" t="s">
        <v>1344</v>
      </c>
      <c r="CW643" s="120" t="s">
        <v>2458</v>
      </c>
    </row>
    <row r="644" spans="1:101" x14ac:dyDescent="0.3">
      <c r="A644" s="120" t="s">
        <v>1332</v>
      </c>
      <c r="B644" s="120" t="s">
        <v>1430</v>
      </c>
      <c r="C644" s="120" t="s">
        <v>1431</v>
      </c>
      <c r="D644" s="120" t="s">
        <v>1432</v>
      </c>
      <c r="E644" s="120" t="s">
        <v>1433</v>
      </c>
      <c r="F644" s="120" t="s">
        <v>1434</v>
      </c>
      <c r="G644" s="120" t="s">
        <v>185</v>
      </c>
      <c r="I644" s="121">
        <v>3.3</v>
      </c>
      <c r="L644" s="120"/>
      <c r="M644" s="120" t="s">
        <v>528</v>
      </c>
      <c r="N644" s="120" t="s">
        <v>109</v>
      </c>
      <c r="O644" s="120">
        <v>100</v>
      </c>
      <c r="P644" s="120" t="s">
        <v>102</v>
      </c>
      <c r="Q644" s="120" t="s">
        <v>102</v>
      </c>
      <c r="R644" t="str">
        <f>IFERROR(VLOOKUP(S644,'[1]Effects Code'!$C:$D,2,FALSE), S644)</f>
        <v>Mortality</v>
      </c>
      <c r="S644" s="120" t="s">
        <v>184</v>
      </c>
      <c r="T644" s="120">
        <v>4</v>
      </c>
      <c r="U644" s="120" t="s">
        <v>122</v>
      </c>
      <c r="V644" s="120" t="str">
        <f t="shared" si="10"/>
        <v>Scophthalmidae, 4</v>
      </c>
      <c r="W644" s="120" t="s">
        <v>615</v>
      </c>
      <c r="X644" s="120">
        <v>159160</v>
      </c>
      <c r="Y644" s="123">
        <v>2075992</v>
      </c>
      <c r="Z644" s="120">
        <v>2012</v>
      </c>
      <c r="AA644" s="120" t="s">
        <v>1435</v>
      </c>
      <c r="AB644" s="120" t="s">
        <v>1436</v>
      </c>
      <c r="AC644" s="120" t="s">
        <v>1437</v>
      </c>
      <c r="AD644" s="121">
        <v>3.3</v>
      </c>
      <c r="AF644" s="120" t="s">
        <v>528</v>
      </c>
      <c r="AI644" s="120">
        <v>1977</v>
      </c>
      <c r="AJ644" s="120">
        <v>72</v>
      </c>
      <c r="AK644" s="120" t="s">
        <v>1438</v>
      </c>
      <c r="AL644" s="120" t="s">
        <v>148</v>
      </c>
      <c r="AM644" s="120" t="s">
        <v>110</v>
      </c>
      <c r="AN644" s="120" t="s">
        <v>1439</v>
      </c>
      <c r="AO644" s="120" t="s">
        <v>525</v>
      </c>
      <c r="AP644" s="120" t="s">
        <v>119</v>
      </c>
      <c r="AQ644" s="120" t="s">
        <v>615</v>
      </c>
      <c r="AR644" s="120">
        <v>333415</v>
      </c>
      <c r="AT644" s="120">
        <v>96</v>
      </c>
      <c r="AY644" s="120" t="s">
        <v>276</v>
      </c>
      <c r="BE644" s="120" t="s">
        <v>123</v>
      </c>
      <c r="BG644" s="120">
        <v>3.3</v>
      </c>
      <c r="BI644" s="120">
        <v>2.52</v>
      </c>
      <c r="BK644" s="120">
        <v>4.7300000000000004</v>
      </c>
      <c r="BL644" s="120" t="s">
        <v>528</v>
      </c>
      <c r="BN644" s="120">
        <v>3.3</v>
      </c>
      <c r="BP644" s="120">
        <v>2.52</v>
      </c>
      <c r="BR644" s="120">
        <v>4.7300000000000004</v>
      </c>
      <c r="BT644" s="120">
        <v>2.52</v>
      </c>
      <c r="BV644" s="120">
        <v>4.7300000000000004</v>
      </c>
      <c r="CM644" s="120">
        <v>1</v>
      </c>
      <c r="CN644" s="120" t="s">
        <v>125</v>
      </c>
      <c r="CU644" s="120" t="s">
        <v>126</v>
      </c>
      <c r="CV644" s="120" t="s">
        <v>1344</v>
      </c>
      <c r="CW644" s="120" t="s">
        <v>1841</v>
      </c>
    </row>
    <row r="645" spans="1:101" x14ac:dyDescent="0.3">
      <c r="A645" s="120" t="s">
        <v>1332</v>
      </c>
      <c r="B645" s="120" t="s">
        <v>1673</v>
      </c>
      <c r="C645" s="120" t="s">
        <v>1674</v>
      </c>
      <c r="D645" s="120" t="s">
        <v>1675</v>
      </c>
      <c r="E645" s="120" t="s">
        <v>1676</v>
      </c>
      <c r="F645" s="120" t="s">
        <v>1677</v>
      </c>
      <c r="G645" s="120" t="s">
        <v>185</v>
      </c>
      <c r="I645" s="121">
        <v>3.3660000000000001</v>
      </c>
      <c r="M645" s="120" t="s">
        <v>528</v>
      </c>
      <c r="N645" s="120" t="s">
        <v>109</v>
      </c>
      <c r="O645" s="120">
        <v>99</v>
      </c>
      <c r="P645" s="120" t="s">
        <v>102</v>
      </c>
      <c r="Q645" s="120" t="s">
        <v>102</v>
      </c>
      <c r="R645" t="str">
        <f>IFERROR(VLOOKUP(S645,'[1]Effects Code'!$C:$D,2,FALSE), S645)</f>
        <v>Mortality</v>
      </c>
      <c r="S645" s="120" t="s">
        <v>184</v>
      </c>
      <c r="T645" s="120">
        <v>4</v>
      </c>
      <c r="U645" s="120" t="s">
        <v>122</v>
      </c>
      <c r="V645" s="120" t="str">
        <f t="shared" si="10"/>
        <v>Poeciliidae, 4</v>
      </c>
      <c r="W645" s="120" t="s">
        <v>526</v>
      </c>
      <c r="X645" s="120">
        <v>5370</v>
      </c>
      <c r="Y645" s="123">
        <v>1068046</v>
      </c>
      <c r="Z645" s="120">
        <v>1982</v>
      </c>
      <c r="AA645" s="120" t="s">
        <v>2459</v>
      </c>
      <c r="AB645" s="120" t="s">
        <v>2460</v>
      </c>
      <c r="AC645" s="120" t="s">
        <v>2461</v>
      </c>
      <c r="AD645" s="121">
        <v>3.3660000000000001</v>
      </c>
      <c r="AE645" s="121"/>
      <c r="AF645" s="120" t="s">
        <v>528</v>
      </c>
      <c r="AH645" s="120" t="s">
        <v>397</v>
      </c>
      <c r="AI645" s="120">
        <v>28</v>
      </c>
      <c r="AJ645" s="120" t="s">
        <v>402</v>
      </c>
      <c r="AK645" s="120" t="s">
        <v>121</v>
      </c>
      <c r="AM645" s="120" t="s">
        <v>110</v>
      </c>
      <c r="AN645" s="120" t="s">
        <v>1682</v>
      </c>
      <c r="AO645" s="120" t="s">
        <v>525</v>
      </c>
      <c r="AP645" s="120" t="s">
        <v>119</v>
      </c>
      <c r="AQ645" s="120" t="s">
        <v>526</v>
      </c>
      <c r="AR645" s="120">
        <v>333415</v>
      </c>
      <c r="AT645" s="120">
        <v>96</v>
      </c>
      <c r="AY645" s="120" t="s">
        <v>276</v>
      </c>
      <c r="BE645" s="120" t="s">
        <v>123</v>
      </c>
      <c r="BG645" s="120">
        <v>3400</v>
      </c>
      <c r="BL645" s="120" t="s">
        <v>544</v>
      </c>
      <c r="BN645" s="120">
        <v>3366</v>
      </c>
      <c r="BT645" s="121"/>
      <c r="BV645" s="121"/>
      <c r="CD645" s="121"/>
      <c r="CN645" s="120" t="s">
        <v>125</v>
      </c>
      <c r="CO645" s="120">
        <v>8.1999999999999993</v>
      </c>
      <c r="CP645" s="120">
        <v>250</v>
      </c>
      <c r="CQ645" s="120" t="s">
        <v>568</v>
      </c>
      <c r="CU645" s="120" t="s">
        <v>126</v>
      </c>
      <c r="CV645" s="120" t="s">
        <v>545</v>
      </c>
      <c r="CW645" s="120" t="s">
        <v>2462</v>
      </c>
    </row>
    <row r="646" spans="1:101" x14ac:dyDescent="0.3">
      <c r="A646" s="120" t="s">
        <v>1332</v>
      </c>
      <c r="B646" s="120" t="s">
        <v>1507</v>
      </c>
      <c r="C646" s="120" t="s">
        <v>2240</v>
      </c>
      <c r="D646" s="120" t="s">
        <v>2241</v>
      </c>
      <c r="E646" s="120" t="s">
        <v>2242</v>
      </c>
      <c r="F646" s="120" t="s">
        <v>2243</v>
      </c>
      <c r="G646" s="120" t="s">
        <v>143</v>
      </c>
      <c r="I646" s="121">
        <v>3.3780000000000001</v>
      </c>
      <c r="M646" s="120" t="s">
        <v>528</v>
      </c>
      <c r="N646" s="120" t="s">
        <v>109</v>
      </c>
      <c r="O646" s="120">
        <v>60</v>
      </c>
      <c r="P646" s="120" t="s">
        <v>172</v>
      </c>
      <c r="Q646" s="120" t="s">
        <v>172</v>
      </c>
      <c r="R646" t="str">
        <f>IFERROR(VLOOKUP(S646,'[1]Effects Code'!$C:$D,2,FALSE), S646)</f>
        <v>Hematocrit (anemia)</v>
      </c>
      <c r="S646" s="120" t="s">
        <v>1522</v>
      </c>
      <c r="T646" s="120">
        <v>4</v>
      </c>
      <c r="U646" s="120" t="s">
        <v>122</v>
      </c>
      <c r="V646" s="120" t="str">
        <f t="shared" si="10"/>
        <v>Acipenseridae, 4</v>
      </c>
      <c r="W646" s="120" t="s">
        <v>526</v>
      </c>
      <c r="X646" s="120">
        <v>84455</v>
      </c>
      <c r="Y646" s="123">
        <v>1255362</v>
      </c>
      <c r="Z646" s="120">
        <v>2004</v>
      </c>
      <c r="AA646" s="120" t="s">
        <v>2244</v>
      </c>
      <c r="AB646" s="120" t="s">
        <v>2354</v>
      </c>
      <c r="AC646" s="120" t="s">
        <v>2355</v>
      </c>
      <c r="AD646" s="121">
        <v>3.3780000000000001</v>
      </c>
      <c r="AE646" s="121"/>
      <c r="AF646" s="120" t="s">
        <v>528</v>
      </c>
      <c r="AH646" s="120" t="s">
        <v>315</v>
      </c>
      <c r="AI646" s="120">
        <v>1185</v>
      </c>
      <c r="AL646" s="120" t="s">
        <v>141</v>
      </c>
      <c r="AM646" s="120" t="s">
        <v>110</v>
      </c>
      <c r="AN646" s="120" t="s">
        <v>1517</v>
      </c>
      <c r="AO646" s="120" t="s">
        <v>525</v>
      </c>
      <c r="AP646" s="120" t="s">
        <v>119</v>
      </c>
      <c r="AQ646" s="120" t="s">
        <v>526</v>
      </c>
      <c r="AR646" s="120">
        <v>333415</v>
      </c>
      <c r="AT646" s="120">
        <v>96</v>
      </c>
      <c r="AY646" s="120" t="s">
        <v>276</v>
      </c>
      <c r="BE646" s="120" t="s">
        <v>123</v>
      </c>
      <c r="BG646" s="120">
        <v>5.63</v>
      </c>
      <c r="BL646" s="120" t="s">
        <v>528</v>
      </c>
      <c r="BN646" s="120">
        <v>3.3780000000000001</v>
      </c>
      <c r="BT646" s="121"/>
      <c r="BV646" s="121"/>
      <c r="CD646" s="121"/>
      <c r="CM646" s="120">
        <v>1</v>
      </c>
      <c r="CN646" s="120" t="s">
        <v>125</v>
      </c>
      <c r="CO646" s="120" t="s">
        <v>2356</v>
      </c>
      <c r="CP646" s="120">
        <v>145</v>
      </c>
      <c r="CQ646" s="120" t="s">
        <v>568</v>
      </c>
      <c r="CU646" s="120" t="s">
        <v>126</v>
      </c>
      <c r="CV646" s="120" t="s">
        <v>545</v>
      </c>
      <c r="CW646" s="120" t="s">
        <v>2463</v>
      </c>
    </row>
    <row r="647" spans="1:101" x14ac:dyDescent="0.3">
      <c r="A647" s="120" t="s">
        <v>1332</v>
      </c>
      <c r="B647" s="120" t="s">
        <v>1507</v>
      </c>
      <c r="C647" s="120" t="s">
        <v>2240</v>
      </c>
      <c r="D647" s="120" t="s">
        <v>2241</v>
      </c>
      <c r="E647" s="120" t="s">
        <v>2242</v>
      </c>
      <c r="F647" s="120" t="s">
        <v>2243</v>
      </c>
      <c r="G647" s="120" t="s">
        <v>143</v>
      </c>
      <c r="I647" s="121">
        <v>3.3780000000000001</v>
      </c>
      <c r="M647" s="120" t="s">
        <v>528</v>
      </c>
      <c r="N647" s="120" t="s">
        <v>109</v>
      </c>
      <c r="O647" s="120">
        <v>60</v>
      </c>
      <c r="P647" s="120" t="s">
        <v>172</v>
      </c>
      <c r="Q647" s="120" t="s">
        <v>173</v>
      </c>
      <c r="R647" t="str">
        <f>IFERROR(VLOOKUP(S647,'[1]Effects Code'!$C:$D,2,FALSE), S647)</f>
        <v>Alanine transaminase (ALT)</v>
      </c>
      <c r="S647" s="120" t="s">
        <v>2464</v>
      </c>
      <c r="T647" s="120">
        <v>4</v>
      </c>
      <c r="U647" s="120" t="s">
        <v>122</v>
      </c>
      <c r="V647" s="120" t="str">
        <f t="shared" si="10"/>
        <v>Acipenseridae, 4</v>
      </c>
      <c r="W647" s="120" t="s">
        <v>526</v>
      </c>
      <c r="X647" s="120">
        <v>84455</v>
      </c>
      <c r="Y647" s="123">
        <v>1255364</v>
      </c>
      <c r="Z647" s="120">
        <v>2004</v>
      </c>
      <c r="AA647" s="120" t="s">
        <v>2244</v>
      </c>
      <c r="AB647" s="120" t="s">
        <v>2354</v>
      </c>
      <c r="AC647" s="120" t="s">
        <v>2355</v>
      </c>
      <c r="AD647" s="121">
        <v>3.3780000000000001</v>
      </c>
      <c r="AE647" s="121"/>
      <c r="AF647" s="120" t="s">
        <v>528</v>
      </c>
      <c r="AH647" s="120" t="s">
        <v>315</v>
      </c>
      <c r="AI647" s="120">
        <v>1185</v>
      </c>
      <c r="AL647" s="120" t="s">
        <v>141</v>
      </c>
      <c r="AM647" s="120" t="s">
        <v>110</v>
      </c>
      <c r="AN647" s="120" t="s">
        <v>1517</v>
      </c>
      <c r="AO647" s="120" t="s">
        <v>525</v>
      </c>
      <c r="AP647" s="120" t="s">
        <v>119</v>
      </c>
      <c r="AQ647" s="120" t="s">
        <v>526</v>
      </c>
      <c r="AR647" s="120">
        <v>333415</v>
      </c>
      <c r="AT647" s="120">
        <v>96</v>
      </c>
      <c r="AY647" s="120" t="s">
        <v>276</v>
      </c>
      <c r="BE647" s="120" t="s">
        <v>123</v>
      </c>
      <c r="BG647" s="120">
        <v>5.63</v>
      </c>
      <c r="BL647" s="120" t="s">
        <v>528</v>
      </c>
      <c r="BN647" s="120">
        <v>3.3780000000000001</v>
      </c>
      <c r="BT647" s="121"/>
      <c r="BV647" s="121"/>
      <c r="CD647" s="121"/>
      <c r="CM647" s="120">
        <v>1</v>
      </c>
      <c r="CN647" s="120" t="s">
        <v>125</v>
      </c>
      <c r="CO647" s="120" t="s">
        <v>2356</v>
      </c>
      <c r="CP647" s="120">
        <v>145</v>
      </c>
      <c r="CQ647" s="120" t="s">
        <v>568</v>
      </c>
      <c r="CU647" s="120" t="s">
        <v>126</v>
      </c>
      <c r="CV647" s="120" t="s">
        <v>545</v>
      </c>
      <c r="CW647" s="120" t="s">
        <v>2465</v>
      </c>
    </row>
    <row r="648" spans="1:101" x14ac:dyDescent="0.3">
      <c r="A648" s="120" t="s">
        <v>1332</v>
      </c>
      <c r="B648" s="120" t="s">
        <v>1507</v>
      </c>
      <c r="C648" s="120" t="s">
        <v>2240</v>
      </c>
      <c r="D648" s="120" t="s">
        <v>2241</v>
      </c>
      <c r="E648" s="120" t="s">
        <v>2242</v>
      </c>
      <c r="F648" s="120" t="s">
        <v>2243</v>
      </c>
      <c r="G648" s="120" t="s">
        <v>185</v>
      </c>
      <c r="I648" s="121">
        <v>3.3780000000000001</v>
      </c>
      <c r="M648" s="120" t="s">
        <v>528</v>
      </c>
      <c r="N648" s="120" t="s">
        <v>109</v>
      </c>
      <c r="O648" s="120">
        <v>60</v>
      </c>
      <c r="P648" s="120" t="s">
        <v>102</v>
      </c>
      <c r="Q648" s="120" t="s">
        <v>102</v>
      </c>
      <c r="R648" t="str">
        <f>IFERROR(VLOOKUP(S648,'[1]Effects Code'!$C:$D,2,FALSE), S648)</f>
        <v>Mortality</v>
      </c>
      <c r="S648" s="120" t="s">
        <v>184</v>
      </c>
      <c r="T648" s="120">
        <v>4</v>
      </c>
      <c r="U648" s="120" t="s">
        <v>122</v>
      </c>
      <c r="V648" s="120" t="str">
        <f t="shared" si="10"/>
        <v>Acipenseridae, 4</v>
      </c>
      <c r="W648" s="120" t="s">
        <v>526</v>
      </c>
      <c r="X648" s="120">
        <v>84455</v>
      </c>
      <c r="Y648" s="123">
        <v>1255361</v>
      </c>
      <c r="Z648" s="120">
        <v>2004</v>
      </c>
      <c r="AA648" s="120" t="s">
        <v>2244</v>
      </c>
      <c r="AB648" s="120" t="s">
        <v>2354</v>
      </c>
      <c r="AC648" s="120" t="s">
        <v>2355</v>
      </c>
      <c r="AD648" s="121">
        <v>3.3780000000000001</v>
      </c>
      <c r="AE648" s="121"/>
      <c r="AF648" s="120" t="s">
        <v>528</v>
      </c>
      <c r="AH648" s="120" t="s">
        <v>315</v>
      </c>
      <c r="AI648" s="120">
        <v>1185</v>
      </c>
      <c r="AL648" s="120" t="s">
        <v>141</v>
      </c>
      <c r="AM648" s="120" t="s">
        <v>110</v>
      </c>
      <c r="AN648" s="120" t="s">
        <v>1517</v>
      </c>
      <c r="AO648" s="120" t="s">
        <v>525</v>
      </c>
      <c r="AP648" s="120" t="s">
        <v>119</v>
      </c>
      <c r="AQ648" s="120" t="s">
        <v>526</v>
      </c>
      <c r="AR648" s="120">
        <v>333415</v>
      </c>
      <c r="AT648" s="120">
        <v>96</v>
      </c>
      <c r="AY648" s="120" t="s">
        <v>276</v>
      </c>
      <c r="BE648" s="120" t="s">
        <v>123</v>
      </c>
      <c r="BG648" s="120">
        <v>5.63</v>
      </c>
      <c r="BL648" s="120" t="s">
        <v>528</v>
      </c>
      <c r="BN648" s="120">
        <v>3.3780000000000001</v>
      </c>
      <c r="BT648" s="121"/>
      <c r="BV648" s="121"/>
      <c r="CD648" s="121"/>
      <c r="CM648" s="120">
        <v>5</v>
      </c>
      <c r="CN648" s="120" t="s">
        <v>125</v>
      </c>
      <c r="CO648" s="120" t="s">
        <v>2356</v>
      </c>
      <c r="CP648" s="120">
        <v>145</v>
      </c>
      <c r="CQ648" s="120" t="s">
        <v>568</v>
      </c>
      <c r="CU648" s="120" t="s">
        <v>126</v>
      </c>
      <c r="CV648" s="120" t="s">
        <v>545</v>
      </c>
      <c r="CW648" s="120" t="s">
        <v>2357</v>
      </c>
    </row>
    <row r="649" spans="1:101" x14ac:dyDescent="0.3">
      <c r="A649" s="120" t="s">
        <v>1332</v>
      </c>
      <c r="B649" s="120" t="s">
        <v>1507</v>
      </c>
      <c r="C649" s="120" t="s">
        <v>2240</v>
      </c>
      <c r="D649" s="120" t="s">
        <v>2241</v>
      </c>
      <c r="E649" s="120" t="s">
        <v>2242</v>
      </c>
      <c r="F649" s="120" t="s">
        <v>2243</v>
      </c>
      <c r="G649" s="120" t="s">
        <v>143</v>
      </c>
      <c r="I649" s="121">
        <v>3.3780000000000001</v>
      </c>
      <c r="M649" s="120" t="s">
        <v>528</v>
      </c>
      <c r="N649" s="120" t="s">
        <v>109</v>
      </c>
      <c r="O649" s="120">
        <v>60</v>
      </c>
      <c r="P649" s="120" t="s">
        <v>1002</v>
      </c>
      <c r="Q649" s="120" t="s">
        <v>1002</v>
      </c>
      <c r="R649" t="str">
        <f>IFERROR(VLOOKUP(S649,'[1]Effects Code'!$C:$D,2,FALSE), S649)</f>
        <v>Red blood cell</v>
      </c>
      <c r="S649" s="120" t="s">
        <v>1525</v>
      </c>
      <c r="T649" s="120">
        <v>4</v>
      </c>
      <c r="U649" s="120" t="s">
        <v>122</v>
      </c>
      <c r="V649" s="120" t="str">
        <f t="shared" si="10"/>
        <v>Acipenseridae, 4</v>
      </c>
      <c r="W649" s="120" t="s">
        <v>526</v>
      </c>
      <c r="X649" s="120">
        <v>84455</v>
      </c>
      <c r="Y649" s="123">
        <v>1255363</v>
      </c>
      <c r="Z649" s="120">
        <v>2004</v>
      </c>
      <c r="AA649" s="120" t="s">
        <v>2244</v>
      </c>
      <c r="AB649" s="120" t="s">
        <v>2354</v>
      </c>
      <c r="AC649" s="120" t="s">
        <v>2355</v>
      </c>
      <c r="AD649" s="121">
        <v>3.3780000000000001</v>
      </c>
      <c r="AE649" s="121"/>
      <c r="AF649" s="120" t="s">
        <v>528</v>
      </c>
      <c r="AH649" s="120" t="s">
        <v>315</v>
      </c>
      <c r="AI649" s="120">
        <v>1185</v>
      </c>
      <c r="AL649" s="120" t="s">
        <v>141</v>
      </c>
      <c r="AM649" s="120" t="s">
        <v>110</v>
      </c>
      <c r="AN649" s="120" t="s">
        <v>1517</v>
      </c>
      <c r="AO649" s="120" t="s">
        <v>525</v>
      </c>
      <c r="AP649" s="120" t="s">
        <v>119</v>
      </c>
      <c r="AQ649" s="120" t="s">
        <v>526</v>
      </c>
      <c r="AR649" s="120">
        <v>333415</v>
      </c>
      <c r="AT649" s="120">
        <v>96</v>
      </c>
      <c r="AY649" s="120" t="s">
        <v>276</v>
      </c>
      <c r="BE649" s="120" t="s">
        <v>123</v>
      </c>
      <c r="BG649" s="120">
        <v>5.63</v>
      </c>
      <c r="BL649" s="120" t="s">
        <v>528</v>
      </c>
      <c r="BN649" s="120">
        <v>3.3780000000000001</v>
      </c>
      <c r="BT649" s="121"/>
      <c r="BV649" s="121"/>
      <c r="CD649" s="121"/>
      <c r="CM649" s="120">
        <v>1</v>
      </c>
      <c r="CN649" s="120" t="s">
        <v>125</v>
      </c>
      <c r="CO649" s="120" t="s">
        <v>2356</v>
      </c>
      <c r="CP649" s="120">
        <v>145</v>
      </c>
      <c r="CQ649" s="120" t="s">
        <v>568</v>
      </c>
      <c r="CU649" s="120" t="s">
        <v>126</v>
      </c>
      <c r="CV649" s="120" t="s">
        <v>545</v>
      </c>
      <c r="CW649" s="120" t="s">
        <v>2466</v>
      </c>
    </row>
    <row r="650" spans="1:101" x14ac:dyDescent="0.3">
      <c r="A650" s="120" t="s">
        <v>1414</v>
      </c>
      <c r="B650" s="120" t="s">
        <v>1441</v>
      </c>
      <c r="C650" s="120" t="s">
        <v>2004</v>
      </c>
      <c r="D650" s="120" t="s">
        <v>2005</v>
      </c>
      <c r="E650" s="120" t="s">
        <v>2006</v>
      </c>
      <c r="F650" s="120" t="s">
        <v>2007</v>
      </c>
      <c r="G650" s="120" t="s">
        <v>185</v>
      </c>
      <c r="I650" s="121">
        <v>3.4095052199999998</v>
      </c>
      <c r="M650" s="120" t="s">
        <v>528</v>
      </c>
      <c r="N650" s="120" t="s">
        <v>109</v>
      </c>
      <c r="O650" s="120">
        <v>99.3</v>
      </c>
      <c r="P650" s="120" t="s">
        <v>102</v>
      </c>
      <c r="Q650" s="120" t="s">
        <v>102</v>
      </c>
      <c r="R650" t="str">
        <f>IFERROR(VLOOKUP(S650,'[1]Effects Code'!$C:$D,2,FALSE), S650)</f>
        <v>Mortality</v>
      </c>
      <c r="S650" s="120" t="s">
        <v>184</v>
      </c>
      <c r="T650" s="120">
        <v>4</v>
      </c>
      <c r="U650" s="120" t="s">
        <v>122</v>
      </c>
      <c r="V650" s="120" t="str">
        <f t="shared" si="10"/>
        <v>Hylidae, 4</v>
      </c>
      <c r="W650" s="120" t="s">
        <v>526</v>
      </c>
      <c r="X650" s="120">
        <v>118706</v>
      </c>
      <c r="Y650" s="123">
        <v>1338601</v>
      </c>
      <c r="Z650" s="120">
        <v>2006</v>
      </c>
      <c r="AA650" s="120" t="s">
        <v>1999</v>
      </c>
      <c r="AB650" s="120" t="s">
        <v>2000</v>
      </c>
      <c r="AC650" s="120" t="s">
        <v>2001</v>
      </c>
      <c r="AD650" s="121">
        <v>3.4095052199999998</v>
      </c>
      <c r="AE650" s="121"/>
      <c r="AF650" s="120" t="s">
        <v>528</v>
      </c>
      <c r="AH650" s="120" t="s">
        <v>397</v>
      </c>
      <c r="AI650" s="120">
        <v>3052</v>
      </c>
      <c r="AJ650" s="120" t="s">
        <v>2002</v>
      </c>
      <c r="AK650" s="120" t="s">
        <v>1424</v>
      </c>
      <c r="AL650" s="120" t="s">
        <v>1446</v>
      </c>
      <c r="AM650" s="120" t="s">
        <v>110</v>
      </c>
      <c r="AN650" s="120" t="s">
        <v>1425</v>
      </c>
      <c r="AO650" s="120" t="s">
        <v>525</v>
      </c>
      <c r="AP650" s="120" t="s">
        <v>119</v>
      </c>
      <c r="AQ650" s="120" t="s">
        <v>526</v>
      </c>
      <c r="AR650" s="120">
        <v>333415</v>
      </c>
      <c r="AT650" s="120">
        <v>4</v>
      </c>
      <c r="AY650" s="120" t="s">
        <v>122</v>
      </c>
      <c r="BE650" s="120" t="s">
        <v>123</v>
      </c>
      <c r="BG650" s="120">
        <v>3433.54</v>
      </c>
      <c r="BL650" s="120" t="s">
        <v>544</v>
      </c>
      <c r="BN650" s="121">
        <v>3409.50522</v>
      </c>
      <c r="CD650" s="121"/>
      <c r="CM650" s="120">
        <v>3</v>
      </c>
      <c r="CN650" s="120" t="s">
        <v>125</v>
      </c>
      <c r="CU650" s="120" t="s">
        <v>126</v>
      </c>
      <c r="CV650" s="120" t="s">
        <v>545</v>
      </c>
      <c r="CW650" s="120" t="s">
        <v>2265</v>
      </c>
    </row>
    <row r="651" spans="1:101" x14ac:dyDescent="0.3">
      <c r="A651" s="120" t="s">
        <v>1332</v>
      </c>
      <c r="B651" s="120" t="s">
        <v>1430</v>
      </c>
      <c r="C651" s="120" t="s">
        <v>1431</v>
      </c>
      <c r="D651" s="120" t="s">
        <v>1432</v>
      </c>
      <c r="E651" s="120" t="s">
        <v>1433</v>
      </c>
      <c r="F651" s="120" t="s">
        <v>1434</v>
      </c>
      <c r="G651" s="120" t="s">
        <v>108</v>
      </c>
      <c r="I651" s="121">
        <v>3.45</v>
      </c>
      <c r="L651" s="120"/>
      <c r="M651" s="120" t="s">
        <v>528</v>
      </c>
      <c r="N651" s="120" t="s">
        <v>109</v>
      </c>
      <c r="O651" s="120">
        <v>100</v>
      </c>
      <c r="P651" s="120" t="s">
        <v>102</v>
      </c>
      <c r="Q651" s="120" t="s">
        <v>102</v>
      </c>
      <c r="R651" t="str">
        <f>IFERROR(VLOOKUP(S651,'[1]Effects Code'!$C:$D,2,FALSE), S651)</f>
        <v>Mortality</v>
      </c>
      <c r="S651" s="120" t="s">
        <v>184</v>
      </c>
      <c r="T651" s="120">
        <v>5</v>
      </c>
      <c r="U651" s="120" t="s">
        <v>122</v>
      </c>
      <c r="V651" s="120" t="str">
        <f t="shared" si="10"/>
        <v>Scophthalmidae, 5</v>
      </c>
      <c r="W651" s="120" t="s">
        <v>615</v>
      </c>
      <c r="X651" s="120">
        <v>159160</v>
      </c>
      <c r="Y651" s="123">
        <v>2075992</v>
      </c>
      <c r="Z651" s="120">
        <v>2012</v>
      </c>
      <c r="AA651" s="120" t="s">
        <v>1435</v>
      </c>
      <c r="AB651" s="120" t="s">
        <v>1436</v>
      </c>
      <c r="AC651" s="120" t="s">
        <v>1437</v>
      </c>
      <c r="AD651" s="121">
        <v>3.45</v>
      </c>
      <c r="AF651" s="120" t="s">
        <v>528</v>
      </c>
      <c r="AI651" s="120">
        <v>1977</v>
      </c>
      <c r="AJ651" s="120">
        <v>72</v>
      </c>
      <c r="AK651" s="120" t="s">
        <v>1438</v>
      </c>
      <c r="AL651" s="120" t="s">
        <v>148</v>
      </c>
      <c r="AM651" s="120" t="s">
        <v>110</v>
      </c>
      <c r="AN651" s="120" t="s">
        <v>1439</v>
      </c>
      <c r="AO651" s="120" t="s">
        <v>525</v>
      </c>
      <c r="AP651" s="120" t="s">
        <v>119</v>
      </c>
      <c r="AQ651" s="120" t="s">
        <v>615</v>
      </c>
      <c r="AR651" s="120">
        <v>333415</v>
      </c>
      <c r="AT651" s="120">
        <v>120</v>
      </c>
      <c r="AY651" s="120" t="s">
        <v>276</v>
      </c>
      <c r="BE651" s="120" t="s">
        <v>123</v>
      </c>
      <c r="BG651" s="120">
        <v>3.45</v>
      </c>
      <c r="BI651" s="120">
        <v>2.77</v>
      </c>
      <c r="BK651" s="120">
        <v>4.12</v>
      </c>
      <c r="BL651" s="120" t="s">
        <v>528</v>
      </c>
      <c r="BN651" s="120">
        <v>3.45</v>
      </c>
      <c r="BP651" s="120">
        <v>2.77</v>
      </c>
      <c r="BR651" s="120">
        <v>4.12</v>
      </c>
      <c r="BT651" s="120">
        <v>2.77</v>
      </c>
      <c r="BV651" s="120">
        <v>4.12</v>
      </c>
      <c r="CM651" s="120">
        <v>1</v>
      </c>
      <c r="CN651" s="120" t="s">
        <v>125</v>
      </c>
      <c r="CU651" s="120" t="s">
        <v>126</v>
      </c>
      <c r="CV651" s="120" t="s">
        <v>1344</v>
      </c>
      <c r="CW651" s="120" t="s">
        <v>1841</v>
      </c>
    </row>
    <row r="652" spans="1:101" x14ac:dyDescent="0.3">
      <c r="A652" s="120" t="s">
        <v>1332</v>
      </c>
      <c r="B652" s="120" t="s">
        <v>1367</v>
      </c>
      <c r="C652" s="120" t="s">
        <v>1368</v>
      </c>
      <c r="D652" s="120" t="s">
        <v>2261</v>
      </c>
      <c r="E652" s="120" t="s">
        <v>2262</v>
      </c>
      <c r="F652" s="120" t="s">
        <v>2263</v>
      </c>
      <c r="G652" s="120" t="s">
        <v>185</v>
      </c>
      <c r="I652" s="121">
        <v>3.59</v>
      </c>
      <c r="M652" s="120" t="s">
        <v>528</v>
      </c>
      <c r="N652" s="120" t="s">
        <v>109</v>
      </c>
      <c r="O652" s="120">
        <v>92</v>
      </c>
      <c r="P652" s="120" t="s">
        <v>102</v>
      </c>
      <c r="Q652" s="120" t="s">
        <v>102</v>
      </c>
      <c r="R652" t="str">
        <f>IFERROR(VLOOKUP(S652,'[1]Effects Code'!$C:$D,2,FALSE), S652)</f>
        <v>Mortality</v>
      </c>
      <c r="S652" s="120" t="s">
        <v>184</v>
      </c>
      <c r="T652" s="120">
        <v>1</v>
      </c>
      <c r="U652" s="120" t="s">
        <v>122</v>
      </c>
      <c r="V652" s="120" t="str">
        <f t="shared" si="10"/>
        <v>Salmonidae, 1</v>
      </c>
      <c r="W652" s="120" t="s">
        <v>526</v>
      </c>
      <c r="X652" s="120">
        <v>6797</v>
      </c>
      <c r="Y652" s="123">
        <v>1090109</v>
      </c>
      <c r="Z652" s="120">
        <v>1986</v>
      </c>
      <c r="AA652" s="120" t="s">
        <v>1728</v>
      </c>
      <c r="AB652" s="120" t="s">
        <v>1729</v>
      </c>
      <c r="AC652" s="120" t="s">
        <v>1730</v>
      </c>
      <c r="AD652" s="121">
        <v>3.59</v>
      </c>
      <c r="AE652" s="121"/>
      <c r="AF652" s="120" t="s">
        <v>528</v>
      </c>
      <c r="AH652" s="120" t="s">
        <v>397</v>
      </c>
      <c r="AI652" s="120">
        <v>34</v>
      </c>
      <c r="AM652" s="120" t="s">
        <v>110</v>
      </c>
      <c r="AN652" s="120" t="s">
        <v>1377</v>
      </c>
      <c r="AO652" s="120" t="s">
        <v>525</v>
      </c>
      <c r="AP652" s="120" t="s">
        <v>119</v>
      </c>
      <c r="AQ652" s="120" t="s">
        <v>526</v>
      </c>
      <c r="AR652" s="120">
        <v>333415</v>
      </c>
      <c r="AT652" s="120">
        <v>24</v>
      </c>
      <c r="AY652" s="120" t="s">
        <v>276</v>
      </c>
      <c r="BE652" s="120" t="s">
        <v>158</v>
      </c>
      <c r="BG652" s="120">
        <v>3590</v>
      </c>
      <c r="BI652" s="120">
        <v>2970</v>
      </c>
      <c r="BK652" s="120">
        <v>4340</v>
      </c>
      <c r="BL652" s="120" t="s">
        <v>1731</v>
      </c>
      <c r="BN652" s="120">
        <v>3590</v>
      </c>
      <c r="BP652" s="120">
        <v>2970</v>
      </c>
      <c r="BR652" s="120">
        <v>4340</v>
      </c>
      <c r="BT652" s="121">
        <v>2.97</v>
      </c>
      <c r="BV652" s="121">
        <v>4.34</v>
      </c>
      <c r="CD652" s="121"/>
      <c r="CN652" s="120" t="s">
        <v>187</v>
      </c>
      <c r="CO652" s="120">
        <v>7.4</v>
      </c>
      <c r="CP652" s="120">
        <v>44</v>
      </c>
      <c r="CQ652" s="120" t="s">
        <v>568</v>
      </c>
      <c r="CU652" s="120" t="s">
        <v>126</v>
      </c>
      <c r="CV652" s="120" t="s">
        <v>545</v>
      </c>
      <c r="CW652" s="120" t="s">
        <v>2350</v>
      </c>
    </row>
    <row r="653" spans="1:101" x14ac:dyDescent="0.3">
      <c r="A653" s="120" t="s">
        <v>1332</v>
      </c>
      <c r="B653" s="120" t="s">
        <v>1333</v>
      </c>
      <c r="C653" s="120" t="s">
        <v>1334</v>
      </c>
      <c r="D653" s="120" t="s">
        <v>1335</v>
      </c>
      <c r="E653" s="120" t="s">
        <v>1336</v>
      </c>
      <c r="F653" s="120" t="s">
        <v>1337</v>
      </c>
      <c r="G653" s="120" t="s">
        <v>185</v>
      </c>
      <c r="I653" s="121">
        <v>3.6</v>
      </c>
      <c r="L653" s="120"/>
      <c r="M653" s="120" t="s">
        <v>528</v>
      </c>
      <c r="N653" s="120" t="s">
        <v>109</v>
      </c>
      <c r="O653" s="120">
        <v>100</v>
      </c>
      <c r="P653" s="120" t="s">
        <v>102</v>
      </c>
      <c r="Q653" s="120" t="s">
        <v>102</v>
      </c>
      <c r="R653" t="str">
        <f>IFERROR(VLOOKUP(S653,'[1]Effects Code'!$C:$D,2,FALSE), S653)</f>
        <v>Mortality</v>
      </c>
      <c r="S653" s="120" t="s">
        <v>184</v>
      </c>
      <c r="T653" s="120">
        <v>1</v>
      </c>
      <c r="U653" s="120" t="s">
        <v>122</v>
      </c>
      <c r="V653" s="120" t="str">
        <f t="shared" si="10"/>
        <v>Cyprinidae, 1</v>
      </c>
      <c r="W653" s="120" t="s">
        <v>526</v>
      </c>
      <c r="X653" s="120">
        <v>7598</v>
      </c>
      <c r="Y653" s="123">
        <v>2076189</v>
      </c>
      <c r="Z653" s="120">
        <v>1990</v>
      </c>
      <c r="AA653" s="120" t="s">
        <v>2314</v>
      </c>
      <c r="AB653" s="120" t="s">
        <v>2315</v>
      </c>
      <c r="AC653" s="120" t="s">
        <v>2316</v>
      </c>
      <c r="AD653" s="121">
        <v>3.6</v>
      </c>
      <c r="AF653" s="120" t="s">
        <v>528</v>
      </c>
      <c r="AH653" s="120" t="s">
        <v>147</v>
      </c>
      <c r="AI653" s="120">
        <v>21</v>
      </c>
      <c r="AL653" s="120" t="s">
        <v>1516</v>
      </c>
      <c r="AM653" s="120" t="s">
        <v>110</v>
      </c>
      <c r="AN653" s="120" t="s">
        <v>1342</v>
      </c>
      <c r="AO653" s="120" t="s">
        <v>525</v>
      </c>
      <c r="AP653" s="120" t="s">
        <v>119</v>
      </c>
      <c r="AQ653" s="120" t="s">
        <v>526</v>
      </c>
      <c r="AR653" s="120">
        <v>333415</v>
      </c>
      <c r="AT653" s="120">
        <v>1</v>
      </c>
      <c r="AY653" s="120" t="s">
        <v>122</v>
      </c>
      <c r="BE653" s="120" t="s">
        <v>158</v>
      </c>
      <c r="BG653" s="120">
        <v>3.6</v>
      </c>
      <c r="BI653" s="120">
        <v>3.3</v>
      </c>
      <c r="BK653" s="120">
        <v>3.9</v>
      </c>
      <c r="BL653" s="120" t="s">
        <v>1787</v>
      </c>
      <c r="BN653" s="120">
        <v>3.6</v>
      </c>
      <c r="BP653" s="120">
        <v>3.3</v>
      </c>
      <c r="BR653" s="120">
        <v>3.9</v>
      </c>
      <c r="BT653" s="120">
        <v>3.3</v>
      </c>
      <c r="BV653" s="120">
        <v>3.9</v>
      </c>
      <c r="CM653" s="120">
        <v>1</v>
      </c>
      <c r="CN653" s="120" t="s">
        <v>125</v>
      </c>
      <c r="CO653" s="120">
        <v>7</v>
      </c>
      <c r="CP653" s="120">
        <v>69.8</v>
      </c>
      <c r="CQ653" s="120" t="s">
        <v>528</v>
      </c>
      <c r="CU653" s="120" t="s">
        <v>126</v>
      </c>
      <c r="CV653" s="120" t="s">
        <v>1344</v>
      </c>
      <c r="CW653" s="120" t="s">
        <v>2319</v>
      </c>
    </row>
    <row r="654" spans="1:101" x14ac:dyDescent="0.3">
      <c r="A654" s="120" t="s">
        <v>1332</v>
      </c>
      <c r="B654" s="120" t="s">
        <v>2076</v>
      </c>
      <c r="C654" s="120" t="s">
        <v>2077</v>
      </c>
      <c r="D654" s="120" t="s">
        <v>2078</v>
      </c>
      <c r="E654" s="120" t="s">
        <v>2079</v>
      </c>
      <c r="F654" s="120" t="s">
        <v>2080</v>
      </c>
      <c r="G654" s="120" t="s">
        <v>2467</v>
      </c>
      <c r="I654" s="121">
        <v>3.72</v>
      </c>
      <c r="L654" s="120"/>
      <c r="M654" s="120" t="s">
        <v>528</v>
      </c>
      <c r="N654" s="120" t="s">
        <v>109</v>
      </c>
      <c r="O654" s="120">
        <v>100</v>
      </c>
      <c r="P654" s="120" t="s">
        <v>102</v>
      </c>
      <c r="Q654" s="120" t="s">
        <v>102</v>
      </c>
      <c r="R654" t="str">
        <f>IFERROR(VLOOKUP(S654,'[1]Effects Code'!$C:$D,2,FALSE), S654)</f>
        <v>Mortality</v>
      </c>
      <c r="S654" s="120" t="s">
        <v>184</v>
      </c>
      <c r="T654" s="120">
        <v>4</v>
      </c>
      <c r="U654" s="120" t="s">
        <v>122</v>
      </c>
      <c r="V654" s="120" t="str">
        <f t="shared" si="10"/>
        <v>Pangasiidae, 4</v>
      </c>
      <c r="W654" s="120" t="s">
        <v>526</v>
      </c>
      <c r="X654" s="120">
        <v>160541</v>
      </c>
      <c r="Y654" s="123">
        <v>2076095</v>
      </c>
      <c r="Z654" s="120">
        <v>2012</v>
      </c>
      <c r="AA654" s="120" t="s">
        <v>2082</v>
      </c>
      <c r="AB654" s="120" t="s">
        <v>2083</v>
      </c>
      <c r="AC654" s="120" t="s">
        <v>2084</v>
      </c>
      <c r="AD654" s="121">
        <v>3.72</v>
      </c>
      <c r="AF654" s="120" t="s">
        <v>528</v>
      </c>
      <c r="AI654" s="120">
        <v>31626</v>
      </c>
      <c r="AL654" s="120" t="s">
        <v>225</v>
      </c>
      <c r="AM654" s="120" t="s">
        <v>110</v>
      </c>
      <c r="AN654" s="120" t="s">
        <v>2070</v>
      </c>
      <c r="AO654" s="120" t="s">
        <v>525</v>
      </c>
      <c r="AP654" s="120" t="s">
        <v>119</v>
      </c>
      <c r="AQ654" s="120" t="s">
        <v>526</v>
      </c>
      <c r="AR654" s="120">
        <v>333415</v>
      </c>
      <c r="AT654" s="120">
        <v>96</v>
      </c>
      <c r="AY654" s="120" t="s">
        <v>276</v>
      </c>
      <c r="BE654" s="120" t="s">
        <v>158</v>
      </c>
      <c r="BG654" s="120">
        <v>3.72</v>
      </c>
      <c r="BL654" s="120" t="s">
        <v>175</v>
      </c>
      <c r="BN654" s="120">
        <v>3.72</v>
      </c>
      <c r="CM654" s="120">
        <v>1</v>
      </c>
      <c r="CN654" s="120" t="s">
        <v>125</v>
      </c>
      <c r="CU654" s="120" t="s">
        <v>126</v>
      </c>
      <c r="CV654" s="120" t="s">
        <v>545</v>
      </c>
      <c r="CW654" s="120" t="s">
        <v>2085</v>
      </c>
    </row>
    <row r="655" spans="1:101" x14ac:dyDescent="0.3">
      <c r="A655" s="120" t="s">
        <v>1332</v>
      </c>
      <c r="B655" s="120" t="s">
        <v>1333</v>
      </c>
      <c r="C655" s="120" t="s">
        <v>2468</v>
      </c>
      <c r="D655" s="120" t="s">
        <v>2469</v>
      </c>
      <c r="E655" s="120" t="s">
        <v>2470</v>
      </c>
      <c r="F655" s="120" t="s">
        <v>2471</v>
      </c>
      <c r="G655" s="120" t="s">
        <v>591</v>
      </c>
      <c r="I655" s="121">
        <v>3.7275</v>
      </c>
      <c r="M655" s="120" t="s">
        <v>528</v>
      </c>
      <c r="N655" s="120" t="s">
        <v>109</v>
      </c>
      <c r="O655" s="120">
        <v>99.4</v>
      </c>
      <c r="P655" s="120" t="s">
        <v>492</v>
      </c>
      <c r="Q655" s="120" t="s">
        <v>2472</v>
      </c>
      <c r="R655" t="str">
        <f>IFERROR(VLOOKUP(S655,'[1]Effects Code'!$C:$D,2,FALSE), S655)</f>
        <v>Multiple effects reported as one result</v>
      </c>
      <c r="S655" s="120" t="s">
        <v>493</v>
      </c>
      <c r="T655" s="120">
        <v>18</v>
      </c>
      <c r="U655" s="120" t="s">
        <v>122</v>
      </c>
      <c r="V655" s="120" t="str">
        <f t="shared" si="10"/>
        <v>Cyprinidae, 18</v>
      </c>
      <c r="W655" s="120" t="s">
        <v>526</v>
      </c>
      <c r="X655" s="120">
        <v>81328</v>
      </c>
      <c r="Y655" s="123">
        <v>1255120</v>
      </c>
      <c r="Z655" s="120">
        <v>2004</v>
      </c>
      <c r="AA655" s="120" t="s">
        <v>2473</v>
      </c>
      <c r="AB655" s="120" t="s">
        <v>2474</v>
      </c>
      <c r="AC655" s="120" t="s">
        <v>2475</v>
      </c>
      <c r="AD655" s="121">
        <v>3.7275</v>
      </c>
      <c r="AE655" s="121"/>
      <c r="AF655" s="120" t="s">
        <v>528</v>
      </c>
      <c r="AI655" s="120">
        <v>16740</v>
      </c>
      <c r="AJ655" s="120">
        <v>6</v>
      </c>
      <c r="AK655" s="120" t="s">
        <v>121</v>
      </c>
      <c r="AL655" s="120" t="s">
        <v>1504</v>
      </c>
      <c r="AM655" s="120" t="s">
        <v>110</v>
      </c>
      <c r="AN655" s="120" t="s">
        <v>1342</v>
      </c>
      <c r="AO655" s="120" t="s">
        <v>525</v>
      </c>
      <c r="AP655" s="120" t="s">
        <v>119</v>
      </c>
      <c r="AQ655" s="120" t="s">
        <v>526</v>
      </c>
      <c r="AR655" s="120">
        <v>333415</v>
      </c>
      <c r="AT655" s="120">
        <v>18</v>
      </c>
      <c r="AY655" s="120" t="s">
        <v>122</v>
      </c>
      <c r="BE655" s="120" t="s">
        <v>123</v>
      </c>
      <c r="BG655" s="120">
        <v>3.75</v>
      </c>
      <c r="BI655" s="120">
        <v>1.03</v>
      </c>
      <c r="BK655" s="120">
        <v>13.61</v>
      </c>
      <c r="BL655" s="120" t="s">
        <v>528</v>
      </c>
      <c r="BN655" s="120">
        <v>3.7275</v>
      </c>
      <c r="BP655" s="120">
        <v>1.02382</v>
      </c>
      <c r="BR655" s="120">
        <v>13.52834</v>
      </c>
      <c r="BT655" s="121">
        <v>1.02382</v>
      </c>
      <c r="BV655" s="121">
        <v>13.52834</v>
      </c>
      <c r="CD655" s="121"/>
      <c r="CM655" s="120">
        <v>4</v>
      </c>
      <c r="CN655" s="120" t="s">
        <v>125</v>
      </c>
      <c r="CO655" s="120">
        <v>8.1</v>
      </c>
      <c r="CP655" s="120">
        <v>240</v>
      </c>
      <c r="CQ655" s="120" t="s">
        <v>568</v>
      </c>
      <c r="CU655" s="120" t="s">
        <v>126</v>
      </c>
      <c r="CV655" s="120" t="s">
        <v>1344</v>
      </c>
      <c r="CW655" s="120" t="s">
        <v>2476</v>
      </c>
    </row>
    <row r="656" spans="1:101" x14ac:dyDescent="0.3">
      <c r="A656" s="120" t="s">
        <v>1332</v>
      </c>
      <c r="B656" s="120" t="s">
        <v>1333</v>
      </c>
      <c r="C656" s="120" t="s">
        <v>1479</v>
      </c>
      <c r="D656" s="120" t="s">
        <v>1480</v>
      </c>
      <c r="E656" s="120" t="s">
        <v>1481</v>
      </c>
      <c r="F656" s="120" t="s">
        <v>1482</v>
      </c>
      <c r="G656" s="120" t="s">
        <v>136</v>
      </c>
      <c r="I656" s="121">
        <v>3.8</v>
      </c>
      <c r="M656" s="120" t="s">
        <v>528</v>
      </c>
      <c r="N656" s="120" t="s">
        <v>109</v>
      </c>
      <c r="O656" s="120">
        <v>100</v>
      </c>
      <c r="P656" s="120" t="s">
        <v>172</v>
      </c>
      <c r="Q656" s="120" t="s">
        <v>172</v>
      </c>
      <c r="R656" t="str">
        <f>IFERROR(VLOOKUP(S656,'[1]Effects Code'!$C:$D,2,FALSE), S656)</f>
        <v>Heat shock protein 32</v>
      </c>
      <c r="S656" s="120" t="s">
        <v>2477</v>
      </c>
      <c r="T656" s="120">
        <v>4</v>
      </c>
      <c r="U656" s="120" t="s">
        <v>122</v>
      </c>
      <c r="V656" s="120" t="str">
        <f t="shared" si="10"/>
        <v>Cyprinidae, 4</v>
      </c>
      <c r="W656" s="120" t="s">
        <v>526</v>
      </c>
      <c r="X656" s="120">
        <v>45073</v>
      </c>
      <c r="Y656" s="123">
        <v>1220579</v>
      </c>
      <c r="Z656" s="120">
        <v>1993</v>
      </c>
      <c r="AA656" s="120" t="s">
        <v>2224</v>
      </c>
      <c r="AB656" s="120" t="s">
        <v>2225</v>
      </c>
      <c r="AC656" s="120" t="s">
        <v>2226</v>
      </c>
      <c r="AD656" s="121">
        <v>3.8</v>
      </c>
      <c r="AE656" s="121"/>
      <c r="AF656" s="120" t="s">
        <v>528</v>
      </c>
      <c r="AI656" s="120">
        <v>1</v>
      </c>
      <c r="AJ656" s="120" t="s">
        <v>2227</v>
      </c>
      <c r="AK656" s="120" t="s">
        <v>122</v>
      </c>
      <c r="AM656" s="120" t="s">
        <v>110</v>
      </c>
      <c r="AN656" s="120" t="s">
        <v>1342</v>
      </c>
      <c r="AO656" s="120" t="s">
        <v>525</v>
      </c>
      <c r="AP656" s="120" t="s">
        <v>119</v>
      </c>
      <c r="AQ656" s="120" t="s">
        <v>526</v>
      </c>
      <c r="AR656" s="120">
        <v>333415</v>
      </c>
      <c r="AT656" s="120">
        <v>96</v>
      </c>
      <c r="AY656" s="120" t="s">
        <v>276</v>
      </c>
      <c r="BE656" s="120" t="s">
        <v>123</v>
      </c>
      <c r="BG656" s="120">
        <v>3.8</v>
      </c>
      <c r="BL656" s="120" t="s">
        <v>528</v>
      </c>
      <c r="BN656" s="120">
        <v>3.8</v>
      </c>
      <c r="BT656" s="121"/>
      <c r="BV656" s="121"/>
      <c r="CD656" s="121"/>
      <c r="CN656" s="120" t="s">
        <v>187</v>
      </c>
      <c r="CO656" s="120">
        <v>7.5</v>
      </c>
      <c r="CP656" s="120">
        <v>120</v>
      </c>
      <c r="CQ656" s="120" t="s">
        <v>568</v>
      </c>
      <c r="CU656" s="120" t="s">
        <v>126</v>
      </c>
      <c r="CV656" s="120" t="s">
        <v>1344</v>
      </c>
      <c r="CW656" s="120" t="s">
        <v>2228</v>
      </c>
    </row>
    <row r="657" spans="1:101" x14ac:dyDescent="0.3">
      <c r="A657" s="120" t="s">
        <v>1332</v>
      </c>
      <c r="B657" s="120" t="s">
        <v>1673</v>
      </c>
      <c r="C657" s="120" t="s">
        <v>2196</v>
      </c>
      <c r="D657" s="120" t="s">
        <v>2197</v>
      </c>
      <c r="E657" s="120" t="s">
        <v>2198</v>
      </c>
      <c r="F657" s="120" t="s">
        <v>2199</v>
      </c>
      <c r="G657" s="120" t="s">
        <v>2081</v>
      </c>
      <c r="I657" s="121">
        <v>3.81</v>
      </c>
      <c r="L657" s="120"/>
      <c r="M657" s="120" t="s">
        <v>528</v>
      </c>
      <c r="N657" s="120" t="s">
        <v>109</v>
      </c>
      <c r="O657" s="120">
        <v>100</v>
      </c>
      <c r="P657" s="120" t="s">
        <v>102</v>
      </c>
      <c r="Q657" s="120" t="s">
        <v>102</v>
      </c>
      <c r="R657" t="str">
        <f>IFERROR(VLOOKUP(S657,'[1]Effects Code'!$C:$D,2,FALSE), S657)</f>
        <v>Mortality</v>
      </c>
      <c r="S657" s="120" t="s">
        <v>184</v>
      </c>
      <c r="T657" s="120">
        <v>1</v>
      </c>
      <c r="U657" s="120" t="s">
        <v>122</v>
      </c>
      <c r="V657" s="120" t="str">
        <f t="shared" si="10"/>
        <v>Poeciliidae, 1</v>
      </c>
      <c r="W657" s="120" t="s">
        <v>526</v>
      </c>
      <c r="X657" s="120">
        <v>159006</v>
      </c>
      <c r="Y657" s="123">
        <v>2076061</v>
      </c>
      <c r="Z657" s="120">
        <v>2012</v>
      </c>
      <c r="AA657" s="120" t="s">
        <v>2200</v>
      </c>
      <c r="AB657" s="120" t="s">
        <v>2201</v>
      </c>
      <c r="AC657" s="120" t="s">
        <v>2202</v>
      </c>
      <c r="AD657" s="121">
        <v>3.81</v>
      </c>
      <c r="AF657" s="120" t="s">
        <v>528</v>
      </c>
      <c r="AI657" s="120">
        <v>1681</v>
      </c>
      <c r="AL657" s="120" t="s">
        <v>225</v>
      </c>
      <c r="AM657" s="120" t="s">
        <v>110</v>
      </c>
      <c r="AN657" s="120" t="s">
        <v>1682</v>
      </c>
      <c r="AO657" s="120" t="s">
        <v>525</v>
      </c>
      <c r="AP657" s="120" t="s">
        <v>119</v>
      </c>
      <c r="AQ657" s="120" t="s">
        <v>526</v>
      </c>
      <c r="AR657" s="120">
        <v>333415</v>
      </c>
      <c r="AT657" s="120">
        <v>24</v>
      </c>
      <c r="AY657" s="120" t="s">
        <v>276</v>
      </c>
      <c r="BE657" s="120" t="s">
        <v>158</v>
      </c>
      <c r="BG657" s="120">
        <v>3.81</v>
      </c>
      <c r="BL657" s="120" t="s">
        <v>175</v>
      </c>
      <c r="BN657" s="120">
        <v>3.81</v>
      </c>
      <c r="CM657" s="120">
        <v>1</v>
      </c>
      <c r="CN657" s="120" t="s">
        <v>125</v>
      </c>
      <c r="CU657" s="120" t="s">
        <v>126</v>
      </c>
      <c r="CV657" s="120" t="s">
        <v>545</v>
      </c>
      <c r="CW657" s="120" t="s">
        <v>2085</v>
      </c>
    </row>
    <row r="658" spans="1:101" x14ac:dyDescent="0.3">
      <c r="A658" s="120" t="s">
        <v>1332</v>
      </c>
      <c r="B658" s="120" t="s">
        <v>1764</v>
      </c>
      <c r="C658" s="120" t="s">
        <v>187</v>
      </c>
      <c r="D658" s="120" t="s">
        <v>1764</v>
      </c>
      <c r="E658" s="120" t="s">
        <v>2478</v>
      </c>
      <c r="F658" s="120" t="s">
        <v>2479</v>
      </c>
      <c r="G658" s="120" t="s">
        <v>185</v>
      </c>
      <c r="I658" s="121">
        <v>3.8487</v>
      </c>
      <c r="M658" s="120" t="s">
        <v>528</v>
      </c>
      <c r="N658" s="120" t="s">
        <v>109</v>
      </c>
      <c r="O658" s="120">
        <v>97.5</v>
      </c>
      <c r="P658" s="120" t="s">
        <v>102</v>
      </c>
      <c r="Q658" s="120" t="s">
        <v>102</v>
      </c>
      <c r="R658" t="str">
        <f>IFERROR(VLOOKUP(S658,'[1]Effects Code'!$C:$D,2,FALSE), S658)</f>
        <v>Mortality</v>
      </c>
      <c r="S658" s="120" t="s">
        <v>184</v>
      </c>
      <c r="T658" s="120">
        <v>4</v>
      </c>
      <c r="U658" s="120" t="s">
        <v>122</v>
      </c>
      <c r="V658" s="120" t="str">
        <f t="shared" si="10"/>
        <v>Cichlidae, 4</v>
      </c>
      <c r="W658" s="120" t="s">
        <v>526</v>
      </c>
      <c r="X658" s="120">
        <v>84361</v>
      </c>
      <c r="Y658" s="123">
        <v>1255294</v>
      </c>
      <c r="Z658" s="120">
        <v>2002</v>
      </c>
      <c r="AA658" s="120" t="s">
        <v>2480</v>
      </c>
      <c r="AB658" s="120" t="s">
        <v>2481</v>
      </c>
      <c r="AC658" s="120" t="s">
        <v>2482</v>
      </c>
      <c r="AD658" s="121">
        <v>3.8487</v>
      </c>
      <c r="AE658" s="121"/>
      <c r="AF658" s="120" t="s">
        <v>528</v>
      </c>
      <c r="AI658" s="120">
        <v>7209</v>
      </c>
      <c r="AM658" s="120" t="s">
        <v>110</v>
      </c>
      <c r="AN658" s="120" t="s">
        <v>1491</v>
      </c>
      <c r="AO658" s="120" t="s">
        <v>525</v>
      </c>
      <c r="AP658" s="120" t="s">
        <v>119</v>
      </c>
      <c r="AQ658" s="120" t="s">
        <v>526</v>
      </c>
      <c r="AR658" s="120">
        <v>333415</v>
      </c>
      <c r="AT658" s="120">
        <v>96</v>
      </c>
      <c r="AY658" s="120" t="s">
        <v>276</v>
      </c>
      <c r="BE658" s="120" t="s">
        <v>158</v>
      </c>
      <c r="BG658" s="120">
        <v>3.8487</v>
      </c>
      <c r="BL658" s="120" t="s">
        <v>528</v>
      </c>
      <c r="BN658" s="120">
        <v>3.8487</v>
      </c>
      <c r="BT658" s="121"/>
      <c r="BV658" s="121"/>
      <c r="CD658" s="121"/>
      <c r="CM658" s="120">
        <v>6</v>
      </c>
      <c r="CN658" s="120" t="s">
        <v>176</v>
      </c>
      <c r="CO658" s="120" t="s">
        <v>2483</v>
      </c>
      <c r="CU658" s="120" t="s">
        <v>126</v>
      </c>
      <c r="CV658" s="120" t="s">
        <v>1344</v>
      </c>
      <c r="CW658" s="120" t="s">
        <v>2484</v>
      </c>
    </row>
    <row r="659" spans="1:101" x14ac:dyDescent="0.3">
      <c r="A659" s="120" t="s">
        <v>1332</v>
      </c>
      <c r="B659" s="120" t="s">
        <v>2062</v>
      </c>
      <c r="C659" s="120" t="s">
        <v>2063</v>
      </c>
      <c r="D659" s="120" t="s">
        <v>2064</v>
      </c>
      <c r="E659" s="120" t="s">
        <v>2065</v>
      </c>
      <c r="F659" s="120" t="s">
        <v>2066</v>
      </c>
      <c r="G659" s="120" t="s">
        <v>2351</v>
      </c>
      <c r="I659" s="120">
        <v>3.8826900000000002</v>
      </c>
      <c r="L659" s="120"/>
      <c r="M659" s="120" t="s">
        <v>528</v>
      </c>
      <c r="N659" s="120" t="s">
        <v>109</v>
      </c>
      <c r="O659" s="120">
        <v>63</v>
      </c>
      <c r="P659" s="120" t="s">
        <v>102</v>
      </c>
      <c r="Q659" s="120" t="s">
        <v>102</v>
      </c>
      <c r="R659" t="str">
        <f>IFERROR(VLOOKUP(S659,'[1]Effects Code'!$C:$D,2,FALSE), S659)</f>
        <v>Mortality</v>
      </c>
      <c r="S659" s="120" t="s">
        <v>184</v>
      </c>
      <c r="T659" s="120">
        <v>4</v>
      </c>
      <c r="U659" s="120" t="s">
        <v>122</v>
      </c>
      <c r="V659" s="120" t="str">
        <f t="shared" si="10"/>
        <v>Siluridae, 4</v>
      </c>
      <c r="W659" s="120" t="s">
        <v>526</v>
      </c>
      <c r="X659" s="120">
        <v>88377</v>
      </c>
      <c r="Y659" s="123">
        <v>1256205</v>
      </c>
      <c r="Z659" s="120">
        <v>2006</v>
      </c>
      <c r="AA659" s="120" t="s">
        <v>2067</v>
      </c>
      <c r="AB659" s="120" t="s">
        <v>2068</v>
      </c>
      <c r="AC659" s="120" t="s">
        <v>2069</v>
      </c>
      <c r="AD659" s="120">
        <v>3.8826900000000002</v>
      </c>
      <c r="AF659" s="120" t="s">
        <v>528</v>
      </c>
      <c r="AH659" s="120" t="s">
        <v>1351</v>
      </c>
      <c r="AI659" s="120">
        <v>2231</v>
      </c>
      <c r="AL659" s="120" t="s">
        <v>1516</v>
      </c>
      <c r="AM659" s="120" t="s">
        <v>110</v>
      </c>
      <c r="AN659" s="120" t="s">
        <v>2070</v>
      </c>
      <c r="AO659" s="120" t="s">
        <v>525</v>
      </c>
      <c r="AP659" s="120" t="s">
        <v>119</v>
      </c>
      <c r="AQ659" s="120" t="s">
        <v>526</v>
      </c>
      <c r="AR659" s="120">
        <v>333415</v>
      </c>
      <c r="AT659" s="120">
        <v>96</v>
      </c>
      <c r="AY659" s="120" t="s">
        <v>276</v>
      </c>
      <c r="BE659" s="120" t="s">
        <v>123</v>
      </c>
      <c r="BG659" s="120">
        <v>6.1630000000000003</v>
      </c>
      <c r="BL659" s="120" t="s">
        <v>528</v>
      </c>
      <c r="BN659" s="120">
        <v>3.8826900000000002</v>
      </c>
      <c r="CM659" s="120">
        <v>7</v>
      </c>
      <c r="CN659" s="120" t="s">
        <v>125</v>
      </c>
      <c r="CO659" s="120" t="s">
        <v>2071</v>
      </c>
      <c r="CP659" s="120" t="s">
        <v>2072</v>
      </c>
      <c r="CQ659" s="120" t="s">
        <v>568</v>
      </c>
      <c r="CU659" s="120" t="s">
        <v>126</v>
      </c>
      <c r="CV659" s="120" t="s">
        <v>545</v>
      </c>
      <c r="CW659" s="120" t="s">
        <v>2073</v>
      </c>
    </row>
    <row r="660" spans="1:101" x14ac:dyDescent="0.3">
      <c r="A660" s="120" t="s">
        <v>1332</v>
      </c>
      <c r="B660" s="120" t="s">
        <v>1333</v>
      </c>
      <c r="C660" s="120" t="s">
        <v>1967</v>
      </c>
      <c r="D660" s="120" t="s">
        <v>1968</v>
      </c>
      <c r="E660" s="120" t="s">
        <v>1969</v>
      </c>
      <c r="F660" s="120" t="s">
        <v>1970</v>
      </c>
      <c r="G660" s="120" t="s">
        <v>185</v>
      </c>
      <c r="I660" s="121">
        <v>3.9024000000000001</v>
      </c>
      <c r="L660" s="120"/>
      <c r="M660" s="120" t="s">
        <v>528</v>
      </c>
      <c r="N660" s="120" t="s">
        <v>109</v>
      </c>
      <c r="O660" s="120">
        <v>60</v>
      </c>
      <c r="P660" s="120" t="s">
        <v>102</v>
      </c>
      <c r="Q660" s="120" t="s">
        <v>102</v>
      </c>
      <c r="R660" t="str">
        <f>IFERROR(VLOOKUP(S660,'[1]Effects Code'!$C:$D,2,FALSE), S660)</f>
        <v>Mortality</v>
      </c>
      <c r="S660" s="120" t="s">
        <v>184</v>
      </c>
      <c r="T660" s="120">
        <v>4</v>
      </c>
      <c r="U660" s="120" t="s">
        <v>122</v>
      </c>
      <c r="V660" s="120" t="str">
        <f t="shared" si="10"/>
        <v>Cyprinidae, 4</v>
      </c>
      <c r="W660" s="120" t="s">
        <v>526</v>
      </c>
      <c r="X660" s="120">
        <v>160916</v>
      </c>
      <c r="Y660" s="123">
        <v>2076894</v>
      </c>
      <c r="Z660" s="120">
        <v>2012</v>
      </c>
      <c r="AA660" s="120" t="s">
        <v>1971</v>
      </c>
      <c r="AB660" s="120" t="s">
        <v>1972</v>
      </c>
      <c r="AC660" s="120" t="s">
        <v>1973</v>
      </c>
      <c r="AD660" s="121">
        <v>3.9024000000000001</v>
      </c>
      <c r="AF660" s="120" t="s">
        <v>528</v>
      </c>
      <c r="AH660" s="120" t="s">
        <v>397</v>
      </c>
      <c r="AI660" s="120">
        <v>32018</v>
      </c>
      <c r="AL660" s="120" t="s">
        <v>1516</v>
      </c>
      <c r="AM660" s="120" t="s">
        <v>110</v>
      </c>
      <c r="AN660" s="120" t="s">
        <v>1342</v>
      </c>
      <c r="AO660" s="120" t="s">
        <v>525</v>
      </c>
      <c r="AP660" s="120" t="s">
        <v>119</v>
      </c>
      <c r="AQ660" s="120" t="s">
        <v>526</v>
      </c>
      <c r="AR660" s="120">
        <v>333415</v>
      </c>
      <c r="AT660" s="120">
        <v>96</v>
      </c>
      <c r="AY660" s="120" t="s">
        <v>276</v>
      </c>
      <c r="BE660" s="120" t="s">
        <v>123</v>
      </c>
      <c r="BG660" s="120">
        <v>6.5039999999999996</v>
      </c>
      <c r="BL660" s="120" t="s">
        <v>528</v>
      </c>
      <c r="BN660" s="120">
        <v>3.9024000000000001</v>
      </c>
      <c r="CM660" s="120">
        <v>1</v>
      </c>
      <c r="CN660" s="120" t="s">
        <v>125</v>
      </c>
      <c r="CO660" s="120" t="s">
        <v>1974</v>
      </c>
      <c r="CP660" s="120" t="s">
        <v>1975</v>
      </c>
      <c r="CQ660" s="120" t="s">
        <v>568</v>
      </c>
      <c r="CU660" s="120" t="s">
        <v>126</v>
      </c>
      <c r="CV660" s="120" t="s">
        <v>1344</v>
      </c>
      <c r="CW660" s="120" t="s">
        <v>1976</v>
      </c>
    </row>
    <row r="661" spans="1:101" x14ac:dyDescent="0.3">
      <c r="A661" s="120" t="s">
        <v>1332</v>
      </c>
      <c r="B661" s="120" t="s">
        <v>1764</v>
      </c>
      <c r="C661" s="120" t="s">
        <v>1765</v>
      </c>
      <c r="D661" s="120" t="s">
        <v>1766</v>
      </c>
      <c r="E661" s="120" t="s">
        <v>1767</v>
      </c>
      <c r="F661" s="120" t="s">
        <v>1768</v>
      </c>
      <c r="G661" s="120" t="s">
        <v>143</v>
      </c>
      <c r="I661" s="121">
        <v>3.915</v>
      </c>
      <c r="L661" s="120"/>
      <c r="M661" s="120" t="s">
        <v>528</v>
      </c>
      <c r="N661" s="120" t="s">
        <v>109</v>
      </c>
      <c r="O661" s="120">
        <v>100</v>
      </c>
      <c r="P661" s="120" t="s">
        <v>1002</v>
      </c>
      <c r="Q661" s="120" t="s">
        <v>1224</v>
      </c>
      <c r="R661" t="str">
        <f>IFERROR(VLOOKUP(S661,'[1]Effects Code'!$C:$D,2,FALSE), S661)</f>
        <v>Proliferation</v>
      </c>
      <c r="S661" s="120" t="s">
        <v>2485</v>
      </c>
      <c r="T661" s="120">
        <v>4</v>
      </c>
      <c r="U661" s="120" t="s">
        <v>122</v>
      </c>
      <c r="V661" s="120" t="str">
        <f t="shared" si="10"/>
        <v>Cichlidae, 4</v>
      </c>
      <c r="W661" s="120" t="s">
        <v>526</v>
      </c>
      <c r="X661" s="120">
        <v>100492</v>
      </c>
      <c r="Y661" s="123">
        <v>1270363</v>
      </c>
      <c r="Z661" s="120">
        <v>2007</v>
      </c>
      <c r="AA661" s="120" t="s">
        <v>2486</v>
      </c>
      <c r="AB661" s="120" t="s">
        <v>2487</v>
      </c>
      <c r="AC661" s="120" t="s">
        <v>2488</v>
      </c>
      <c r="AD661" s="121">
        <v>3.915</v>
      </c>
      <c r="AF661" s="120" t="s">
        <v>528</v>
      </c>
      <c r="AI661" s="120">
        <v>485</v>
      </c>
      <c r="AM661" s="120" t="s">
        <v>110</v>
      </c>
      <c r="AN661" s="120" t="s">
        <v>1491</v>
      </c>
      <c r="AO661" s="120" t="s">
        <v>525</v>
      </c>
      <c r="AP661" s="120" t="s">
        <v>119</v>
      </c>
      <c r="AQ661" s="120" t="s">
        <v>526</v>
      </c>
      <c r="AR661" s="120">
        <v>333415</v>
      </c>
      <c r="AT661" s="120">
        <v>96</v>
      </c>
      <c r="AY661" s="120" t="s">
        <v>276</v>
      </c>
      <c r="BE661" s="120" t="s">
        <v>123</v>
      </c>
      <c r="BG661" s="120">
        <v>3.915</v>
      </c>
      <c r="BL661" s="120" t="s">
        <v>124</v>
      </c>
      <c r="BN661" s="120">
        <v>3.915</v>
      </c>
      <c r="CM661" s="120">
        <v>2</v>
      </c>
      <c r="CN661" s="120" t="s">
        <v>125</v>
      </c>
      <c r="CU661" s="120" t="s">
        <v>126</v>
      </c>
      <c r="CV661" s="120" t="s">
        <v>187</v>
      </c>
      <c r="CW661" s="120" t="s">
        <v>2489</v>
      </c>
    </row>
    <row r="662" spans="1:101" x14ac:dyDescent="0.3">
      <c r="A662" s="120" t="s">
        <v>1332</v>
      </c>
      <c r="B662" s="120" t="s">
        <v>1764</v>
      </c>
      <c r="C662" s="120" t="s">
        <v>1765</v>
      </c>
      <c r="D662" s="120" t="s">
        <v>1766</v>
      </c>
      <c r="E662" s="120" t="s">
        <v>1767</v>
      </c>
      <c r="F662" s="120" t="s">
        <v>1768</v>
      </c>
      <c r="G662" s="120" t="s">
        <v>143</v>
      </c>
      <c r="I662" s="121">
        <v>3.915</v>
      </c>
      <c r="L662" s="120"/>
      <c r="M662" s="120" t="s">
        <v>528</v>
      </c>
      <c r="N662" s="120" t="s">
        <v>109</v>
      </c>
      <c r="O662" s="120">
        <v>100</v>
      </c>
      <c r="P662" s="120" t="s">
        <v>367</v>
      </c>
      <c r="Q662" s="120" t="s">
        <v>368</v>
      </c>
      <c r="R662" t="str">
        <f>IFERROR(VLOOKUP(S662,'[1]Effects Code'!$C:$D,2,FALSE), S662)</f>
        <v>Phagocytosis</v>
      </c>
      <c r="S662" s="120" t="s">
        <v>2490</v>
      </c>
      <c r="T662" s="120">
        <v>4</v>
      </c>
      <c r="U662" s="120" t="s">
        <v>122</v>
      </c>
      <c r="V662" s="120" t="str">
        <f t="shared" si="10"/>
        <v>Cichlidae, 4</v>
      </c>
      <c r="W662" s="120" t="s">
        <v>526</v>
      </c>
      <c r="X662" s="120">
        <v>100492</v>
      </c>
      <c r="Y662" s="123">
        <v>1270357</v>
      </c>
      <c r="Z662" s="120">
        <v>2007</v>
      </c>
      <c r="AA662" s="120" t="s">
        <v>2486</v>
      </c>
      <c r="AB662" s="120" t="s">
        <v>2487</v>
      </c>
      <c r="AC662" s="120" t="s">
        <v>2488</v>
      </c>
      <c r="AD662" s="121">
        <v>3.915</v>
      </c>
      <c r="AF662" s="120" t="s">
        <v>528</v>
      </c>
      <c r="AI662" s="120">
        <v>485</v>
      </c>
      <c r="AM662" s="120" t="s">
        <v>110</v>
      </c>
      <c r="AN662" s="120" t="s">
        <v>1491</v>
      </c>
      <c r="AO662" s="120" t="s">
        <v>525</v>
      </c>
      <c r="AP662" s="120" t="s">
        <v>119</v>
      </c>
      <c r="AQ662" s="120" t="s">
        <v>526</v>
      </c>
      <c r="AR662" s="120">
        <v>333415</v>
      </c>
      <c r="AT662" s="120">
        <v>96</v>
      </c>
      <c r="AY662" s="120" t="s">
        <v>276</v>
      </c>
      <c r="BE662" s="120" t="s">
        <v>123</v>
      </c>
      <c r="BG662" s="120">
        <v>3.915</v>
      </c>
      <c r="BL662" s="120" t="s">
        <v>124</v>
      </c>
      <c r="BN662" s="120">
        <v>3.915</v>
      </c>
      <c r="CM662" s="120">
        <v>2</v>
      </c>
      <c r="CN662" s="120" t="s">
        <v>125</v>
      </c>
      <c r="CU662" s="120" t="s">
        <v>126</v>
      </c>
      <c r="CV662" s="120" t="s">
        <v>187</v>
      </c>
      <c r="CW662" s="120" t="s">
        <v>2491</v>
      </c>
    </row>
    <row r="663" spans="1:101" x14ac:dyDescent="0.3">
      <c r="A663" s="120" t="s">
        <v>1332</v>
      </c>
      <c r="B663" s="120" t="s">
        <v>1764</v>
      </c>
      <c r="C663" s="120" t="s">
        <v>1765</v>
      </c>
      <c r="D663" s="120" t="s">
        <v>1766</v>
      </c>
      <c r="E663" s="120" t="s">
        <v>1767</v>
      </c>
      <c r="F663" s="120" t="s">
        <v>1768</v>
      </c>
      <c r="G663" s="120" t="s">
        <v>143</v>
      </c>
      <c r="I663" s="121">
        <v>3.915</v>
      </c>
      <c r="L663" s="120"/>
      <c r="M663" s="120" t="s">
        <v>528</v>
      </c>
      <c r="N663" s="120" t="s">
        <v>109</v>
      </c>
      <c r="O663" s="120">
        <v>100</v>
      </c>
      <c r="P663" s="120" t="s">
        <v>367</v>
      </c>
      <c r="Q663" s="120" t="s">
        <v>368</v>
      </c>
      <c r="R663" t="str">
        <f>IFERROR(VLOOKUP(S663,'[1]Effects Code'!$C:$D,2,FALSE), S663)</f>
        <v>Phagocytosis</v>
      </c>
      <c r="S663" s="120" t="s">
        <v>2490</v>
      </c>
      <c r="T663" s="120">
        <v>4</v>
      </c>
      <c r="U663" s="120" t="s">
        <v>122</v>
      </c>
      <c r="V663" s="120" t="str">
        <f t="shared" si="10"/>
        <v>Cichlidae, 4</v>
      </c>
      <c r="W663" s="120" t="s">
        <v>526</v>
      </c>
      <c r="X663" s="120">
        <v>100492</v>
      </c>
      <c r="Y663" s="123">
        <v>1270359</v>
      </c>
      <c r="Z663" s="120">
        <v>2007</v>
      </c>
      <c r="AA663" s="120" t="s">
        <v>2486</v>
      </c>
      <c r="AB663" s="120" t="s">
        <v>2487</v>
      </c>
      <c r="AC663" s="120" t="s">
        <v>2488</v>
      </c>
      <c r="AD663" s="121">
        <v>3.915</v>
      </c>
      <c r="AF663" s="120" t="s">
        <v>528</v>
      </c>
      <c r="AI663" s="120">
        <v>485</v>
      </c>
      <c r="AM663" s="120" t="s">
        <v>110</v>
      </c>
      <c r="AN663" s="120" t="s">
        <v>1491</v>
      </c>
      <c r="AO663" s="120" t="s">
        <v>525</v>
      </c>
      <c r="AP663" s="120" t="s">
        <v>119</v>
      </c>
      <c r="AQ663" s="120" t="s">
        <v>526</v>
      </c>
      <c r="AR663" s="120">
        <v>333415</v>
      </c>
      <c r="AT663" s="120">
        <v>96</v>
      </c>
      <c r="AY663" s="120" t="s">
        <v>276</v>
      </c>
      <c r="BE663" s="120" t="s">
        <v>123</v>
      </c>
      <c r="BG663" s="120">
        <v>3.915</v>
      </c>
      <c r="BL663" s="120" t="s">
        <v>124</v>
      </c>
      <c r="BN663" s="120">
        <v>3.915</v>
      </c>
      <c r="CM663" s="120">
        <v>2</v>
      </c>
      <c r="CN663" s="120" t="s">
        <v>125</v>
      </c>
      <c r="CU663" s="120" t="s">
        <v>126</v>
      </c>
      <c r="CV663" s="120" t="s">
        <v>187</v>
      </c>
      <c r="CW663" s="120" t="s">
        <v>2492</v>
      </c>
    </row>
    <row r="664" spans="1:101" x14ac:dyDescent="0.3">
      <c r="A664" s="120" t="s">
        <v>1332</v>
      </c>
      <c r="B664" s="120" t="s">
        <v>1764</v>
      </c>
      <c r="C664" s="120" t="s">
        <v>1765</v>
      </c>
      <c r="D664" s="120" t="s">
        <v>1766</v>
      </c>
      <c r="E664" s="120" t="s">
        <v>1767</v>
      </c>
      <c r="F664" s="120" t="s">
        <v>1768</v>
      </c>
      <c r="G664" s="120" t="s">
        <v>143</v>
      </c>
      <c r="I664" s="121">
        <v>3.915</v>
      </c>
      <c r="L664" s="120"/>
      <c r="M664" s="120" t="s">
        <v>528</v>
      </c>
      <c r="N664" s="120" t="s">
        <v>109</v>
      </c>
      <c r="O664" s="120">
        <v>100</v>
      </c>
      <c r="P664" s="120" t="s">
        <v>154</v>
      </c>
      <c r="Q664" s="120" t="s">
        <v>155</v>
      </c>
      <c r="R664" t="str">
        <f>IFERROR(VLOOKUP(S664,'[1]Effects Code'!$C:$D,2,FALSE), S664)</f>
        <v>Weight</v>
      </c>
      <c r="S664" s="120" t="s">
        <v>167</v>
      </c>
      <c r="T664" s="120">
        <v>4</v>
      </c>
      <c r="U664" s="120" t="s">
        <v>122</v>
      </c>
      <c r="V664" s="120" t="str">
        <f t="shared" si="10"/>
        <v>Cichlidae, 4</v>
      </c>
      <c r="W664" s="120" t="s">
        <v>526</v>
      </c>
      <c r="X664" s="120">
        <v>100492</v>
      </c>
      <c r="Y664" s="123">
        <v>1270361</v>
      </c>
      <c r="Z664" s="120">
        <v>2007</v>
      </c>
      <c r="AA664" s="120" t="s">
        <v>2486</v>
      </c>
      <c r="AB664" s="120" t="s">
        <v>2487</v>
      </c>
      <c r="AC664" s="120" t="s">
        <v>2488</v>
      </c>
      <c r="AD664" s="121">
        <v>3.915</v>
      </c>
      <c r="AF664" s="120" t="s">
        <v>528</v>
      </c>
      <c r="AI664" s="120">
        <v>485</v>
      </c>
      <c r="AM664" s="120" t="s">
        <v>110</v>
      </c>
      <c r="AN664" s="120" t="s">
        <v>1491</v>
      </c>
      <c r="AO664" s="120" t="s">
        <v>525</v>
      </c>
      <c r="AP664" s="120" t="s">
        <v>119</v>
      </c>
      <c r="AQ664" s="120" t="s">
        <v>526</v>
      </c>
      <c r="AR664" s="120">
        <v>333415</v>
      </c>
      <c r="AT664" s="120">
        <v>96</v>
      </c>
      <c r="AY664" s="120" t="s">
        <v>276</v>
      </c>
      <c r="BE664" s="120" t="s">
        <v>123</v>
      </c>
      <c r="BG664" s="120">
        <v>3.915</v>
      </c>
      <c r="BL664" s="120" t="s">
        <v>124</v>
      </c>
      <c r="BN664" s="120">
        <v>3.915</v>
      </c>
      <c r="CM664" s="120">
        <v>2</v>
      </c>
      <c r="CN664" s="120" t="s">
        <v>125</v>
      </c>
      <c r="CU664" s="120" t="s">
        <v>126</v>
      </c>
      <c r="CV664" s="120" t="s">
        <v>187</v>
      </c>
      <c r="CW664" s="120" t="s">
        <v>2493</v>
      </c>
    </row>
    <row r="665" spans="1:101" x14ac:dyDescent="0.3">
      <c r="A665" s="120" t="s">
        <v>1332</v>
      </c>
      <c r="B665" s="120" t="s">
        <v>1764</v>
      </c>
      <c r="C665" s="120" t="s">
        <v>1765</v>
      </c>
      <c r="D665" s="120" t="s">
        <v>1766</v>
      </c>
      <c r="E665" s="120" t="s">
        <v>1767</v>
      </c>
      <c r="F665" s="120" t="s">
        <v>1768</v>
      </c>
      <c r="G665" s="120" t="s">
        <v>143</v>
      </c>
      <c r="I665" s="121">
        <v>3.915</v>
      </c>
      <c r="M665" s="120" t="s">
        <v>528</v>
      </c>
      <c r="N665" s="120" t="s">
        <v>109</v>
      </c>
      <c r="O665" s="120">
        <v>100</v>
      </c>
      <c r="P665" s="120" t="s">
        <v>172</v>
      </c>
      <c r="Q665" s="120" t="s">
        <v>172</v>
      </c>
      <c r="R665" t="str">
        <f>IFERROR(VLOOKUP(S665,'[1]Effects Code'!$C:$D,2,FALSE), S665)</f>
        <v>Acetylcholine</v>
      </c>
      <c r="S665" s="120" t="s">
        <v>2494</v>
      </c>
      <c r="T665" s="120">
        <v>4</v>
      </c>
      <c r="U665" s="120" t="s">
        <v>122</v>
      </c>
      <c r="V665" s="120" t="str">
        <f t="shared" si="10"/>
        <v>Cichlidae, 4</v>
      </c>
      <c r="W665" s="120" t="s">
        <v>526</v>
      </c>
      <c r="X665" s="120">
        <v>121123</v>
      </c>
      <c r="Y665" s="123">
        <v>1338519</v>
      </c>
      <c r="Z665" s="120">
        <v>2008</v>
      </c>
      <c r="AA665" s="120" t="s">
        <v>2495</v>
      </c>
      <c r="AB665" s="120" t="s">
        <v>2496</v>
      </c>
      <c r="AC665" s="120" t="s">
        <v>2497</v>
      </c>
      <c r="AD665" s="121">
        <v>3.915</v>
      </c>
      <c r="AE665" s="121"/>
      <c r="AF665" s="120" t="s">
        <v>528</v>
      </c>
      <c r="AH665" s="120" t="s">
        <v>315</v>
      </c>
      <c r="AI665" s="120">
        <v>485</v>
      </c>
      <c r="AJ665" s="120">
        <v>4</v>
      </c>
      <c r="AK665" s="120" t="s">
        <v>231</v>
      </c>
      <c r="AL665" s="120" t="s">
        <v>141</v>
      </c>
      <c r="AM665" s="120" t="s">
        <v>110</v>
      </c>
      <c r="AN665" s="120" t="s">
        <v>1491</v>
      </c>
      <c r="AO665" s="120" t="s">
        <v>525</v>
      </c>
      <c r="AP665" s="120" t="s">
        <v>119</v>
      </c>
      <c r="AQ665" s="120" t="s">
        <v>526</v>
      </c>
      <c r="AR665" s="120">
        <v>333415</v>
      </c>
      <c r="AT665" s="120">
        <v>96</v>
      </c>
      <c r="AY665" s="120" t="s">
        <v>276</v>
      </c>
      <c r="BE665" s="120" t="s">
        <v>123</v>
      </c>
      <c r="BG665" s="120">
        <v>3.915</v>
      </c>
      <c r="BL665" s="120" t="s">
        <v>124</v>
      </c>
      <c r="BN665" s="121">
        <v>3.915</v>
      </c>
      <c r="CD665" s="121"/>
      <c r="CM665" s="120">
        <v>2</v>
      </c>
      <c r="CN665" s="120" t="s">
        <v>125</v>
      </c>
      <c r="CU665" s="120" t="s">
        <v>126</v>
      </c>
      <c r="CV665" s="120" t="s">
        <v>545</v>
      </c>
      <c r="CW665" s="120" t="s">
        <v>2498</v>
      </c>
    </row>
    <row r="666" spans="1:101" x14ac:dyDescent="0.3">
      <c r="A666" s="120" t="s">
        <v>1332</v>
      </c>
      <c r="B666" s="120" t="s">
        <v>1764</v>
      </c>
      <c r="C666" s="120" t="s">
        <v>1765</v>
      </c>
      <c r="D666" s="120" t="s">
        <v>1766</v>
      </c>
      <c r="E666" s="120" t="s">
        <v>1767</v>
      </c>
      <c r="F666" s="120" t="s">
        <v>1768</v>
      </c>
      <c r="G666" s="120" t="s">
        <v>143</v>
      </c>
      <c r="I666" s="121">
        <v>3.915</v>
      </c>
      <c r="M666" s="120" t="s">
        <v>528</v>
      </c>
      <c r="N666" s="120" t="s">
        <v>109</v>
      </c>
      <c r="O666" s="120">
        <v>100</v>
      </c>
      <c r="P666" s="120" t="s">
        <v>172</v>
      </c>
      <c r="Q666" s="120" t="s">
        <v>173</v>
      </c>
      <c r="R666" t="str">
        <f>IFERROR(VLOOKUP(S666,'[1]Effects Code'!$C:$D,2,FALSE), S666)</f>
        <v>Acetylcholinesterase</v>
      </c>
      <c r="S666" s="120" t="s">
        <v>174</v>
      </c>
      <c r="T666" s="120">
        <v>4</v>
      </c>
      <c r="U666" s="120" t="s">
        <v>122</v>
      </c>
      <c r="V666" s="120" t="str">
        <f t="shared" si="10"/>
        <v>Cichlidae, 4</v>
      </c>
      <c r="W666" s="120" t="s">
        <v>526</v>
      </c>
      <c r="X666" s="120">
        <v>121123</v>
      </c>
      <c r="Y666" s="123">
        <v>1338516</v>
      </c>
      <c r="Z666" s="120">
        <v>2008</v>
      </c>
      <c r="AA666" s="120" t="s">
        <v>2495</v>
      </c>
      <c r="AB666" s="120" t="s">
        <v>2496</v>
      </c>
      <c r="AC666" s="120" t="s">
        <v>2497</v>
      </c>
      <c r="AD666" s="121">
        <v>3.915</v>
      </c>
      <c r="AE666" s="121"/>
      <c r="AF666" s="120" t="s">
        <v>528</v>
      </c>
      <c r="AH666" s="120" t="s">
        <v>315</v>
      </c>
      <c r="AI666" s="120">
        <v>485</v>
      </c>
      <c r="AJ666" s="120">
        <v>4</v>
      </c>
      <c r="AK666" s="120" t="s">
        <v>231</v>
      </c>
      <c r="AL666" s="120" t="s">
        <v>141</v>
      </c>
      <c r="AM666" s="120" t="s">
        <v>110</v>
      </c>
      <c r="AN666" s="120" t="s">
        <v>1491</v>
      </c>
      <c r="AO666" s="120" t="s">
        <v>525</v>
      </c>
      <c r="AP666" s="120" t="s">
        <v>119</v>
      </c>
      <c r="AQ666" s="120" t="s">
        <v>526</v>
      </c>
      <c r="AR666" s="120">
        <v>333415</v>
      </c>
      <c r="AT666" s="120">
        <v>96</v>
      </c>
      <c r="AY666" s="120" t="s">
        <v>276</v>
      </c>
      <c r="BE666" s="120" t="s">
        <v>123</v>
      </c>
      <c r="BG666" s="120">
        <v>3.915</v>
      </c>
      <c r="BL666" s="120" t="s">
        <v>124</v>
      </c>
      <c r="BN666" s="121">
        <v>3.915</v>
      </c>
      <c r="CD666" s="121"/>
      <c r="CM666" s="120">
        <v>2</v>
      </c>
      <c r="CN666" s="120" t="s">
        <v>125</v>
      </c>
      <c r="CU666" s="120" t="s">
        <v>126</v>
      </c>
      <c r="CV666" s="120" t="s">
        <v>545</v>
      </c>
      <c r="CW666" s="120" t="s">
        <v>2498</v>
      </c>
    </row>
    <row r="667" spans="1:101" x14ac:dyDescent="0.3">
      <c r="A667" s="120" t="s">
        <v>1332</v>
      </c>
      <c r="B667" s="120" t="s">
        <v>1764</v>
      </c>
      <c r="C667" s="120" t="s">
        <v>1765</v>
      </c>
      <c r="D667" s="120" t="s">
        <v>1766</v>
      </c>
      <c r="E667" s="120" t="s">
        <v>1767</v>
      </c>
      <c r="F667" s="120" t="s">
        <v>1768</v>
      </c>
      <c r="G667" s="120" t="s">
        <v>143</v>
      </c>
      <c r="I667" s="121">
        <v>3.915</v>
      </c>
      <c r="M667" s="120" t="s">
        <v>528</v>
      </c>
      <c r="N667" s="120" t="s">
        <v>109</v>
      </c>
      <c r="O667" s="120">
        <v>100</v>
      </c>
      <c r="P667" s="120" t="s">
        <v>172</v>
      </c>
      <c r="Q667" s="120" t="s">
        <v>173</v>
      </c>
      <c r="R667" t="str">
        <f>IFERROR(VLOOKUP(S667,'[1]Effects Code'!$C:$D,2,FALSE), S667)</f>
        <v>Acetylcholinesterase</v>
      </c>
      <c r="S667" s="120" t="s">
        <v>174</v>
      </c>
      <c r="T667" s="120">
        <v>4</v>
      </c>
      <c r="U667" s="120" t="s">
        <v>122</v>
      </c>
      <c r="V667" s="120" t="str">
        <f t="shared" si="10"/>
        <v>Cichlidae, 4</v>
      </c>
      <c r="W667" s="120" t="s">
        <v>526</v>
      </c>
      <c r="X667" s="120">
        <v>121123</v>
      </c>
      <c r="Y667" s="123">
        <v>1338515</v>
      </c>
      <c r="Z667" s="120">
        <v>2008</v>
      </c>
      <c r="AA667" s="120" t="s">
        <v>2495</v>
      </c>
      <c r="AB667" s="120" t="s">
        <v>2496</v>
      </c>
      <c r="AC667" s="120" t="s">
        <v>2497</v>
      </c>
      <c r="AD667" s="121">
        <v>3.915</v>
      </c>
      <c r="AE667" s="121"/>
      <c r="AF667" s="120" t="s">
        <v>528</v>
      </c>
      <c r="AH667" s="120" t="s">
        <v>315</v>
      </c>
      <c r="AI667" s="120">
        <v>485</v>
      </c>
      <c r="AJ667" s="120">
        <v>4</v>
      </c>
      <c r="AK667" s="120" t="s">
        <v>231</v>
      </c>
      <c r="AL667" s="120" t="s">
        <v>141</v>
      </c>
      <c r="AM667" s="120" t="s">
        <v>110</v>
      </c>
      <c r="AN667" s="120" t="s">
        <v>1491</v>
      </c>
      <c r="AO667" s="120" t="s">
        <v>525</v>
      </c>
      <c r="AP667" s="120" t="s">
        <v>119</v>
      </c>
      <c r="AQ667" s="120" t="s">
        <v>526</v>
      </c>
      <c r="AR667" s="120">
        <v>333415</v>
      </c>
      <c r="AT667" s="120">
        <v>96</v>
      </c>
      <c r="AY667" s="120" t="s">
        <v>276</v>
      </c>
      <c r="BE667" s="120" t="s">
        <v>123</v>
      </c>
      <c r="BG667" s="120">
        <v>3.915</v>
      </c>
      <c r="BL667" s="120" t="s">
        <v>124</v>
      </c>
      <c r="BN667" s="121">
        <v>3.915</v>
      </c>
      <c r="CD667" s="121"/>
      <c r="CM667" s="120">
        <v>2</v>
      </c>
      <c r="CN667" s="120" t="s">
        <v>125</v>
      </c>
      <c r="CU667" s="120" t="s">
        <v>126</v>
      </c>
      <c r="CV667" s="120" t="s">
        <v>545</v>
      </c>
      <c r="CW667" s="120" t="s">
        <v>2498</v>
      </c>
    </row>
    <row r="668" spans="1:101" x14ac:dyDescent="0.3">
      <c r="A668" s="120" t="s">
        <v>1332</v>
      </c>
      <c r="B668" s="120" t="s">
        <v>2076</v>
      </c>
      <c r="C668" s="120" t="s">
        <v>2077</v>
      </c>
      <c r="D668" s="120" t="s">
        <v>2078</v>
      </c>
      <c r="E668" s="120" t="s">
        <v>2079</v>
      </c>
      <c r="F668" s="120" t="s">
        <v>2080</v>
      </c>
      <c r="G668" s="120" t="s">
        <v>108</v>
      </c>
      <c r="I668" s="121">
        <v>3.94</v>
      </c>
      <c r="L668" s="120"/>
      <c r="M668" s="120" t="s">
        <v>528</v>
      </c>
      <c r="N668" s="120" t="s">
        <v>109</v>
      </c>
      <c r="O668" s="120">
        <v>100</v>
      </c>
      <c r="P668" s="120" t="s">
        <v>102</v>
      </c>
      <c r="Q668" s="120" t="s">
        <v>102</v>
      </c>
      <c r="R668" t="str">
        <f>IFERROR(VLOOKUP(S668,'[1]Effects Code'!$C:$D,2,FALSE), S668)</f>
        <v>Mortality</v>
      </c>
      <c r="S668" s="120" t="s">
        <v>184</v>
      </c>
      <c r="T668" s="120">
        <v>3</v>
      </c>
      <c r="U668" s="120" t="s">
        <v>122</v>
      </c>
      <c r="V668" s="120" t="str">
        <f t="shared" si="10"/>
        <v>Pangasiidae, 3</v>
      </c>
      <c r="W668" s="120" t="s">
        <v>526</v>
      </c>
      <c r="X668" s="120">
        <v>160541</v>
      </c>
      <c r="Y668" s="123">
        <v>2076095</v>
      </c>
      <c r="Z668" s="120">
        <v>2012</v>
      </c>
      <c r="AA668" s="120" t="s">
        <v>2082</v>
      </c>
      <c r="AB668" s="120" t="s">
        <v>2083</v>
      </c>
      <c r="AC668" s="120" t="s">
        <v>2084</v>
      </c>
      <c r="AD668" s="121">
        <v>3.94</v>
      </c>
      <c r="AF668" s="120" t="s">
        <v>528</v>
      </c>
      <c r="AI668" s="120">
        <v>31626</v>
      </c>
      <c r="AL668" s="120" t="s">
        <v>225</v>
      </c>
      <c r="AM668" s="120" t="s">
        <v>110</v>
      </c>
      <c r="AN668" s="120" t="s">
        <v>2070</v>
      </c>
      <c r="AO668" s="120" t="s">
        <v>525</v>
      </c>
      <c r="AP668" s="120" t="s">
        <v>119</v>
      </c>
      <c r="AQ668" s="120" t="s">
        <v>526</v>
      </c>
      <c r="AR668" s="120">
        <v>333415</v>
      </c>
      <c r="AT668" s="120">
        <v>72</v>
      </c>
      <c r="AY668" s="120" t="s">
        <v>276</v>
      </c>
      <c r="BE668" s="120" t="s">
        <v>158</v>
      </c>
      <c r="BG668" s="120">
        <v>3.94</v>
      </c>
      <c r="BL668" s="120" t="s">
        <v>175</v>
      </c>
      <c r="BN668" s="120">
        <v>3.94</v>
      </c>
      <c r="CM668" s="120">
        <v>1</v>
      </c>
      <c r="CN668" s="120" t="s">
        <v>125</v>
      </c>
      <c r="CU668" s="120" t="s">
        <v>126</v>
      </c>
      <c r="CV668" s="120" t="s">
        <v>545</v>
      </c>
      <c r="CW668" s="120" t="s">
        <v>2085</v>
      </c>
    </row>
    <row r="669" spans="1:101" x14ac:dyDescent="0.3">
      <c r="A669" s="120" t="s">
        <v>1414</v>
      </c>
      <c r="B669" s="120" t="s">
        <v>2146</v>
      </c>
      <c r="C669" s="120" t="s">
        <v>2499</v>
      </c>
      <c r="D669" s="120" t="s">
        <v>2500</v>
      </c>
      <c r="E669" s="120" t="s">
        <v>2501</v>
      </c>
      <c r="F669" s="120" t="s">
        <v>2502</v>
      </c>
      <c r="G669" s="120" t="s">
        <v>157</v>
      </c>
      <c r="I669" s="121">
        <v>4</v>
      </c>
      <c r="J669" s="120" t="s">
        <v>143</v>
      </c>
      <c r="L669" s="121">
        <v>400</v>
      </c>
      <c r="M669" s="120" t="s">
        <v>528</v>
      </c>
      <c r="N669" s="120" t="s">
        <v>109</v>
      </c>
      <c r="O669" s="120">
        <v>100</v>
      </c>
      <c r="P669" s="120" t="s">
        <v>102</v>
      </c>
      <c r="Q669" s="120" t="s">
        <v>102</v>
      </c>
      <c r="R669" t="str">
        <f>IFERROR(VLOOKUP(S669,'[1]Effects Code'!$C:$D,2,FALSE), S669)</f>
        <v>Mortality</v>
      </c>
      <c r="S669" s="120" t="s">
        <v>184</v>
      </c>
      <c r="T669" s="120">
        <v>30</v>
      </c>
      <c r="U669" s="120" t="s">
        <v>122</v>
      </c>
      <c r="V669" s="120" t="str">
        <f t="shared" si="10"/>
        <v>Bufonidae, 30</v>
      </c>
      <c r="W669" s="120" t="s">
        <v>526</v>
      </c>
      <c r="X669" s="120">
        <v>112793</v>
      </c>
      <c r="Y669" s="123">
        <v>1338684</v>
      </c>
      <c r="Z669" s="120">
        <v>2008</v>
      </c>
      <c r="AA669" s="120" t="s">
        <v>2503</v>
      </c>
      <c r="AB669" s="120" t="s">
        <v>2504</v>
      </c>
      <c r="AC669" s="120" t="s">
        <v>2505</v>
      </c>
      <c r="AD669" s="121">
        <v>4</v>
      </c>
      <c r="AE669" s="121">
        <v>400</v>
      </c>
      <c r="AF669" s="120" t="s">
        <v>528</v>
      </c>
      <c r="AG669" s="120" t="s">
        <v>1351</v>
      </c>
      <c r="AI669" s="120">
        <v>30993</v>
      </c>
      <c r="AJ669" s="120" t="s">
        <v>2506</v>
      </c>
      <c r="AK669" s="120" t="s">
        <v>1424</v>
      </c>
      <c r="AL669" s="120" t="s">
        <v>1504</v>
      </c>
      <c r="AM669" s="120" t="s">
        <v>110</v>
      </c>
      <c r="AN669" s="120" t="s">
        <v>1425</v>
      </c>
      <c r="AO669" s="120" t="s">
        <v>525</v>
      </c>
      <c r="AP669" s="120" t="s">
        <v>119</v>
      </c>
      <c r="AQ669" s="120" t="s">
        <v>526</v>
      </c>
      <c r="AR669" s="120">
        <v>333415</v>
      </c>
      <c r="AT669" s="120">
        <v>30</v>
      </c>
      <c r="AY669" s="120" t="s">
        <v>122</v>
      </c>
      <c r="BE669" s="120" t="s">
        <v>123</v>
      </c>
      <c r="BG669" s="120">
        <v>4</v>
      </c>
      <c r="BL669" s="120" t="s">
        <v>528</v>
      </c>
      <c r="BN669" s="121">
        <v>4</v>
      </c>
      <c r="BX669" s="120">
        <v>400</v>
      </c>
      <c r="CD669" s="121">
        <v>400</v>
      </c>
      <c r="CM669" s="120">
        <v>3</v>
      </c>
      <c r="CN669" s="120" t="s">
        <v>125</v>
      </c>
      <c r="CO669" s="120" t="s">
        <v>2507</v>
      </c>
      <c r="CU669" s="120" t="s">
        <v>126</v>
      </c>
      <c r="CV669" s="120" t="s">
        <v>1344</v>
      </c>
      <c r="CW669" s="120" t="s">
        <v>2508</v>
      </c>
    </row>
    <row r="670" spans="1:101" x14ac:dyDescent="0.3">
      <c r="A670" s="120" t="s">
        <v>1414</v>
      </c>
      <c r="B670" s="120" t="s">
        <v>2146</v>
      </c>
      <c r="C670" s="120" t="s">
        <v>2499</v>
      </c>
      <c r="D670" s="120" t="s">
        <v>2500</v>
      </c>
      <c r="E670" s="120" t="s">
        <v>2501</v>
      </c>
      <c r="F670" s="120" t="s">
        <v>2502</v>
      </c>
      <c r="G670" s="120" t="s">
        <v>157</v>
      </c>
      <c r="I670" s="121">
        <v>4</v>
      </c>
      <c r="J670" s="120" t="s">
        <v>143</v>
      </c>
      <c r="L670" s="121">
        <v>400</v>
      </c>
      <c r="M670" s="120" t="s">
        <v>528</v>
      </c>
      <c r="N670" s="120" t="s">
        <v>109</v>
      </c>
      <c r="O670" s="120">
        <v>100</v>
      </c>
      <c r="P670" s="120" t="s">
        <v>102</v>
      </c>
      <c r="Q670" s="120" t="s">
        <v>102</v>
      </c>
      <c r="R670" t="str">
        <f>IFERROR(VLOOKUP(S670,'[1]Effects Code'!$C:$D,2,FALSE), S670)</f>
        <v>Mortality</v>
      </c>
      <c r="S670" s="120" t="s">
        <v>184</v>
      </c>
      <c r="T670" s="120">
        <v>30</v>
      </c>
      <c r="U670" s="120" t="s">
        <v>122</v>
      </c>
      <c r="V670" s="120" t="str">
        <f t="shared" si="10"/>
        <v>Bufonidae, 30</v>
      </c>
      <c r="W670" s="120" t="s">
        <v>526</v>
      </c>
      <c r="X670" s="120">
        <v>112793</v>
      </c>
      <c r="Y670" s="123">
        <v>1338685</v>
      </c>
      <c r="Z670" s="120">
        <v>2008</v>
      </c>
      <c r="AA670" s="120" t="s">
        <v>2503</v>
      </c>
      <c r="AB670" s="120" t="s">
        <v>2504</v>
      </c>
      <c r="AC670" s="120" t="s">
        <v>2505</v>
      </c>
      <c r="AD670" s="121">
        <v>4</v>
      </c>
      <c r="AE670" s="121">
        <v>400</v>
      </c>
      <c r="AF670" s="120" t="s">
        <v>528</v>
      </c>
      <c r="AG670" s="120" t="s">
        <v>1351</v>
      </c>
      <c r="AI670" s="120">
        <v>30993</v>
      </c>
      <c r="AJ670" s="120" t="s">
        <v>2509</v>
      </c>
      <c r="AK670" s="120" t="s">
        <v>1424</v>
      </c>
      <c r="AL670" s="120" t="s">
        <v>1504</v>
      </c>
      <c r="AM670" s="120" t="s">
        <v>110</v>
      </c>
      <c r="AN670" s="120" t="s">
        <v>1425</v>
      </c>
      <c r="AO670" s="120" t="s">
        <v>525</v>
      </c>
      <c r="AP670" s="120" t="s">
        <v>119</v>
      </c>
      <c r="AQ670" s="120" t="s">
        <v>526</v>
      </c>
      <c r="AR670" s="120">
        <v>333415</v>
      </c>
      <c r="AT670" s="120">
        <v>30</v>
      </c>
      <c r="AY670" s="120" t="s">
        <v>122</v>
      </c>
      <c r="BE670" s="120" t="s">
        <v>123</v>
      </c>
      <c r="BG670" s="120">
        <v>4</v>
      </c>
      <c r="BL670" s="120" t="s">
        <v>528</v>
      </c>
      <c r="BN670" s="121">
        <v>4</v>
      </c>
      <c r="BX670" s="120">
        <v>400</v>
      </c>
      <c r="CD670" s="121">
        <v>400</v>
      </c>
      <c r="CM670" s="120">
        <v>3</v>
      </c>
      <c r="CN670" s="120" t="s">
        <v>125</v>
      </c>
      <c r="CO670" s="120" t="s">
        <v>2507</v>
      </c>
      <c r="CU670" s="120" t="s">
        <v>126</v>
      </c>
      <c r="CV670" s="120" t="s">
        <v>1344</v>
      </c>
      <c r="CW670" s="120" t="s">
        <v>2510</v>
      </c>
    </row>
    <row r="671" spans="1:101" x14ac:dyDescent="0.3">
      <c r="A671" s="120" t="s">
        <v>1332</v>
      </c>
      <c r="B671" s="120" t="s">
        <v>1673</v>
      </c>
      <c r="C671" s="120" t="s">
        <v>2196</v>
      </c>
      <c r="D671" s="120" t="s">
        <v>2197</v>
      </c>
      <c r="E671" s="120" t="s">
        <v>2198</v>
      </c>
      <c r="F671" s="120" t="s">
        <v>2199</v>
      </c>
      <c r="G671" s="120" t="s">
        <v>136</v>
      </c>
      <c r="I671" s="121">
        <v>4</v>
      </c>
      <c r="L671" s="120"/>
      <c r="M671" s="120" t="s">
        <v>528</v>
      </c>
      <c r="N671" s="120" t="s">
        <v>109</v>
      </c>
      <c r="O671" s="120">
        <v>100</v>
      </c>
      <c r="P671" s="120" t="s">
        <v>102</v>
      </c>
      <c r="Q671" s="120" t="s">
        <v>102</v>
      </c>
      <c r="R671" t="str">
        <f>IFERROR(VLOOKUP(S671,'[1]Effects Code'!$C:$D,2,FALSE), S671)</f>
        <v>Mortality</v>
      </c>
      <c r="S671" s="120" t="s">
        <v>184</v>
      </c>
      <c r="T671" s="120">
        <v>4</v>
      </c>
      <c r="U671" s="120" t="s">
        <v>122</v>
      </c>
      <c r="V671" s="120" t="str">
        <f t="shared" si="10"/>
        <v>Poeciliidae, 4</v>
      </c>
      <c r="W671" s="120" t="s">
        <v>526</v>
      </c>
      <c r="X671" s="120">
        <v>159006</v>
      </c>
      <c r="Y671" s="123">
        <v>2076061</v>
      </c>
      <c r="Z671" s="120">
        <v>2012</v>
      </c>
      <c r="AA671" s="120" t="s">
        <v>2200</v>
      </c>
      <c r="AB671" s="120" t="s">
        <v>2201</v>
      </c>
      <c r="AC671" s="120" t="s">
        <v>2202</v>
      </c>
      <c r="AD671" s="121">
        <v>4</v>
      </c>
      <c r="AF671" s="120" t="s">
        <v>528</v>
      </c>
      <c r="AI671" s="120">
        <v>1681</v>
      </c>
      <c r="AL671" s="120" t="s">
        <v>225</v>
      </c>
      <c r="AM671" s="120" t="s">
        <v>110</v>
      </c>
      <c r="AN671" s="120" t="s">
        <v>1682</v>
      </c>
      <c r="AO671" s="120" t="s">
        <v>525</v>
      </c>
      <c r="AP671" s="120" t="s">
        <v>119</v>
      </c>
      <c r="AQ671" s="120" t="s">
        <v>526</v>
      </c>
      <c r="AR671" s="120">
        <v>333415</v>
      </c>
      <c r="AT671" s="120">
        <v>96</v>
      </c>
      <c r="AY671" s="120" t="s">
        <v>276</v>
      </c>
      <c r="BE671" s="120" t="s">
        <v>158</v>
      </c>
      <c r="BG671" s="120">
        <v>4</v>
      </c>
      <c r="BL671" s="120" t="s">
        <v>175</v>
      </c>
      <c r="BN671" s="120">
        <v>4</v>
      </c>
      <c r="CM671" s="120">
        <v>1</v>
      </c>
      <c r="CN671" s="120" t="s">
        <v>125</v>
      </c>
      <c r="CU671" s="120" t="s">
        <v>126</v>
      </c>
      <c r="CV671" s="120" t="s">
        <v>545</v>
      </c>
      <c r="CW671" s="120" t="s">
        <v>2085</v>
      </c>
    </row>
    <row r="672" spans="1:101" x14ac:dyDescent="0.3">
      <c r="A672" s="120" t="s">
        <v>1332</v>
      </c>
      <c r="B672" s="120" t="s">
        <v>1673</v>
      </c>
      <c r="C672" s="120" t="s">
        <v>2196</v>
      </c>
      <c r="D672" s="120" t="s">
        <v>2197</v>
      </c>
      <c r="E672" s="120" t="s">
        <v>2198</v>
      </c>
      <c r="F672" s="120" t="s">
        <v>2199</v>
      </c>
      <c r="G672" s="120" t="s">
        <v>136</v>
      </c>
      <c r="I672" s="121">
        <v>4</v>
      </c>
      <c r="L672" s="120"/>
      <c r="M672" s="120" t="s">
        <v>528</v>
      </c>
      <c r="N672" s="120" t="s">
        <v>109</v>
      </c>
      <c r="O672" s="120">
        <v>100</v>
      </c>
      <c r="P672" s="120" t="s">
        <v>102</v>
      </c>
      <c r="Q672" s="120" t="s">
        <v>102</v>
      </c>
      <c r="R672" t="str">
        <f>IFERROR(VLOOKUP(S672,'[1]Effects Code'!$C:$D,2,FALSE), S672)</f>
        <v>Mortality</v>
      </c>
      <c r="S672" s="120" t="s">
        <v>184</v>
      </c>
      <c r="T672" s="120">
        <v>3</v>
      </c>
      <c r="U672" s="120" t="s">
        <v>122</v>
      </c>
      <c r="V672" s="120" t="str">
        <f t="shared" si="10"/>
        <v>Poeciliidae, 3</v>
      </c>
      <c r="W672" s="120" t="s">
        <v>526</v>
      </c>
      <c r="X672" s="120">
        <v>159006</v>
      </c>
      <c r="Y672" s="123">
        <v>2076061</v>
      </c>
      <c r="Z672" s="120">
        <v>2012</v>
      </c>
      <c r="AA672" s="120" t="s">
        <v>2200</v>
      </c>
      <c r="AB672" s="120" t="s">
        <v>2201</v>
      </c>
      <c r="AC672" s="120" t="s">
        <v>2202</v>
      </c>
      <c r="AD672" s="121">
        <v>4</v>
      </c>
      <c r="AF672" s="120" t="s">
        <v>528</v>
      </c>
      <c r="AI672" s="120">
        <v>1681</v>
      </c>
      <c r="AL672" s="120" t="s">
        <v>225</v>
      </c>
      <c r="AM672" s="120" t="s">
        <v>110</v>
      </c>
      <c r="AN672" s="120" t="s">
        <v>1682</v>
      </c>
      <c r="AO672" s="120" t="s">
        <v>525</v>
      </c>
      <c r="AP672" s="120" t="s">
        <v>119</v>
      </c>
      <c r="AQ672" s="120" t="s">
        <v>526</v>
      </c>
      <c r="AR672" s="120">
        <v>333415</v>
      </c>
      <c r="AT672" s="120">
        <v>72</v>
      </c>
      <c r="AY672" s="120" t="s">
        <v>276</v>
      </c>
      <c r="BE672" s="120" t="s">
        <v>158</v>
      </c>
      <c r="BG672" s="120">
        <v>4</v>
      </c>
      <c r="BL672" s="120" t="s">
        <v>175</v>
      </c>
      <c r="BN672" s="120">
        <v>4</v>
      </c>
      <c r="CM672" s="120">
        <v>1</v>
      </c>
      <c r="CN672" s="120" t="s">
        <v>125</v>
      </c>
      <c r="CU672" s="120" t="s">
        <v>126</v>
      </c>
      <c r="CV672" s="120" t="s">
        <v>545</v>
      </c>
      <c r="CW672" s="120" t="s">
        <v>2085</v>
      </c>
    </row>
    <row r="673" spans="1:101" x14ac:dyDescent="0.3">
      <c r="A673" s="120" t="s">
        <v>1332</v>
      </c>
      <c r="B673" s="120" t="s">
        <v>1673</v>
      </c>
      <c r="C673" s="120" t="s">
        <v>2196</v>
      </c>
      <c r="D673" s="120" t="s">
        <v>2197</v>
      </c>
      <c r="E673" s="120" t="s">
        <v>2198</v>
      </c>
      <c r="F673" s="120" t="s">
        <v>2199</v>
      </c>
      <c r="G673" s="120" t="s">
        <v>136</v>
      </c>
      <c r="I673" s="121">
        <v>4</v>
      </c>
      <c r="L673" s="120"/>
      <c r="M673" s="120" t="s">
        <v>528</v>
      </c>
      <c r="N673" s="120" t="s">
        <v>109</v>
      </c>
      <c r="O673" s="120">
        <v>100</v>
      </c>
      <c r="P673" s="120" t="s">
        <v>102</v>
      </c>
      <c r="Q673" s="120" t="s">
        <v>102</v>
      </c>
      <c r="R673" t="str">
        <f>IFERROR(VLOOKUP(S673,'[1]Effects Code'!$C:$D,2,FALSE), S673)</f>
        <v>Mortality</v>
      </c>
      <c r="S673" s="120" t="s">
        <v>184</v>
      </c>
      <c r="T673" s="120">
        <v>2</v>
      </c>
      <c r="U673" s="120" t="s">
        <v>122</v>
      </c>
      <c r="V673" s="120" t="str">
        <f t="shared" si="10"/>
        <v>Poeciliidae, 2</v>
      </c>
      <c r="W673" s="120" t="s">
        <v>526</v>
      </c>
      <c r="X673" s="120">
        <v>159006</v>
      </c>
      <c r="Y673" s="123">
        <v>2076061</v>
      </c>
      <c r="Z673" s="120">
        <v>2012</v>
      </c>
      <c r="AA673" s="120" t="s">
        <v>2200</v>
      </c>
      <c r="AB673" s="120" t="s">
        <v>2201</v>
      </c>
      <c r="AC673" s="120" t="s">
        <v>2202</v>
      </c>
      <c r="AD673" s="121">
        <v>4</v>
      </c>
      <c r="AF673" s="120" t="s">
        <v>528</v>
      </c>
      <c r="AI673" s="120">
        <v>1681</v>
      </c>
      <c r="AL673" s="120" t="s">
        <v>225</v>
      </c>
      <c r="AM673" s="120" t="s">
        <v>110</v>
      </c>
      <c r="AN673" s="120" t="s">
        <v>1682</v>
      </c>
      <c r="AO673" s="120" t="s">
        <v>525</v>
      </c>
      <c r="AP673" s="120" t="s">
        <v>119</v>
      </c>
      <c r="AQ673" s="120" t="s">
        <v>526</v>
      </c>
      <c r="AR673" s="120">
        <v>333415</v>
      </c>
      <c r="AT673" s="120">
        <v>48</v>
      </c>
      <c r="AY673" s="120" t="s">
        <v>276</v>
      </c>
      <c r="BE673" s="120" t="s">
        <v>158</v>
      </c>
      <c r="BG673" s="120">
        <v>4</v>
      </c>
      <c r="BL673" s="120" t="s">
        <v>175</v>
      </c>
      <c r="BN673" s="120">
        <v>4</v>
      </c>
      <c r="CM673" s="120">
        <v>1</v>
      </c>
      <c r="CN673" s="120" t="s">
        <v>125</v>
      </c>
      <c r="CU673" s="120" t="s">
        <v>126</v>
      </c>
      <c r="CV673" s="120" t="s">
        <v>545</v>
      </c>
      <c r="CW673" s="120" t="s">
        <v>2085</v>
      </c>
    </row>
    <row r="674" spans="1:101" x14ac:dyDescent="0.3">
      <c r="A674" s="120" t="s">
        <v>1332</v>
      </c>
      <c r="B674" s="120" t="s">
        <v>1333</v>
      </c>
      <c r="C674" s="120" t="s">
        <v>1967</v>
      </c>
      <c r="D674" s="120" t="s">
        <v>1968</v>
      </c>
      <c r="E674" s="120" t="s">
        <v>1969</v>
      </c>
      <c r="F674" s="120" t="s">
        <v>1970</v>
      </c>
      <c r="G674" s="120" t="s">
        <v>108</v>
      </c>
      <c r="I674" s="121">
        <v>4.0326000000000004</v>
      </c>
      <c r="L674" s="120"/>
      <c r="M674" s="120" t="s">
        <v>528</v>
      </c>
      <c r="N674" s="120" t="s">
        <v>109</v>
      </c>
      <c r="O674" s="120">
        <v>60</v>
      </c>
      <c r="P674" s="120" t="s">
        <v>102</v>
      </c>
      <c r="Q674" s="120" t="s">
        <v>102</v>
      </c>
      <c r="R674" t="str">
        <f>IFERROR(VLOOKUP(S674,'[1]Effects Code'!$C:$D,2,FALSE), S674)</f>
        <v>Mortality</v>
      </c>
      <c r="S674" s="120" t="s">
        <v>184</v>
      </c>
      <c r="T674" s="120">
        <v>1</v>
      </c>
      <c r="U674" s="120" t="s">
        <v>122</v>
      </c>
      <c r="V674" s="120" t="str">
        <f t="shared" si="10"/>
        <v>Cyprinidae, 1</v>
      </c>
      <c r="W674" s="120" t="s">
        <v>526</v>
      </c>
      <c r="X674" s="120">
        <v>160916</v>
      </c>
      <c r="Y674" s="123">
        <v>2076894</v>
      </c>
      <c r="Z674" s="120">
        <v>2012</v>
      </c>
      <c r="AA674" s="120" t="s">
        <v>1971</v>
      </c>
      <c r="AB674" s="120" t="s">
        <v>1972</v>
      </c>
      <c r="AC674" s="120" t="s">
        <v>1973</v>
      </c>
      <c r="AD674" s="121">
        <v>4.0326000000000004</v>
      </c>
      <c r="AF674" s="120" t="s">
        <v>528</v>
      </c>
      <c r="AH674" s="120" t="s">
        <v>397</v>
      </c>
      <c r="AI674" s="120">
        <v>32018</v>
      </c>
      <c r="AL674" s="120" t="s">
        <v>1516</v>
      </c>
      <c r="AM674" s="120" t="s">
        <v>110</v>
      </c>
      <c r="AN674" s="120" t="s">
        <v>1342</v>
      </c>
      <c r="AO674" s="120" t="s">
        <v>525</v>
      </c>
      <c r="AP674" s="120" t="s">
        <v>119</v>
      </c>
      <c r="AQ674" s="120" t="s">
        <v>526</v>
      </c>
      <c r="AR674" s="120">
        <v>333415</v>
      </c>
      <c r="AT674" s="120">
        <v>24</v>
      </c>
      <c r="AY674" s="120" t="s">
        <v>276</v>
      </c>
      <c r="BE674" s="120" t="s">
        <v>123</v>
      </c>
      <c r="BG674" s="120">
        <v>6.7210000000000001</v>
      </c>
      <c r="BL674" s="120" t="s">
        <v>528</v>
      </c>
      <c r="BN674" s="120">
        <v>4.0326000000000004</v>
      </c>
      <c r="CM674" s="120">
        <v>1</v>
      </c>
      <c r="CN674" s="120" t="s">
        <v>125</v>
      </c>
      <c r="CO674" s="120" t="s">
        <v>1974</v>
      </c>
      <c r="CP674" s="120" t="s">
        <v>1975</v>
      </c>
      <c r="CQ674" s="120" t="s">
        <v>568</v>
      </c>
      <c r="CU674" s="120" t="s">
        <v>126</v>
      </c>
      <c r="CV674" s="120" t="s">
        <v>1344</v>
      </c>
      <c r="CW674" s="120" t="s">
        <v>1976</v>
      </c>
    </row>
    <row r="675" spans="1:101" x14ac:dyDescent="0.3">
      <c r="A675" s="120" t="s">
        <v>1332</v>
      </c>
      <c r="B675" s="120" t="s">
        <v>1333</v>
      </c>
      <c r="C675" s="120" t="s">
        <v>2511</v>
      </c>
      <c r="D675" s="120" t="s">
        <v>2512</v>
      </c>
      <c r="E675" s="120" t="s">
        <v>2513</v>
      </c>
      <c r="F675" s="120" t="s">
        <v>2514</v>
      </c>
      <c r="G675" s="120" t="s">
        <v>1826</v>
      </c>
      <c r="I675" s="121">
        <v>4.0738500000000002</v>
      </c>
      <c r="L675" s="120"/>
      <c r="M675" s="120" t="s">
        <v>528</v>
      </c>
      <c r="N675" s="120" t="s">
        <v>109</v>
      </c>
      <c r="O675" s="120">
        <v>99</v>
      </c>
      <c r="P675" s="120" t="s">
        <v>154</v>
      </c>
      <c r="Q675" s="120" t="s">
        <v>154</v>
      </c>
      <c r="R675" t="str">
        <f>IFERROR(VLOOKUP(S675,'[1]Effects Code'!$C:$D,2,FALSE), S675)</f>
        <v>Biomass</v>
      </c>
      <c r="S675" s="120" t="s">
        <v>534</v>
      </c>
      <c r="T675" s="120">
        <v>7</v>
      </c>
      <c r="U675" s="120" t="s">
        <v>122</v>
      </c>
      <c r="V675" s="120" t="str">
        <f t="shared" si="10"/>
        <v>Cyprinidae, 7</v>
      </c>
      <c r="W675" s="120" t="s">
        <v>526</v>
      </c>
      <c r="X675" s="120">
        <v>93091</v>
      </c>
      <c r="Y675" s="123">
        <v>1269705</v>
      </c>
      <c r="Z675" s="120">
        <v>2005</v>
      </c>
      <c r="AA675" s="120" t="s">
        <v>1827</v>
      </c>
      <c r="AB675" s="120" t="s">
        <v>1828</v>
      </c>
      <c r="AC675" s="120" t="s">
        <v>1829</v>
      </c>
      <c r="AD675" s="121">
        <v>4.0738500000000002</v>
      </c>
      <c r="AF675" s="120" t="s">
        <v>528</v>
      </c>
      <c r="AH675" s="120" t="s">
        <v>323</v>
      </c>
      <c r="AI675" s="120">
        <v>17099</v>
      </c>
      <c r="AJ675" s="120" t="s">
        <v>1464</v>
      </c>
      <c r="AK675" s="120" t="s">
        <v>276</v>
      </c>
      <c r="AM675" s="120" t="s">
        <v>110</v>
      </c>
      <c r="AN675" s="120" t="s">
        <v>1342</v>
      </c>
      <c r="AO675" s="120" t="s">
        <v>525</v>
      </c>
      <c r="AP675" s="120" t="s">
        <v>119</v>
      </c>
      <c r="AQ675" s="120" t="s">
        <v>526</v>
      </c>
      <c r="AR675" s="120">
        <v>333415</v>
      </c>
      <c r="AT675" s="120">
        <v>7</v>
      </c>
      <c r="AY675" s="120" t="s">
        <v>122</v>
      </c>
      <c r="BE675" s="120" t="s">
        <v>123</v>
      </c>
      <c r="BG675" s="120">
        <v>4115</v>
      </c>
      <c r="BI675" s="120">
        <v>2281</v>
      </c>
      <c r="BK675" s="120">
        <v>5654</v>
      </c>
      <c r="BL675" s="120" t="s">
        <v>544</v>
      </c>
      <c r="BN675" s="120">
        <v>4073.85</v>
      </c>
      <c r="BP675" s="120">
        <v>2258.19</v>
      </c>
      <c r="BR675" s="120">
        <v>5597.46</v>
      </c>
      <c r="BT675" s="120">
        <v>2.2581899999999999</v>
      </c>
      <c r="BV675" s="120">
        <v>5.5974599999999999</v>
      </c>
      <c r="CN675" s="120" t="s">
        <v>125</v>
      </c>
      <c r="CO675" s="120" t="s">
        <v>1830</v>
      </c>
      <c r="CP675" s="120" t="s">
        <v>1831</v>
      </c>
      <c r="CQ675" s="120" t="s">
        <v>568</v>
      </c>
      <c r="CU675" s="120" t="s">
        <v>126</v>
      </c>
      <c r="CV675" s="120" t="s">
        <v>1344</v>
      </c>
      <c r="CW675" s="120" t="s">
        <v>503</v>
      </c>
    </row>
    <row r="676" spans="1:101" x14ac:dyDescent="0.3">
      <c r="A676" s="120" t="s">
        <v>1332</v>
      </c>
      <c r="B676" s="120" t="s">
        <v>2076</v>
      </c>
      <c r="C676" s="120" t="s">
        <v>2077</v>
      </c>
      <c r="D676" s="120" t="s">
        <v>2078</v>
      </c>
      <c r="E676" s="120" t="s">
        <v>2079</v>
      </c>
      <c r="F676" s="120" t="s">
        <v>2080</v>
      </c>
      <c r="G676" s="120" t="s">
        <v>1420</v>
      </c>
      <c r="I676" s="121">
        <v>4.25</v>
      </c>
      <c r="L676" s="120"/>
      <c r="M676" s="120" t="s">
        <v>528</v>
      </c>
      <c r="N676" s="120" t="s">
        <v>109</v>
      </c>
      <c r="O676" s="120">
        <v>100</v>
      </c>
      <c r="P676" s="120" t="s">
        <v>102</v>
      </c>
      <c r="Q676" s="120" t="s">
        <v>102</v>
      </c>
      <c r="R676" t="str">
        <f>IFERROR(VLOOKUP(S676,'[1]Effects Code'!$C:$D,2,FALSE), S676)</f>
        <v>Mortality</v>
      </c>
      <c r="S676" s="120" t="s">
        <v>184</v>
      </c>
      <c r="T676" s="120">
        <v>3</v>
      </c>
      <c r="U676" s="120" t="s">
        <v>122</v>
      </c>
      <c r="V676" s="120" t="str">
        <f t="shared" si="10"/>
        <v>Pangasiidae, 3</v>
      </c>
      <c r="W676" s="120" t="s">
        <v>526</v>
      </c>
      <c r="X676" s="120">
        <v>160541</v>
      </c>
      <c r="Y676" s="123">
        <v>2076095</v>
      </c>
      <c r="Z676" s="120">
        <v>2012</v>
      </c>
      <c r="AA676" s="120" t="s">
        <v>2082</v>
      </c>
      <c r="AB676" s="120" t="s">
        <v>2083</v>
      </c>
      <c r="AC676" s="120" t="s">
        <v>2084</v>
      </c>
      <c r="AD676" s="121">
        <v>4.25</v>
      </c>
      <c r="AF676" s="120" t="s">
        <v>528</v>
      </c>
      <c r="AI676" s="120">
        <v>31626</v>
      </c>
      <c r="AL676" s="120" t="s">
        <v>225</v>
      </c>
      <c r="AM676" s="120" t="s">
        <v>110</v>
      </c>
      <c r="AN676" s="120" t="s">
        <v>2070</v>
      </c>
      <c r="AO676" s="120" t="s">
        <v>525</v>
      </c>
      <c r="AP676" s="120" t="s">
        <v>119</v>
      </c>
      <c r="AQ676" s="120" t="s">
        <v>526</v>
      </c>
      <c r="AR676" s="120">
        <v>333415</v>
      </c>
      <c r="AT676" s="120">
        <v>72</v>
      </c>
      <c r="AY676" s="120" t="s">
        <v>276</v>
      </c>
      <c r="BE676" s="120" t="s">
        <v>158</v>
      </c>
      <c r="BG676" s="120">
        <v>4.25</v>
      </c>
      <c r="BL676" s="120" t="s">
        <v>175</v>
      </c>
      <c r="BN676" s="120">
        <v>4.25</v>
      </c>
      <c r="CM676" s="120">
        <v>1</v>
      </c>
      <c r="CN676" s="120" t="s">
        <v>125</v>
      </c>
      <c r="CU676" s="120" t="s">
        <v>126</v>
      </c>
      <c r="CV676" s="120" t="s">
        <v>545</v>
      </c>
      <c r="CW676" s="120" t="s">
        <v>2085</v>
      </c>
    </row>
    <row r="677" spans="1:101" x14ac:dyDescent="0.3">
      <c r="A677" s="120" t="s">
        <v>1332</v>
      </c>
      <c r="B677" s="120" t="s">
        <v>2076</v>
      </c>
      <c r="C677" s="120" t="s">
        <v>2077</v>
      </c>
      <c r="D677" s="120" t="s">
        <v>2078</v>
      </c>
      <c r="E677" s="120" t="s">
        <v>2079</v>
      </c>
      <c r="F677" s="120" t="s">
        <v>2080</v>
      </c>
      <c r="G677" s="120" t="s">
        <v>2266</v>
      </c>
      <c r="I677" s="121">
        <v>4.4800000000000004</v>
      </c>
      <c r="L677" s="120"/>
      <c r="M677" s="120" t="s">
        <v>528</v>
      </c>
      <c r="N677" s="120" t="s">
        <v>109</v>
      </c>
      <c r="O677" s="120">
        <v>100</v>
      </c>
      <c r="P677" s="120" t="s">
        <v>102</v>
      </c>
      <c r="Q677" s="120" t="s">
        <v>102</v>
      </c>
      <c r="R677" t="str">
        <f>IFERROR(VLOOKUP(S677,'[1]Effects Code'!$C:$D,2,FALSE), S677)</f>
        <v>Mortality</v>
      </c>
      <c r="S677" s="120" t="s">
        <v>184</v>
      </c>
      <c r="T677" s="120">
        <v>3</v>
      </c>
      <c r="U677" s="120" t="s">
        <v>122</v>
      </c>
      <c r="V677" s="120" t="str">
        <f t="shared" si="10"/>
        <v>Pangasiidae, 3</v>
      </c>
      <c r="W677" s="120" t="s">
        <v>526</v>
      </c>
      <c r="X677" s="120">
        <v>160541</v>
      </c>
      <c r="Y677" s="123">
        <v>2076095</v>
      </c>
      <c r="Z677" s="120">
        <v>2012</v>
      </c>
      <c r="AA677" s="120" t="s">
        <v>2082</v>
      </c>
      <c r="AB677" s="120" t="s">
        <v>2083</v>
      </c>
      <c r="AC677" s="120" t="s">
        <v>2084</v>
      </c>
      <c r="AD677" s="121">
        <v>4.4800000000000004</v>
      </c>
      <c r="AF677" s="120" t="s">
        <v>528</v>
      </c>
      <c r="AI677" s="120">
        <v>31626</v>
      </c>
      <c r="AL677" s="120" t="s">
        <v>225</v>
      </c>
      <c r="AM677" s="120" t="s">
        <v>110</v>
      </c>
      <c r="AN677" s="120" t="s">
        <v>2070</v>
      </c>
      <c r="AO677" s="120" t="s">
        <v>525</v>
      </c>
      <c r="AP677" s="120" t="s">
        <v>119</v>
      </c>
      <c r="AQ677" s="120" t="s">
        <v>526</v>
      </c>
      <c r="AR677" s="120">
        <v>333415</v>
      </c>
      <c r="AT677" s="120">
        <v>72</v>
      </c>
      <c r="AY677" s="120" t="s">
        <v>276</v>
      </c>
      <c r="BE677" s="120" t="s">
        <v>158</v>
      </c>
      <c r="BG677" s="120">
        <v>4.4800000000000004</v>
      </c>
      <c r="BL677" s="120" t="s">
        <v>175</v>
      </c>
      <c r="BN677" s="120">
        <v>4.4800000000000004</v>
      </c>
      <c r="CM677" s="120">
        <v>1</v>
      </c>
      <c r="CN677" s="120" t="s">
        <v>125</v>
      </c>
      <c r="CU677" s="120" t="s">
        <v>126</v>
      </c>
      <c r="CV677" s="120" t="s">
        <v>545</v>
      </c>
      <c r="CW677" s="120" t="s">
        <v>2085</v>
      </c>
    </row>
    <row r="678" spans="1:101" x14ac:dyDescent="0.3">
      <c r="A678" s="120" t="s">
        <v>1332</v>
      </c>
      <c r="B678" s="120" t="s">
        <v>1333</v>
      </c>
      <c r="C678" s="120" t="s">
        <v>2342</v>
      </c>
      <c r="D678" s="120" t="s">
        <v>2343</v>
      </c>
      <c r="E678" s="120" t="s">
        <v>2344</v>
      </c>
      <c r="F678" s="120" t="s">
        <v>2345</v>
      </c>
      <c r="G678" s="120" t="s">
        <v>200</v>
      </c>
      <c r="I678" s="121">
        <v>4.5</v>
      </c>
      <c r="M678" s="120" t="s">
        <v>528</v>
      </c>
      <c r="N678" s="120" t="s">
        <v>109</v>
      </c>
      <c r="O678" s="120">
        <v>100</v>
      </c>
      <c r="P678" s="120" t="s">
        <v>102</v>
      </c>
      <c r="Q678" s="120" t="s">
        <v>102</v>
      </c>
      <c r="R678" t="str">
        <f>IFERROR(VLOOKUP(S678,'[1]Effects Code'!$C:$D,2,FALSE), S678)</f>
        <v>Mortality</v>
      </c>
      <c r="S678" s="120" t="s">
        <v>184</v>
      </c>
      <c r="T678" s="120">
        <v>4</v>
      </c>
      <c r="U678" s="120" t="s">
        <v>122</v>
      </c>
      <c r="V678" s="120" t="str">
        <f t="shared" si="10"/>
        <v>Cyprinidae, 4</v>
      </c>
      <c r="W678" s="120" t="s">
        <v>526</v>
      </c>
      <c r="X678" s="120">
        <v>85632</v>
      </c>
      <c r="Y678" s="123">
        <v>1255451</v>
      </c>
      <c r="Z678" s="120">
        <v>2002</v>
      </c>
      <c r="AA678" s="120" t="s">
        <v>2346</v>
      </c>
      <c r="AB678" s="120" t="s">
        <v>2347</v>
      </c>
      <c r="AC678" s="120" t="s">
        <v>2348</v>
      </c>
      <c r="AD678" s="121">
        <v>4.5</v>
      </c>
      <c r="AE678" s="121"/>
      <c r="AF678" s="120" t="s">
        <v>528</v>
      </c>
      <c r="AI678" s="120">
        <v>17044</v>
      </c>
      <c r="AM678" s="120" t="s">
        <v>110</v>
      </c>
      <c r="AN678" s="120" t="s">
        <v>1342</v>
      </c>
      <c r="AO678" s="120" t="s">
        <v>525</v>
      </c>
      <c r="AP678" s="120" t="s">
        <v>119</v>
      </c>
      <c r="AQ678" s="120" t="s">
        <v>526</v>
      </c>
      <c r="AR678" s="120">
        <v>333415</v>
      </c>
      <c r="AT678" s="120">
        <v>96</v>
      </c>
      <c r="AY678" s="120" t="s">
        <v>276</v>
      </c>
      <c r="BE678" s="120" t="s">
        <v>123</v>
      </c>
      <c r="BG678" s="120">
        <v>4.5</v>
      </c>
      <c r="BL678" s="120" t="s">
        <v>124</v>
      </c>
      <c r="BN678" s="120">
        <v>4.5</v>
      </c>
      <c r="BT678" s="121"/>
      <c r="BV678" s="121"/>
      <c r="CD678" s="121"/>
      <c r="CM678" s="120">
        <v>6</v>
      </c>
      <c r="CN678" s="120" t="s">
        <v>125</v>
      </c>
      <c r="CU678" s="120" t="s">
        <v>126</v>
      </c>
      <c r="CV678" s="120" t="s">
        <v>187</v>
      </c>
      <c r="CW678" s="120" t="s">
        <v>2515</v>
      </c>
    </row>
    <row r="679" spans="1:101" x14ac:dyDescent="0.3">
      <c r="A679" s="120" t="s">
        <v>1332</v>
      </c>
      <c r="B679" s="120" t="s">
        <v>1333</v>
      </c>
      <c r="C679" s="120" t="s">
        <v>1659</v>
      </c>
      <c r="D679" s="120" t="s">
        <v>1701</v>
      </c>
      <c r="E679" s="120" t="s">
        <v>1702</v>
      </c>
      <c r="F679" s="120" t="s">
        <v>1703</v>
      </c>
      <c r="G679" s="120" t="s">
        <v>185</v>
      </c>
      <c r="I679" s="121">
        <v>4.5</v>
      </c>
      <c r="M679" s="120" t="s">
        <v>528</v>
      </c>
      <c r="N679" s="120" t="s">
        <v>109</v>
      </c>
      <c r="O679" s="120">
        <v>100</v>
      </c>
      <c r="P679" s="120" t="s">
        <v>102</v>
      </c>
      <c r="Q679" s="120" t="s">
        <v>102</v>
      </c>
      <c r="R679" t="str">
        <f>IFERROR(VLOOKUP(S679,'[1]Effects Code'!$C:$D,2,FALSE), S679)</f>
        <v>Mortality</v>
      </c>
      <c r="S679" s="120" t="s">
        <v>184</v>
      </c>
      <c r="T679" s="120">
        <v>4</v>
      </c>
      <c r="U679" s="120" t="s">
        <v>122</v>
      </c>
      <c r="V679" s="120" t="str">
        <f t="shared" si="10"/>
        <v>Cyprinidae, 4</v>
      </c>
      <c r="W679" s="120" t="s">
        <v>526</v>
      </c>
      <c r="X679" s="120">
        <v>153739</v>
      </c>
      <c r="Y679" s="123">
        <v>1338794</v>
      </c>
      <c r="Z679" s="120">
        <v>2010</v>
      </c>
      <c r="AA679" s="120" t="s">
        <v>1704</v>
      </c>
      <c r="AB679" s="120" t="s">
        <v>1705</v>
      </c>
      <c r="AC679" s="120" t="s">
        <v>1706</v>
      </c>
      <c r="AD679" s="121">
        <v>4.5</v>
      </c>
      <c r="AE679" s="121"/>
      <c r="AF679" s="120" t="s">
        <v>528</v>
      </c>
      <c r="AI679" s="120">
        <v>42</v>
      </c>
      <c r="AL679" s="120" t="s">
        <v>1516</v>
      </c>
      <c r="AM679" s="120" t="s">
        <v>110</v>
      </c>
      <c r="AN679" s="120" t="s">
        <v>1342</v>
      </c>
      <c r="AO679" s="120" t="s">
        <v>525</v>
      </c>
      <c r="AP679" s="120" t="s">
        <v>119</v>
      </c>
      <c r="AQ679" s="120" t="s">
        <v>526</v>
      </c>
      <c r="AR679" s="120">
        <v>333415</v>
      </c>
      <c r="AT679" s="120">
        <v>96</v>
      </c>
      <c r="AY679" s="120" t="s">
        <v>276</v>
      </c>
      <c r="BE679" s="120" t="s">
        <v>123</v>
      </c>
      <c r="BG679" s="120">
        <v>4.5</v>
      </c>
      <c r="BL679" s="120" t="s">
        <v>124</v>
      </c>
      <c r="BN679" s="121">
        <v>4.5</v>
      </c>
      <c r="CD679" s="121"/>
      <c r="CM679" s="120">
        <v>7</v>
      </c>
      <c r="CN679" s="120" t="s">
        <v>125</v>
      </c>
      <c r="CU679" s="120" t="s">
        <v>126</v>
      </c>
      <c r="CV679" s="120" t="s">
        <v>545</v>
      </c>
      <c r="CW679" s="120" t="s">
        <v>2516</v>
      </c>
    </row>
    <row r="680" spans="1:101" x14ac:dyDescent="0.3">
      <c r="A680" s="120" t="s">
        <v>1332</v>
      </c>
      <c r="B680" s="120" t="s">
        <v>1333</v>
      </c>
      <c r="C680" s="120" t="s">
        <v>1967</v>
      </c>
      <c r="D680" s="120" t="s">
        <v>1968</v>
      </c>
      <c r="E680" s="120" t="s">
        <v>1969</v>
      </c>
      <c r="F680" s="120" t="s">
        <v>1970</v>
      </c>
      <c r="G680" s="120" t="s">
        <v>1420</v>
      </c>
      <c r="I680" s="121">
        <v>4.5876000000000001</v>
      </c>
      <c r="L680" s="120"/>
      <c r="M680" s="120" t="s">
        <v>528</v>
      </c>
      <c r="N680" s="120" t="s">
        <v>109</v>
      </c>
      <c r="O680" s="120">
        <v>60</v>
      </c>
      <c r="P680" s="120" t="s">
        <v>102</v>
      </c>
      <c r="Q680" s="120" t="s">
        <v>102</v>
      </c>
      <c r="R680" t="str">
        <f>IFERROR(VLOOKUP(S680,'[1]Effects Code'!$C:$D,2,FALSE), S680)</f>
        <v>Mortality</v>
      </c>
      <c r="S680" s="120" t="s">
        <v>184</v>
      </c>
      <c r="T680" s="120">
        <v>1</v>
      </c>
      <c r="U680" s="120" t="s">
        <v>122</v>
      </c>
      <c r="V680" s="120" t="str">
        <f t="shared" si="10"/>
        <v>Cyprinidae, 1</v>
      </c>
      <c r="W680" s="120" t="s">
        <v>526</v>
      </c>
      <c r="X680" s="120">
        <v>160916</v>
      </c>
      <c r="Y680" s="123">
        <v>2076894</v>
      </c>
      <c r="Z680" s="120">
        <v>2012</v>
      </c>
      <c r="AA680" s="120" t="s">
        <v>1971</v>
      </c>
      <c r="AB680" s="120" t="s">
        <v>1972</v>
      </c>
      <c r="AC680" s="120" t="s">
        <v>1973</v>
      </c>
      <c r="AD680" s="121">
        <v>4.5876000000000001</v>
      </c>
      <c r="AF680" s="120" t="s">
        <v>528</v>
      </c>
      <c r="AH680" s="120" t="s">
        <v>397</v>
      </c>
      <c r="AI680" s="120">
        <v>32018</v>
      </c>
      <c r="AL680" s="120" t="s">
        <v>1516</v>
      </c>
      <c r="AM680" s="120" t="s">
        <v>110</v>
      </c>
      <c r="AN680" s="120" t="s">
        <v>1342</v>
      </c>
      <c r="AO680" s="120" t="s">
        <v>525</v>
      </c>
      <c r="AP680" s="120" t="s">
        <v>119</v>
      </c>
      <c r="AQ680" s="120" t="s">
        <v>526</v>
      </c>
      <c r="AR680" s="120">
        <v>333415</v>
      </c>
      <c r="AT680" s="120">
        <v>24</v>
      </c>
      <c r="AY680" s="120" t="s">
        <v>276</v>
      </c>
      <c r="BE680" s="120" t="s">
        <v>123</v>
      </c>
      <c r="BG680" s="120">
        <v>7.6459999999999999</v>
      </c>
      <c r="BL680" s="120" t="s">
        <v>528</v>
      </c>
      <c r="BN680" s="120">
        <v>4.5876000000000001</v>
      </c>
      <c r="CM680" s="120">
        <v>1</v>
      </c>
      <c r="CN680" s="120" t="s">
        <v>125</v>
      </c>
      <c r="CO680" s="120" t="s">
        <v>1974</v>
      </c>
      <c r="CP680" s="120" t="s">
        <v>1975</v>
      </c>
      <c r="CQ680" s="120" t="s">
        <v>568</v>
      </c>
      <c r="CU680" s="120" t="s">
        <v>126</v>
      </c>
      <c r="CV680" s="120" t="s">
        <v>1344</v>
      </c>
      <c r="CW680" s="120" t="s">
        <v>1976</v>
      </c>
    </row>
    <row r="681" spans="1:101" x14ac:dyDescent="0.3">
      <c r="A681" s="120" t="s">
        <v>1332</v>
      </c>
      <c r="B681" s="120" t="s">
        <v>1333</v>
      </c>
      <c r="C681" s="120" t="s">
        <v>1967</v>
      </c>
      <c r="D681" s="120" t="s">
        <v>1968</v>
      </c>
      <c r="E681" s="120" t="s">
        <v>1969</v>
      </c>
      <c r="F681" s="120" t="s">
        <v>1970</v>
      </c>
      <c r="G681" s="120" t="s">
        <v>185</v>
      </c>
      <c r="I681" s="121">
        <v>4.6097999999999999</v>
      </c>
      <c r="L681" s="120"/>
      <c r="M681" s="120" t="s">
        <v>528</v>
      </c>
      <c r="N681" s="120" t="s">
        <v>109</v>
      </c>
      <c r="O681" s="120">
        <v>60</v>
      </c>
      <c r="P681" s="120" t="s">
        <v>102</v>
      </c>
      <c r="Q681" s="120" t="s">
        <v>102</v>
      </c>
      <c r="R681" t="str">
        <f>IFERROR(VLOOKUP(S681,'[1]Effects Code'!$C:$D,2,FALSE), S681)</f>
        <v>Mortality</v>
      </c>
      <c r="S681" s="120" t="s">
        <v>184</v>
      </c>
      <c r="T681" s="120">
        <v>3</v>
      </c>
      <c r="U681" s="120" t="s">
        <v>122</v>
      </c>
      <c r="V681" s="120" t="str">
        <f t="shared" si="10"/>
        <v>Cyprinidae, 3</v>
      </c>
      <c r="W681" s="120" t="s">
        <v>526</v>
      </c>
      <c r="X681" s="120">
        <v>160916</v>
      </c>
      <c r="Y681" s="123">
        <v>2076894</v>
      </c>
      <c r="Z681" s="120">
        <v>2012</v>
      </c>
      <c r="AA681" s="120" t="s">
        <v>1971</v>
      </c>
      <c r="AB681" s="120" t="s">
        <v>1972</v>
      </c>
      <c r="AC681" s="120" t="s">
        <v>1973</v>
      </c>
      <c r="AD681" s="121">
        <v>4.6097999999999999</v>
      </c>
      <c r="AF681" s="120" t="s">
        <v>528</v>
      </c>
      <c r="AH681" s="120" t="s">
        <v>397</v>
      </c>
      <c r="AI681" s="120">
        <v>32018</v>
      </c>
      <c r="AL681" s="120" t="s">
        <v>1516</v>
      </c>
      <c r="AM681" s="120" t="s">
        <v>110</v>
      </c>
      <c r="AN681" s="120" t="s">
        <v>1342</v>
      </c>
      <c r="AO681" s="120" t="s">
        <v>525</v>
      </c>
      <c r="AP681" s="120" t="s">
        <v>119</v>
      </c>
      <c r="AQ681" s="120" t="s">
        <v>526</v>
      </c>
      <c r="AR681" s="120">
        <v>333415</v>
      </c>
      <c r="AT681" s="120">
        <v>72</v>
      </c>
      <c r="AY681" s="120" t="s">
        <v>276</v>
      </c>
      <c r="BE681" s="120" t="s">
        <v>123</v>
      </c>
      <c r="BG681" s="120">
        <v>7.6829999999999998</v>
      </c>
      <c r="BL681" s="120" t="s">
        <v>528</v>
      </c>
      <c r="BN681" s="120">
        <v>4.6097999999999999</v>
      </c>
      <c r="CM681" s="120">
        <v>1</v>
      </c>
      <c r="CN681" s="120" t="s">
        <v>125</v>
      </c>
      <c r="CO681" s="120" t="s">
        <v>1974</v>
      </c>
      <c r="CP681" s="120" t="s">
        <v>1975</v>
      </c>
      <c r="CQ681" s="120" t="s">
        <v>568</v>
      </c>
      <c r="CU681" s="120" t="s">
        <v>126</v>
      </c>
      <c r="CV681" s="120" t="s">
        <v>1344</v>
      </c>
      <c r="CW681" s="120" t="s">
        <v>1976</v>
      </c>
    </row>
    <row r="682" spans="1:101" x14ac:dyDescent="0.3">
      <c r="A682" s="120" t="s">
        <v>1332</v>
      </c>
      <c r="B682" s="120" t="s">
        <v>2076</v>
      </c>
      <c r="C682" s="120" t="s">
        <v>2077</v>
      </c>
      <c r="D682" s="120" t="s">
        <v>2078</v>
      </c>
      <c r="E682" s="120" t="s">
        <v>2079</v>
      </c>
      <c r="F682" s="120" t="s">
        <v>2080</v>
      </c>
      <c r="G682" s="120" t="s">
        <v>2321</v>
      </c>
      <c r="I682" s="121">
        <v>4.67</v>
      </c>
      <c r="L682" s="120"/>
      <c r="M682" s="120" t="s">
        <v>528</v>
      </c>
      <c r="N682" s="120" t="s">
        <v>109</v>
      </c>
      <c r="O682" s="120">
        <v>100</v>
      </c>
      <c r="P682" s="120" t="s">
        <v>102</v>
      </c>
      <c r="Q682" s="120" t="s">
        <v>102</v>
      </c>
      <c r="R682" t="str">
        <f>IFERROR(VLOOKUP(S682,'[1]Effects Code'!$C:$D,2,FALSE), S682)</f>
        <v>Mortality</v>
      </c>
      <c r="S682" s="120" t="s">
        <v>184</v>
      </c>
      <c r="T682" s="120">
        <v>3</v>
      </c>
      <c r="U682" s="120" t="s">
        <v>122</v>
      </c>
      <c r="V682" s="120" t="str">
        <f t="shared" si="10"/>
        <v>Pangasiidae, 3</v>
      </c>
      <c r="W682" s="120" t="s">
        <v>526</v>
      </c>
      <c r="X682" s="120">
        <v>160541</v>
      </c>
      <c r="Y682" s="123">
        <v>2076095</v>
      </c>
      <c r="Z682" s="120">
        <v>2012</v>
      </c>
      <c r="AA682" s="120" t="s">
        <v>2082</v>
      </c>
      <c r="AB682" s="120" t="s">
        <v>2083</v>
      </c>
      <c r="AC682" s="120" t="s">
        <v>2084</v>
      </c>
      <c r="AD682" s="121">
        <v>4.67</v>
      </c>
      <c r="AF682" s="120" t="s">
        <v>528</v>
      </c>
      <c r="AI682" s="120">
        <v>31626</v>
      </c>
      <c r="AL682" s="120" t="s">
        <v>225</v>
      </c>
      <c r="AM682" s="120" t="s">
        <v>110</v>
      </c>
      <c r="AN682" s="120" t="s">
        <v>2070</v>
      </c>
      <c r="AO682" s="120" t="s">
        <v>525</v>
      </c>
      <c r="AP682" s="120" t="s">
        <v>119</v>
      </c>
      <c r="AQ682" s="120" t="s">
        <v>526</v>
      </c>
      <c r="AR682" s="120">
        <v>333415</v>
      </c>
      <c r="AT682" s="120">
        <v>72</v>
      </c>
      <c r="AY682" s="120" t="s">
        <v>276</v>
      </c>
      <c r="BE682" s="120" t="s">
        <v>158</v>
      </c>
      <c r="BG682" s="120">
        <v>4.67</v>
      </c>
      <c r="BL682" s="120" t="s">
        <v>175</v>
      </c>
      <c r="BN682" s="120">
        <v>4.67</v>
      </c>
      <c r="CM682" s="120">
        <v>1</v>
      </c>
      <c r="CN682" s="120" t="s">
        <v>125</v>
      </c>
      <c r="CU682" s="120" t="s">
        <v>126</v>
      </c>
      <c r="CV682" s="120" t="s">
        <v>545</v>
      </c>
      <c r="CW682" s="120" t="s">
        <v>2085</v>
      </c>
    </row>
    <row r="683" spans="1:101" x14ac:dyDescent="0.3">
      <c r="A683" s="120" t="s">
        <v>1332</v>
      </c>
      <c r="B683" s="120" t="s">
        <v>1430</v>
      </c>
      <c r="C683" s="120" t="s">
        <v>1431</v>
      </c>
      <c r="D683" s="120" t="s">
        <v>1432</v>
      </c>
      <c r="E683" s="120" t="s">
        <v>1433</v>
      </c>
      <c r="F683" s="120" t="s">
        <v>1434</v>
      </c>
      <c r="G683" s="120" t="s">
        <v>108</v>
      </c>
      <c r="I683" s="121">
        <v>4.6900000000000004</v>
      </c>
      <c r="L683" s="120"/>
      <c r="M683" s="120" t="s">
        <v>528</v>
      </c>
      <c r="N683" s="120" t="s">
        <v>109</v>
      </c>
      <c r="O683" s="120">
        <v>100</v>
      </c>
      <c r="P683" s="120" t="s">
        <v>102</v>
      </c>
      <c r="Q683" s="120" t="s">
        <v>102</v>
      </c>
      <c r="R683" t="str">
        <f>IFERROR(VLOOKUP(S683,'[1]Effects Code'!$C:$D,2,FALSE), S683)</f>
        <v>Mortality</v>
      </c>
      <c r="S683" s="120" t="s">
        <v>184</v>
      </c>
      <c r="T683" s="120">
        <v>4</v>
      </c>
      <c r="U683" s="120" t="s">
        <v>122</v>
      </c>
      <c r="V683" s="120" t="str">
        <f t="shared" si="10"/>
        <v>Scophthalmidae, 4</v>
      </c>
      <c r="W683" s="120" t="s">
        <v>615</v>
      </c>
      <c r="X683" s="120">
        <v>159160</v>
      </c>
      <c r="Y683" s="123">
        <v>2075992</v>
      </c>
      <c r="Z683" s="120">
        <v>2012</v>
      </c>
      <c r="AA683" s="120" t="s">
        <v>1435</v>
      </c>
      <c r="AB683" s="120" t="s">
        <v>1436</v>
      </c>
      <c r="AC683" s="120" t="s">
        <v>1437</v>
      </c>
      <c r="AD683" s="121">
        <v>4.6900000000000004</v>
      </c>
      <c r="AF683" s="120" t="s">
        <v>528</v>
      </c>
      <c r="AI683" s="120">
        <v>1977</v>
      </c>
      <c r="AJ683" s="120">
        <v>72</v>
      </c>
      <c r="AK683" s="120" t="s">
        <v>1438</v>
      </c>
      <c r="AL683" s="120" t="s">
        <v>148</v>
      </c>
      <c r="AM683" s="120" t="s">
        <v>110</v>
      </c>
      <c r="AN683" s="120" t="s">
        <v>1439</v>
      </c>
      <c r="AO683" s="120" t="s">
        <v>525</v>
      </c>
      <c r="AP683" s="120" t="s">
        <v>119</v>
      </c>
      <c r="AQ683" s="120" t="s">
        <v>615</v>
      </c>
      <c r="AR683" s="120">
        <v>333415</v>
      </c>
      <c r="AT683" s="120">
        <v>96</v>
      </c>
      <c r="AY683" s="120" t="s">
        <v>276</v>
      </c>
      <c r="BE683" s="120" t="s">
        <v>123</v>
      </c>
      <c r="BG683" s="120">
        <v>4.6900000000000004</v>
      </c>
      <c r="BI683" s="120">
        <v>4.1100000000000003</v>
      </c>
      <c r="BK683" s="120">
        <v>5.27</v>
      </c>
      <c r="BL683" s="120" t="s">
        <v>528</v>
      </c>
      <c r="BN683" s="120">
        <v>4.6900000000000004</v>
      </c>
      <c r="BP683" s="120">
        <v>4.1100000000000003</v>
      </c>
      <c r="BR683" s="120">
        <v>5.27</v>
      </c>
      <c r="BT683" s="120">
        <v>4.1100000000000003</v>
      </c>
      <c r="BV683" s="120">
        <v>5.27</v>
      </c>
      <c r="CM683" s="120">
        <v>1</v>
      </c>
      <c r="CN683" s="120" t="s">
        <v>125</v>
      </c>
      <c r="CU683" s="120" t="s">
        <v>126</v>
      </c>
      <c r="CV683" s="120" t="s">
        <v>1344</v>
      </c>
      <c r="CW683" s="120" t="s">
        <v>1841</v>
      </c>
    </row>
    <row r="684" spans="1:101" x14ac:dyDescent="0.3">
      <c r="A684" s="120" t="s">
        <v>1332</v>
      </c>
      <c r="B684" s="120" t="s">
        <v>1333</v>
      </c>
      <c r="C684" s="120" t="s">
        <v>1479</v>
      </c>
      <c r="D684" s="120" t="s">
        <v>1480</v>
      </c>
      <c r="E684" s="120" t="s">
        <v>1481</v>
      </c>
      <c r="F684" s="120" t="s">
        <v>1482</v>
      </c>
      <c r="G684" s="120" t="s">
        <v>185</v>
      </c>
      <c r="I684" s="121">
        <v>4.7</v>
      </c>
      <c r="M684" s="120" t="s">
        <v>528</v>
      </c>
      <c r="N684" s="120" t="s">
        <v>109</v>
      </c>
      <c r="O684" s="120">
        <v>100</v>
      </c>
      <c r="P684" s="120" t="s">
        <v>102</v>
      </c>
      <c r="Q684" s="120" t="s">
        <v>102</v>
      </c>
      <c r="R684" t="str">
        <f>IFERROR(VLOOKUP(S684,'[1]Effects Code'!$C:$D,2,FALSE), S684)</f>
        <v>Mortality</v>
      </c>
      <c r="S684" s="120" t="s">
        <v>184</v>
      </c>
      <c r="T684" s="120">
        <v>4</v>
      </c>
      <c r="U684" s="120" t="s">
        <v>122</v>
      </c>
      <c r="V684" s="120" t="str">
        <f t="shared" si="10"/>
        <v>Cyprinidae, 4</v>
      </c>
      <c r="W684" s="120" t="s">
        <v>526</v>
      </c>
      <c r="X684" s="120">
        <v>45073</v>
      </c>
      <c r="Y684" s="123">
        <v>1220599</v>
      </c>
      <c r="Z684" s="120">
        <v>1993</v>
      </c>
      <c r="AA684" s="120" t="s">
        <v>2224</v>
      </c>
      <c r="AB684" s="120" t="s">
        <v>2225</v>
      </c>
      <c r="AC684" s="120" t="s">
        <v>2226</v>
      </c>
      <c r="AD684" s="121">
        <v>4.7</v>
      </c>
      <c r="AE684" s="121"/>
      <c r="AF684" s="120" t="s">
        <v>528</v>
      </c>
      <c r="AI684" s="120">
        <v>1</v>
      </c>
      <c r="AJ684" s="120" t="s">
        <v>2227</v>
      </c>
      <c r="AK684" s="120" t="s">
        <v>122</v>
      </c>
      <c r="AM684" s="120" t="s">
        <v>110</v>
      </c>
      <c r="AN684" s="120" t="s">
        <v>1342</v>
      </c>
      <c r="AO684" s="120" t="s">
        <v>525</v>
      </c>
      <c r="AP684" s="120" t="s">
        <v>119</v>
      </c>
      <c r="AQ684" s="120" t="s">
        <v>526</v>
      </c>
      <c r="AR684" s="120">
        <v>333415</v>
      </c>
      <c r="AT684" s="120">
        <v>96</v>
      </c>
      <c r="AY684" s="120" t="s">
        <v>276</v>
      </c>
      <c r="BE684" s="120" t="s">
        <v>123</v>
      </c>
      <c r="BG684" s="120">
        <v>4.7</v>
      </c>
      <c r="BL684" s="120" t="s">
        <v>528</v>
      </c>
      <c r="BN684" s="120">
        <v>4.7</v>
      </c>
      <c r="BT684" s="121"/>
      <c r="BV684" s="121"/>
      <c r="CD684" s="121"/>
      <c r="CN684" s="120" t="s">
        <v>187</v>
      </c>
      <c r="CO684" s="120">
        <v>7.5</v>
      </c>
      <c r="CP684" s="120">
        <v>120</v>
      </c>
      <c r="CQ684" s="120" t="s">
        <v>568</v>
      </c>
      <c r="CU684" s="120" t="s">
        <v>126</v>
      </c>
      <c r="CV684" s="120" t="s">
        <v>1344</v>
      </c>
      <c r="CW684" s="120" t="s">
        <v>2228</v>
      </c>
    </row>
    <row r="685" spans="1:101" x14ac:dyDescent="0.3">
      <c r="A685" s="120" t="s">
        <v>1332</v>
      </c>
      <c r="B685" s="120" t="s">
        <v>1333</v>
      </c>
      <c r="C685" s="120" t="s">
        <v>1479</v>
      </c>
      <c r="D685" s="120" t="s">
        <v>1480</v>
      </c>
      <c r="E685" s="120" t="s">
        <v>1481</v>
      </c>
      <c r="F685" s="120" t="s">
        <v>1482</v>
      </c>
      <c r="G685" s="120" t="s">
        <v>185</v>
      </c>
      <c r="I685" s="121">
        <v>4.7</v>
      </c>
      <c r="M685" s="120" t="s">
        <v>528</v>
      </c>
      <c r="N685" s="120" t="s">
        <v>109</v>
      </c>
      <c r="O685" s="120">
        <v>100</v>
      </c>
      <c r="P685" s="120" t="s">
        <v>102</v>
      </c>
      <c r="Q685" s="120" t="s">
        <v>102</v>
      </c>
      <c r="R685" t="str">
        <f>IFERROR(VLOOKUP(S685,'[1]Effects Code'!$C:$D,2,FALSE), S685)</f>
        <v>Mortality</v>
      </c>
      <c r="S685" s="120" t="s">
        <v>184</v>
      </c>
      <c r="T685" s="120">
        <v>4</v>
      </c>
      <c r="U685" s="120" t="s">
        <v>122</v>
      </c>
      <c r="V685" s="120" t="str">
        <f t="shared" si="10"/>
        <v>Cyprinidae, 4</v>
      </c>
      <c r="W685" s="120" t="s">
        <v>526</v>
      </c>
      <c r="X685" s="120">
        <v>45073</v>
      </c>
      <c r="Y685" s="123">
        <v>1220603</v>
      </c>
      <c r="Z685" s="120">
        <v>1993</v>
      </c>
      <c r="AA685" s="120" t="s">
        <v>2224</v>
      </c>
      <c r="AB685" s="120" t="s">
        <v>2225</v>
      </c>
      <c r="AC685" s="120" t="s">
        <v>2226</v>
      </c>
      <c r="AD685" s="121">
        <v>4.7</v>
      </c>
      <c r="AE685" s="121"/>
      <c r="AF685" s="120" t="s">
        <v>528</v>
      </c>
      <c r="AI685" s="120">
        <v>1</v>
      </c>
      <c r="AJ685" s="120" t="s">
        <v>2227</v>
      </c>
      <c r="AK685" s="120" t="s">
        <v>122</v>
      </c>
      <c r="AM685" s="120" t="s">
        <v>110</v>
      </c>
      <c r="AN685" s="120" t="s">
        <v>1342</v>
      </c>
      <c r="AO685" s="120" t="s">
        <v>525</v>
      </c>
      <c r="AP685" s="120" t="s">
        <v>119</v>
      </c>
      <c r="AQ685" s="120" t="s">
        <v>526</v>
      </c>
      <c r="AR685" s="120">
        <v>333415</v>
      </c>
      <c r="AT685" s="120">
        <v>96</v>
      </c>
      <c r="AY685" s="120" t="s">
        <v>276</v>
      </c>
      <c r="BE685" s="120" t="s">
        <v>123</v>
      </c>
      <c r="BG685" s="120">
        <v>4.7</v>
      </c>
      <c r="BL685" s="120" t="s">
        <v>528</v>
      </c>
      <c r="BN685" s="120">
        <v>4.7</v>
      </c>
      <c r="BT685" s="121"/>
      <c r="BV685" s="121"/>
      <c r="CD685" s="121"/>
      <c r="CN685" s="120" t="s">
        <v>187</v>
      </c>
      <c r="CO685" s="120">
        <v>7.5</v>
      </c>
      <c r="CP685" s="120">
        <v>120</v>
      </c>
      <c r="CQ685" s="120" t="s">
        <v>568</v>
      </c>
      <c r="CU685" s="120" t="s">
        <v>126</v>
      </c>
      <c r="CV685" s="120" t="s">
        <v>1344</v>
      </c>
      <c r="CW685" s="120" t="s">
        <v>2228</v>
      </c>
    </row>
    <row r="686" spans="1:101" x14ac:dyDescent="0.3">
      <c r="A686" s="120" t="s">
        <v>1332</v>
      </c>
      <c r="B686" s="120" t="s">
        <v>1333</v>
      </c>
      <c r="C686" s="120" t="s">
        <v>1479</v>
      </c>
      <c r="D686" s="120" t="s">
        <v>1480</v>
      </c>
      <c r="E686" s="120" t="s">
        <v>1481</v>
      </c>
      <c r="F686" s="120" t="s">
        <v>1482</v>
      </c>
      <c r="G686" s="120" t="s">
        <v>185</v>
      </c>
      <c r="I686" s="121">
        <v>4.7</v>
      </c>
      <c r="M686" s="120" t="s">
        <v>528</v>
      </c>
      <c r="N686" s="120" t="s">
        <v>109</v>
      </c>
      <c r="O686" s="120">
        <v>100</v>
      </c>
      <c r="P686" s="120" t="s">
        <v>102</v>
      </c>
      <c r="Q686" s="120" t="s">
        <v>102</v>
      </c>
      <c r="R686" t="str">
        <f>IFERROR(VLOOKUP(S686,'[1]Effects Code'!$C:$D,2,FALSE), S686)</f>
        <v>Mortality</v>
      </c>
      <c r="S686" s="120" t="s">
        <v>184</v>
      </c>
      <c r="T686" s="120">
        <v>4</v>
      </c>
      <c r="U686" s="120" t="s">
        <v>122</v>
      </c>
      <c r="V686" s="120" t="str">
        <f t="shared" si="10"/>
        <v>Cyprinidae, 4</v>
      </c>
      <c r="W686" s="120" t="s">
        <v>526</v>
      </c>
      <c r="X686" s="120">
        <v>45073</v>
      </c>
      <c r="Y686" s="123">
        <v>1220606</v>
      </c>
      <c r="Z686" s="120">
        <v>1993</v>
      </c>
      <c r="AA686" s="120" t="s">
        <v>2224</v>
      </c>
      <c r="AB686" s="120" t="s">
        <v>2225</v>
      </c>
      <c r="AC686" s="120" t="s">
        <v>2226</v>
      </c>
      <c r="AD686" s="121">
        <v>4.7</v>
      </c>
      <c r="AE686" s="121"/>
      <c r="AF686" s="120" t="s">
        <v>528</v>
      </c>
      <c r="AI686" s="120">
        <v>1</v>
      </c>
      <c r="AJ686" s="120" t="s">
        <v>2227</v>
      </c>
      <c r="AK686" s="120" t="s">
        <v>122</v>
      </c>
      <c r="AM686" s="120" t="s">
        <v>110</v>
      </c>
      <c r="AN686" s="120" t="s">
        <v>1342</v>
      </c>
      <c r="AO686" s="120" t="s">
        <v>525</v>
      </c>
      <c r="AP686" s="120" t="s">
        <v>119</v>
      </c>
      <c r="AQ686" s="120" t="s">
        <v>526</v>
      </c>
      <c r="AR686" s="120">
        <v>333415</v>
      </c>
      <c r="AT686" s="120">
        <v>96</v>
      </c>
      <c r="AY686" s="120" t="s">
        <v>276</v>
      </c>
      <c r="BE686" s="120" t="s">
        <v>123</v>
      </c>
      <c r="BG686" s="120">
        <v>4.7</v>
      </c>
      <c r="BL686" s="120" t="s">
        <v>528</v>
      </c>
      <c r="BN686" s="120">
        <v>4.7</v>
      </c>
      <c r="BT686" s="121"/>
      <c r="BV686" s="121"/>
      <c r="CD686" s="121"/>
      <c r="CN686" s="120" t="s">
        <v>187</v>
      </c>
      <c r="CO686" s="120">
        <v>7.5</v>
      </c>
      <c r="CP686" s="120">
        <v>120</v>
      </c>
      <c r="CQ686" s="120" t="s">
        <v>568</v>
      </c>
      <c r="CU686" s="120" t="s">
        <v>126</v>
      </c>
      <c r="CV686" s="120" t="s">
        <v>1344</v>
      </c>
      <c r="CW686" s="120" t="s">
        <v>2517</v>
      </c>
    </row>
    <row r="687" spans="1:101" x14ac:dyDescent="0.3">
      <c r="A687" s="120" t="s">
        <v>1332</v>
      </c>
      <c r="B687" s="120" t="s">
        <v>1333</v>
      </c>
      <c r="C687" s="120" t="s">
        <v>1479</v>
      </c>
      <c r="D687" s="120" t="s">
        <v>1480</v>
      </c>
      <c r="E687" s="120" t="s">
        <v>1481</v>
      </c>
      <c r="F687" s="120" t="s">
        <v>1482</v>
      </c>
      <c r="G687" s="120" t="s">
        <v>185</v>
      </c>
      <c r="I687" s="121">
        <v>4.7</v>
      </c>
      <c r="M687" s="120" t="s">
        <v>528</v>
      </c>
      <c r="N687" s="120" t="s">
        <v>109</v>
      </c>
      <c r="O687" s="120">
        <v>100</v>
      </c>
      <c r="P687" s="120" t="s">
        <v>102</v>
      </c>
      <c r="Q687" s="120" t="s">
        <v>102</v>
      </c>
      <c r="R687" t="str">
        <f>IFERROR(VLOOKUP(S687,'[1]Effects Code'!$C:$D,2,FALSE), S687)</f>
        <v>Mortality</v>
      </c>
      <c r="S687" s="120" t="s">
        <v>184</v>
      </c>
      <c r="T687" s="120">
        <v>4</v>
      </c>
      <c r="U687" s="120" t="s">
        <v>122</v>
      </c>
      <c r="V687" s="120" t="str">
        <f t="shared" si="10"/>
        <v>Cyprinidae, 4</v>
      </c>
      <c r="W687" s="120" t="s">
        <v>526</v>
      </c>
      <c r="X687" s="120">
        <v>45073</v>
      </c>
      <c r="Y687" s="123">
        <v>1220590</v>
      </c>
      <c r="Z687" s="120">
        <v>1993</v>
      </c>
      <c r="AA687" s="120" t="s">
        <v>2224</v>
      </c>
      <c r="AB687" s="120" t="s">
        <v>2225</v>
      </c>
      <c r="AC687" s="120" t="s">
        <v>2226</v>
      </c>
      <c r="AD687" s="121">
        <v>4.7</v>
      </c>
      <c r="AE687" s="121"/>
      <c r="AF687" s="120" t="s">
        <v>528</v>
      </c>
      <c r="AI687" s="120">
        <v>1</v>
      </c>
      <c r="AJ687" s="120" t="s">
        <v>2227</v>
      </c>
      <c r="AK687" s="120" t="s">
        <v>122</v>
      </c>
      <c r="AM687" s="120" t="s">
        <v>110</v>
      </c>
      <c r="AN687" s="120" t="s">
        <v>1342</v>
      </c>
      <c r="AO687" s="120" t="s">
        <v>525</v>
      </c>
      <c r="AP687" s="120" t="s">
        <v>119</v>
      </c>
      <c r="AQ687" s="120" t="s">
        <v>526</v>
      </c>
      <c r="AR687" s="120">
        <v>333415</v>
      </c>
      <c r="AT687" s="120">
        <v>96</v>
      </c>
      <c r="AY687" s="120" t="s">
        <v>276</v>
      </c>
      <c r="BE687" s="120" t="s">
        <v>123</v>
      </c>
      <c r="BG687" s="120">
        <v>4.7</v>
      </c>
      <c r="BL687" s="120" t="s">
        <v>528</v>
      </c>
      <c r="BN687" s="120">
        <v>4.7</v>
      </c>
      <c r="BT687" s="121"/>
      <c r="BV687" s="121"/>
      <c r="CD687" s="121"/>
      <c r="CN687" s="120" t="s">
        <v>187</v>
      </c>
      <c r="CO687" s="120">
        <v>7.5</v>
      </c>
      <c r="CP687" s="120">
        <v>120</v>
      </c>
      <c r="CQ687" s="120" t="s">
        <v>568</v>
      </c>
      <c r="CU687" s="120" t="s">
        <v>126</v>
      </c>
      <c r="CV687" s="120" t="s">
        <v>1344</v>
      </c>
      <c r="CW687" s="120" t="s">
        <v>2228</v>
      </c>
    </row>
    <row r="688" spans="1:101" x14ac:dyDescent="0.3">
      <c r="A688" s="120" t="s">
        <v>1332</v>
      </c>
      <c r="B688" s="120" t="s">
        <v>1333</v>
      </c>
      <c r="C688" s="120" t="s">
        <v>1479</v>
      </c>
      <c r="D688" s="120" t="s">
        <v>1480</v>
      </c>
      <c r="E688" s="120" t="s">
        <v>1481</v>
      </c>
      <c r="F688" s="120" t="s">
        <v>1482</v>
      </c>
      <c r="G688" s="120" t="s">
        <v>185</v>
      </c>
      <c r="I688" s="121">
        <v>4.7</v>
      </c>
      <c r="M688" s="120" t="s">
        <v>528</v>
      </c>
      <c r="N688" s="120" t="s">
        <v>109</v>
      </c>
      <c r="O688" s="120">
        <v>100</v>
      </c>
      <c r="P688" s="120" t="s">
        <v>102</v>
      </c>
      <c r="Q688" s="120" t="s">
        <v>102</v>
      </c>
      <c r="R688" t="str">
        <f>IFERROR(VLOOKUP(S688,'[1]Effects Code'!$C:$D,2,FALSE), S688)</f>
        <v>Mortality</v>
      </c>
      <c r="S688" s="120" t="s">
        <v>184</v>
      </c>
      <c r="T688" s="120">
        <v>4</v>
      </c>
      <c r="U688" s="120" t="s">
        <v>122</v>
      </c>
      <c r="V688" s="120" t="str">
        <f t="shared" si="10"/>
        <v>Cyprinidae, 4</v>
      </c>
      <c r="W688" s="120" t="s">
        <v>526</v>
      </c>
      <c r="X688" s="120">
        <v>45073</v>
      </c>
      <c r="Y688" s="123">
        <v>1220602</v>
      </c>
      <c r="Z688" s="120">
        <v>1993</v>
      </c>
      <c r="AA688" s="120" t="s">
        <v>2224</v>
      </c>
      <c r="AB688" s="120" t="s">
        <v>2225</v>
      </c>
      <c r="AC688" s="120" t="s">
        <v>2226</v>
      </c>
      <c r="AD688" s="121">
        <v>4.7</v>
      </c>
      <c r="AE688" s="121"/>
      <c r="AF688" s="120" t="s">
        <v>528</v>
      </c>
      <c r="AI688" s="120">
        <v>1</v>
      </c>
      <c r="AJ688" s="120" t="s">
        <v>2227</v>
      </c>
      <c r="AK688" s="120" t="s">
        <v>122</v>
      </c>
      <c r="AM688" s="120" t="s">
        <v>110</v>
      </c>
      <c r="AN688" s="120" t="s">
        <v>1342</v>
      </c>
      <c r="AO688" s="120" t="s">
        <v>525</v>
      </c>
      <c r="AP688" s="120" t="s">
        <v>119</v>
      </c>
      <c r="AQ688" s="120" t="s">
        <v>526</v>
      </c>
      <c r="AR688" s="120">
        <v>333415</v>
      </c>
      <c r="AT688" s="120">
        <v>96</v>
      </c>
      <c r="AY688" s="120" t="s">
        <v>276</v>
      </c>
      <c r="BE688" s="120" t="s">
        <v>123</v>
      </c>
      <c r="BG688" s="120">
        <v>4.7</v>
      </c>
      <c r="BL688" s="120" t="s">
        <v>528</v>
      </c>
      <c r="BN688" s="120">
        <v>4.7</v>
      </c>
      <c r="BT688" s="121"/>
      <c r="BV688" s="121"/>
      <c r="CD688" s="121"/>
      <c r="CN688" s="120" t="s">
        <v>187</v>
      </c>
      <c r="CO688" s="120">
        <v>7.5</v>
      </c>
      <c r="CP688" s="120">
        <v>120</v>
      </c>
      <c r="CQ688" s="120" t="s">
        <v>568</v>
      </c>
      <c r="CU688" s="120" t="s">
        <v>126</v>
      </c>
      <c r="CV688" s="120" t="s">
        <v>1344</v>
      </c>
      <c r="CW688" s="120" t="s">
        <v>2228</v>
      </c>
    </row>
    <row r="689" spans="1:101" x14ac:dyDescent="0.3">
      <c r="A689" s="120" t="s">
        <v>1332</v>
      </c>
      <c r="B689" s="120" t="s">
        <v>1333</v>
      </c>
      <c r="C689" s="120" t="s">
        <v>1479</v>
      </c>
      <c r="D689" s="120" t="s">
        <v>1480</v>
      </c>
      <c r="E689" s="120" t="s">
        <v>1481</v>
      </c>
      <c r="F689" s="120" t="s">
        <v>1482</v>
      </c>
      <c r="G689" s="120" t="s">
        <v>185</v>
      </c>
      <c r="I689" s="121">
        <v>4.7</v>
      </c>
      <c r="M689" s="120" t="s">
        <v>528</v>
      </c>
      <c r="N689" s="120" t="s">
        <v>109</v>
      </c>
      <c r="O689" s="120">
        <v>100</v>
      </c>
      <c r="P689" s="120" t="s">
        <v>102</v>
      </c>
      <c r="Q689" s="120" t="s">
        <v>102</v>
      </c>
      <c r="R689" t="str">
        <f>IFERROR(VLOOKUP(S689,'[1]Effects Code'!$C:$D,2,FALSE), S689)</f>
        <v>Mortality</v>
      </c>
      <c r="S689" s="120" t="s">
        <v>184</v>
      </c>
      <c r="T689" s="120">
        <v>4</v>
      </c>
      <c r="U689" s="120" t="s">
        <v>122</v>
      </c>
      <c r="V689" s="120" t="str">
        <f t="shared" si="10"/>
        <v>Cyprinidae, 4</v>
      </c>
      <c r="W689" s="120" t="s">
        <v>526</v>
      </c>
      <c r="X689" s="120">
        <v>45073</v>
      </c>
      <c r="Y689" s="123">
        <v>1220591</v>
      </c>
      <c r="Z689" s="120">
        <v>1993</v>
      </c>
      <c r="AA689" s="120" t="s">
        <v>2224</v>
      </c>
      <c r="AB689" s="120" t="s">
        <v>2225</v>
      </c>
      <c r="AC689" s="120" t="s">
        <v>2226</v>
      </c>
      <c r="AD689" s="121">
        <v>4.7</v>
      </c>
      <c r="AE689" s="121"/>
      <c r="AF689" s="120" t="s">
        <v>528</v>
      </c>
      <c r="AI689" s="120">
        <v>1</v>
      </c>
      <c r="AJ689" s="120" t="s">
        <v>2227</v>
      </c>
      <c r="AK689" s="120" t="s">
        <v>122</v>
      </c>
      <c r="AM689" s="120" t="s">
        <v>110</v>
      </c>
      <c r="AN689" s="120" t="s">
        <v>1342</v>
      </c>
      <c r="AO689" s="120" t="s">
        <v>525</v>
      </c>
      <c r="AP689" s="120" t="s">
        <v>119</v>
      </c>
      <c r="AQ689" s="120" t="s">
        <v>526</v>
      </c>
      <c r="AR689" s="120">
        <v>333415</v>
      </c>
      <c r="AT689" s="120">
        <v>96</v>
      </c>
      <c r="AY689" s="120" t="s">
        <v>276</v>
      </c>
      <c r="BE689" s="120" t="s">
        <v>123</v>
      </c>
      <c r="BG689" s="120">
        <v>4.7</v>
      </c>
      <c r="BL689" s="120" t="s">
        <v>528</v>
      </c>
      <c r="BN689" s="120">
        <v>4.7</v>
      </c>
      <c r="BT689" s="121"/>
      <c r="BV689" s="121"/>
      <c r="CD689" s="121"/>
      <c r="CN689" s="120" t="s">
        <v>187</v>
      </c>
      <c r="CO689" s="120">
        <v>7.5</v>
      </c>
      <c r="CP689" s="120">
        <v>120</v>
      </c>
      <c r="CQ689" s="120" t="s">
        <v>568</v>
      </c>
      <c r="CU689" s="120" t="s">
        <v>126</v>
      </c>
      <c r="CV689" s="120" t="s">
        <v>1344</v>
      </c>
      <c r="CW689" s="120" t="s">
        <v>2228</v>
      </c>
    </row>
    <row r="690" spans="1:101" x14ac:dyDescent="0.3">
      <c r="A690" s="120" t="s">
        <v>1332</v>
      </c>
      <c r="B690" s="120" t="s">
        <v>1333</v>
      </c>
      <c r="C690" s="120" t="s">
        <v>1479</v>
      </c>
      <c r="D690" s="120" t="s">
        <v>1480</v>
      </c>
      <c r="E690" s="120" t="s">
        <v>1481</v>
      </c>
      <c r="F690" s="120" t="s">
        <v>1482</v>
      </c>
      <c r="G690" s="120" t="s">
        <v>185</v>
      </c>
      <c r="I690" s="121">
        <v>4.7</v>
      </c>
      <c r="M690" s="120" t="s">
        <v>528</v>
      </c>
      <c r="N690" s="120" t="s">
        <v>109</v>
      </c>
      <c r="O690" s="120">
        <v>100</v>
      </c>
      <c r="P690" s="120" t="s">
        <v>102</v>
      </c>
      <c r="Q690" s="120" t="s">
        <v>102</v>
      </c>
      <c r="R690" t="str">
        <f>IFERROR(VLOOKUP(S690,'[1]Effects Code'!$C:$D,2,FALSE), S690)</f>
        <v>Mortality</v>
      </c>
      <c r="S690" s="120" t="s">
        <v>184</v>
      </c>
      <c r="T690" s="120">
        <v>4</v>
      </c>
      <c r="U690" s="120" t="s">
        <v>122</v>
      </c>
      <c r="V690" s="120" t="str">
        <f t="shared" si="10"/>
        <v>Cyprinidae, 4</v>
      </c>
      <c r="W690" s="120" t="s">
        <v>526</v>
      </c>
      <c r="X690" s="120">
        <v>45073</v>
      </c>
      <c r="Y690" s="123">
        <v>1220598</v>
      </c>
      <c r="Z690" s="120">
        <v>1993</v>
      </c>
      <c r="AA690" s="120" t="s">
        <v>2224</v>
      </c>
      <c r="AB690" s="120" t="s">
        <v>2225</v>
      </c>
      <c r="AC690" s="120" t="s">
        <v>2226</v>
      </c>
      <c r="AD690" s="121">
        <v>4.7</v>
      </c>
      <c r="AE690" s="121"/>
      <c r="AF690" s="120" t="s">
        <v>528</v>
      </c>
      <c r="AI690" s="120">
        <v>1</v>
      </c>
      <c r="AJ690" s="120" t="s">
        <v>2227</v>
      </c>
      <c r="AK690" s="120" t="s">
        <v>122</v>
      </c>
      <c r="AM690" s="120" t="s">
        <v>110</v>
      </c>
      <c r="AN690" s="120" t="s">
        <v>1342</v>
      </c>
      <c r="AO690" s="120" t="s">
        <v>525</v>
      </c>
      <c r="AP690" s="120" t="s">
        <v>119</v>
      </c>
      <c r="AQ690" s="120" t="s">
        <v>526</v>
      </c>
      <c r="AR690" s="120">
        <v>333415</v>
      </c>
      <c r="AT690" s="120">
        <v>96</v>
      </c>
      <c r="AY690" s="120" t="s">
        <v>276</v>
      </c>
      <c r="BE690" s="120" t="s">
        <v>123</v>
      </c>
      <c r="BG690" s="120">
        <v>4.7</v>
      </c>
      <c r="BL690" s="120" t="s">
        <v>528</v>
      </c>
      <c r="BN690" s="120">
        <v>4.7</v>
      </c>
      <c r="BT690" s="121"/>
      <c r="BV690" s="121"/>
      <c r="CD690" s="121"/>
      <c r="CN690" s="120" t="s">
        <v>187</v>
      </c>
      <c r="CO690" s="120">
        <v>7.5</v>
      </c>
      <c r="CP690" s="120">
        <v>120</v>
      </c>
      <c r="CQ690" s="120" t="s">
        <v>568</v>
      </c>
      <c r="CU690" s="120" t="s">
        <v>126</v>
      </c>
      <c r="CV690" s="120" t="s">
        <v>1344</v>
      </c>
      <c r="CW690" s="120" t="s">
        <v>2228</v>
      </c>
    </row>
    <row r="691" spans="1:101" x14ac:dyDescent="0.3">
      <c r="A691" s="120" t="s">
        <v>1332</v>
      </c>
      <c r="B691" s="120" t="s">
        <v>1333</v>
      </c>
      <c r="C691" s="120" t="s">
        <v>1479</v>
      </c>
      <c r="D691" s="120" t="s">
        <v>1480</v>
      </c>
      <c r="E691" s="120" t="s">
        <v>1481</v>
      </c>
      <c r="F691" s="120" t="s">
        <v>1482</v>
      </c>
      <c r="G691" s="120" t="s">
        <v>185</v>
      </c>
      <c r="I691" s="121">
        <v>4.7</v>
      </c>
      <c r="M691" s="120" t="s">
        <v>528</v>
      </c>
      <c r="N691" s="120" t="s">
        <v>109</v>
      </c>
      <c r="O691" s="120">
        <v>100</v>
      </c>
      <c r="P691" s="120" t="s">
        <v>102</v>
      </c>
      <c r="Q691" s="120" t="s">
        <v>102</v>
      </c>
      <c r="R691" t="str">
        <f>IFERROR(VLOOKUP(S691,'[1]Effects Code'!$C:$D,2,FALSE), S691)</f>
        <v>Mortality</v>
      </c>
      <c r="S691" s="120" t="s">
        <v>184</v>
      </c>
      <c r="T691" s="120">
        <v>4</v>
      </c>
      <c r="U691" s="120" t="s">
        <v>122</v>
      </c>
      <c r="V691" s="120" t="str">
        <f t="shared" si="10"/>
        <v>Cyprinidae, 4</v>
      </c>
      <c r="W691" s="120" t="s">
        <v>526</v>
      </c>
      <c r="X691" s="120">
        <v>45073</v>
      </c>
      <c r="Y691" s="123">
        <v>1220605</v>
      </c>
      <c r="Z691" s="120">
        <v>1993</v>
      </c>
      <c r="AA691" s="120" t="s">
        <v>2224</v>
      </c>
      <c r="AB691" s="120" t="s">
        <v>2225</v>
      </c>
      <c r="AC691" s="120" t="s">
        <v>2226</v>
      </c>
      <c r="AD691" s="121">
        <v>4.7</v>
      </c>
      <c r="AE691" s="121"/>
      <c r="AF691" s="120" t="s">
        <v>528</v>
      </c>
      <c r="AI691" s="120">
        <v>1</v>
      </c>
      <c r="AJ691" s="120" t="s">
        <v>2227</v>
      </c>
      <c r="AK691" s="120" t="s">
        <v>122</v>
      </c>
      <c r="AM691" s="120" t="s">
        <v>110</v>
      </c>
      <c r="AN691" s="120" t="s">
        <v>1342</v>
      </c>
      <c r="AO691" s="120" t="s">
        <v>525</v>
      </c>
      <c r="AP691" s="120" t="s">
        <v>119</v>
      </c>
      <c r="AQ691" s="120" t="s">
        <v>526</v>
      </c>
      <c r="AR691" s="120">
        <v>333415</v>
      </c>
      <c r="AT691" s="120">
        <v>96</v>
      </c>
      <c r="AY691" s="120" t="s">
        <v>276</v>
      </c>
      <c r="BE691" s="120" t="s">
        <v>123</v>
      </c>
      <c r="BG691" s="120">
        <v>4.7</v>
      </c>
      <c r="BL691" s="120" t="s">
        <v>528</v>
      </c>
      <c r="BN691" s="120">
        <v>4.7</v>
      </c>
      <c r="BT691" s="121"/>
      <c r="BV691" s="121"/>
      <c r="CD691" s="121"/>
      <c r="CN691" s="120" t="s">
        <v>187</v>
      </c>
      <c r="CO691" s="120">
        <v>7.5</v>
      </c>
      <c r="CP691" s="120">
        <v>120</v>
      </c>
      <c r="CQ691" s="120" t="s">
        <v>568</v>
      </c>
      <c r="CU691" s="120" t="s">
        <v>126</v>
      </c>
      <c r="CV691" s="120" t="s">
        <v>1344</v>
      </c>
      <c r="CW691" s="120" t="s">
        <v>2517</v>
      </c>
    </row>
    <row r="692" spans="1:101" x14ac:dyDescent="0.3">
      <c r="A692" s="120" t="s">
        <v>1332</v>
      </c>
      <c r="B692" s="120" t="s">
        <v>1333</v>
      </c>
      <c r="C692" s="120" t="s">
        <v>1479</v>
      </c>
      <c r="D692" s="120" t="s">
        <v>1480</v>
      </c>
      <c r="E692" s="120" t="s">
        <v>1481</v>
      </c>
      <c r="F692" s="120" t="s">
        <v>1482</v>
      </c>
      <c r="G692" s="120" t="s">
        <v>185</v>
      </c>
      <c r="I692" s="121">
        <v>4.7</v>
      </c>
      <c r="M692" s="120" t="s">
        <v>528</v>
      </c>
      <c r="N692" s="120" t="s">
        <v>109</v>
      </c>
      <c r="O692" s="120">
        <v>100</v>
      </c>
      <c r="P692" s="120" t="s">
        <v>102</v>
      </c>
      <c r="Q692" s="120" t="s">
        <v>102</v>
      </c>
      <c r="R692" t="str">
        <f>IFERROR(VLOOKUP(S692,'[1]Effects Code'!$C:$D,2,FALSE), S692)</f>
        <v>Mortality</v>
      </c>
      <c r="S692" s="120" t="s">
        <v>184</v>
      </c>
      <c r="T692" s="120">
        <v>4</v>
      </c>
      <c r="U692" s="120" t="s">
        <v>122</v>
      </c>
      <c r="V692" s="120" t="str">
        <f t="shared" si="10"/>
        <v>Cyprinidae, 4</v>
      </c>
      <c r="W692" s="120" t="s">
        <v>526</v>
      </c>
      <c r="X692" s="120">
        <v>45073</v>
      </c>
      <c r="Y692" s="123">
        <v>1220601</v>
      </c>
      <c r="Z692" s="120">
        <v>1993</v>
      </c>
      <c r="AA692" s="120" t="s">
        <v>2224</v>
      </c>
      <c r="AB692" s="120" t="s">
        <v>2225</v>
      </c>
      <c r="AC692" s="120" t="s">
        <v>2226</v>
      </c>
      <c r="AD692" s="121">
        <v>4.7</v>
      </c>
      <c r="AE692" s="121"/>
      <c r="AF692" s="120" t="s">
        <v>528</v>
      </c>
      <c r="AI692" s="120">
        <v>1</v>
      </c>
      <c r="AJ692" s="120" t="s">
        <v>2227</v>
      </c>
      <c r="AK692" s="120" t="s">
        <v>122</v>
      </c>
      <c r="AM692" s="120" t="s">
        <v>110</v>
      </c>
      <c r="AN692" s="120" t="s">
        <v>1342</v>
      </c>
      <c r="AO692" s="120" t="s">
        <v>525</v>
      </c>
      <c r="AP692" s="120" t="s">
        <v>119</v>
      </c>
      <c r="AQ692" s="120" t="s">
        <v>526</v>
      </c>
      <c r="AR692" s="120">
        <v>333415</v>
      </c>
      <c r="AT692" s="120">
        <v>96</v>
      </c>
      <c r="AY692" s="120" t="s">
        <v>276</v>
      </c>
      <c r="BE692" s="120" t="s">
        <v>123</v>
      </c>
      <c r="BG692" s="120">
        <v>4.7</v>
      </c>
      <c r="BL692" s="120" t="s">
        <v>528</v>
      </c>
      <c r="BN692" s="120">
        <v>4.7</v>
      </c>
      <c r="BT692" s="121"/>
      <c r="BV692" s="121"/>
      <c r="CD692" s="121"/>
      <c r="CN692" s="120" t="s">
        <v>187</v>
      </c>
      <c r="CO692" s="120">
        <v>7.5</v>
      </c>
      <c r="CP692" s="120">
        <v>120</v>
      </c>
      <c r="CQ692" s="120" t="s">
        <v>568</v>
      </c>
      <c r="CU692" s="120" t="s">
        <v>126</v>
      </c>
      <c r="CV692" s="120" t="s">
        <v>1344</v>
      </c>
      <c r="CW692" s="120" t="s">
        <v>2228</v>
      </c>
    </row>
    <row r="693" spans="1:101" x14ac:dyDescent="0.3">
      <c r="A693" s="120" t="s">
        <v>1332</v>
      </c>
      <c r="B693" s="120" t="s">
        <v>1333</v>
      </c>
      <c r="C693" s="120" t="s">
        <v>1479</v>
      </c>
      <c r="D693" s="120" t="s">
        <v>1480</v>
      </c>
      <c r="E693" s="120" t="s">
        <v>1481</v>
      </c>
      <c r="F693" s="120" t="s">
        <v>1482</v>
      </c>
      <c r="G693" s="120" t="s">
        <v>185</v>
      </c>
      <c r="I693" s="121">
        <v>4.7</v>
      </c>
      <c r="M693" s="120" t="s">
        <v>528</v>
      </c>
      <c r="N693" s="120" t="s">
        <v>109</v>
      </c>
      <c r="O693" s="120">
        <v>100</v>
      </c>
      <c r="P693" s="120" t="s">
        <v>102</v>
      </c>
      <c r="Q693" s="120" t="s">
        <v>102</v>
      </c>
      <c r="R693" t="str">
        <f>IFERROR(VLOOKUP(S693,'[1]Effects Code'!$C:$D,2,FALSE), S693)</f>
        <v>Mortality</v>
      </c>
      <c r="S693" s="120" t="s">
        <v>184</v>
      </c>
      <c r="T693" s="120">
        <v>4</v>
      </c>
      <c r="U693" s="120" t="s">
        <v>122</v>
      </c>
      <c r="V693" s="120" t="str">
        <f t="shared" si="10"/>
        <v>Cyprinidae, 4</v>
      </c>
      <c r="W693" s="120" t="s">
        <v>526</v>
      </c>
      <c r="X693" s="120">
        <v>45073</v>
      </c>
      <c r="Y693" s="123">
        <v>1220604</v>
      </c>
      <c r="Z693" s="120">
        <v>1993</v>
      </c>
      <c r="AA693" s="120" t="s">
        <v>2224</v>
      </c>
      <c r="AB693" s="120" t="s">
        <v>2225</v>
      </c>
      <c r="AC693" s="120" t="s">
        <v>2226</v>
      </c>
      <c r="AD693" s="121">
        <v>4.7</v>
      </c>
      <c r="AE693" s="121"/>
      <c r="AF693" s="120" t="s">
        <v>528</v>
      </c>
      <c r="AI693" s="120">
        <v>1</v>
      </c>
      <c r="AJ693" s="120" t="s">
        <v>2227</v>
      </c>
      <c r="AK693" s="120" t="s">
        <v>122</v>
      </c>
      <c r="AM693" s="120" t="s">
        <v>110</v>
      </c>
      <c r="AN693" s="120" t="s">
        <v>1342</v>
      </c>
      <c r="AO693" s="120" t="s">
        <v>525</v>
      </c>
      <c r="AP693" s="120" t="s">
        <v>119</v>
      </c>
      <c r="AQ693" s="120" t="s">
        <v>526</v>
      </c>
      <c r="AR693" s="120">
        <v>333415</v>
      </c>
      <c r="AT693" s="120">
        <v>96</v>
      </c>
      <c r="AY693" s="120" t="s">
        <v>276</v>
      </c>
      <c r="BE693" s="120" t="s">
        <v>123</v>
      </c>
      <c r="BG693" s="120">
        <v>4.7</v>
      </c>
      <c r="BL693" s="120" t="s">
        <v>528</v>
      </c>
      <c r="BN693" s="120">
        <v>4.7</v>
      </c>
      <c r="BT693" s="121"/>
      <c r="BV693" s="121"/>
      <c r="CD693" s="121"/>
      <c r="CN693" s="120" t="s">
        <v>187</v>
      </c>
      <c r="CO693" s="120">
        <v>7.5</v>
      </c>
      <c r="CP693" s="120">
        <v>120</v>
      </c>
      <c r="CQ693" s="120" t="s">
        <v>568</v>
      </c>
      <c r="CU693" s="120" t="s">
        <v>126</v>
      </c>
      <c r="CV693" s="120" t="s">
        <v>1344</v>
      </c>
      <c r="CW693" s="120" t="s">
        <v>2228</v>
      </c>
    </row>
    <row r="694" spans="1:101" x14ac:dyDescent="0.3">
      <c r="A694" s="120" t="s">
        <v>1332</v>
      </c>
      <c r="B694" s="120" t="s">
        <v>1333</v>
      </c>
      <c r="C694" s="120" t="s">
        <v>1479</v>
      </c>
      <c r="D694" s="120" t="s">
        <v>1480</v>
      </c>
      <c r="E694" s="120" t="s">
        <v>1481</v>
      </c>
      <c r="F694" s="120" t="s">
        <v>1482</v>
      </c>
      <c r="G694" s="120" t="s">
        <v>185</v>
      </c>
      <c r="I694" s="121">
        <v>4.7</v>
      </c>
      <c r="M694" s="120" t="s">
        <v>528</v>
      </c>
      <c r="N694" s="120" t="s">
        <v>109</v>
      </c>
      <c r="O694" s="120">
        <v>100</v>
      </c>
      <c r="P694" s="120" t="s">
        <v>102</v>
      </c>
      <c r="Q694" s="120" t="s">
        <v>102</v>
      </c>
      <c r="R694" t="str">
        <f>IFERROR(VLOOKUP(S694,'[1]Effects Code'!$C:$D,2,FALSE), S694)</f>
        <v>Mortality</v>
      </c>
      <c r="S694" s="120" t="s">
        <v>184</v>
      </c>
      <c r="T694" s="120">
        <v>4</v>
      </c>
      <c r="U694" s="120" t="s">
        <v>122</v>
      </c>
      <c r="V694" s="120" t="str">
        <f t="shared" si="10"/>
        <v>Cyprinidae, 4</v>
      </c>
      <c r="W694" s="120" t="s">
        <v>526</v>
      </c>
      <c r="X694" s="120">
        <v>45073</v>
      </c>
      <c r="Y694" s="123">
        <v>1220600</v>
      </c>
      <c r="Z694" s="120">
        <v>1993</v>
      </c>
      <c r="AA694" s="120" t="s">
        <v>2224</v>
      </c>
      <c r="AB694" s="120" t="s">
        <v>2225</v>
      </c>
      <c r="AC694" s="120" t="s">
        <v>2226</v>
      </c>
      <c r="AD694" s="121">
        <v>4.7</v>
      </c>
      <c r="AE694" s="121"/>
      <c r="AF694" s="120" t="s">
        <v>528</v>
      </c>
      <c r="AI694" s="120">
        <v>1</v>
      </c>
      <c r="AJ694" s="120" t="s">
        <v>2227</v>
      </c>
      <c r="AK694" s="120" t="s">
        <v>122</v>
      </c>
      <c r="AM694" s="120" t="s">
        <v>110</v>
      </c>
      <c r="AN694" s="120" t="s">
        <v>1342</v>
      </c>
      <c r="AO694" s="120" t="s">
        <v>525</v>
      </c>
      <c r="AP694" s="120" t="s">
        <v>119</v>
      </c>
      <c r="AQ694" s="120" t="s">
        <v>526</v>
      </c>
      <c r="AR694" s="120">
        <v>333415</v>
      </c>
      <c r="AT694" s="120">
        <v>96</v>
      </c>
      <c r="AY694" s="120" t="s">
        <v>276</v>
      </c>
      <c r="BE694" s="120" t="s">
        <v>123</v>
      </c>
      <c r="BG694" s="120">
        <v>4.7</v>
      </c>
      <c r="BL694" s="120" t="s">
        <v>528</v>
      </c>
      <c r="BN694" s="120">
        <v>4.7</v>
      </c>
      <c r="BT694" s="121"/>
      <c r="BV694" s="121"/>
      <c r="CD694" s="121"/>
      <c r="CN694" s="120" t="s">
        <v>187</v>
      </c>
      <c r="CO694" s="120">
        <v>7.5</v>
      </c>
      <c r="CP694" s="120">
        <v>120</v>
      </c>
      <c r="CQ694" s="120" t="s">
        <v>568</v>
      </c>
      <c r="CU694" s="120" t="s">
        <v>126</v>
      </c>
      <c r="CV694" s="120" t="s">
        <v>1344</v>
      </c>
      <c r="CW694" s="120" t="s">
        <v>2228</v>
      </c>
    </row>
    <row r="695" spans="1:101" x14ac:dyDescent="0.3">
      <c r="A695" s="120" t="s">
        <v>1332</v>
      </c>
      <c r="B695" s="120" t="s">
        <v>2076</v>
      </c>
      <c r="C695" s="120" t="s">
        <v>2077</v>
      </c>
      <c r="D695" s="120" t="s">
        <v>2078</v>
      </c>
      <c r="E695" s="120" t="s">
        <v>2079</v>
      </c>
      <c r="F695" s="120" t="s">
        <v>2080</v>
      </c>
      <c r="G695" s="120" t="s">
        <v>185</v>
      </c>
      <c r="I695" s="121">
        <v>4.8499999999999996</v>
      </c>
      <c r="L695" s="120"/>
      <c r="M695" s="120" t="s">
        <v>528</v>
      </c>
      <c r="N695" s="120" t="s">
        <v>109</v>
      </c>
      <c r="O695" s="120">
        <v>100</v>
      </c>
      <c r="P695" s="120" t="s">
        <v>102</v>
      </c>
      <c r="Q695" s="120" t="s">
        <v>102</v>
      </c>
      <c r="R695" t="str">
        <f>IFERROR(VLOOKUP(S695,'[1]Effects Code'!$C:$D,2,FALSE), S695)</f>
        <v>Mortality</v>
      </c>
      <c r="S695" s="120" t="s">
        <v>184</v>
      </c>
      <c r="T695" s="120">
        <v>3</v>
      </c>
      <c r="U695" s="120" t="s">
        <v>122</v>
      </c>
      <c r="V695" s="120" t="str">
        <f t="shared" si="10"/>
        <v>Pangasiidae, 3</v>
      </c>
      <c r="W695" s="120" t="s">
        <v>526</v>
      </c>
      <c r="X695" s="120">
        <v>160541</v>
      </c>
      <c r="Y695" s="123">
        <v>2076095</v>
      </c>
      <c r="Z695" s="120">
        <v>2012</v>
      </c>
      <c r="AA695" s="120" t="s">
        <v>2082</v>
      </c>
      <c r="AB695" s="120" t="s">
        <v>2083</v>
      </c>
      <c r="AC695" s="120" t="s">
        <v>2084</v>
      </c>
      <c r="AD695" s="121">
        <v>4.8499999999999996</v>
      </c>
      <c r="AF695" s="120" t="s">
        <v>528</v>
      </c>
      <c r="AI695" s="120">
        <v>31626</v>
      </c>
      <c r="AL695" s="120" t="s">
        <v>225</v>
      </c>
      <c r="AM695" s="120" t="s">
        <v>110</v>
      </c>
      <c r="AN695" s="120" t="s">
        <v>2070</v>
      </c>
      <c r="AO695" s="120" t="s">
        <v>525</v>
      </c>
      <c r="AP695" s="120" t="s">
        <v>119</v>
      </c>
      <c r="AQ695" s="120" t="s">
        <v>526</v>
      </c>
      <c r="AR695" s="120">
        <v>333415</v>
      </c>
      <c r="AT695" s="120">
        <v>72</v>
      </c>
      <c r="AY695" s="120" t="s">
        <v>276</v>
      </c>
      <c r="BE695" s="120" t="s">
        <v>158</v>
      </c>
      <c r="BG695" s="120">
        <v>4.8499999999999996</v>
      </c>
      <c r="BL695" s="120" t="s">
        <v>175</v>
      </c>
      <c r="BN695" s="120">
        <v>4.8499999999999996</v>
      </c>
      <c r="CM695" s="120">
        <v>1</v>
      </c>
      <c r="CN695" s="120" t="s">
        <v>125</v>
      </c>
      <c r="CU695" s="120" t="s">
        <v>126</v>
      </c>
      <c r="CV695" s="120" t="s">
        <v>545</v>
      </c>
      <c r="CW695" s="120" t="s">
        <v>2085</v>
      </c>
    </row>
    <row r="696" spans="1:101" x14ac:dyDescent="0.3">
      <c r="A696" s="120" t="s">
        <v>1332</v>
      </c>
      <c r="B696" s="120" t="s">
        <v>2062</v>
      </c>
      <c r="C696" s="120" t="s">
        <v>2063</v>
      </c>
      <c r="D696" s="120" t="s">
        <v>2064</v>
      </c>
      <c r="E696" s="120" t="s">
        <v>2065</v>
      </c>
      <c r="F696" s="120" t="s">
        <v>2066</v>
      </c>
      <c r="G696" s="120" t="s">
        <v>2352</v>
      </c>
      <c r="I696" s="120">
        <v>4.9373100000000001</v>
      </c>
      <c r="L696" s="120"/>
      <c r="M696" s="120" t="s">
        <v>528</v>
      </c>
      <c r="N696" s="120" t="s">
        <v>109</v>
      </c>
      <c r="O696" s="120">
        <v>63</v>
      </c>
      <c r="P696" s="120" t="s">
        <v>102</v>
      </c>
      <c r="Q696" s="120" t="s">
        <v>102</v>
      </c>
      <c r="R696" t="str">
        <f>IFERROR(VLOOKUP(S696,'[1]Effects Code'!$C:$D,2,FALSE), S696)</f>
        <v>Mortality</v>
      </c>
      <c r="S696" s="120" t="s">
        <v>184</v>
      </c>
      <c r="T696" s="120">
        <v>4</v>
      </c>
      <c r="U696" s="120" t="s">
        <v>122</v>
      </c>
      <c r="V696" s="120" t="str">
        <f t="shared" si="10"/>
        <v>Siluridae, 4</v>
      </c>
      <c r="W696" s="120" t="s">
        <v>526</v>
      </c>
      <c r="X696" s="120">
        <v>88377</v>
      </c>
      <c r="Y696" s="123">
        <v>1256206</v>
      </c>
      <c r="Z696" s="120">
        <v>2006</v>
      </c>
      <c r="AA696" s="120" t="s">
        <v>2067</v>
      </c>
      <c r="AB696" s="120" t="s">
        <v>2068</v>
      </c>
      <c r="AC696" s="120" t="s">
        <v>2069</v>
      </c>
      <c r="AD696" s="120">
        <v>4.9373100000000001</v>
      </c>
      <c r="AF696" s="120" t="s">
        <v>528</v>
      </c>
      <c r="AH696" s="120" t="s">
        <v>1351</v>
      </c>
      <c r="AI696" s="120">
        <v>2231</v>
      </c>
      <c r="AL696" s="120" t="s">
        <v>1516</v>
      </c>
      <c r="AM696" s="120" t="s">
        <v>110</v>
      </c>
      <c r="AN696" s="120" t="s">
        <v>2070</v>
      </c>
      <c r="AO696" s="120" t="s">
        <v>525</v>
      </c>
      <c r="AP696" s="120" t="s">
        <v>119</v>
      </c>
      <c r="AQ696" s="120" t="s">
        <v>526</v>
      </c>
      <c r="AR696" s="120">
        <v>333415</v>
      </c>
      <c r="AT696" s="120">
        <v>96</v>
      </c>
      <c r="AY696" s="120" t="s">
        <v>276</v>
      </c>
      <c r="BE696" s="120" t="s">
        <v>123</v>
      </c>
      <c r="BG696" s="120">
        <v>7.8369999999999997</v>
      </c>
      <c r="BL696" s="120" t="s">
        <v>528</v>
      </c>
      <c r="BN696" s="120">
        <v>4.9373100000000001</v>
      </c>
      <c r="CM696" s="120">
        <v>7</v>
      </c>
      <c r="CN696" s="120" t="s">
        <v>125</v>
      </c>
      <c r="CO696" s="120" t="s">
        <v>2071</v>
      </c>
      <c r="CP696" s="120" t="s">
        <v>2072</v>
      </c>
      <c r="CQ696" s="120" t="s">
        <v>568</v>
      </c>
      <c r="CU696" s="120" t="s">
        <v>126</v>
      </c>
      <c r="CV696" s="120" t="s">
        <v>545</v>
      </c>
      <c r="CW696" s="120" t="s">
        <v>2073</v>
      </c>
    </row>
    <row r="697" spans="1:101" x14ac:dyDescent="0.3">
      <c r="A697" s="120" t="s">
        <v>1332</v>
      </c>
      <c r="B697" s="120" t="s">
        <v>1333</v>
      </c>
      <c r="C697" s="120" t="s">
        <v>2518</v>
      </c>
      <c r="D697" s="120" t="s">
        <v>2519</v>
      </c>
      <c r="E697" s="120" t="s">
        <v>2520</v>
      </c>
      <c r="F697" s="120" t="s">
        <v>2521</v>
      </c>
      <c r="G697" s="120" t="s">
        <v>185</v>
      </c>
      <c r="I697" s="121">
        <v>5</v>
      </c>
      <c r="M697" s="120" t="s">
        <v>528</v>
      </c>
      <c r="N697" s="120" t="s">
        <v>109</v>
      </c>
      <c r="O697" s="120">
        <v>100</v>
      </c>
      <c r="P697" s="120" t="s">
        <v>102</v>
      </c>
      <c r="Q697" s="120" t="s">
        <v>102</v>
      </c>
      <c r="R697" t="str">
        <f>IFERROR(VLOOKUP(S697,'[1]Effects Code'!$C:$D,2,FALSE), S697)</f>
        <v>Mortality</v>
      </c>
      <c r="S697" s="120" t="s">
        <v>184</v>
      </c>
      <c r="T697" s="120">
        <v>2</v>
      </c>
      <c r="U697" s="120" t="s">
        <v>122</v>
      </c>
      <c r="V697" s="120" t="str">
        <f t="shared" si="10"/>
        <v>Cyprinidae, 2</v>
      </c>
      <c r="W697" s="120" t="s">
        <v>526</v>
      </c>
      <c r="X697" s="120">
        <v>546</v>
      </c>
      <c r="Y697" s="123">
        <v>1011239</v>
      </c>
      <c r="Z697" s="120">
        <v>1973</v>
      </c>
      <c r="AA697" s="120" t="s">
        <v>2358</v>
      </c>
      <c r="AB697" s="120" t="s">
        <v>2359</v>
      </c>
      <c r="AC697" s="120" t="s">
        <v>2360</v>
      </c>
      <c r="AD697" s="121">
        <v>5</v>
      </c>
      <c r="AE697" s="121"/>
      <c r="AF697" s="120" t="s">
        <v>528</v>
      </c>
      <c r="AH697" s="120" t="s">
        <v>147</v>
      </c>
      <c r="AI697" s="120">
        <v>64</v>
      </c>
      <c r="AJ697" s="120" t="s">
        <v>2361</v>
      </c>
      <c r="AK697" s="120" t="s">
        <v>231</v>
      </c>
      <c r="AM697" s="120" t="s">
        <v>110</v>
      </c>
      <c r="AN697" s="120" t="s">
        <v>1342</v>
      </c>
      <c r="AO697" s="120" t="s">
        <v>525</v>
      </c>
      <c r="AP697" s="120" t="s">
        <v>119</v>
      </c>
      <c r="AQ697" s="120" t="s">
        <v>526</v>
      </c>
      <c r="AR697" s="120">
        <v>333415</v>
      </c>
      <c r="AT697" s="120">
        <v>48</v>
      </c>
      <c r="AY697" s="120" t="s">
        <v>276</v>
      </c>
      <c r="BE697" s="120" t="s">
        <v>123</v>
      </c>
      <c r="BG697" s="120">
        <v>5</v>
      </c>
      <c r="BL697" s="120" t="s">
        <v>124</v>
      </c>
      <c r="BN697" s="121">
        <v>5</v>
      </c>
      <c r="CD697" s="121"/>
      <c r="CN697" s="120" t="s">
        <v>125</v>
      </c>
      <c r="CO697" s="120" t="s">
        <v>2362</v>
      </c>
      <c r="CP697" s="120" t="s">
        <v>2363</v>
      </c>
      <c r="CQ697" s="120" t="s">
        <v>657</v>
      </c>
      <c r="CU697" s="120" t="s">
        <v>126</v>
      </c>
      <c r="CV697" s="120" t="s">
        <v>545</v>
      </c>
      <c r="CW697" s="120" t="s">
        <v>2364</v>
      </c>
    </row>
    <row r="698" spans="1:101" x14ac:dyDescent="0.3">
      <c r="A698" s="120" t="s">
        <v>1332</v>
      </c>
      <c r="B698" s="120" t="s">
        <v>1333</v>
      </c>
      <c r="C698" s="120" t="s">
        <v>2518</v>
      </c>
      <c r="D698" s="120" t="s">
        <v>2519</v>
      </c>
      <c r="E698" s="120" t="s">
        <v>2520</v>
      </c>
      <c r="F698" s="120" t="s">
        <v>2521</v>
      </c>
      <c r="G698" s="120" t="s">
        <v>185</v>
      </c>
      <c r="I698" s="121">
        <v>5</v>
      </c>
      <c r="M698" s="120" t="s">
        <v>528</v>
      </c>
      <c r="N698" s="120" t="s">
        <v>109</v>
      </c>
      <c r="O698" s="120">
        <v>100</v>
      </c>
      <c r="P698" s="120" t="s">
        <v>102</v>
      </c>
      <c r="Q698" s="120" t="s">
        <v>102</v>
      </c>
      <c r="R698" t="str">
        <f>IFERROR(VLOOKUP(S698,'[1]Effects Code'!$C:$D,2,FALSE), S698)</f>
        <v>Mortality</v>
      </c>
      <c r="S698" s="120" t="s">
        <v>184</v>
      </c>
      <c r="T698" s="120">
        <v>4</v>
      </c>
      <c r="U698" s="120" t="s">
        <v>122</v>
      </c>
      <c r="V698" s="120" t="str">
        <f t="shared" si="10"/>
        <v>Cyprinidae, 4</v>
      </c>
      <c r="W698" s="120" t="s">
        <v>526</v>
      </c>
      <c r="X698" s="120">
        <v>546</v>
      </c>
      <c r="Y698" s="123">
        <v>1011240</v>
      </c>
      <c r="Z698" s="120">
        <v>1973</v>
      </c>
      <c r="AA698" s="120" t="s">
        <v>2358</v>
      </c>
      <c r="AB698" s="120" t="s">
        <v>2359</v>
      </c>
      <c r="AC698" s="120" t="s">
        <v>2360</v>
      </c>
      <c r="AD698" s="121">
        <v>5</v>
      </c>
      <c r="AE698" s="121"/>
      <c r="AF698" s="120" t="s">
        <v>528</v>
      </c>
      <c r="AH698" s="120" t="s">
        <v>147</v>
      </c>
      <c r="AI698" s="120">
        <v>64</v>
      </c>
      <c r="AJ698" s="120" t="s">
        <v>2361</v>
      </c>
      <c r="AK698" s="120" t="s">
        <v>231</v>
      </c>
      <c r="AM698" s="120" t="s">
        <v>110</v>
      </c>
      <c r="AN698" s="120" t="s">
        <v>1342</v>
      </c>
      <c r="AO698" s="120" t="s">
        <v>525</v>
      </c>
      <c r="AP698" s="120" t="s">
        <v>119</v>
      </c>
      <c r="AQ698" s="120" t="s">
        <v>526</v>
      </c>
      <c r="AR698" s="120">
        <v>333415</v>
      </c>
      <c r="AT698" s="120">
        <v>96</v>
      </c>
      <c r="AY698" s="120" t="s">
        <v>276</v>
      </c>
      <c r="BE698" s="120" t="s">
        <v>123</v>
      </c>
      <c r="BG698" s="120">
        <v>5</v>
      </c>
      <c r="BL698" s="120" t="s">
        <v>124</v>
      </c>
      <c r="BN698" s="121">
        <v>5</v>
      </c>
      <c r="CD698" s="121"/>
      <c r="CN698" s="120" t="s">
        <v>125</v>
      </c>
      <c r="CO698" s="120" t="s">
        <v>2362</v>
      </c>
      <c r="CP698" s="120" t="s">
        <v>2363</v>
      </c>
      <c r="CQ698" s="120" t="s">
        <v>657</v>
      </c>
      <c r="CU698" s="120" t="s">
        <v>126</v>
      </c>
      <c r="CV698" s="120" t="s">
        <v>545</v>
      </c>
      <c r="CW698" s="120" t="s">
        <v>2364</v>
      </c>
    </row>
    <row r="699" spans="1:101" x14ac:dyDescent="0.3">
      <c r="A699" s="120" t="s">
        <v>1332</v>
      </c>
      <c r="B699" s="120" t="s">
        <v>2522</v>
      </c>
      <c r="C699" s="120" t="s">
        <v>2523</v>
      </c>
      <c r="D699" s="120" t="s">
        <v>2524</v>
      </c>
      <c r="E699" s="120" t="s">
        <v>2525</v>
      </c>
      <c r="F699" s="120" t="s">
        <v>2526</v>
      </c>
      <c r="G699" s="120" t="s">
        <v>117</v>
      </c>
      <c r="I699" s="121">
        <v>5</v>
      </c>
      <c r="M699" s="120" t="s">
        <v>528</v>
      </c>
      <c r="N699" s="120" t="s">
        <v>109</v>
      </c>
      <c r="O699" s="120">
        <v>90.2</v>
      </c>
      <c r="P699" s="120" t="s">
        <v>1002</v>
      </c>
      <c r="Q699" s="120" t="s">
        <v>1224</v>
      </c>
      <c r="R699" t="str">
        <f>IFERROR(VLOOKUP(S699,'[1]Effects Code'!$C:$D,2,FALSE), S699)</f>
        <v>Hyperplasia</v>
      </c>
      <c r="S699" s="120" t="s">
        <v>2527</v>
      </c>
      <c r="T699" s="120">
        <v>4</v>
      </c>
      <c r="U699" s="120" t="s">
        <v>122</v>
      </c>
      <c r="V699" s="120" t="str">
        <f t="shared" si="10"/>
        <v>Melanotaeniidae, 4</v>
      </c>
      <c r="W699" s="120" t="s">
        <v>526</v>
      </c>
      <c r="X699" s="120">
        <v>85626</v>
      </c>
      <c r="Y699" s="123">
        <v>1255440</v>
      </c>
      <c r="Z699" s="120">
        <v>1998</v>
      </c>
      <c r="AA699" s="120" t="s">
        <v>2528</v>
      </c>
      <c r="AB699" s="120" t="s">
        <v>2529</v>
      </c>
      <c r="AC699" s="120" t="s">
        <v>2530</v>
      </c>
      <c r="AD699" s="121">
        <v>5</v>
      </c>
      <c r="AE699" s="121"/>
      <c r="AF699" s="120" t="s">
        <v>528</v>
      </c>
      <c r="AI699" s="120">
        <v>5676</v>
      </c>
      <c r="AJ699" s="120">
        <v>1.5</v>
      </c>
      <c r="AK699" s="120" t="s">
        <v>512</v>
      </c>
      <c r="AL699" s="120" t="s">
        <v>220</v>
      </c>
      <c r="AM699" s="120" t="s">
        <v>110</v>
      </c>
      <c r="AN699" s="120" t="s">
        <v>1655</v>
      </c>
      <c r="AO699" s="120" t="s">
        <v>525</v>
      </c>
      <c r="AP699" s="120" t="s">
        <v>119</v>
      </c>
      <c r="AQ699" s="120" t="s">
        <v>526</v>
      </c>
      <c r="AR699" s="120">
        <v>333415</v>
      </c>
      <c r="AT699" s="120">
        <v>96</v>
      </c>
      <c r="AY699" s="120" t="s">
        <v>276</v>
      </c>
      <c r="BE699" s="120" t="s">
        <v>158</v>
      </c>
      <c r="BG699" s="120">
        <v>5</v>
      </c>
      <c r="BL699" s="120" t="s">
        <v>528</v>
      </c>
      <c r="BN699" s="120">
        <v>5</v>
      </c>
      <c r="BT699" s="121"/>
      <c r="BV699" s="121"/>
      <c r="CD699" s="121"/>
      <c r="CM699" s="120">
        <v>5</v>
      </c>
      <c r="CN699" s="120" t="s">
        <v>125</v>
      </c>
      <c r="CO699" s="120" t="s">
        <v>2531</v>
      </c>
      <c r="CU699" s="120" t="s">
        <v>126</v>
      </c>
      <c r="CV699" s="120" t="s">
        <v>545</v>
      </c>
      <c r="CW699" s="120" t="s">
        <v>2532</v>
      </c>
    </row>
    <row r="700" spans="1:101" x14ac:dyDescent="0.3">
      <c r="A700" s="120" t="s">
        <v>1332</v>
      </c>
      <c r="B700" s="120" t="s">
        <v>2076</v>
      </c>
      <c r="C700" s="120" t="s">
        <v>2077</v>
      </c>
      <c r="D700" s="120" t="s">
        <v>2078</v>
      </c>
      <c r="E700" s="120" t="s">
        <v>2079</v>
      </c>
      <c r="F700" s="120" t="s">
        <v>2080</v>
      </c>
      <c r="G700" s="120" t="s">
        <v>251</v>
      </c>
      <c r="I700" s="121">
        <v>5</v>
      </c>
      <c r="J700" s="120" t="s">
        <v>136</v>
      </c>
      <c r="L700" s="120">
        <v>10</v>
      </c>
      <c r="M700" s="120" t="s">
        <v>528</v>
      </c>
      <c r="N700" s="120" t="s">
        <v>109</v>
      </c>
      <c r="O700" s="120">
        <v>100</v>
      </c>
      <c r="P700" s="120" t="s">
        <v>102</v>
      </c>
      <c r="Q700" s="120" t="s">
        <v>102</v>
      </c>
      <c r="R700" t="str">
        <f>IFERROR(VLOOKUP(S700,'[1]Effects Code'!$C:$D,2,FALSE), S700)</f>
        <v>Mortality</v>
      </c>
      <c r="S700" s="120" t="s">
        <v>184</v>
      </c>
      <c r="T700" s="120">
        <v>1</v>
      </c>
      <c r="U700" s="120" t="s">
        <v>122</v>
      </c>
      <c r="V700" s="120" t="str">
        <f t="shared" si="10"/>
        <v>Pangasiidae, 1</v>
      </c>
      <c r="W700" s="120" t="s">
        <v>526</v>
      </c>
      <c r="X700" s="120">
        <v>160541</v>
      </c>
      <c r="Y700" s="123">
        <v>2076095</v>
      </c>
      <c r="Z700" s="120">
        <v>2012</v>
      </c>
      <c r="AA700" s="120" t="s">
        <v>2082</v>
      </c>
      <c r="AB700" s="120" t="s">
        <v>2083</v>
      </c>
      <c r="AC700" s="120" t="s">
        <v>2084</v>
      </c>
      <c r="AD700" s="121">
        <v>5</v>
      </c>
      <c r="AE700" s="120">
        <v>10</v>
      </c>
      <c r="AF700" s="120" t="s">
        <v>528</v>
      </c>
      <c r="AI700" s="120">
        <v>31626</v>
      </c>
      <c r="AL700" s="120" t="s">
        <v>225</v>
      </c>
      <c r="AM700" s="120" t="s">
        <v>110</v>
      </c>
      <c r="AN700" s="120" t="s">
        <v>2070</v>
      </c>
      <c r="AO700" s="120" t="s">
        <v>525</v>
      </c>
      <c r="AP700" s="120" t="s">
        <v>119</v>
      </c>
      <c r="AQ700" s="120" t="s">
        <v>526</v>
      </c>
      <c r="AR700" s="120">
        <v>333415</v>
      </c>
      <c r="AT700" s="120">
        <v>24</v>
      </c>
      <c r="AY700" s="120" t="s">
        <v>276</v>
      </c>
      <c r="BE700" s="120" t="s">
        <v>158</v>
      </c>
      <c r="BG700" s="120">
        <v>5</v>
      </c>
      <c r="BL700" s="120" t="s">
        <v>175</v>
      </c>
      <c r="BN700" s="120">
        <v>5</v>
      </c>
      <c r="BX700" s="120">
        <v>10</v>
      </c>
      <c r="CD700" s="120">
        <v>10</v>
      </c>
      <c r="CM700" s="120">
        <v>1</v>
      </c>
      <c r="CN700" s="120" t="s">
        <v>125</v>
      </c>
      <c r="CU700" s="120" t="s">
        <v>126</v>
      </c>
      <c r="CV700" s="120" t="s">
        <v>545</v>
      </c>
      <c r="CW700" s="120" t="s">
        <v>2085</v>
      </c>
    </row>
    <row r="701" spans="1:101" x14ac:dyDescent="0.3">
      <c r="A701" s="120" t="s">
        <v>1332</v>
      </c>
      <c r="B701" s="120" t="s">
        <v>2076</v>
      </c>
      <c r="C701" s="120" t="s">
        <v>2077</v>
      </c>
      <c r="D701" s="120" t="s">
        <v>2078</v>
      </c>
      <c r="E701" s="120" t="s">
        <v>2079</v>
      </c>
      <c r="F701" s="120" t="s">
        <v>2080</v>
      </c>
      <c r="G701" s="120" t="s">
        <v>251</v>
      </c>
      <c r="I701" s="121">
        <v>5</v>
      </c>
      <c r="J701" s="120" t="s">
        <v>136</v>
      </c>
      <c r="L701" s="120">
        <v>10</v>
      </c>
      <c r="M701" s="120" t="s">
        <v>528</v>
      </c>
      <c r="N701" s="120" t="s">
        <v>109</v>
      </c>
      <c r="O701" s="120">
        <v>100</v>
      </c>
      <c r="P701" s="120" t="s">
        <v>102</v>
      </c>
      <c r="Q701" s="120" t="s">
        <v>102</v>
      </c>
      <c r="R701" t="str">
        <f>IFERROR(VLOOKUP(S701,'[1]Effects Code'!$C:$D,2,FALSE), S701)</f>
        <v>Mortality</v>
      </c>
      <c r="S701" s="120" t="s">
        <v>184</v>
      </c>
      <c r="T701" s="120">
        <v>2</v>
      </c>
      <c r="U701" s="120" t="s">
        <v>122</v>
      </c>
      <c r="V701" s="120" t="str">
        <f t="shared" si="10"/>
        <v>Pangasiidae, 2</v>
      </c>
      <c r="W701" s="120" t="s">
        <v>526</v>
      </c>
      <c r="X701" s="120">
        <v>160541</v>
      </c>
      <c r="Y701" s="123">
        <v>2076095</v>
      </c>
      <c r="Z701" s="120">
        <v>2012</v>
      </c>
      <c r="AA701" s="120" t="s">
        <v>2082</v>
      </c>
      <c r="AB701" s="120" t="s">
        <v>2083</v>
      </c>
      <c r="AC701" s="120" t="s">
        <v>2084</v>
      </c>
      <c r="AD701" s="121">
        <v>5</v>
      </c>
      <c r="AE701" s="120">
        <v>10</v>
      </c>
      <c r="AF701" s="120" t="s">
        <v>528</v>
      </c>
      <c r="AI701" s="120">
        <v>31626</v>
      </c>
      <c r="AL701" s="120" t="s">
        <v>225</v>
      </c>
      <c r="AM701" s="120" t="s">
        <v>110</v>
      </c>
      <c r="AN701" s="120" t="s">
        <v>2070</v>
      </c>
      <c r="AO701" s="120" t="s">
        <v>525</v>
      </c>
      <c r="AP701" s="120" t="s">
        <v>119</v>
      </c>
      <c r="AQ701" s="120" t="s">
        <v>526</v>
      </c>
      <c r="AR701" s="120">
        <v>333415</v>
      </c>
      <c r="AT701" s="120">
        <v>48</v>
      </c>
      <c r="AY701" s="120" t="s">
        <v>276</v>
      </c>
      <c r="BE701" s="120" t="s">
        <v>158</v>
      </c>
      <c r="BG701" s="120">
        <v>5</v>
      </c>
      <c r="BL701" s="120" t="s">
        <v>175</v>
      </c>
      <c r="BN701" s="120">
        <v>5</v>
      </c>
      <c r="BX701" s="120">
        <v>10</v>
      </c>
      <c r="CD701" s="120">
        <v>10</v>
      </c>
      <c r="CM701" s="120">
        <v>1</v>
      </c>
      <c r="CN701" s="120" t="s">
        <v>125</v>
      </c>
      <c r="CU701" s="120" t="s">
        <v>126</v>
      </c>
      <c r="CV701" s="120" t="s">
        <v>545</v>
      </c>
      <c r="CW701" s="120" t="s">
        <v>2085</v>
      </c>
    </row>
    <row r="702" spans="1:101" x14ac:dyDescent="0.3">
      <c r="A702" s="120" t="s">
        <v>1332</v>
      </c>
      <c r="B702" s="120" t="s">
        <v>2180</v>
      </c>
      <c r="C702" s="120" t="s">
        <v>2181</v>
      </c>
      <c r="D702" s="120" t="s">
        <v>2182</v>
      </c>
      <c r="E702" s="120" t="s">
        <v>2183</v>
      </c>
      <c r="F702" s="120" t="s">
        <v>2184</v>
      </c>
      <c r="G702" s="120" t="s">
        <v>157</v>
      </c>
      <c r="I702" s="121">
        <v>5</v>
      </c>
      <c r="J702" s="120" t="s">
        <v>143</v>
      </c>
      <c r="L702" s="120">
        <v>7.5</v>
      </c>
      <c r="M702" s="120" t="s">
        <v>528</v>
      </c>
      <c r="N702" s="120" t="s">
        <v>109</v>
      </c>
      <c r="O702" s="120">
        <v>100</v>
      </c>
      <c r="P702" s="120" t="s">
        <v>172</v>
      </c>
      <c r="Q702" s="120" t="s">
        <v>173</v>
      </c>
      <c r="R702" t="str">
        <f>IFERROR(VLOOKUP(S702,'[1]Effects Code'!$C:$D,2,FALSE), S702)</f>
        <v>Acid phosphatase</v>
      </c>
      <c r="S702" s="120" t="s">
        <v>1913</v>
      </c>
      <c r="T702" s="120">
        <v>30</v>
      </c>
      <c r="U702" s="120" t="s">
        <v>122</v>
      </c>
      <c r="V702" s="120" t="str">
        <f t="shared" si="10"/>
        <v>Clariidae, 30</v>
      </c>
      <c r="W702" s="120" t="s">
        <v>526</v>
      </c>
      <c r="X702" s="120">
        <v>160913</v>
      </c>
      <c r="Y702" s="123">
        <v>2075959</v>
      </c>
      <c r="Z702" s="120">
        <v>2011</v>
      </c>
      <c r="AA702" s="120" t="s">
        <v>2185</v>
      </c>
      <c r="AB702" s="120" t="s">
        <v>2186</v>
      </c>
      <c r="AC702" s="120" t="s">
        <v>2187</v>
      </c>
      <c r="AD702" s="121">
        <v>5</v>
      </c>
      <c r="AE702" s="120">
        <v>7.5</v>
      </c>
      <c r="AF702" s="120" t="s">
        <v>528</v>
      </c>
      <c r="AI702" s="120">
        <v>2079</v>
      </c>
      <c r="AL702" s="120" t="s">
        <v>220</v>
      </c>
      <c r="AM702" s="120" t="s">
        <v>110</v>
      </c>
      <c r="AN702" s="120" t="s">
        <v>2070</v>
      </c>
      <c r="AO702" s="120" t="s">
        <v>525</v>
      </c>
      <c r="AP702" s="120" t="s">
        <v>119</v>
      </c>
      <c r="AQ702" s="120" t="s">
        <v>526</v>
      </c>
      <c r="AR702" s="120">
        <v>333415</v>
      </c>
      <c r="AT702" s="120">
        <v>30</v>
      </c>
      <c r="AY702" s="120" t="s">
        <v>122</v>
      </c>
      <c r="BE702" s="120" t="s">
        <v>123</v>
      </c>
      <c r="BG702" s="120">
        <v>5</v>
      </c>
      <c r="BL702" s="120" t="s">
        <v>528</v>
      </c>
      <c r="BN702" s="120">
        <v>5</v>
      </c>
      <c r="BX702" s="120">
        <v>7.5</v>
      </c>
      <c r="CD702" s="120">
        <v>7.5</v>
      </c>
      <c r="CM702" s="120">
        <v>1</v>
      </c>
      <c r="CN702" s="120" t="s">
        <v>125</v>
      </c>
      <c r="CO702" s="120" t="s">
        <v>2188</v>
      </c>
      <c r="CU702" s="120" t="s">
        <v>126</v>
      </c>
      <c r="CV702" s="120" t="s">
        <v>1344</v>
      </c>
      <c r="CW702" s="120" t="s">
        <v>2533</v>
      </c>
    </row>
    <row r="703" spans="1:101" x14ac:dyDescent="0.3">
      <c r="A703" s="120" t="s">
        <v>1332</v>
      </c>
      <c r="B703" s="120" t="s">
        <v>2180</v>
      </c>
      <c r="C703" s="120" t="s">
        <v>2181</v>
      </c>
      <c r="D703" s="120" t="s">
        <v>2182</v>
      </c>
      <c r="E703" s="120" t="s">
        <v>2183</v>
      </c>
      <c r="F703" s="120" t="s">
        <v>2184</v>
      </c>
      <c r="G703" s="120" t="s">
        <v>157</v>
      </c>
      <c r="I703" s="121">
        <v>5</v>
      </c>
      <c r="J703" s="120" t="s">
        <v>143</v>
      </c>
      <c r="L703" s="120">
        <v>5</v>
      </c>
      <c r="M703" s="120" t="s">
        <v>528</v>
      </c>
      <c r="N703" s="120" t="s">
        <v>109</v>
      </c>
      <c r="O703" s="120">
        <v>100</v>
      </c>
      <c r="P703" s="120" t="s">
        <v>172</v>
      </c>
      <c r="Q703" s="120" t="s">
        <v>173</v>
      </c>
      <c r="R703" t="str">
        <f>IFERROR(VLOOKUP(S703,'[1]Effects Code'!$C:$D,2,FALSE), S703)</f>
        <v>Alkaline phosphatase</v>
      </c>
      <c r="S703" s="120" t="s">
        <v>1872</v>
      </c>
      <c r="T703" s="120">
        <v>30</v>
      </c>
      <c r="U703" s="120" t="s">
        <v>122</v>
      </c>
      <c r="V703" s="120" t="str">
        <f t="shared" si="10"/>
        <v>Clariidae, 30</v>
      </c>
      <c r="W703" s="120" t="s">
        <v>526</v>
      </c>
      <c r="X703" s="120">
        <v>160913</v>
      </c>
      <c r="Y703" s="123">
        <v>2075959</v>
      </c>
      <c r="Z703" s="120">
        <v>2011</v>
      </c>
      <c r="AA703" s="120" t="s">
        <v>2185</v>
      </c>
      <c r="AB703" s="120" t="s">
        <v>2186</v>
      </c>
      <c r="AC703" s="120" t="s">
        <v>2187</v>
      </c>
      <c r="AD703" s="121">
        <v>5</v>
      </c>
      <c r="AE703" s="120">
        <v>5</v>
      </c>
      <c r="AF703" s="120" t="s">
        <v>528</v>
      </c>
      <c r="AI703" s="120">
        <v>2079</v>
      </c>
      <c r="AL703" s="120" t="s">
        <v>220</v>
      </c>
      <c r="AM703" s="120" t="s">
        <v>110</v>
      </c>
      <c r="AN703" s="120" t="s">
        <v>2070</v>
      </c>
      <c r="AO703" s="120" t="s">
        <v>525</v>
      </c>
      <c r="AP703" s="120" t="s">
        <v>119</v>
      </c>
      <c r="AQ703" s="120" t="s">
        <v>526</v>
      </c>
      <c r="AR703" s="120">
        <v>333415</v>
      </c>
      <c r="AT703" s="120">
        <v>30</v>
      </c>
      <c r="AY703" s="120" t="s">
        <v>122</v>
      </c>
      <c r="BE703" s="120" t="s">
        <v>123</v>
      </c>
      <c r="BG703" s="120">
        <v>5</v>
      </c>
      <c r="BL703" s="120" t="s">
        <v>528</v>
      </c>
      <c r="BN703" s="120">
        <v>5</v>
      </c>
      <c r="BX703" s="120">
        <v>5</v>
      </c>
      <c r="CD703" s="120">
        <v>5</v>
      </c>
      <c r="CM703" s="120">
        <v>1</v>
      </c>
      <c r="CN703" s="120" t="s">
        <v>125</v>
      </c>
      <c r="CO703" s="120" t="s">
        <v>2188</v>
      </c>
      <c r="CU703" s="120" t="s">
        <v>126</v>
      </c>
      <c r="CV703" s="120" t="s">
        <v>1344</v>
      </c>
      <c r="CW703" s="120" t="s">
        <v>2534</v>
      </c>
    </row>
    <row r="704" spans="1:101" x14ac:dyDescent="0.3">
      <c r="A704" s="120" t="s">
        <v>1332</v>
      </c>
      <c r="B704" s="120" t="s">
        <v>1673</v>
      </c>
      <c r="C704" s="120" t="s">
        <v>2196</v>
      </c>
      <c r="D704" s="120" t="s">
        <v>2255</v>
      </c>
      <c r="E704" s="120" t="s">
        <v>2256</v>
      </c>
      <c r="F704" s="120" t="s">
        <v>2257</v>
      </c>
      <c r="G704" s="120" t="s">
        <v>251</v>
      </c>
      <c r="I704" s="121">
        <v>5</v>
      </c>
      <c r="J704" s="120" t="s">
        <v>136</v>
      </c>
      <c r="L704" s="120">
        <v>10</v>
      </c>
      <c r="M704" s="120" t="s">
        <v>528</v>
      </c>
      <c r="N704" s="120" t="s">
        <v>109</v>
      </c>
      <c r="O704" s="120">
        <v>100</v>
      </c>
      <c r="P704" s="120" t="s">
        <v>102</v>
      </c>
      <c r="Q704" s="120" t="s">
        <v>102</v>
      </c>
      <c r="R704" t="str">
        <f>IFERROR(VLOOKUP(S704,'[1]Effects Code'!$C:$D,2,FALSE), S704)</f>
        <v>Mortality</v>
      </c>
      <c r="S704" s="120" t="s">
        <v>184</v>
      </c>
      <c r="T704" s="120">
        <v>4</v>
      </c>
      <c r="U704" s="120" t="s">
        <v>122</v>
      </c>
      <c r="V704" s="120" t="str">
        <f t="shared" si="10"/>
        <v>Poeciliidae, 4</v>
      </c>
      <c r="W704" s="120" t="s">
        <v>526</v>
      </c>
      <c r="X704" s="120">
        <v>160917</v>
      </c>
      <c r="Y704" s="123">
        <v>2076014</v>
      </c>
      <c r="Z704" s="120">
        <v>2012</v>
      </c>
      <c r="AA704" s="120" t="s">
        <v>2258</v>
      </c>
      <c r="AB704" s="120" t="s">
        <v>2259</v>
      </c>
      <c r="AC704" s="120" t="s">
        <v>2260</v>
      </c>
      <c r="AD704" s="121">
        <v>5</v>
      </c>
      <c r="AE704" s="120">
        <v>10</v>
      </c>
      <c r="AF704" s="120" t="s">
        <v>528</v>
      </c>
      <c r="AI704" s="120">
        <v>287</v>
      </c>
      <c r="AL704" s="120" t="s">
        <v>225</v>
      </c>
      <c r="AM704" s="120" t="s">
        <v>110</v>
      </c>
      <c r="AN704" s="120" t="s">
        <v>1682</v>
      </c>
      <c r="AO704" s="120" t="s">
        <v>525</v>
      </c>
      <c r="AP704" s="120" t="s">
        <v>119</v>
      </c>
      <c r="AQ704" s="120" t="s">
        <v>526</v>
      </c>
      <c r="AR704" s="120">
        <v>333415</v>
      </c>
      <c r="AT704" s="120">
        <v>96</v>
      </c>
      <c r="AY704" s="120" t="s">
        <v>276</v>
      </c>
      <c r="BE704" s="120" t="s">
        <v>158</v>
      </c>
      <c r="BG704" s="120">
        <v>5</v>
      </c>
      <c r="BL704" s="120" t="s">
        <v>175</v>
      </c>
      <c r="BN704" s="120">
        <v>5</v>
      </c>
      <c r="BX704" s="120">
        <v>10</v>
      </c>
      <c r="CD704" s="120">
        <v>10</v>
      </c>
      <c r="CM704" s="120">
        <v>1</v>
      </c>
      <c r="CN704" s="120" t="s">
        <v>125</v>
      </c>
      <c r="CO704" s="120">
        <v>7.1</v>
      </c>
      <c r="CP704" s="120">
        <v>125.1</v>
      </c>
      <c r="CQ704" s="120" t="s">
        <v>528</v>
      </c>
      <c r="CU704" s="120" t="s">
        <v>126</v>
      </c>
      <c r="CV704" s="120" t="s">
        <v>1344</v>
      </c>
      <c r="CW704" s="120" t="s">
        <v>2085</v>
      </c>
    </row>
    <row r="705" spans="1:101" x14ac:dyDescent="0.3">
      <c r="A705" s="120" t="s">
        <v>1332</v>
      </c>
      <c r="B705" s="120" t="s">
        <v>1673</v>
      </c>
      <c r="C705" s="120" t="s">
        <v>2196</v>
      </c>
      <c r="D705" s="120" t="s">
        <v>2255</v>
      </c>
      <c r="E705" s="120" t="s">
        <v>2256</v>
      </c>
      <c r="F705" s="120" t="s">
        <v>2257</v>
      </c>
      <c r="G705" s="120" t="s">
        <v>251</v>
      </c>
      <c r="I705" s="121">
        <v>5</v>
      </c>
      <c r="J705" s="120" t="s">
        <v>136</v>
      </c>
      <c r="L705" s="120">
        <v>10</v>
      </c>
      <c r="M705" s="120" t="s">
        <v>528</v>
      </c>
      <c r="N705" s="120" t="s">
        <v>109</v>
      </c>
      <c r="O705" s="120">
        <v>100</v>
      </c>
      <c r="P705" s="120" t="s">
        <v>102</v>
      </c>
      <c r="Q705" s="120" t="s">
        <v>102</v>
      </c>
      <c r="R705" t="str">
        <f>IFERROR(VLOOKUP(S705,'[1]Effects Code'!$C:$D,2,FALSE), S705)</f>
        <v>Mortality</v>
      </c>
      <c r="S705" s="120" t="s">
        <v>184</v>
      </c>
      <c r="T705" s="120">
        <v>3</v>
      </c>
      <c r="U705" s="120" t="s">
        <v>122</v>
      </c>
      <c r="V705" s="120" t="str">
        <f t="shared" si="10"/>
        <v>Poeciliidae, 3</v>
      </c>
      <c r="W705" s="120" t="s">
        <v>526</v>
      </c>
      <c r="X705" s="120">
        <v>160917</v>
      </c>
      <c r="Y705" s="123">
        <v>2076014</v>
      </c>
      <c r="Z705" s="120">
        <v>2012</v>
      </c>
      <c r="AA705" s="120" t="s">
        <v>2258</v>
      </c>
      <c r="AB705" s="120" t="s">
        <v>2259</v>
      </c>
      <c r="AC705" s="120" t="s">
        <v>2260</v>
      </c>
      <c r="AD705" s="121">
        <v>5</v>
      </c>
      <c r="AE705" s="120">
        <v>10</v>
      </c>
      <c r="AF705" s="120" t="s">
        <v>528</v>
      </c>
      <c r="AI705" s="120">
        <v>287</v>
      </c>
      <c r="AL705" s="120" t="s">
        <v>225</v>
      </c>
      <c r="AM705" s="120" t="s">
        <v>110</v>
      </c>
      <c r="AN705" s="120" t="s">
        <v>1682</v>
      </c>
      <c r="AO705" s="120" t="s">
        <v>525</v>
      </c>
      <c r="AP705" s="120" t="s">
        <v>119</v>
      </c>
      <c r="AQ705" s="120" t="s">
        <v>526</v>
      </c>
      <c r="AR705" s="120">
        <v>333415</v>
      </c>
      <c r="AT705" s="120">
        <v>72</v>
      </c>
      <c r="AY705" s="120" t="s">
        <v>276</v>
      </c>
      <c r="BE705" s="120" t="s">
        <v>158</v>
      </c>
      <c r="BG705" s="120">
        <v>5</v>
      </c>
      <c r="BL705" s="120" t="s">
        <v>175</v>
      </c>
      <c r="BN705" s="120">
        <v>5</v>
      </c>
      <c r="BX705" s="120">
        <v>10</v>
      </c>
      <c r="CD705" s="120">
        <v>10</v>
      </c>
      <c r="CM705" s="120">
        <v>1</v>
      </c>
      <c r="CN705" s="120" t="s">
        <v>125</v>
      </c>
      <c r="CO705" s="120">
        <v>7.1</v>
      </c>
      <c r="CP705" s="120">
        <v>125.1</v>
      </c>
      <c r="CQ705" s="120" t="s">
        <v>528</v>
      </c>
      <c r="CU705" s="120" t="s">
        <v>126</v>
      </c>
      <c r="CV705" s="120" t="s">
        <v>1344</v>
      </c>
      <c r="CW705" s="120" t="s">
        <v>2085</v>
      </c>
    </row>
    <row r="706" spans="1:101" x14ac:dyDescent="0.3">
      <c r="A706" s="120" t="s">
        <v>1332</v>
      </c>
      <c r="B706" s="120" t="s">
        <v>1673</v>
      </c>
      <c r="C706" s="120" t="s">
        <v>2196</v>
      </c>
      <c r="D706" s="120" t="s">
        <v>2255</v>
      </c>
      <c r="E706" s="120" t="s">
        <v>2256</v>
      </c>
      <c r="F706" s="120" t="s">
        <v>2257</v>
      </c>
      <c r="G706" s="120" t="s">
        <v>251</v>
      </c>
      <c r="I706" s="121">
        <v>5</v>
      </c>
      <c r="J706" s="120" t="s">
        <v>136</v>
      </c>
      <c r="L706" s="120">
        <v>10</v>
      </c>
      <c r="M706" s="120" t="s">
        <v>528</v>
      </c>
      <c r="N706" s="120" t="s">
        <v>109</v>
      </c>
      <c r="O706" s="120">
        <v>100</v>
      </c>
      <c r="P706" s="120" t="s">
        <v>102</v>
      </c>
      <c r="Q706" s="120" t="s">
        <v>102</v>
      </c>
      <c r="R706" t="str">
        <f>IFERROR(VLOOKUP(S706,'[1]Effects Code'!$C:$D,2,FALSE), S706)</f>
        <v>Mortality</v>
      </c>
      <c r="S706" s="120" t="s">
        <v>184</v>
      </c>
      <c r="T706" s="120">
        <v>2</v>
      </c>
      <c r="U706" s="120" t="s">
        <v>122</v>
      </c>
      <c r="V706" s="120" t="str">
        <f t="shared" si="10"/>
        <v>Poeciliidae, 2</v>
      </c>
      <c r="W706" s="120" t="s">
        <v>526</v>
      </c>
      <c r="X706" s="120">
        <v>160917</v>
      </c>
      <c r="Y706" s="123">
        <v>2076014</v>
      </c>
      <c r="Z706" s="120">
        <v>2012</v>
      </c>
      <c r="AA706" s="120" t="s">
        <v>2258</v>
      </c>
      <c r="AB706" s="120" t="s">
        <v>2259</v>
      </c>
      <c r="AC706" s="120" t="s">
        <v>2260</v>
      </c>
      <c r="AD706" s="121">
        <v>5</v>
      </c>
      <c r="AE706" s="120">
        <v>10</v>
      </c>
      <c r="AF706" s="120" t="s">
        <v>528</v>
      </c>
      <c r="AI706" s="120">
        <v>287</v>
      </c>
      <c r="AL706" s="120" t="s">
        <v>225</v>
      </c>
      <c r="AM706" s="120" t="s">
        <v>110</v>
      </c>
      <c r="AN706" s="120" t="s">
        <v>1682</v>
      </c>
      <c r="AO706" s="120" t="s">
        <v>525</v>
      </c>
      <c r="AP706" s="120" t="s">
        <v>119</v>
      </c>
      <c r="AQ706" s="120" t="s">
        <v>526</v>
      </c>
      <c r="AR706" s="120">
        <v>333415</v>
      </c>
      <c r="AT706" s="120">
        <v>48</v>
      </c>
      <c r="AY706" s="120" t="s">
        <v>276</v>
      </c>
      <c r="BE706" s="120" t="s">
        <v>158</v>
      </c>
      <c r="BG706" s="120">
        <v>5</v>
      </c>
      <c r="BL706" s="120" t="s">
        <v>175</v>
      </c>
      <c r="BN706" s="120">
        <v>5</v>
      </c>
      <c r="BX706" s="120">
        <v>10</v>
      </c>
      <c r="CD706" s="120">
        <v>10</v>
      </c>
      <c r="CM706" s="120">
        <v>1</v>
      </c>
      <c r="CN706" s="120" t="s">
        <v>125</v>
      </c>
      <c r="CO706" s="120">
        <v>7.1</v>
      </c>
      <c r="CP706" s="120">
        <v>125.1</v>
      </c>
      <c r="CQ706" s="120" t="s">
        <v>528</v>
      </c>
      <c r="CU706" s="120" t="s">
        <v>126</v>
      </c>
      <c r="CV706" s="120" t="s">
        <v>1344</v>
      </c>
      <c r="CW706" s="120" t="s">
        <v>2085</v>
      </c>
    </row>
    <row r="707" spans="1:101" x14ac:dyDescent="0.3">
      <c r="A707" s="120" t="s">
        <v>1332</v>
      </c>
      <c r="B707" s="120" t="s">
        <v>1673</v>
      </c>
      <c r="C707" s="120" t="s">
        <v>2196</v>
      </c>
      <c r="D707" s="120" t="s">
        <v>2255</v>
      </c>
      <c r="E707" s="120" t="s">
        <v>2256</v>
      </c>
      <c r="F707" s="120" t="s">
        <v>2257</v>
      </c>
      <c r="G707" s="120" t="s">
        <v>251</v>
      </c>
      <c r="I707" s="121">
        <v>5</v>
      </c>
      <c r="J707" s="120" t="s">
        <v>136</v>
      </c>
      <c r="L707" s="120">
        <v>10</v>
      </c>
      <c r="M707" s="120" t="s">
        <v>528</v>
      </c>
      <c r="N707" s="120" t="s">
        <v>109</v>
      </c>
      <c r="O707" s="120">
        <v>100</v>
      </c>
      <c r="P707" s="120" t="s">
        <v>102</v>
      </c>
      <c r="Q707" s="120" t="s">
        <v>102</v>
      </c>
      <c r="R707" t="str">
        <f>IFERROR(VLOOKUP(S707,'[1]Effects Code'!$C:$D,2,FALSE), S707)</f>
        <v>Mortality</v>
      </c>
      <c r="S707" s="120" t="s">
        <v>184</v>
      </c>
      <c r="T707" s="120">
        <v>1</v>
      </c>
      <c r="U707" s="120" t="s">
        <v>122</v>
      </c>
      <c r="V707" s="120" t="str">
        <f t="shared" ref="V707:V770" si="11">CONCATENATE(B707,", ",T707)</f>
        <v>Poeciliidae, 1</v>
      </c>
      <c r="W707" s="120" t="s">
        <v>526</v>
      </c>
      <c r="X707" s="120">
        <v>160917</v>
      </c>
      <c r="Y707" s="123">
        <v>2076014</v>
      </c>
      <c r="Z707" s="120">
        <v>2012</v>
      </c>
      <c r="AA707" s="120" t="s">
        <v>2258</v>
      </c>
      <c r="AB707" s="120" t="s">
        <v>2259</v>
      </c>
      <c r="AC707" s="120" t="s">
        <v>2260</v>
      </c>
      <c r="AD707" s="121">
        <v>5</v>
      </c>
      <c r="AE707" s="120">
        <v>10</v>
      </c>
      <c r="AF707" s="120" t="s">
        <v>528</v>
      </c>
      <c r="AI707" s="120">
        <v>287</v>
      </c>
      <c r="AL707" s="120" t="s">
        <v>225</v>
      </c>
      <c r="AM707" s="120" t="s">
        <v>110</v>
      </c>
      <c r="AN707" s="120" t="s">
        <v>1682</v>
      </c>
      <c r="AO707" s="120" t="s">
        <v>525</v>
      </c>
      <c r="AP707" s="120" t="s">
        <v>119</v>
      </c>
      <c r="AQ707" s="120" t="s">
        <v>526</v>
      </c>
      <c r="AR707" s="120">
        <v>333415</v>
      </c>
      <c r="AT707" s="120">
        <v>24</v>
      </c>
      <c r="AY707" s="120" t="s">
        <v>276</v>
      </c>
      <c r="BE707" s="120" t="s">
        <v>158</v>
      </c>
      <c r="BG707" s="120">
        <v>5</v>
      </c>
      <c r="BL707" s="120" t="s">
        <v>175</v>
      </c>
      <c r="BN707" s="120">
        <v>5</v>
      </c>
      <c r="BX707" s="120">
        <v>10</v>
      </c>
      <c r="CD707" s="120">
        <v>10</v>
      </c>
      <c r="CM707" s="120">
        <v>1</v>
      </c>
      <c r="CN707" s="120" t="s">
        <v>125</v>
      </c>
      <c r="CO707" s="120">
        <v>7.1</v>
      </c>
      <c r="CP707" s="120">
        <v>125.1</v>
      </c>
      <c r="CQ707" s="120" t="s">
        <v>528</v>
      </c>
      <c r="CU707" s="120" t="s">
        <v>126</v>
      </c>
      <c r="CV707" s="120" t="s">
        <v>1344</v>
      </c>
      <c r="CW707" s="120" t="s">
        <v>2085</v>
      </c>
    </row>
    <row r="708" spans="1:101" x14ac:dyDescent="0.3">
      <c r="A708" s="120" t="s">
        <v>1332</v>
      </c>
      <c r="B708" s="120" t="s">
        <v>2076</v>
      </c>
      <c r="C708" s="120" t="s">
        <v>2077</v>
      </c>
      <c r="D708" s="120" t="s">
        <v>2078</v>
      </c>
      <c r="E708" s="120" t="s">
        <v>2079</v>
      </c>
      <c r="F708" s="120" t="s">
        <v>2080</v>
      </c>
      <c r="G708" s="120" t="s">
        <v>2341</v>
      </c>
      <c r="I708" s="121">
        <v>5.03</v>
      </c>
      <c r="L708" s="120"/>
      <c r="M708" s="120" t="s">
        <v>528</v>
      </c>
      <c r="N708" s="120" t="s">
        <v>109</v>
      </c>
      <c r="O708" s="120">
        <v>100</v>
      </c>
      <c r="P708" s="120" t="s">
        <v>102</v>
      </c>
      <c r="Q708" s="120" t="s">
        <v>102</v>
      </c>
      <c r="R708" t="str">
        <f>IFERROR(VLOOKUP(S708,'[1]Effects Code'!$C:$D,2,FALSE), S708)</f>
        <v>Mortality</v>
      </c>
      <c r="S708" s="120" t="s">
        <v>184</v>
      </c>
      <c r="T708" s="120">
        <v>3</v>
      </c>
      <c r="U708" s="120" t="s">
        <v>122</v>
      </c>
      <c r="V708" s="120" t="str">
        <f t="shared" si="11"/>
        <v>Pangasiidae, 3</v>
      </c>
      <c r="W708" s="120" t="s">
        <v>526</v>
      </c>
      <c r="X708" s="120">
        <v>160541</v>
      </c>
      <c r="Y708" s="123">
        <v>2076095</v>
      </c>
      <c r="Z708" s="120">
        <v>2012</v>
      </c>
      <c r="AA708" s="120" t="s">
        <v>2082</v>
      </c>
      <c r="AB708" s="120" t="s">
        <v>2083</v>
      </c>
      <c r="AC708" s="120" t="s">
        <v>2084</v>
      </c>
      <c r="AD708" s="121">
        <v>5.03</v>
      </c>
      <c r="AF708" s="120" t="s">
        <v>528</v>
      </c>
      <c r="AI708" s="120">
        <v>31626</v>
      </c>
      <c r="AL708" s="120" t="s">
        <v>225</v>
      </c>
      <c r="AM708" s="120" t="s">
        <v>110</v>
      </c>
      <c r="AN708" s="120" t="s">
        <v>2070</v>
      </c>
      <c r="AO708" s="120" t="s">
        <v>525</v>
      </c>
      <c r="AP708" s="120" t="s">
        <v>119</v>
      </c>
      <c r="AQ708" s="120" t="s">
        <v>526</v>
      </c>
      <c r="AR708" s="120">
        <v>333415</v>
      </c>
      <c r="AT708" s="120">
        <v>72</v>
      </c>
      <c r="AY708" s="120" t="s">
        <v>276</v>
      </c>
      <c r="BE708" s="120" t="s">
        <v>158</v>
      </c>
      <c r="BG708" s="120">
        <v>5.03</v>
      </c>
      <c r="BL708" s="120" t="s">
        <v>175</v>
      </c>
      <c r="BN708" s="120">
        <v>5.03</v>
      </c>
      <c r="CM708" s="120">
        <v>1</v>
      </c>
      <c r="CN708" s="120" t="s">
        <v>125</v>
      </c>
      <c r="CU708" s="120" t="s">
        <v>126</v>
      </c>
      <c r="CV708" s="120" t="s">
        <v>545</v>
      </c>
      <c r="CW708" s="120" t="s">
        <v>2085</v>
      </c>
    </row>
    <row r="709" spans="1:101" x14ac:dyDescent="0.3">
      <c r="A709" s="120" t="s">
        <v>1332</v>
      </c>
      <c r="B709" s="120" t="s">
        <v>1333</v>
      </c>
      <c r="C709" s="120" t="s">
        <v>1334</v>
      </c>
      <c r="D709" s="120" t="s">
        <v>1533</v>
      </c>
      <c r="E709" s="120" t="s">
        <v>1534</v>
      </c>
      <c r="F709" s="120" t="s">
        <v>1535</v>
      </c>
      <c r="G709" s="120" t="s">
        <v>200</v>
      </c>
      <c r="I709" s="121">
        <v>5.04</v>
      </c>
      <c r="M709" s="120" t="s">
        <v>528</v>
      </c>
      <c r="N709" s="120" t="s">
        <v>109</v>
      </c>
      <c r="O709" s="120">
        <v>63</v>
      </c>
      <c r="P709" s="120" t="s">
        <v>102</v>
      </c>
      <c r="Q709" s="120" t="s">
        <v>102</v>
      </c>
      <c r="R709" t="str">
        <f>IFERROR(VLOOKUP(S709,'[1]Effects Code'!$C:$D,2,FALSE), S709)</f>
        <v>Mortality</v>
      </c>
      <c r="S709" s="120" t="s">
        <v>184</v>
      </c>
      <c r="T709" s="120">
        <v>2</v>
      </c>
      <c r="U709" s="120" t="s">
        <v>122</v>
      </c>
      <c r="V709" s="120" t="str">
        <f t="shared" si="11"/>
        <v>Cyprinidae, 2</v>
      </c>
      <c r="W709" s="120" t="s">
        <v>526</v>
      </c>
      <c r="X709" s="120">
        <v>80835</v>
      </c>
      <c r="Y709" s="123">
        <v>1255123</v>
      </c>
      <c r="Z709" s="120">
        <v>2005</v>
      </c>
      <c r="AA709" s="120" t="s">
        <v>2057</v>
      </c>
      <c r="AB709" s="120" t="s">
        <v>2058</v>
      </c>
      <c r="AC709" s="120" t="s">
        <v>2059</v>
      </c>
      <c r="AD709" s="121">
        <v>5.04</v>
      </c>
      <c r="AE709" s="121"/>
      <c r="AF709" s="120" t="s">
        <v>528</v>
      </c>
      <c r="AI709" s="120">
        <v>1520</v>
      </c>
      <c r="AJ709" s="120" t="s">
        <v>2060</v>
      </c>
      <c r="AK709" s="120" t="s">
        <v>261</v>
      </c>
      <c r="AL709" s="120" t="s">
        <v>230</v>
      </c>
      <c r="AM709" s="120" t="s">
        <v>110</v>
      </c>
      <c r="AN709" s="120" t="s">
        <v>1342</v>
      </c>
      <c r="AO709" s="120" t="s">
        <v>525</v>
      </c>
      <c r="AP709" s="120" t="s">
        <v>119</v>
      </c>
      <c r="AQ709" s="120" t="s">
        <v>526</v>
      </c>
      <c r="AR709" s="120">
        <v>333415</v>
      </c>
      <c r="AT709" s="120">
        <v>48</v>
      </c>
      <c r="AY709" s="120" t="s">
        <v>276</v>
      </c>
      <c r="BE709" s="120" t="s">
        <v>123</v>
      </c>
      <c r="BG709" s="120">
        <v>8</v>
      </c>
      <c r="BL709" s="120" t="s">
        <v>528</v>
      </c>
      <c r="BN709" s="120">
        <v>5.04</v>
      </c>
      <c r="BT709" s="121"/>
      <c r="BV709" s="121"/>
      <c r="CD709" s="121"/>
      <c r="CM709" s="120">
        <v>6</v>
      </c>
      <c r="CN709" s="120" t="s">
        <v>125</v>
      </c>
      <c r="CO709" s="120">
        <v>7.1</v>
      </c>
      <c r="CP709" s="120">
        <v>125.1</v>
      </c>
      <c r="CQ709" s="120" t="s">
        <v>528</v>
      </c>
      <c r="CU709" s="120" t="s">
        <v>126</v>
      </c>
      <c r="CV709" s="120" t="s">
        <v>1344</v>
      </c>
      <c r="CW709" s="120" t="s">
        <v>2535</v>
      </c>
    </row>
    <row r="710" spans="1:101" x14ac:dyDescent="0.3">
      <c r="A710" s="120" t="s">
        <v>1332</v>
      </c>
      <c r="B710" s="120" t="s">
        <v>1333</v>
      </c>
      <c r="C710" s="120" t="s">
        <v>1334</v>
      </c>
      <c r="D710" s="120" t="s">
        <v>1533</v>
      </c>
      <c r="E710" s="120" t="s">
        <v>1534</v>
      </c>
      <c r="F710" s="120" t="s">
        <v>1535</v>
      </c>
      <c r="G710" s="120" t="s">
        <v>200</v>
      </c>
      <c r="I710" s="121">
        <v>5.04</v>
      </c>
      <c r="M710" s="120" t="s">
        <v>528</v>
      </c>
      <c r="N710" s="120" t="s">
        <v>109</v>
      </c>
      <c r="O710" s="120">
        <v>63</v>
      </c>
      <c r="P710" s="120" t="s">
        <v>102</v>
      </c>
      <c r="Q710" s="120" t="s">
        <v>102</v>
      </c>
      <c r="R710" t="str">
        <f>IFERROR(VLOOKUP(S710,'[1]Effects Code'!$C:$D,2,FALSE), S710)</f>
        <v>Mortality</v>
      </c>
      <c r="S710" s="120" t="s">
        <v>184</v>
      </c>
      <c r="T710" s="120">
        <v>1</v>
      </c>
      <c r="U710" s="120" t="s">
        <v>122</v>
      </c>
      <c r="V710" s="120" t="str">
        <f t="shared" si="11"/>
        <v>Cyprinidae, 1</v>
      </c>
      <c r="W710" s="120" t="s">
        <v>526</v>
      </c>
      <c r="X710" s="120">
        <v>80835</v>
      </c>
      <c r="Y710" s="123">
        <v>1255124</v>
      </c>
      <c r="Z710" s="120">
        <v>2005</v>
      </c>
      <c r="AA710" s="120" t="s">
        <v>2057</v>
      </c>
      <c r="AB710" s="120" t="s">
        <v>2058</v>
      </c>
      <c r="AC710" s="120" t="s">
        <v>2059</v>
      </c>
      <c r="AD710" s="121">
        <v>5.04</v>
      </c>
      <c r="AE710" s="121"/>
      <c r="AF710" s="120" t="s">
        <v>528</v>
      </c>
      <c r="AI710" s="120">
        <v>1520</v>
      </c>
      <c r="AL710" s="120" t="s">
        <v>1504</v>
      </c>
      <c r="AM710" s="120" t="s">
        <v>110</v>
      </c>
      <c r="AN710" s="120" t="s">
        <v>1342</v>
      </c>
      <c r="AO710" s="120" t="s">
        <v>525</v>
      </c>
      <c r="AP710" s="120" t="s">
        <v>119</v>
      </c>
      <c r="AQ710" s="120" t="s">
        <v>526</v>
      </c>
      <c r="AR710" s="120">
        <v>333415</v>
      </c>
      <c r="AT710" s="120">
        <v>24</v>
      </c>
      <c r="AY710" s="120" t="s">
        <v>276</v>
      </c>
      <c r="BE710" s="120" t="s">
        <v>123</v>
      </c>
      <c r="BG710" s="120">
        <v>8</v>
      </c>
      <c r="BL710" s="120" t="s">
        <v>528</v>
      </c>
      <c r="BN710" s="120">
        <v>5.04</v>
      </c>
      <c r="BT710" s="121"/>
      <c r="BV710" s="121"/>
      <c r="CD710" s="121"/>
      <c r="CM710" s="120">
        <v>6</v>
      </c>
      <c r="CN710" s="120" t="s">
        <v>125</v>
      </c>
      <c r="CO710" s="120">
        <v>7.1</v>
      </c>
      <c r="CP710" s="120">
        <v>125.1</v>
      </c>
      <c r="CQ710" s="120" t="s">
        <v>528</v>
      </c>
      <c r="CU710" s="120" t="s">
        <v>126</v>
      </c>
      <c r="CV710" s="120" t="s">
        <v>1344</v>
      </c>
      <c r="CW710" s="120" t="s">
        <v>2535</v>
      </c>
    </row>
    <row r="711" spans="1:101" x14ac:dyDescent="0.3">
      <c r="A711" s="120" t="s">
        <v>1332</v>
      </c>
      <c r="B711" s="120" t="s">
        <v>1673</v>
      </c>
      <c r="C711" s="120" t="s">
        <v>1674</v>
      </c>
      <c r="D711" s="120" t="s">
        <v>1675</v>
      </c>
      <c r="E711" s="120" t="s">
        <v>1676</v>
      </c>
      <c r="F711" s="120" t="s">
        <v>1677</v>
      </c>
      <c r="G711" s="120" t="s">
        <v>185</v>
      </c>
      <c r="I711" s="121">
        <v>5.0999999999999996</v>
      </c>
      <c r="M711" s="120" t="s">
        <v>528</v>
      </c>
      <c r="N711" s="120" t="s">
        <v>109</v>
      </c>
      <c r="O711" s="120">
        <v>100</v>
      </c>
      <c r="P711" s="120" t="s">
        <v>102</v>
      </c>
      <c r="Q711" s="120" t="s">
        <v>102</v>
      </c>
      <c r="R711" t="str">
        <f>IFERROR(VLOOKUP(S711,'[1]Effects Code'!$C:$D,2,FALSE), S711)</f>
        <v>Mortality</v>
      </c>
      <c r="S711" s="120" t="s">
        <v>184</v>
      </c>
      <c r="T711" s="120">
        <v>1</v>
      </c>
      <c r="U711" s="120" t="s">
        <v>122</v>
      </c>
      <c r="V711" s="120" t="str">
        <f t="shared" si="11"/>
        <v>Poeciliidae, 1</v>
      </c>
      <c r="W711" s="120" t="s">
        <v>526</v>
      </c>
      <c r="X711" s="120">
        <v>20421</v>
      </c>
      <c r="Y711" s="123">
        <v>1280999</v>
      </c>
      <c r="Z711" s="120">
        <v>1994</v>
      </c>
      <c r="AA711" s="120" t="s">
        <v>2220</v>
      </c>
      <c r="AB711" s="120" t="s">
        <v>2221</v>
      </c>
      <c r="AC711" s="120" t="s">
        <v>2222</v>
      </c>
      <c r="AD711" s="121">
        <v>5.0999999999999996</v>
      </c>
      <c r="AE711" s="121"/>
      <c r="AF711" s="120" t="s">
        <v>528</v>
      </c>
      <c r="AI711" s="120">
        <v>28</v>
      </c>
      <c r="AJ711" s="120">
        <v>2</v>
      </c>
      <c r="AK711" s="120" t="s">
        <v>121</v>
      </c>
      <c r="AL711" s="120" t="s">
        <v>1516</v>
      </c>
      <c r="AM711" s="120" t="s">
        <v>110</v>
      </c>
      <c r="AN711" s="120" t="s">
        <v>1682</v>
      </c>
      <c r="AO711" s="120" t="s">
        <v>525</v>
      </c>
      <c r="AP711" s="120" t="s">
        <v>119</v>
      </c>
      <c r="AQ711" s="120" t="s">
        <v>526</v>
      </c>
      <c r="AR711" s="120">
        <v>333415</v>
      </c>
      <c r="AT711" s="120">
        <v>24</v>
      </c>
      <c r="AY711" s="120" t="s">
        <v>276</v>
      </c>
      <c r="BE711" s="120" t="s">
        <v>158</v>
      </c>
      <c r="BG711" s="120">
        <v>5.0999999999999996</v>
      </c>
      <c r="BL711" s="120" t="s">
        <v>1787</v>
      </c>
      <c r="BN711" s="121">
        <v>5.0999999999999996</v>
      </c>
      <c r="CD711" s="121"/>
      <c r="CM711" s="120">
        <v>5</v>
      </c>
      <c r="CN711" s="120" t="s">
        <v>125</v>
      </c>
      <c r="CU711" s="120" t="s">
        <v>126</v>
      </c>
      <c r="CV711" s="120" t="s">
        <v>545</v>
      </c>
      <c r="CW711" s="120" t="s">
        <v>2536</v>
      </c>
    </row>
    <row r="712" spans="1:101" x14ac:dyDescent="0.3">
      <c r="A712" s="120" t="s">
        <v>1332</v>
      </c>
      <c r="B712" s="120" t="s">
        <v>2076</v>
      </c>
      <c r="C712" s="120" t="s">
        <v>2077</v>
      </c>
      <c r="D712" s="120" t="s">
        <v>2078</v>
      </c>
      <c r="E712" s="120" t="s">
        <v>2079</v>
      </c>
      <c r="F712" s="120" t="s">
        <v>2080</v>
      </c>
      <c r="G712" s="120" t="s">
        <v>2351</v>
      </c>
      <c r="I712" s="121">
        <v>5.22</v>
      </c>
      <c r="L712" s="120"/>
      <c r="M712" s="120" t="s">
        <v>528</v>
      </c>
      <c r="N712" s="120" t="s">
        <v>109</v>
      </c>
      <c r="O712" s="120">
        <v>100</v>
      </c>
      <c r="P712" s="120" t="s">
        <v>102</v>
      </c>
      <c r="Q712" s="120" t="s">
        <v>102</v>
      </c>
      <c r="R712" t="str">
        <f>IFERROR(VLOOKUP(S712,'[1]Effects Code'!$C:$D,2,FALSE), S712)</f>
        <v>Mortality</v>
      </c>
      <c r="S712" s="120" t="s">
        <v>184</v>
      </c>
      <c r="T712" s="120">
        <v>3</v>
      </c>
      <c r="U712" s="120" t="s">
        <v>122</v>
      </c>
      <c r="V712" s="120" t="str">
        <f t="shared" si="11"/>
        <v>Pangasiidae, 3</v>
      </c>
      <c r="W712" s="120" t="s">
        <v>526</v>
      </c>
      <c r="X712" s="120">
        <v>160541</v>
      </c>
      <c r="Y712" s="123">
        <v>2076095</v>
      </c>
      <c r="Z712" s="120">
        <v>2012</v>
      </c>
      <c r="AA712" s="120" t="s">
        <v>2082</v>
      </c>
      <c r="AB712" s="120" t="s">
        <v>2083</v>
      </c>
      <c r="AC712" s="120" t="s">
        <v>2084</v>
      </c>
      <c r="AD712" s="121">
        <v>5.22</v>
      </c>
      <c r="AF712" s="120" t="s">
        <v>528</v>
      </c>
      <c r="AI712" s="120">
        <v>31626</v>
      </c>
      <c r="AL712" s="120" t="s">
        <v>225</v>
      </c>
      <c r="AM712" s="120" t="s">
        <v>110</v>
      </c>
      <c r="AN712" s="120" t="s">
        <v>2070</v>
      </c>
      <c r="AO712" s="120" t="s">
        <v>525</v>
      </c>
      <c r="AP712" s="120" t="s">
        <v>119</v>
      </c>
      <c r="AQ712" s="120" t="s">
        <v>526</v>
      </c>
      <c r="AR712" s="120">
        <v>333415</v>
      </c>
      <c r="AT712" s="120">
        <v>72</v>
      </c>
      <c r="AY712" s="120" t="s">
        <v>276</v>
      </c>
      <c r="BE712" s="120" t="s">
        <v>158</v>
      </c>
      <c r="BG712" s="120">
        <v>5.22</v>
      </c>
      <c r="BL712" s="120" t="s">
        <v>175</v>
      </c>
      <c r="BN712" s="120">
        <v>5.22</v>
      </c>
      <c r="CM712" s="120">
        <v>1</v>
      </c>
      <c r="CN712" s="120" t="s">
        <v>125</v>
      </c>
      <c r="CU712" s="120" t="s">
        <v>126</v>
      </c>
      <c r="CV712" s="120" t="s">
        <v>545</v>
      </c>
      <c r="CW712" s="120" t="s">
        <v>2085</v>
      </c>
    </row>
    <row r="713" spans="1:101" x14ac:dyDescent="0.3">
      <c r="A713" s="120" t="s">
        <v>1332</v>
      </c>
      <c r="B713" s="120" t="s">
        <v>1673</v>
      </c>
      <c r="C713" s="120" t="s">
        <v>2196</v>
      </c>
      <c r="D713" s="120" t="s">
        <v>2197</v>
      </c>
      <c r="E713" s="120" t="s">
        <v>2198</v>
      </c>
      <c r="F713" s="120" t="s">
        <v>2199</v>
      </c>
      <c r="G713" s="120" t="s">
        <v>108</v>
      </c>
      <c r="I713" s="121">
        <v>5.25</v>
      </c>
      <c r="L713" s="120"/>
      <c r="M713" s="120" t="s">
        <v>528</v>
      </c>
      <c r="N713" s="120" t="s">
        <v>109</v>
      </c>
      <c r="O713" s="120">
        <v>100</v>
      </c>
      <c r="P713" s="120" t="s">
        <v>102</v>
      </c>
      <c r="Q713" s="120" t="s">
        <v>102</v>
      </c>
      <c r="R713" t="str">
        <f>IFERROR(VLOOKUP(S713,'[1]Effects Code'!$C:$D,2,FALSE), S713)</f>
        <v>Mortality</v>
      </c>
      <c r="S713" s="120" t="s">
        <v>184</v>
      </c>
      <c r="T713" s="120">
        <v>4</v>
      </c>
      <c r="U713" s="120" t="s">
        <v>122</v>
      </c>
      <c r="V713" s="120" t="str">
        <f t="shared" si="11"/>
        <v>Poeciliidae, 4</v>
      </c>
      <c r="W713" s="120" t="s">
        <v>526</v>
      </c>
      <c r="X713" s="120">
        <v>159006</v>
      </c>
      <c r="Y713" s="123">
        <v>2076061</v>
      </c>
      <c r="Z713" s="120">
        <v>2012</v>
      </c>
      <c r="AA713" s="120" t="s">
        <v>2200</v>
      </c>
      <c r="AB713" s="120" t="s">
        <v>2201</v>
      </c>
      <c r="AC713" s="120" t="s">
        <v>2202</v>
      </c>
      <c r="AD713" s="121">
        <v>5.25</v>
      </c>
      <c r="AF713" s="120" t="s">
        <v>528</v>
      </c>
      <c r="AI713" s="120">
        <v>1681</v>
      </c>
      <c r="AL713" s="120" t="s">
        <v>225</v>
      </c>
      <c r="AM713" s="120" t="s">
        <v>110</v>
      </c>
      <c r="AN713" s="120" t="s">
        <v>1682</v>
      </c>
      <c r="AO713" s="120" t="s">
        <v>525</v>
      </c>
      <c r="AP713" s="120" t="s">
        <v>119</v>
      </c>
      <c r="AQ713" s="120" t="s">
        <v>526</v>
      </c>
      <c r="AR713" s="120">
        <v>333415</v>
      </c>
      <c r="AT713" s="120">
        <v>96</v>
      </c>
      <c r="AY713" s="120" t="s">
        <v>276</v>
      </c>
      <c r="BE713" s="120" t="s">
        <v>158</v>
      </c>
      <c r="BG713" s="120">
        <v>5.25</v>
      </c>
      <c r="BL713" s="120" t="s">
        <v>175</v>
      </c>
      <c r="BN713" s="120">
        <v>5.25</v>
      </c>
      <c r="CM713" s="120">
        <v>1</v>
      </c>
      <c r="CN713" s="120" t="s">
        <v>125</v>
      </c>
      <c r="CU713" s="120" t="s">
        <v>126</v>
      </c>
      <c r="CV713" s="120" t="s">
        <v>545</v>
      </c>
      <c r="CW713" s="120" t="s">
        <v>2085</v>
      </c>
    </row>
    <row r="714" spans="1:101" x14ac:dyDescent="0.3">
      <c r="A714" s="120" t="s">
        <v>1332</v>
      </c>
      <c r="B714" s="120" t="s">
        <v>1745</v>
      </c>
      <c r="C714" s="120" t="s">
        <v>1746</v>
      </c>
      <c r="D714" s="120" t="s">
        <v>1747</v>
      </c>
      <c r="E714" s="120" t="s">
        <v>1748</v>
      </c>
      <c r="F714" s="120" t="s">
        <v>1749</v>
      </c>
      <c r="G714" s="120" t="s">
        <v>117</v>
      </c>
      <c r="I714" s="129">
        <v>5.3</v>
      </c>
      <c r="M714" s="119" t="s">
        <v>528</v>
      </c>
      <c r="N714" s="120" t="s">
        <v>109</v>
      </c>
      <c r="O714" s="120">
        <v>99</v>
      </c>
      <c r="P714" s="120" t="s">
        <v>172</v>
      </c>
      <c r="Q714" s="120" t="s">
        <v>173</v>
      </c>
      <c r="R714" t="str">
        <f>IFERROR(VLOOKUP(S714,'[1]Effects Code'!$C:$D,2,FALSE), S714)</f>
        <v>Acetylcholinesterase</v>
      </c>
      <c r="S714" s="120" t="s">
        <v>174</v>
      </c>
      <c r="T714" s="120">
        <v>4</v>
      </c>
      <c r="U714" s="120" t="s">
        <v>122</v>
      </c>
      <c r="V714" s="120" t="str">
        <f t="shared" si="11"/>
        <v>Adrianichthyidae, 4</v>
      </c>
      <c r="W714" s="120" t="s">
        <v>526</v>
      </c>
      <c r="X714" s="120">
        <v>59879</v>
      </c>
      <c r="Y714" s="123">
        <v>1261492</v>
      </c>
      <c r="Z714" s="120">
        <v>1998</v>
      </c>
      <c r="AA714" s="120" t="s">
        <v>2537</v>
      </c>
      <c r="AB714" s="120" t="s">
        <v>2538</v>
      </c>
      <c r="AC714" s="120" t="s">
        <v>2539</v>
      </c>
      <c r="AD714" s="121">
        <v>1.7424000000000001E-5</v>
      </c>
      <c r="AE714" s="121"/>
      <c r="AF714" s="120" t="s">
        <v>176</v>
      </c>
      <c r="AI714" s="120">
        <v>109</v>
      </c>
      <c r="AJ714" s="120">
        <v>1</v>
      </c>
      <c r="AK714" s="120" t="s">
        <v>122</v>
      </c>
      <c r="AL714" s="120" t="s">
        <v>148</v>
      </c>
      <c r="AM714" s="120" t="s">
        <v>110</v>
      </c>
      <c r="AN714" s="120" t="s">
        <v>1754</v>
      </c>
      <c r="AO714" s="120" t="s">
        <v>525</v>
      </c>
      <c r="AP714" s="120" t="s">
        <v>119</v>
      </c>
      <c r="AQ714" s="120" t="s">
        <v>526</v>
      </c>
      <c r="AR714" s="120">
        <v>333415</v>
      </c>
      <c r="AT714" s="120">
        <v>4</v>
      </c>
      <c r="AY714" s="120" t="s">
        <v>122</v>
      </c>
      <c r="BE714" s="120" t="s">
        <v>123</v>
      </c>
      <c r="BG714" s="120">
        <v>1.7600000000000001E-5</v>
      </c>
      <c r="BL714" s="120" t="s">
        <v>176</v>
      </c>
      <c r="BN714" s="124">
        <v>1.7424000000000001E-5</v>
      </c>
      <c r="BT714" s="121"/>
      <c r="BV714" s="121"/>
      <c r="CD714" s="121"/>
      <c r="CM714" s="120">
        <v>3</v>
      </c>
      <c r="CN714" s="120" t="s">
        <v>125</v>
      </c>
      <c r="CO714" s="120" t="s">
        <v>2540</v>
      </c>
      <c r="CU714" s="120" t="s">
        <v>126</v>
      </c>
      <c r="CV714" s="120" t="s">
        <v>545</v>
      </c>
      <c r="CW714" s="120" t="s">
        <v>2541</v>
      </c>
    </row>
    <row r="715" spans="1:101" x14ac:dyDescent="0.3">
      <c r="A715" s="120" t="s">
        <v>1332</v>
      </c>
      <c r="B715" s="120" t="s">
        <v>1745</v>
      </c>
      <c r="C715" s="120" t="s">
        <v>1746</v>
      </c>
      <c r="D715" s="120" t="s">
        <v>1747</v>
      </c>
      <c r="E715" s="120" t="s">
        <v>1748</v>
      </c>
      <c r="F715" s="120" t="s">
        <v>1749</v>
      </c>
      <c r="G715" s="120" t="s">
        <v>117</v>
      </c>
      <c r="I715" s="129">
        <v>5.3</v>
      </c>
      <c r="M715" s="119" t="s">
        <v>528</v>
      </c>
      <c r="N715" s="120" t="s">
        <v>109</v>
      </c>
      <c r="O715" s="120">
        <v>99</v>
      </c>
      <c r="P715" s="120" t="s">
        <v>172</v>
      </c>
      <c r="Q715" s="120" t="s">
        <v>173</v>
      </c>
      <c r="R715" t="str">
        <f>IFERROR(VLOOKUP(S715,'[1]Effects Code'!$C:$D,2,FALSE), S715)</f>
        <v>Acetylcholinesterase</v>
      </c>
      <c r="S715" s="120" t="s">
        <v>174</v>
      </c>
      <c r="T715" s="120">
        <v>6</v>
      </c>
      <c r="U715" s="120" t="s">
        <v>122</v>
      </c>
      <c r="V715" s="120" t="str">
        <f t="shared" si="11"/>
        <v>Adrianichthyidae, 6</v>
      </c>
      <c r="W715" s="120" t="s">
        <v>526</v>
      </c>
      <c r="X715" s="120">
        <v>59879</v>
      </c>
      <c r="Y715" s="123">
        <v>1259340</v>
      </c>
      <c r="Z715" s="120">
        <v>1998</v>
      </c>
      <c r="AA715" s="120" t="s">
        <v>2537</v>
      </c>
      <c r="AB715" s="120" t="s">
        <v>2538</v>
      </c>
      <c r="AC715" s="120" t="s">
        <v>2539</v>
      </c>
      <c r="AD715" s="121">
        <v>1.7424000000000001E-5</v>
      </c>
      <c r="AE715" s="121"/>
      <c r="AF715" s="120" t="s">
        <v>176</v>
      </c>
      <c r="AI715" s="120">
        <v>109</v>
      </c>
      <c r="AJ715" s="120">
        <v>1</v>
      </c>
      <c r="AK715" s="120" t="s">
        <v>122</v>
      </c>
      <c r="AL715" s="120" t="s">
        <v>148</v>
      </c>
      <c r="AM715" s="120" t="s">
        <v>110</v>
      </c>
      <c r="AN715" s="120" t="s">
        <v>1754</v>
      </c>
      <c r="AO715" s="120" t="s">
        <v>525</v>
      </c>
      <c r="AP715" s="120" t="s">
        <v>119</v>
      </c>
      <c r="AQ715" s="120" t="s">
        <v>526</v>
      </c>
      <c r="AR715" s="120">
        <v>333415</v>
      </c>
      <c r="AT715" s="120">
        <v>6</v>
      </c>
      <c r="AY715" s="120" t="s">
        <v>122</v>
      </c>
      <c r="BE715" s="120" t="s">
        <v>123</v>
      </c>
      <c r="BG715" s="120">
        <v>1.7600000000000001E-5</v>
      </c>
      <c r="BL715" s="120" t="s">
        <v>176</v>
      </c>
      <c r="BN715" s="124">
        <v>1.7424000000000001E-5</v>
      </c>
      <c r="BT715" s="121"/>
      <c r="BV715" s="121"/>
      <c r="CD715" s="121"/>
      <c r="CM715" s="120">
        <v>3</v>
      </c>
      <c r="CN715" s="120" t="s">
        <v>125</v>
      </c>
      <c r="CO715" s="120" t="s">
        <v>2540</v>
      </c>
      <c r="CU715" s="120" t="s">
        <v>126</v>
      </c>
      <c r="CV715" s="120" t="s">
        <v>545</v>
      </c>
      <c r="CW715" s="120" t="s">
        <v>2541</v>
      </c>
    </row>
    <row r="716" spans="1:101" x14ac:dyDescent="0.3">
      <c r="A716" s="120" t="s">
        <v>1332</v>
      </c>
      <c r="B716" s="120" t="s">
        <v>2076</v>
      </c>
      <c r="C716" s="120" t="s">
        <v>2077</v>
      </c>
      <c r="D716" s="120" t="s">
        <v>2078</v>
      </c>
      <c r="E716" s="120" t="s">
        <v>2079</v>
      </c>
      <c r="F716" s="120" t="s">
        <v>2080</v>
      </c>
      <c r="G716" s="120" t="s">
        <v>108</v>
      </c>
      <c r="I716" s="121">
        <v>5.31</v>
      </c>
      <c r="L716" s="120"/>
      <c r="M716" s="120" t="s">
        <v>528</v>
      </c>
      <c r="N716" s="120" t="s">
        <v>109</v>
      </c>
      <c r="O716" s="120">
        <v>100</v>
      </c>
      <c r="P716" s="120" t="s">
        <v>102</v>
      </c>
      <c r="Q716" s="120" t="s">
        <v>102</v>
      </c>
      <c r="R716" t="str">
        <f>IFERROR(VLOOKUP(S716,'[1]Effects Code'!$C:$D,2,FALSE), S716)</f>
        <v>Mortality</v>
      </c>
      <c r="S716" s="120" t="s">
        <v>184</v>
      </c>
      <c r="T716" s="120">
        <v>1</v>
      </c>
      <c r="U716" s="120" t="s">
        <v>122</v>
      </c>
      <c r="V716" s="120" t="str">
        <f t="shared" si="11"/>
        <v>Pangasiidae, 1</v>
      </c>
      <c r="W716" s="120" t="s">
        <v>526</v>
      </c>
      <c r="X716" s="120">
        <v>160541</v>
      </c>
      <c r="Y716" s="123">
        <v>2076095</v>
      </c>
      <c r="Z716" s="120">
        <v>2012</v>
      </c>
      <c r="AA716" s="120" t="s">
        <v>2082</v>
      </c>
      <c r="AB716" s="120" t="s">
        <v>2083</v>
      </c>
      <c r="AC716" s="120" t="s">
        <v>2084</v>
      </c>
      <c r="AD716" s="121">
        <v>5.31</v>
      </c>
      <c r="AF716" s="120" t="s">
        <v>528</v>
      </c>
      <c r="AI716" s="120">
        <v>31626</v>
      </c>
      <c r="AL716" s="120" t="s">
        <v>225</v>
      </c>
      <c r="AM716" s="120" t="s">
        <v>110</v>
      </c>
      <c r="AN716" s="120" t="s">
        <v>2070</v>
      </c>
      <c r="AO716" s="120" t="s">
        <v>525</v>
      </c>
      <c r="AP716" s="120" t="s">
        <v>119</v>
      </c>
      <c r="AQ716" s="120" t="s">
        <v>526</v>
      </c>
      <c r="AR716" s="120">
        <v>333415</v>
      </c>
      <c r="AT716" s="120">
        <v>24</v>
      </c>
      <c r="AY716" s="120" t="s">
        <v>276</v>
      </c>
      <c r="BE716" s="120" t="s">
        <v>158</v>
      </c>
      <c r="BG716" s="120">
        <v>5.31</v>
      </c>
      <c r="BL716" s="120" t="s">
        <v>175</v>
      </c>
      <c r="BN716" s="120">
        <v>5.31</v>
      </c>
      <c r="CM716" s="120">
        <v>1</v>
      </c>
      <c r="CN716" s="120" t="s">
        <v>125</v>
      </c>
      <c r="CU716" s="120" t="s">
        <v>126</v>
      </c>
      <c r="CV716" s="120" t="s">
        <v>545</v>
      </c>
      <c r="CW716" s="120" t="s">
        <v>2085</v>
      </c>
    </row>
    <row r="717" spans="1:101" x14ac:dyDescent="0.3">
      <c r="A717" s="120" t="s">
        <v>1414</v>
      </c>
      <c r="B717" s="120" t="s">
        <v>2110</v>
      </c>
      <c r="C717" s="120" t="s">
        <v>2111</v>
      </c>
      <c r="D717" s="120" t="s">
        <v>2112</v>
      </c>
      <c r="E717" s="120" t="s">
        <v>2113</v>
      </c>
      <c r="F717" s="120" t="s">
        <v>2114</v>
      </c>
      <c r="G717" s="120" t="s">
        <v>591</v>
      </c>
      <c r="I717" s="121">
        <v>5.36</v>
      </c>
      <c r="M717" s="120" t="s">
        <v>528</v>
      </c>
      <c r="N717" s="120" t="s">
        <v>109</v>
      </c>
      <c r="O717" s="120">
        <v>100</v>
      </c>
      <c r="P717" s="120" t="s">
        <v>154</v>
      </c>
      <c r="Q717" s="120" t="s">
        <v>300</v>
      </c>
      <c r="R717" t="str">
        <f>IFERROR(VLOOKUP(S717,'[1]Effects Code'!$C:$D,2,FALSE), S717)</f>
        <v>Abnormal</v>
      </c>
      <c r="S717" s="120" t="s">
        <v>301</v>
      </c>
      <c r="T717" s="120">
        <v>4</v>
      </c>
      <c r="U717" s="120" t="s">
        <v>122</v>
      </c>
      <c r="V717" s="120" t="str">
        <f t="shared" si="11"/>
        <v>Pipidae, 4</v>
      </c>
      <c r="W717" s="120" t="s">
        <v>526</v>
      </c>
      <c r="X717" s="120">
        <v>153564</v>
      </c>
      <c r="Y717" s="123">
        <v>1338732</v>
      </c>
      <c r="Z717" s="120">
        <v>2011</v>
      </c>
      <c r="AA717" s="120" t="s">
        <v>2115</v>
      </c>
      <c r="AB717" s="120" t="s">
        <v>2116</v>
      </c>
      <c r="AC717" s="120" t="s">
        <v>2117</v>
      </c>
      <c r="AD717" s="121">
        <v>5.36</v>
      </c>
      <c r="AE717" s="121"/>
      <c r="AF717" s="120" t="s">
        <v>528</v>
      </c>
      <c r="AH717" s="120" t="s">
        <v>147</v>
      </c>
      <c r="AI717" s="120">
        <v>206</v>
      </c>
      <c r="AJ717" s="120" t="s">
        <v>387</v>
      </c>
      <c r="AK717" s="120" t="s">
        <v>1473</v>
      </c>
      <c r="AL717" s="120" t="s">
        <v>148</v>
      </c>
      <c r="AM717" s="120" t="s">
        <v>110</v>
      </c>
      <c r="AN717" s="120" t="s">
        <v>1425</v>
      </c>
      <c r="AO717" s="120" t="s">
        <v>525</v>
      </c>
      <c r="AP717" s="120" t="s">
        <v>119</v>
      </c>
      <c r="AQ717" s="120" t="s">
        <v>526</v>
      </c>
      <c r="AR717" s="120">
        <v>333415</v>
      </c>
      <c r="AT717" s="120">
        <v>96</v>
      </c>
      <c r="AY717" s="120" t="s">
        <v>276</v>
      </c>
      <c r="BE717" s="120" t="s">
        <v>123</v>
      </c>
      <c r="BG717" s="120">
        <v>5.36</v>
      </c>
      <c r="BL717" s="120" t="s">
        <v>528</v>
      </c>
      <c r="BN717" s="121">
        <v>5.36</v>
      </c>
      <c r="CD717" s="121"/>
      <c r="CM717" s="120">
        <v>4</v>
      </c>
      <c r="CN717" s="120" t="s">
        <v>125</v>
      </c>
      <c r="CO717" s="120" t="s">
        <v>2118</v>
      </c>
      <c r="CU717" s="120" t="s">
        <v>126</v>
      </c>
      <c r="CV717" s="120" t="s">
        <v>1344</v>
      </c>
      <c r="CW717" s="120" t="s">
        <v>2542</v>
      </c>
    </row>
    <row r="718" spans="1:101" x14ac:dyDescent="0.3">
      <c r="A718" s="120" t="s">
        <v>1332</v>
      </c>
      <c r="B718" s="120" t="s">
        <v>2076</v>
      </c>
      <c r="C718" s="120" t="s">
        <v>2077</v>
      </c>
      <c r="D718" s="120" t="s">
        <v>2078</v>
      </c>
      <c r="E718" s="120" t="s">
        <v>2079</v>
      </c>
      <c r="F718" s="120" t="s">
        <v>2080</v>
      </c>
      <c r="G718" s="120" t="s">
        <v>2081</v>
      </c>
      <c r="I718" s="121">
        <v>5.4</v>
      </c>
      <c r="L718" s="120"/>
      <c r="M718" s="120" t="s">
        <v>528</v>
      </c>
      <c r="N718" s="120" t="s">
        <v>109</v>
      </c>
      <c r="O718" s="120">
        <v>100</v>
      </c>
      <c r="P718" s="120" t="s">
        <v>102</v>
      </c>
      <c r="Q718" s="120" t="s">
        <v>102</v>
      </c>
      <c r="R718" t="str">
        <f>IFERROR(VLOOKUP(S718,'[1]Effects Code'!$C:$D,2,FALSE), S718)</f>
        <v>Mortality</v>
      </c>
      <c r="S718" s="120" t="s">
        <v>184</v>
      </c>
      <c r="T718" s="120">
        <v>2</v>
      </c>
      <c r="U718" s="120" t="s">
        <v>122</v>
      </c>
      <c r="V718" s="120" t="str">
        <f t="shared" si="11"/>
        <v>Pangasiidae, 2</v>
      </c>
      <c r="W718" s="120" t="s">
        <v>526</v>
      </c>
      <c r="X718" s="120">
        <v>160541</v>
      </c>
      <c r="Y718" s="123">
        <v>2076095</v>
      </c>
      <c r="Z718" s="120">
        <v>2012</v>
      </c>
      <c r="AA718" s="120" t="s">
        <v>2082</v>
      </c>
      <c r="AB718" s="120" t="s">
        <v>2083</v>
      </c>
      <c r="AC718" s="120" t="s">
        <v>2084</v>
      </c>
      <c r="AD718" s="121">
        <v>5.4</v>
      </c>
      <c r="AF718" s="120" t="s">
        <v>528</v>
      </c>
      <c r="AI718" s="120">
        <v>31626</v>
      </c>
      <c r="AL718" s="120" t="s">
        <v>225</v>
      </c>
      <c r="AM718" s="120" t="s">
        <v>110</v>
      </c>
      <c r="AN718" s="120" t="s">
        <v>2070</v>
      </c>
      <c r="AO718" s="120" t="s">
        <v>525</v>
      </c>
      <c r="AP718" s="120" t="s">
        <v>119</v>
      </c>
      <c r="AQ718" s="120" t="s">
        <v>526</v>
      </c>
      <c r="AR718" s="120">
        <v>333415</v>
      </c>
      <c r="AT718" s="120">
        <v>48</v>
      </c>
      <c r="AY718" s="120" t="s">
        <v>276</v>
      </c>
      <c r="BE718" s="120" t="s">
        <v>158</v>
      </c>
      <c r="BG718" s="120">
        <v>5.4</v>
      </c>
      <c r="BL718" s="120" t="s">
        <v>175</v>
      </c>
      <c r="BN718" s="120">
        <v>5.4</v>
      </c>
      <c r="CM718" s="120">
        <v>1</v>
      </c>
      <c r="CN718" s="120" t="s">
        <v>125</v>
      </c>
      <c r="CU718" s="120" t="s">
        <v>126</v>
      </c>
      <c r="CV718" s="120" t="s">
        <v>545</v>
      </c>
      <c r="CW718" s="120" t="s">
        <v>2085</v>
      </c>
    </row>
    <row r="719" spans="1:101" x14ac:dyDescent="0.3">
      <c r="A719" s="120" t="s">
        <v>1332</v>
      </c>
      <c r="B719" s="120" t="s">
        <v>2076</v>
      </c>
      <c r="C719" s="120" t="s">
        <v>2077</v>
      </c>
      <c r="D719" s="120" t="s">
        <v>2078</v>
      </c>
      <c r="E719" s="120" t="s">
        <v>2079</v>
      </c>
      <c r="F719" s="120" t="s">
        <v>2080</v>
      </c>
      <c r="G719" s="120" t="s">
        <v>2352</v>
      </c>
      <c r="I719" s="121">
        <v>5.45</v>
      </c>
      <c r="L719" s="120"/>
      <c r="M719" s="120" t="s">
        <v>528</v>
      </c>
      <c r="N719" s="120" t="s">
        <v>109</v>
      </c>
      <c r="O719" s="120">
        <v>100</v>
      </c>
      <c r="P719" s="120" t="s">
        <v>102</v>
      </c>
      <c r="Q719" s="120" t="s">
        <v>102</v>
      </c>
      <c r="R719" t="str">
        <f>IFERROR(VLOOKUP(S719,'[1]Effects Code'!$C:$D,2,FALSE), S719)</f>
        <v>Mortality</v>
      </c>
      <c r="S719" s="120" t="s">
        <v>184</v>
      </c>
      <c r="T719" s="120">
        <v>3</v>
      </c>
      <c r="U719" s="120" t="s">
        <v>122</v>
      </c>
      <c r="V719" s="120" t="str">
        <f t="shared" si="11"/>
        <v>Pangasiidae, 3</v>
      </c>
      <c r="W719" s="120" t="s">
        <v>526</v>
      </c>
      <c r="X719" s="120">
        <v>160541</v>
      </c>
      <c r="Y719" s="123">
        <v>2076095</v>
      </c>
      <c r="Z719" s="120">
        <v>2012</v>
      </c>
      <c r="AA719" s="120" t="s">
        <v>2082</v>
      </c>
      <c r="AB719" s="120" t="s">
        <v>2083</v>
      </c>
      <c r="AC719" s="120" t="s">
        <v>2084</v>
      </c>
      <c r="AD719" s="121">
        <v>5.45</v>
      </c>
      <c r="AF719" s="120" t="s">
        <v>528</v>
      </c>
      <c r="AI719" s="120">
        <v>31626</v>
      </c>
      <c r="AL719" s="120" t="s">
        <v>225</v>
      </c>
      <c r="AM719" s="120" t="s">
        <v>110</v>
      </c>
      <c r="AN719" s="120" t="s">
        <v>2070</v>
      </c>
      <c r="AO719" s="120" t="s">
        <v>525</v>
      </c>
      <c r="AP719" s="120" t="s">
        <v>119</v>
      </c>
      <c r="AQ719" s="120" t="s">
        <v>526</v>
      </c>
      <c r="AR719" s="120">
        <v>333415</v>
      </c>
      <c r="AT719" s="120">
        <v>72</v>
      </c>
      <c r="AY719" s="120" t="s">
        <v>276</v>
      </c>
      <c r="BE719" s="120" t="s">
        <v>158</v>
      </c>
      <c r="BG719" s="120">
        <v>5.45</v>
      </c>
      <c r="BL719" s="120" t="s">
        <v>175</v>
      </c>
      <c r="BN719" s="120">
        <v>5.45</v>
      </c>
      <c r="CM719" s="120">
        <v>1</v>
      </c>
      <c r="CN719" s="120" t="s">
        <v>125</v>
      </c>
      <c r="CU719" s="120" t="s">
        <v>126</v>
      </c>
      <c r="CV719" s="120" t="s">
        <v>545</v>
      </c>
      <c r="CW719" s="120" t="s">
        <v>2085</v>
      </c>
    </row>
    <row r="720" spans="1:101" x14ac:dyDescent="0.3">
      <c r="A720" s="120" t="s">
        <v>1332</v>
      </c>
      <c r="B720" s="120" t="s">
        <v>1333</v>
      </c>
      <c r="C720" s="120" t="s">
        <v>1479</v>
      </c>
      <c r="D720" s="120" t="s">
        <v>1480</v>
      </c>
      <c r="E720" s="120" t="s">
        <v>1481</v>
      </c>
      <c r="F720" s="120" t="s">
        <v>1482</v>
      </c>
      <c r="G720" s="120" t="s">
        <v>136</v>
      </c>
      <c r="I720" s="121">
        <v>5.6</v>
      </c>
      <c r="M720" s="120" t="s">
        <v>528</v>
      </c>
      <c r="N720" s="120" t="s">
        <v>109</v>
      </c>
      <c r="O720" s="120">
        <v>100</v>
      </c>
      <c r="P720" s="120" t="s">
        <v>172</v>
      </c>
      <c r="Q720" s="120" t="s">
        <v>172</v>
      </c>
      <c r="R720" t="str">
        <f>IFERROR(VLOOKUP(S720,'[1]Effects Code'!$C:$D,2,FALSE), S720)</f>
        <v>Heat shock protein 70 (HSP70)</v>
      </c>
      <c r="S720" s="120" t="s">
        <v>1667</v>
      </c>
      <c r="T720" s="120">
        <v>4</v>
      </c>
      <c r="U720" s="120" t="s">
        <v>122</v>
      </c>
      <c r="V720" s="120" t="str">
        <f t="shared" si="11"/>
        <v>Cyprinidae, 4</v>
      </c>
      <c r="W720" s="120" t="s">
        <v>526</v>
      </c>
      <c r="X720" s="120">
        <v>45073</v>
      </c>
      <c r="Y720" s="123">
        <v>1220580</v>
      </c>
      <c r="Z720" s="120">
        <v>1993</v>
      </c>
      <c r="AA720" s="120" t="s">
        <v>2224</v>
      </c>
      <c r="AB720" s="120" t="s">
        <v>2225</v>
      </c>
      <c r="AC720" s="120" t="s">
        <v>2226</v>
      </c>
      <c r="AD720" s="121">
        <v>5.6</v>
      </c>
      <c r="AE720" s="121"/>
      <c r="AF720" s="120" t="s">
        <v>528</v>
      </c>
      <c r="AI720" s="120">
        <v>1</v>
      </c>
      <c r="AJ720" s="120" t="s">
        <v>2227</v>
      </c>
      <c r="AK720" s="120" t="s">
        <v>122</v>
      </c>
      <c r="AM720" s="120" t="s">
        <v>110</v>
      </c>
      <c r="AN720" s="120" t="s">
        <v>1342</v>
      </c>
      <c r="AO720" s="120" t="s">
        <v>525</v>
      </c>
      <c r="AP720" s="120" t="s">
        <v>119</v>
      </c>
      <c r="AQ720" s="120" t="s">
        <v>526</v>
      </c>
      <c r="AR720" s="120">
        <v>333415</v>
      </c>
      <c r="AT720" s="120">
        <v>96</v>
      </c>
      <c r="AY720" s="120" t="s">
        <v>276</v>
      </c>
      <c r="BE720" s="120" t="s">
        <v>123</v>
      </c>
      <c r="BG720" s="120">
        <v>5.6</v>
      </c>
      <c r="BL720" s="120" t="s">
        <v>528</v>
      </c>
      <c r="BN720" s="120">
        <v>5.6</v>
      </c>
      <c r="BT720" s="121"/>
      <c r="BV720" s="121"/>
      <c r="CD720" s="121"/>
      <c r="CN720" s="120" t="s">
        <v>187</v>
      </c>
      <c r="CO720" s="120">
        <v>7.5</v>
      </c>
      <c r="CP720" s="120">
        <v>120</v>
      </c>
      <c r="CQ720" s="120" t="s">
        <v>568</v>
      </c>
      <c r="CU720" s="120" t="s">
        <v>126</v>
      </c>
      <c r="CV720" s="120" t="s">
        <v>1344</v>
      </c>
      <c r="CW720" s="120" t="s">
        <v>2228</v>
      </c>
    </row>
    <row r="721" spans="1:101" x14ac:dyDescent="0.3">
      <c r="A721" s="120" t="s">
        <v>1332</v>
      </c>
      <c r="B721" s="120" t="s">
        <v>1333</v>
      </c>
      <c r="C721" s="120" t="s">
        <v>2041</v>
      </c>
      <c r="D721" s="120" t="s">
        <v>2042</v>
      </c>
      <c r="E721" s="120" t="s">
        <v>2043</v>
      </c>
      <c r="F721" s="120" t="s">
        <v>2044</v>
      </c>
      <c r="G721" s="120" t="s">
        <v>143</v>
      </c>
      <c r="I721" s="121">
        <v>5.6</v>
      </c>
      <c r="M721" s="120" t="s">
        <v>528</v>
      </c>
      <c r="N721" s="120" t="s">
        <v>109</v>
      </c>
      <c r="O721" s="120">
        <v>100</v>
      </c>
      <c r="P721" s="120" t="s">
        <v>172</v>
      </c>
      <c r="Q721" s="120" t="s">
        <v>172</v>
      </c>
      <c r="R721" t="str">
        <f>IFERROR(VLOOKUP(S721,'[1]Effects Code'!$C:$D,2,FALSE), S721)</f>
        <v>Mean corpuscular (cell) hemoglobin concentration</v>
      </c>
      <c r="S721" s="120" t="s">
        <v>2178</v>
      </c>
      <c r="T721" s="120">
        <v>0.5</v>
      </c>
      <c r="U721" s="120" t="s">
        <v>122</v>
      </c>
      <c r="V721" s="120" t="str">
        <f t="shared" si="11"/>
        <v>Cyprinidae, 0.5</v>
      </c>
      <c r="W721" s="120" t="s">
        <v>526</v>
      </c>
      <c r="X721" s="120">
        <v>120888</v>
      </c>
      <c r="Y721" s="123">
        <v>1338596</v>
      </c>
      <c r="Z721" s="120">
        <v>2006</v>
      </c>
      <c r="AA721" s="120" t="s">
        <v>2543</v>
      </c>
      <c r="AB721" s="120" t="s">
        <v>2544</v>
      </c>
      <c r="AC721" s="120" t="s">
        <v>2545</v>
      </c>
      <c r="AD721" s="121">
        <v>5.6</v>
      </c>
      <c r="AE721" s="121"/>
      <c r="AF721" s="120" t="s">
        <v>528</v>
      </c>
      <c r="AI721" s="120">
        <v>201</v>
      </c>
      <c r="AM721" s="120" t="s">
        <v>110</v>
      </c>
      <c r="AN721" s="120" t="s">
        <v>1342</v>
      </c>
      <c r="AO721" s="120" t="s">
        <v>525</v>
      </c>
      <c r="AP721" s="120" t="s">
        <v>119</v>
      </c>
      <c r="AQ721" s="120" t="s">
        <v>526</v>
      </c>
      <c r="AR721" s="120">
        <v>333415</v>
      </c>
      <c r="AT721" s="120">
        <v>12</v>
      </c>
      <c r="AY721" s="120" t="s">
        <v>276</v>
      </c>
      <c r="BE721" s="120" t="s">
        <v>123</v>
      </c>
      <c r="BG721" s="120">
        <v>5.6</v>
      </c>
      <c r="BL721" s="120" t="s">
        <v>528</v>
      </c>
      <c r="BN721" s="121">
        <v>5.6</v>
      </c>
      <c r="CD721" s="121"/>
      <c r="CM721" s="120">
        <v>1</v>
      </c>
      <c r="CN721" s="120" t="s">
        <v>125</v>
      </c>
      <c r="CO721" s="120" t="s">
        <v>2546</v>
      </c>
      <c r="CP721" s="120" t="s">
        <v>2547</v>
      </c>
      <c r="CQ721" s="120" t="s">
        <v>528</v>
      </c>
      <c r="CU721" s="120" t="s">
        <v>126</v>
      </c>
      <c r="CV721" s="120" t="s">
        <v>545</v>
      </c>
      <c r="CW721" s="120" t="s">
        <v>2548</v>
      </c>
    </row>
    <row r="722" spans="1:101" x14ac:dyDescent="0.3">
      <c r="A722" s="120" t="s">
        <v>1332</v>
      </c>
      <c r="B722" s="120" t="s">
        <v>1333</v>
      </c>
      <c r="C722" s="120" t="s">
        <v>2041</v>
      </c>
      <c r="D722" s="120" t="s">
        <v>2042</v>
      </c>
      <c r="E722" s="120" t="s">
        <v>2043</v>
      </c>
      <c r="F722" s="120" t="s">
        <v>2044</v>
      </c>
      <c r="G722" s="120" t="s">
        <v>143</v>
      </c>
      <c r="I722" s="121">
        <v>5.6</v>
      </c>
      <c r="M722" s="120" t="s">
        <v>528</v>
      </c>
      <c r="N722" s="120" t="s">
        <v>109</v>
      </c>
      <c r="O722" s="120">
        <v>100</v>
      </c>
      <c r="P722" s="120" t="s">
        <v>1002</v>
      </c>
      <c r="Q722" s="120" t="s">
        <v>1002</v>
      </c>
      <c r="R722" t="str">
        <f>IFERROR(VLOOKUP(S722,'[1]Effects Code'!$C:$D,2,FALSE), S722)</f>
        <v>Red blood cell</v>
      </c>
      <c r="S722" s="120" t="s">
        <v>1525</v>
      </c>
      <c r="T722" s="120">
        <v>0.5</v>
      </c>
      <c r="U722" s="120" t="s">
        <v>122</v>
      </c>
      <c r="V722" s="120" t="str">
        <f t="shared" si="11"/>
        <v>Cyprinidae, 0.5</v>
      </c>
      <c r="W722" s="120" t="s">
        <v>526</v>
      </c>
      <c r="X722" s="120">
        <v>120888</v>
      </c>
      <c r="Y722" s="123">
        <v>1338537</v>
      </c>
      <c r="Z722" s="120">
        <v>2006</v>
      </c>
      <c r="AA722" s="120" t="s">
        <v>2543</v>
      </c>
      <c r="AB722" s="120" t="s">
        <v>2544</v>
      </c>
      <c r="AC722" s="120" t="s">
        <v>2545</v>
      </c>
      <c r="AD722" s="121">
        <v>5.6</v>
      </c>
      <c r="AE722" s="121"/>
      <c r="AF722" s="120" t="s">
        <v>528</v>
      </c>
      <c r="AI722" s="120">
        <v>201</v>
      </c>
      <c r="AM722" s="120" t="s">
        <v>110</v>
      </c>
      <c r="AN722" s="120" t="s">
        <v>1342</v>
      </c>
      <c r="AO722" s="120" t="s">
        <v>525</v>
      </c>
      <c r="AP722" s="120" t="s">
        <v>119</v>
      </c>
      <c r="AQ722" s="120" t="s">
        <v>526</v>
      </c>
      <c r="AR722" s="120">
        <v>333415</v>
      </c>
      <c r="AT722" s="120">
        <v>12</v>
      </c>
      <c r="AY722" s="120" t="s">
        <v>276</v>
      </c>
      <c r="BE722" s="120" t="s">
        <v>123</v>
      </c>
      <c r="BG722" s="120">
        <v>5.6</v>
      </c>
      <c r="BL722" s="120" t="s">
        <v>528</v>
      </c>
      <c r="BN722" s="121">
        <v>5.6</v>
      </c>
      <c r="CD722" s="121"/>
      <c r="CM722" s="120">
        <v>1</v>
      </c>
      <c r="CN722" s="120" t="s">
        <v>125</v>
      </c>
      <c r="CO722" s="120" t="s">
        <v>2546</v>
      </c>
      <c r="CP722" s="120" t="s">
        <v>2547</v>
      </c>
      <c r="CQ722" s="120" t="s">
        <v>528</v>
      </c>
      <c r="CU722" s="120" t="s">
        <v>126</v>
      </c>
      <c r="CV722" s="120" t="s">
        <v>545</v>
      </c>
      <c r="CW722" s="120" t="s">
        <v>2549</v>
      </c>
    </row>
    <row r="723" spans="1:101" x14ac:dyDescent="0.3">
      <c r="A723" s="120" t="s">
        <v>1332</v>
      </c>
      <c r="B723" s="120" t="s">
        <v>1333</v>
      </c>
      <c r="C723" s="120" t="s">
        <v>2041</v>
      </c>
      <c r="D723" s="120" t="s">
        <v>2042</v>
      </c>
      <c r="E723" s="120" t="s">
        <v>2043</v>
      </c>
      <c r="F723" s="120" t="s">
        <v>2044</v>
      </c>
      <c r="G723" s="120" t="s">
        <v>157</v>
      </c>
      <c r="I723" s="121">
        <v>5.6</v>
      </c>
      <c r="M723" s="120" t="s">
        <v>528</v>
      </c>
      <c r="N723" s="120" t="s">
        <v>109</v>
      </c>
      <c r="O723" s="120">
        <v>100</v>
      </c>
      <c r="P723" s="120" t="s">
        <v>172</v>
      </c>
      <c r="Q723" s="120" t="s">
        <v>172</v>
      </c>
      <c r="R723" t="str">
        <f>IFERROR(VLOOKUP(S723,'[1]Effects Code'!$C:$D,2,FALSE), S723)</f>
        <v>Mean corpuscular hemoglobin</v>
      </c>
      <c r="S723" s="120" t="s">
        <v>2179</v>
      </c>
      <c r="T723" s="120">
        <v>0.5</v>
      </c>
      <c r="U723" s="120" t="s">
        <v>122</v>
      </c>
      <c r="V723" s="120" t="str">
        <f t="shared" si="11"/>
        <v>Cyprinidae, 0.5</v>
      </c>
      <c r="W723" s="120" t="s">
        <v>526</v>
      </c>
      <c r="X723" s="120">
        <v>120888</v>
      </c>
      <c r="Y723" s="123">
        <v>1338594</v>
      </c>
      <c r="Z723" s="120">
        <v>2006</v>
      </c>
      <c r="AA723" s="120" t="s">
        <v>2543</v>
      </c>
      <c r="AB723" s="120" t="s">
        <v>2544</v>
      </c>
      <c r="AC723" s="120" t="s">
        <v>2545</v>
      </c>
      <c r="AD723" s="121">
        <v>5.6</v>
      </c>
      <c r="AE723" s="121"/>
      <c r="AF723" s="120" t="s">
        <v>528</v>
      </c>
      <c r="AI723" s="120">
        <v>201</v>
      </c>
      <c r="AM723" s="120" t="s">
        <v>110</v>
      </c>
      <c r="AN723" s="120" t="s">
        <v>1342</v>
      </c>
      <c r="AO723" s="120" t="s">
        <v>525</v>
      </c>
      <c r="AP723" s="120" t="s">
        <v>119</v>
      </c>
      <c r="AQ723" s="120" t="s">
        <v>526</v>
      </c>
      <c r="AR723" s="120">
        <v>333415</v>
      </c>
      <c r="AT723" s="120">
        <v>12</v>
      </c>
      <c r="AY723" s="120" t="s">
        <v>276</v>
      </c>
      <c r="BE723" s="120" t="s">
        <v>123</v>
      </c>
      <c r="BG723" s="120">
        <v>5.6</v>
      </c>
      <c r="BL723" s="120" t="s">
        <v>528</v>
      </c>
      <c r="BN723" s="121">
        <v>5.6</v>
      </c>
      <c r="CD723" s="121"/>
      <c r="CM723" s="120">
        <v>1</v>
      </c>
      <c r="CN723" s="120" t="s">
        <v>125</v>
      </c>
      <c r="CO723" s="120" t="s">
        <v>2546</v>
      </c>
      <c r="CP723" s="120" t="s">
        <v>2547</v>
      </c>
      <c r="CQ723" s="120" t="s">
        <v>528</v>
      </c>
      <c r="CU723" s="120" t="s">
        <v>126</v>
      </c>
      <c r="CV723" s="120" t="s">
        <v>545</v>
      </c>
      <c r="CW723" s="120" t="s">
        <v>2548</v>
      </c>
    </row>
    <row r="724" spans="1:101" x14ac:dyDescent="0.3">
      <c r="A724" s="120" t="s">
        <v>1332</v>
      </c>
      <c r="B724" s="120" t="s">
        <v>1333</v>
      </c>
      <c r="C724" s="120" t="s">
        <v>2041</v>
      </c>
      <c r="D724" s="120" t="s">
        <v>2042</v>
      </c>
      <c r="E724" s="120" t="s">
        <v>2043</v>
      </c>
      <c r="F724" s="120" t="s">
        <v>2044</v>
      </c>
      <c r="G724" s="120" t="s">
        <v>143</v>
      </c>
      <c r="I724" s="121">
        <v>5.6</v>
      </c>
      <c r="M724" s="120" t="s">
        <v>528</v>
      </c>
      <c r="N724" s="120" t="s">
        <v>109</v>
      </c>
      <c r="O724" s="120">
        <v>100</v>
      </c>
      <c r="P724" s="120" t="s">
        <v>172</v>
      </c>
      <c r="Q724" s="120" t="s">
        <v>173</v>
      </c>
      <c r="R724" t="str">
        <f>IFERROR(VLOOKUP(S724,'[1]Effects Code'!$C:$D,2,FALSE), S724)</f>
        <v>Aspartate aminotransferase</v>
      </c>
      <c r="S724" s="120" t="s">
        <v>2550</v>
      </c>
      <c r="T724" s="120">
        <v>0.5</v>
      </c>
      <c r="U724" s="120" t="s">
        <v>122</v>
      </c>
      <c r="V724" s="120" t="str">
        <f t="shared" si="11"/>
        <v>Cyprinidae, 0.5</v>
      </c>
      <c r="W724" s="120" t="s">
        <v>526</v>
      </c>
      <c r="X724" s="120">
        <v>120888</v>
      </c>
      <c r="Y724" s="123">
        <v>1338538</v>
      </c>
      <c r="Z724" s="120">
        <v>2006</v>
      </c>
      <c r="AA724" s="120" t="s">
        <v>2543</v>
      </c>
      <c r="AB724" s="120" t="s">
        <v>2544</v>
      </c>
      <c r="AC724" s="120" t="s">
        <v>2545</v>
      </c>
      <c r="AD724" s="121">
        <v>5.6</v>
      </c>
      <c r="AE724" s="121"/>
      <c r="AF724" s="120" t="s">
        <v>528</v>
      </c>
      <c r="AI724" s="120">
        <v>201</v>
      </c>
      <c r="AM724" s="120" t="s">
        <v>110</v>
      </c>
      <c r="AN724" s="120" t="s">
        <v>1342</v>
      </c>
      <c r="AO724" s="120" t="s">
        <v>525</v>
      </c>
      <c r="AP724" s="120" t="s">
        <v>119</v>
      </c>
      <c r="AQ724" s="120" t="s">
        <v>526</v>
      </c>
      <c r="AR724" s="120">
        <v>333415</v>
      </c>
      <c r="AT724" s="120">
        <v>12</v>
      </c>
      <c r="AY724" s="120" t="s">
        <v>276</v>
      </c>
      <c r="BE724" s="120" t="s">
        <v>123</v>
      </c>
      <c r="BG724" s="120">
        <v>5.6</v>
      </c>
      <c r="BL724" s="120" t="s">
        <v>528</v>
      </c>
      <c r="BN724" s="121">
        <v>5.6</v>
      </c>
      <c r="CD724" s="121"/>
      <c r="CM724" s="120">
        <v>1</v>
      </c>
      <c r="CN724" s="120" t="s">
        <v>125</v>
      </c>
      <c r="CO724" s="120" t="s">
        <v>2546</v>
      </c>
      <c r="CP724" s="120" t="s">
        <v>2547</v>
      </c>
      <c r="CQ724" s="120" t="s">
        <v>528</v>
      </c>
      <c r="CU724" s="120" t="s">
        <v>126</v>
      </c>
      <c r="CV724" s="120" t="s">
        <v>545</v>
      </c>
      <c r="CW724" s="120" t="s">
        <v>2551</v>
      </c>
    </row>
    <row r="725" spans="1:101" x14ac:dyDescent="0.3">
      <c r="A725" s="120" t="s">
        <v>1332</v>
      </c>
      <c r="B725" s="120" t="s">
        <v>1333</v>
      </c>
      <c r="C725" s="120" t="s">
        <v>2041</v>
      </c>
      <c r="D725" s="120" t="s">
        <v>2042</v>
      </c>
      <c r="E725" s="120" t="s">
        <v>2043</v>
      </c>
      <c r="F725" s="120" t="s">
        <v>2044</v>
      </c>
      <c r="G725" s="120" t="s">
        <v>143</v>
      </c>
      <c r="I725" s="121">
        <v>5.6</v>
      </c>
      <c r="M725" s="120" t="s">
        <v>528</v>
      </c>
      <c r="N725" s="120" t="s">
        <v>109</v>
      </c>
      <c r="O725" s="120">
        <v>100</v>
      </c>
      <c r="P725" s="120" t="s">
        <v>172</v>
      </c>
      <c r="Q725" s="120" t="s">
        <v>172</v>
      </c>
      <c r="R725" t="str">
        <f>IFERROR(VLOOKUP(S725,'[1]Effects Code'!$C:$D,2,FALSE), S725)</f>
        <v>Packed cell volume</v>
      </c>
      <c r="S725" s="120" t="s">
        <v>2552</v>
      </c>
      <c r="T725" s="120">
        <v>0.5</v>
      </c>
      <c r="U725" s="120" t="s">
        <v>122</v>
      </c>
      <c r="V725" s="120" t="str">
        <f t="shared" si="11"/>
        <v>Cyprinidae, 0.5</v>
      </c>
      <c r="W725" s="120" t="s">
        <v>526</v>
      </c>
      <c r="X725" s="120">
        <v>120888</v>
      </c>
      <c r="Y725" s="123">
        <v>1338536</v>
      </c>
      <c r="Z725" s="120">
        <v>2006</v>
      </c>
      <c r="AA725" s="120" t="s">
        <v>2543</v>
      </c>
      <c r="AB725" s="120" t="s">
        <v>2544</v>
      </c>
      <c r="AC725" s="120" t="s">
        <v>2545</v>
      </c>
      <c r="AD725" s="121">
        <v>5.6</v>
      </c>
      <c r="AE725" s="121"/>
      <c r="AF725" s="120" t="s">
        <v>528</v>
      </c>
      <c r="AI725" s="120">
        <v>201</v>
      </c>
      <c r="AM725" s="120" t="s">
        <v>110</v>
      </c>
      <c r="AN725" s="120" t="s">
        <v>1342</v>
      </c>
      <c r="AO725" s="120" t="s">
        <v>525</v>
      </c>
      <c r="AP725" s="120" t="s">
        <v>119</v>
      </c>
      <c r="AQ725" s="120" t="s">
        <v>526</v>
      </c>
      <c r="AR725" s="120">
        <v>333415</v>
      </c>
      <c r="AT725" s="120">
        <v>12</v>
      </c>
      <c r="AY725" s="120" t="s">
        <v>276</v>
      </c>
      <c r="BE725" s="120" t="s">
        <v>123</v>
      </c>
      <c r="BG725" s="120">
        <v>5.6</v>
      </c>
      <c r="BL725" s="120" t="s">
        <v>528</v>
      </c>
      <c r="BN725" s="121">
        <v>5.6</v>
      </c>
      <c r="CD725" s="121"/>
      <c r="CM725" s="120">
        <v>1</v>
      </c>
      <c r="CN725" s="120" t="s">
        <v>125</v>
      </c>
      <c r="CO725" s="120" t="s">
        <v>2546</v>
      </c>
      <c r="CP725" s="120" t="s">
        <v>2547</v>
      </c>
      <c r="CQ725" s="120" t="s">
        <v>528</v>
      </c>
      <c r="CU725" s="120" t="s">
        <v>126</v>
      </c>
      <c r="CV725" s="120" t="s">
        <v>545</v>
      </c>
      <c r="CW725" s="120" t="s">
        <v>2548</v>
      </c>
    </row>
    <row r="726" spans="1:101" x14ac:dyDescent="0.3">
      <c r="A726" s="120" t="s">
        <v>1332</v>
      </c>
      <c r="B726" s="120" t="s">
        <v>1333</v>
      </c>
      <c r="C726" s="120" t="s">
        <v>2041</v>
      </c>
      <c r="D726" s="120" t="s">
        <v>2042</v>
      </c>
      <c r="E726" s="120" t="s">
        <v>2043</v>
      </c>
      <c r="F726" s="120" t="s">
        <v>2044</v>
      </c>
      <c r="G726" s="120" t="s">
        <v>157</v>
      </c>
      <c r="I726" s="121">
        <v>5.6</v>
      </c>
      <c r="M726" s="120" t="s">
        <v>528</v>
      </c>
      <c r="N726" s="120" t="s">
        <v>109</v>
      </c>
      <c r="O726" s="120">
        <v>100</v>
      </c>
      <c r="P726" s="120" t="s">
        <v>172</v>
      </c>
      <c r="Q726" s="120" t="s">
        <v>172</v>
      </c>
      <c r="R726" t="str">
        <f>IFERROR(VLOOKUP(S726,'[1]Effects Code'!$C:$D,2,FALSE), S726)</f>
        <v>Mean corpuscular volume</v>
      </c>
      <c r="S726" s="120" t="s">
        <v>2039</v>
      </c>
      <c r="T726" s="120">
        <v>0.5</v>
      </c>
      <c r="U726" s="120" t="s">
        <v>122</v>
      </c>
      <c r="V726" s="120" t="str">
        <f t="shared" si="11"/>
        <v>Cyprinidae, 0.5</v>
      </c>
      <c r="W726" s="120" t="s">
        <v>526</v>
      </c>
      <c r="X726" s="120">
        <v>120888</v>
      </c>
      <c r="Y726" s="123">
        <v>1338593</v>
      </c>
      <c r="Z726" s="120">
        <v>2006</v>
      </c>
      <c r="AA726" s="120" t="s">
        <v>2543</v>
      </c>
      <c r="AB726" s="120" t="s">
        <v>2544</v>
      </c>
      <c r="AC726" s="120" t="s">
        <v>2545</v>
      </c>
      <c r="AD726" s="121">
        <v>5.6</v>
      </c>
      <c r="AE726" s="121"/>
      <c r="AF726" s="120" t="s">
        <v>528</v>
      </c>
      <c r="AI726" s="120">
        <v>201</v>
      </c>
      <c r="AM726" s="120" t="s">
        <v>110</v>
      </c>
      <c r="AN726" s="120" t="s">
        <v>1342</v>
      </c>
      <c r="AO726" s="120" t="s">
        <v>525</v>
      </c>
      <c r="AP726" s="120" t="s">
        <v>119</v>
      </c>
      <c r="AQ726" s="120" t="s">
        <v>526</v>
      </c>
      <c r="AR726" s="120">
        <v>333415</v>
      </c>
      <c r="AT726" s="120">
        <v>12</v>
      </c>
      <c r="AY726" s="120" t="s">
        <v>276</v>
      </c>
      <c r="BE726" s="120" t="s">
        <v>123</v>
      </c>
      <c r="BG726" s="120">
        <v>5.6</v>
      </c>
      <c r="BL726" s="120" t="s">
        <v>528</v>
      </c>
      <c r="BN726" s="121">
        <v>5.6</v>
      </c>
      <c r="CD726" s="121"/>
      <c r="CM726" s="120">
        <v>1</v>
      </c>
      <c r="CN726" s="120" t="s">
        <v>125</v>
      </c>
      <c r="CO726" s="120" t="s">
        <v>2546</v>
      </c>
      <c r="CP726" s="120" t="s">
        <v>2547</v>
      </c>
      <c r="CQ726" s="120" t="s">
        <v>528</v>
      </c>
      <c r="CU726" s="120" t="s">
        <v>126</v>
      </c>
      <c r="CV726" s="120" t="s">
        <v>545</v>
      </c>
      <c r="CW726" s="120" t="s">
        <v>2548</v>
      </c>
    </row>
    <row r="727" spans="1:101" x14ac:dyDescent="0.3">
      <c r="A727" s="120" t="s">
        <v>1332</v>
      </c>
      <c r="B727" s="120" t="s">
        <v>1333</v>
      </c>
      <c r="C727" s="120" t="s">
        <v>2041</v>
      </c>
      <c r="D727" s="120" t="s">
        <v>2042</v>
      </c>
      <c r="E727" s="120" t="s">
        <v>2043</v>
      </c>
      <c r="F727" s="120" t="s">
        <v>2044</v>
      </c>
      <c r="G727" s="120" t="s">
        <v>143</v>
      </c>
      <c r="I727" s="121">
        <v>5.6</v>
      </c>
      <c r="M727" s="120" t="s">
        <v>528</v>
      </c>
      <c r="N727" s="120" t="s">
        <v>109</v>
      </c>
      <c r="O727" s="120">
        <v>100</v>
      </c>
      <c r="P727" s="120" t="s">
        <v>172</v>
      </c>
      <c r="Q727" s="120" t="s">
        <v>172</v>
      </c>
      <c r="R727" t="str">
        <f>IFERROR(VLOOKUP(S727,'[1]Effects Code'!$C:$D,2,FALSE), S727)</f>
        <v>Hemoglobin</v>
      </c>
      <c r="S727" s="120" t="s">
        <v>1695</v>
      </c>
      <c r="T727" s="120">
        <v>0.5</v>
      </c>
      <c r="U727" s="120" t="s">
        <v>122</v>
      </c>
      <c r="V727" s="120" t="str">
        <f t="shared" si="11"/>
        <v>Cyprinidae, 0.5</v>
      </c>
      <c r="W727" s="120" t="s">
        <v>526</v>
      </c>
      <c r="X727" s="120">
        <v>120888</v>
      </c>
      <c r="Y727" s="123">
        <v>1338592</v>
      </c>
      <c r="Z727" s="120">
        <v>2006</v>
      </c>
      <c r="AA727" s="120" t="s">
        <v>2543</v>
      </c>
      <c r="AB727" s="120" t="s">
        <v>2544</v>
      </c>
      <c r="AC727" s="120" t="s">
        <v>2545</v>
      </c>
      <c r="AD727" s="121">
        <v>5.6</v>
      </c>
      <c r="AE727" s="121"/>
      <c r="AF727" s="120" t="s">
        <v>528</v>
      </c>
      <c r="AI727" s="120">
        <v>201</v>
      </c>
      <c r="AM727" s="120" t="s">
        <v>110</v>
      </c>
      <c r="AN727" s="120" t="s">
        <v>1342</v>
      </c>
      <c r="AO727" s="120" t="s">
        <v>525</v>
      </c>
      <c r="AP727" s="120" t="s">
        <v>119</v>
      </c>
      <c r="AQ727" s="120" t="s">
        <v>526</v>
      </c>
      <c r="AR727" s="120">
        <v>333415</v>
      </c>
      <c r="AT727" s="120">
        <v>12</v>
      </c>
      <c r="AY727" s="120" t="s">
        <v>276</v>
      </c>
      <c r="BE727" s="120" t="s">
        <v>123</v>
      </c>
      <c r="BG727" s="120">
        <v>5.6</v>
      </c>
      <c r="BL727" s="120" t="s">
        <v>528</v>
      </c>
      <c r="BN727" s="121">
        <v>5.6</v>
      </c>
      <c r="CD727" s="121"/>
      <c r="CM727" s="120">
        <v>1</v>
      </c>
      <c r="CN727" s="120" t="s">
        <v>125</v>
      </c>
      <c r="CO727" s="120" t="s">
        <v>2546</v>
      </c>
      <c r="CP727" s="120" t="s">
        <v>2547</v>
      </c>
      <c r="CQ727" s="120" t="s">
        <v>528</v>
      </c>
      <c r="CU727" s="120" t="s">
        <v>126</v>
      </c>
      <c r="CV727" s="120" t="s">
        <v>545</v>
      </c>
      <c r="CW727" s="120" t="s">
        <v>2548</v>
      </c>
    </row>
    <row r="728" spans="1:101" x14ac:dyDescent="0.3">
      <c r="A728" s="120" t="s">
        <v>1332</v>
      </c>
      <c r="B728" s="120" t="s">
        <v>1430</v>
      </c>
      <c r="C728" s="120" t="s">
        <v>1431</v>
      </c>
      <c r="D728" s="120" t="s">
        <v>1432</v>
      </c>
      <c r="E728" s="120" t="s">
        <v>1433</v>
      </c>
      <c r="F728" s="120" t="s">
        <v>1434</v>
      </c>
      <c r="G728" s="120" t="s">
        <v>108</v>
      </c>
      <c r="I728" s="121">
        <v>5.72</v>
      </c>
      <c r="L728" s="120"/>
      <c r="M728" s="120" t="s">
        <v>528</v>
      </c>
      <c r="N728" s="120" t="s">
        <v>109</v>
      </c>
      <c r="O728" s="120">
        <v>100</v>
      </c>
      <c r="P728" s="120" t="s">
        <v>102</v>
      </c>
      <c r="Q728" s="120" t="s">
        <v>102</v>
      </c>
      <c r="R728" t="str">
        <f>IFERROR(VLOOKUP(S728,'[1]Effects Code'!$C:$D,2,FALSE), S728)</f>
        <v>Mortality</v>
      </c>
      <c r="S728" s="120" t="s">
        <v>184</v>
      </c>
      <c r="T728" s="120">
        <v>3</v>
      </c>
      <c r="U728" s="120" t="s">
        <v>122</v>
      </c>
      <c r="V728" s="120" t="str">
        <f t="shared" si="11"/>
        <v>Scophthalmidae, 3</v>
      </c>
      <c r="W728" s="120" t="s">
        <v>615</v>
      </c>
      <c r="X728" s="120">
        <v>159160</v>
      </c>
      <c r="Y728" s="123">
        <v>2075992</v>
      </c>
      <c r="Z728" s="120">
        <v>2012</v>
      </c>
      <c r="AA728" s="120" t="s">
        <v>1435</v>
      </c>
      <c r="AB728" s="120" t="s">
        <v>1436</v>
      </c>
      <c r="AC728" s="120" t="s">
        <v>1437</v>
      </c>
      <c r="AD728" s="121">
        <v>5.72</v>
      </c>
      <c r="AF728" s="120" t="s">
        <v>528</v>
      </c>
      <c r="AI728" s="120">
        <v>1977</v>
      </c>
      <c r="AJ728" s="120">
        <v>72</v>
      </c>
      <c r="AK728" s="120" t="s">
        <v>1438</v>
      </c>
      <c r="AL728" s="120" t="s">
        <v>148</v>
      </c>
      <c r="AM728" s="120" t="s">
        <v>110</v>
      </c>
      <c r="AN728" s="120" t="s">
        <v>1439</v>
      </c>
      <c r="AO728" s="120" t="s">
        <v>525</v>
      </c>
      <c r="AP728" s="120" t="s">
        <v>119</v>
      </c>
      <c r="AQ728" s="120" t="s">
        <v>615</v>
      </c>
      <c r="AR728" s="120">
        <v>333415</v>
      </c>
      <c r="AT728" s="120">
        <v>72</v>
      </c>
      <c r="AY728" s="120" t="s">
        <v>276</v>
      </c>
      <c r="BE728" s="120" t="s">
        <v>123</v>
      </c>
      <c r="BG728" s="120">
        <v>5.72</v>
      </c>
      <c r="BI728" s="120">
        <v>4.09</v>
      </c>
      <c r="BK728" s="120">
        <v>6.39</v>
      </c>
      <c r="BL728" s="120" t="s">
        <v>528</v>
      </c>
      <c r="BN728" s="120">
        <v>5.72</v>
      </c>
      <c r="BP728" s="120">
        <v>4.09</v>
      </c>
      <c r="BR728" s="120">
        <v>6.39</v>
      </c>
      <c r="BT728" s="120">
        <v>4.09</v>
      </c>
      <c r="BV728" s="120">
        <v>6.39</v>
      </c>
      <c r="CM728" s="120">
        <v>1</v>
      </c>
      <c r="CN728" s="120" t="s">
        <v>125</v>
      </c>
      <c r="CU728" s="120" t="s">
        <v>126</v>
      </c>
      <c r="CV728" s="120" t="s">
        <v>1344</v>
      </c>
      <c r="CW728" s="120" t="s">
        <v>1841</v>
      </c>
    </row>
    <row r="729" spans="1:101" x14ac:dyDescent="0.3">
      <c r="A729" s="120" t="s">
        <v>1332</v>
      </c>
      <c r="B729" s="120" t="s">
        <v>2076</v>
      </c>
      <c r="C729" s="120" t="s">
        <v>2077</v>
      </c>
      <c r="D729" s="120" t="s">
        <v>2078</v>
      </c>
      <c r="E729" s="120" t="s">
        <v>2079</v>
      </c>
      <c r="F729" s="120" t="s">
        <v>2080</v>
      </c>
      <c r="G729" s="120" t="s">
        <v>1651</v>
      </c>
      <c r="I729" s="121">
        <v>5.76</v>
      </c>
      <c r="L729" s="120"/>
      <c r="M729" s="120" t="s">
        <v>528</v>
      </c>
      <c r="N729" s="120" t="s">
        <v>109</v>
      </c>
      <c r="O729" s="120">
        <v>100</v>
      </c>
      <c r="P729" s="120" t="s">
        <v>102</v>
      </c>
      <c r="Q729" s="120" t="s">
        <v>102</v>
      </c>
      <c r="R729" t="str">
        <f>IFERROR(VLOOKUP(S729,'[1]Effects Code'!$C:$D,2,FALSE), S729)</f>
        <v>Mortality</v>
      </c>
      <c r="S729" s="120" t="s">
        <v>184</v>
      </c>
      <c r="T729" s="120">
        <v>3</v>
      </c>
      <c r="U729" s="120" t="s">
        <v>122</v>
      </c>
      <c r="V729" s="120" t="str">
        <f t="shared" si="11"/>
        <v>Pangasiidae, 3</v>
      </c>
      <c r="W729" s="120" t="s">
        <v>526</v>
      </c>
      <c r="X729" s="120">
        <v>160541</v>
      </c>
      <c r="Y729" s="123">
        <v>2076095</v>
      </c>
      <c r="Z729" s="120">
        <v>2012</v>
      </c>
      <c r="AA729" s="120" t="s">
        <v>2082</v>
      </c>
      <c r="AB729" s="120" t="s">
        <v>2083</v>
      </c>
      <c r="AC729" s="120" t="s">
        <v>2084</v>
      </c>
      <c r="AD729" s="121">
        <v>5.76</v>
      </c>
      <c r="AF729" s="120" t="s">
        <v>528</v>
      </c>
      <c r="AI729" s="120">
        <v>31626</v>
      </c>
      <c r="AL729" s="120" t="s">
        <v>225</v>
      </c>
      <c r="AM729" s="120" t="s">
        <v>110</v>
      </c>
      <c r="AN729" s="120" t="s">
        <v>2070</v>
      </c>
      <c r="AO729" s="120" t="s">
        <v>525</v>
      </c>
      <c r="AP729" s="120" t="s">
        <v>119</v>
      </c>
      <c r="AQ729" s="120" t="s">
        <v>526</v>
      </c>
      <c r="AR729" s="120">
        <v>333415</v>
      </c>
      <c r="AT729" s="120">
        <v>72</v>
      </c>
      <c r="AY729" s="120" t="s">
        <v>276</v>
      </c>
      <c r="BE729" s="120" t="s">
        <v>158</v>
      </c>
      <c r="BG729" s="120">
        <v>5.76</v>
      </c>
      <c r="BL729" s="120" t="s">
        <v>175</v>
      </c>
      <c r="BN729" s="120">
        <v>5.76</v>
      </c>
      <c r="CM729" s="120">
        <v>1</v>
      </c>
      <c r="CN729" s="120" t="s">
        <v>125</v>
      </c>
      <c r="CU729" s="120" t="s">
        <v>126</v>
      </c>
      <c r="CV729" s="120" t="s">
        <v>545</v>
      </c>
      <c r="CW729" s="120" t="s">
        <v>2085</v>
      </c>
    </row>
    <row r="730" spans="1:101" x14ac:dyDescent="0.3">
      <c r="A730" s="120" t="s">
        <v>1332</v>
      </c>
      <c r="B730" s="120" t="s">
        <v>1333</v>
      </c>
      <c r="C730" s="120" t="s">
        <v>1479</v>
      </c>
      <c r="D730" s="120" t="s">
        <v>1480</v>
      </c>
      <c r="E730" s="120" t="s">
        <v>1481</v>
      </c>
      <c r="F730" s="120" t="s">
        <v>1482</v>
      </c>
      <c r="G730" s="120" t="s">
        <v>958</v>
      </c>
      <c r="I730" s="121">
        <v>5.9640000000000004</v>
      </c>
      <c r="M730" s="120" t="s">
        <v>528</v>
      </c>
      <c r="N730" s="120" t="s">
        <v>109</v>
      </c>
      <c r="O730" s="120">
        <v>99.4</v>
      </c>
      <c r="P730" s="120" t="s">
        <v>102</v>
      </c>
      <c r="Q730" s="120" t="s">
        <v>102</v>
      </c>
      <c r="R730" t="str">
        <f>IFERROR(VLOOKUP(S730,'[1]Effects Code'!$C:$D,2,FALSE), S730)</f>
        <v>Mortality</v>
      </c>
      <c r="S730" s="120" t="s">
        <v>184</v>
      </c>
      <c r="T730" s="120">
        <v>3.7458</v>
      </c>
      <c r="U730" s="120" t="s">
        <v>122</v>
      </c>
      <c r="V730" s="120" t="str">
        <f t="shared" si="11"/>
        <v>Cyprinidae, 3.7458</v>
      </c>
      <c r="W730" s="120" t="s">
        <v>526</v>
      </c>
      <c r="X730" s="120">
        <v>68197</v>
      </c>
      <c r="Y730" s="123">
        <v>1255248</v>
      </c>
      <c r="Z730" s="120">
        <v>2003</v>
      </c>
      <c r="AA730" s="120" t="s">
        <v>2553</v>
      </c>
      <c r="AB730" s="120" t="s">
        <v>2554</v>
      </c>
      <c r="AC730" s="120" t="s">
        <v>2555</v>
      </c>
      <c r="AD730" s="121">
        <v>5.9640000000000004</v>
      </c>
      <c r="AE730" s="121"/>
      <c r="AF730" s="120" t="s">
        <v>528</v>
      </c>
      <c r="AI730" s="120">
        <v>1</v>
      </c>
      <c r="AJ730" s="120">
        <v>7</v>
      </c>
      <c r="AK730" s="120" t="s">
        <v>122</v>
      </c>
      <c r="AL730" s="120" t="s">
        <v>1504</v>
      </c>
      <c r="AM730" s="120" t="s">
        <v>110</v>
      </c>
      <c r="AN730" s="120" t="s">
        <v>1342</v>
      </c>
      <c r="AO730" s="120" t="s">
        <v>525</v>
      </c>
      <c r="AP730" s="120" t="s">
        <v>119</v>
      </c>
      <c r="AQ730" s="120" t="s">
        <v>526</v>
      </c>
      <c r="AR730" s="120">
        <v>333415</v>
      </c>
      <c r="AT730" s="120">
        <v>89.9</v>
      </c>
      <c r="AY730" s="120" t="s">
        <v>276</v>
      </c>
      <c r="BE730" s="120" t="s">
        <v>123</v>
      </c>
      <c r="BG730" s="120">
        <v>6000</v>
      </c>
      <c r="BL730" s="120" t="s">
        <v>544</v>
      </c>
      <c r="BN730" s="120">
        <v>5964</v>
      </c>
      <c r="BT730" s="121"/>
      <c r="BV730" s="121"/>
      <c r="CD730" s="121"/>
      <c r="CM730" s="120">
        <v>4</v>
      </c>
      <c r="CN730" s="120" t="s">
        <v>187</v>
      </c>
      <c r="CU730" s="120" t="s">
        <v>126</v>
      </c>
      <c r="CV730" s="120" t="s">
        <v>1344</v>
      </c>
      <c r="CW730" s="120" t="s">
        <v>2556</v>
      </c>
    </row>
    <row r="731" spans="1:101" x14ac:dyDescent="0.3">
      <c r="A731" s="120" t="s">
        <v>1332</v>
      </c>
      <c r="B731" s="120" t="s">
        <v>1673</v>
      </c>
      <c r="C731" s="120" t="s">
        <v>1674</v>
      </c>
      <c r="D731" s="120" t="s">
        <v>1675</v>
      </c>
      <c r="E731" s="120" t="s">
        <v>1676</v>
      </c>
      <c r="F731" s="120" t="s">
        <v>1677</v>
      </c>
      <c r="G731" s="120" t="s">
        <v>185</v>
      </c>
      <c r="I731" s="121">
        <v>6</v>
      </c>
      <c r="M731" s="120" t="s">
        <v>528</v>
      </c>
      <c r="N731" s="120" t="s">
        <v>109</v>
      </c>
      <c r="O731" s="120">
        <v>100</v>
      </c>
      <c r="P731" s="120" t="s">
        <v>102</v>
      </c>
      <c r="Q731" s="120" t="s">
        <v>102</v>
      </c>
      <c r="R731" t="str">
        <f>IFERROR(VLOOKUP(S731,'[1]Effects Code'!$C:$D,2,FALSE), S731)</f>
        <v>Mortality</v>
      </c>
      <c r="S731" s="120" t="s">
        <v>184</v>
      </c>
      <c r="T731" s="120">
        <v>2</v>
      </c>
      <c r="U731" s="120" t="s">
        <v>122</v>
      </c>
      <c r="V731" s="120" t="str">
        <f t="shared" si="11"/>
        <v>Poeciliidae, 2</v>
      </c>
      <c r="W731" s="120" t="s">
        <v>526</v>
      </c>
      <c r="X731" s="120">
        <v>546</v>
      </c>
      <c r="Y731" s="123">
        <v>1011243</v>
      </c>
      <c r="Z731" s="120">
        <v>1973</v>
      </c>
      <c r="AA731" s="120" t="s">
        <v>2358</v>
      </c>
      <c r="AB731" s="120" t="s">
        <v>2359</v>
      </c>
      <c r="AC731" s="120" t="s">
        <v>2360</v>
      </c>
      <c r="AD731" s="121">
        <v>6</v>
      </c>
      <c r="AE731" s="121"/>
      <c r="AF731" s="120" t="s">
        <v>528</v>
      </c>
      <c r="AH731" s="120" t="s">
        <v>147</v>
      </c>
      <c r="AI731" s="120">
        <v>28</v>
      </c>
      <c r="AJ731" s="120" t="s">
        <v>2361</v>
      </c>
      <c r="AK731" s="120" t="s">
        <v>231</v>
      </c>
      <c r="AM731" s="120" t="s">
        <v>110</v>
      </c>
      <c r="AN731" s="120" t="s">
        <v>1682</v>
      </c>
      <c r="AO731" s="120" t="s">
        <v>525</v>
      </c>
      <c r="AP731" s="120" t="s">
        <v>119</v>
      </c>
      <c r="AQ731" s="120" t="s">
        <v>526</v>
      </c>
      <c r="AR731" s="120">
        <v>333415</v>
      </c>
      <c r="AT731" s="120">
        <v>48</v>
      </c>
      <c r="AY731" s="120" t="s">
        <v>276</v>
      </c>
      <c r="BE731" s="120" t="s">
        <v>123</v>
      </c>
      <c r="BG731" s="120">
        <v>6</v>
      </c>
      <c r="BL731" s="120" t="s">
        <v>124</v>
      </c>
      <c r="BN731" s="121">
        <v>6</v>
      </c>
      <c r="CD731" s="121"/>
      <c r="CN731" s="120" t="s">
        <v>125</v>
      </c>
      <c r="CO731" s="120" t="s">
        <v>2362</v>
      </c>
      <c r="CP731" s="120" t="s">
        <v>2363</v>
      </c>
      <c r="CQ731" s="120" t="s">
        <v>657</v>
      </c>
      <c r="CU731" s="120" t="s">
        <v>126</v>
      </c>
      <c r="CV731" s="120" t="s">
        <v>545</v>
      </c>
      <c r="CW731" s="120" t="s">
        <v>2364</v>
      </c>
    </row>
    <row r="732" spans="1:101" x14ac:dyDescent="0.3">
      <c r="A732" s="120" t="s">
        <v>1332</v>
      </c>
      <c r="B732" s="120" t="s">
        <v>1333</v>
      </c>
      <c r="C732" s="120" t="s">
        <v>1479</v>
      </c>
      <c r="D732" s="120" t="s">
        <v>1480</v>
      </c>
      <c r="E732" s="120" t="s">
        <v>1481</v>
      </c>
      <c r="F732" s="120" t="s">
        <v>1482</v>
      </c>
      <c r="G732" s="120" t="s">
        <v>185</v>
      </c>
      <c r="I732" s="121">
        <v>6</v>
      </c>
      <c r="M732" s="120" t="s">
        <v>528</v>
      </c>
      <c r="N732" s="120" t="s">
        <v>109</v>
      </c>
      <c r="O732" s="120">
        <v>100</v>
      </c>
      <c r="P732" s="120" t="s">
        <v>102</v>
      </c>
      <c r="Q732" s="120" t="s">
        <v>102</v>
      </c>
      <c r="R732" t="str">
        <f>IFERROR(VLOOKUP(S732,'[1]Effects Code'!$C:$D,2,FALSE), S732)</f>
        <v>Mortality</v>
      </c>
      <c r="S732" s="120" t="s">
        <v>184</v>
      </c>
      <c r="T732" s="120">
        <v>4</v>
      </c>
      <c r="U732" s="120" t="s">
        <v>122</v>
      </c>
      <c r="V732" s="120" t="str">
        <f t="shared" si="11"/>
        <v>Cyprinidae, 4</v>
      </c>
      <c r="W732" s="120" t="s">
        <v>526</v>
      </c>
      <c r="X732" s="120">
        <v>65773</v>
      </c>
      <c r="Y732" s="123">
        <v>1255245</v>
      </c>
      <c r="Z732" s="120">
        <v>2002</v>
      </c>
      <c r="AA732" s="120" t="s">
        <v>2557</v>
      </c>
      <c r="AB732" s="120" t="s">
        <v>2558</v>
      </c>
      <c r="AC732" s="120" t="s">
        <v>2559</v>
      </c>
      <c r="AD732" s="121">
        <v>6</v>
      </c>
      <c r="AE732" s="121"/>
      <c r="AF732" s="120" t="s">
        <v>528</v>
      </c>
      <c r="AI732" s="120">
        <v>1</v>
      </c>
      <c r="AJ732" s="120">
        <v>48</v>
      </c>
      <c r="AK732" s="120" t="s">
        <v>276</v>
      </c>
      <c r="AL732" s="120" t="s">
        <v>1504</v>
      </c>
      <c r="AM732" s="120" t="s">
        <v>110</v>
      </c>
      <c r="AN732" s="120" t="s">
        <v>1342</v>
      </c>
      <c r="AO732" s="120" t="s">
        <v>525</v>
      </c>
      <c r="AP732" s="120" t="s">
        <v>119</v>
      </c>
      <c r="AQ732" s="120" t="s">
        <v>526</v>
      </c>
      <c r="AR732" s="120">
        <v>333415</v>
      </c>
      <c r="AT732" s="120">
        <v>96</v>
      </c>
      <c r="AY732" s="120" t="s">
        <v>276</v>
      </c>
      <c r="BE732" s="120" t="s">
        <v>158</v>
      </c>
      <c r="BG732" s="120">
        <v>6000</v>
      </c>
      <c r="BL732" s="120" t="s">
        <v>544</v>
      </c>
      <c r="BN732" s="120">
        <v>6000</v>
      </c>
      <c r="BT732" s="121"/>
      <c r="BV732" s="121"/>
      <c r="CD732" s="121"/>
      <c r="CM732" s="120" t="s">
        <v>2560</v>
      </c>
      <c r="CN732" s="120" t="s">
        <v>176</v>
      </c>
      <c r="CU732" s="120" t="s">
        <v>126</v>
      </c>
      <c r="CV732" s="120" t="s">
        <v>1344</v>
      </c>
      <c r="CW732" s="120" t="s">
        <v>2561</v>
      </c>
    </row>
    <row r="733" spans="1:101" x14ac:dyDescent="0.3">
      <c r="A733" s="120" t="s">
        <v>1332</v>
      </c>
      <c r="B733" s="120" t="s">
        <v>2180</v>
      </c>
      <c r="C733" s="120" t="s">
        <v>2181</v>
      </c>
      <c r="D733" s="120" t="s">
        <v>2182</v>
      </c>
      <c r="E733" s="120" t="s">
        <v>2183</v>
      </c>
      <c r="F733" s="120" t="s">
        <v>2184</v>
      </c>
      <c r="G733" s="120" t="s">
        <v>185</v>
      </c>
      <c r="I733" s="121">
        <v>6.15</v>
      </c>
      <c r="M733" s="120" t="s">
        <v>528</v>
      </c>
      <c r="N733" s="120" t="s">
        <v>109</v>
      </c>
      <c r="O733" s="120">
        <v>100</v>
      </c>
      <c r="P733" s="120" t="s">
        <v>102</v>
      </c>
      <c r="Q733" s="120" t="s">
        <v>102</v>
      </c>
      <c r="R733" t="str">
        <f>IFERROR(VLOOKUP(S733,'[1]Effects Code'!$C:$D,2,FALSE), S733)</f>
        <v>Mortality</v>
      </c>
      <c r="S733" s="120" t="s">
        <v>184</v>
      </c>
      <c r="T733" s="120">
        <v>4</v>
      </c>
      <c r="U733" s="120" t="s">
        <v>122</v>
      </c>
      <c r="V733" s="120" t="str">
        <f t="shared" si="11"/>
        <v>Clariidae, 4</v>
      </c>
      <c r="W733" s="120" t="s">
        <v>526</v>
      </c>
      <c r="X733" s="120">
        <v>121110</v>
      </c>
      <c r="Y733" s="123">
        <v>1338579</v>
      </c>
      <c r="Z733" s="120">
        <v>2008</v>
      </c>
      <c r="AA733" s="120" t="s">
        <v>2455</v>
      </c>
      <c r="AB733" s="120" t="s">
        <v>2456</v>
      </c>
      <c r="AC733" s="120" t="s">
        <v>2457</v>
      </c>
      <c r="AD733" s="121">
        <v>6.15</v>
      </c>
      <c r="AE733" s="121"/>
      <c r="AF733" s="120" t="s">
        <v>528</v>
      </c>
      <c r="AI733" s="120">
        <v>2079</v>
      </c>
      <c r="AL733" s="120" t="s">
        <v>220</v>
      </c>
      <c r="AM733" s="120" t="s">
        <v>110</v>
      </c>
      <c r="AN733" s="120" t="s">
        <v>2070</v>
      </c>
      <c r="AO733" s="120" t="s">
        <v>525</v>
      </c>
      <c r="AP733" s="120" t="s">
        <v>119</v>
      </c>
      <c r="AQ733" s="120" t="s">
        <v>526</v>
      </c>
      <c r="AR733" s="120">
        <v>333415</v>
      </c>
      <c r="AT733" s="120">
        <v>96</v>
      </c>
      <c r="AY733" s="120" t="s">
        <v>276</v>
      </c>
      <c r="BE733" s="120" t="s">
        <v>123</v>
      </c>
      <c r="BG733" s="120">
        <v>6.15</v>
      </c>
      <c r="BI733" s="120">
        <v>3.91</v>
      </c>
      <c r="BK733" s="120">
        <v>9.48</v>
      </c>
      <c r="BL733" s="120" t="s">
        <v>124</v>
      </c>
      <c r="BN733" s="121">
        <v>6.15</v>
      </c>
      <c r="BP733" s="120">
        <v>3.91</v>
      </c>
      <c r="BR733" s="120">
        <v>9.48</v>
      </c>
      <c r="BT733" s="120">
        <v>3.91</v>
      </c>
      <c r="BV733" s="120">
        <v>9.48</v>
      </c>
      <c r="CD733" s="121"/>
      <c r="CM733" s="120">
        <v>6</v>
      </c>
      <c r="CN733" s="120" t="s">
        <v>125</v>
      </c>
      <c r="CU733" s="120" t="s">
        <v>126</v>
      </c>
      <c r="CV733" s="120" t="s">
        <v>1344</v>
      </c>
      <c r="CW733" s="120" t="s">
        <v>2562</v>
      </c>
    </row>
    <row r="734" spans="1:101" x14ac:dyDescent="0.3">
      <c r="A734" s="120" t="s">
        <v>1414</v>
      </c>
      <c r="B734" s="120" t="s">
        <v>2146</v>
      </c>
      <c r="C734" s="120" t="s">
        <v>2499</v>
      </c>
      <c r="D734" s="120" t="s">
        <v>2500</v>
      </c>
      <c r="E734" s="120" t="s">
        <v>2501</v>
      </c>
      <c r="F734" s="120" t="s">
        <v>2502</v>
      </c>
      <c r="G734" s="120" t="s">
        <v>185</v>
      </c>
      <c r="I734" s="121">
        <v>6.2</v>
      </c>
      <c r="M734" s="120" t="s">
        <v>528</v>
      </c>
      <c r="N734" s="120" t="s">
        <v>109</v>
      </c>
      <c r="O734" s="120">
        <v>100</v>
      </c>
      <c r="P734" s="120" t="s">
        <v>102</v>
      </c>
      <c r="Q734" s="120" t="s">
        <v>102</v>
      </c>
      <c r="R734" t="str">
        <f>IFERROR(VLOOKUP(S734,'[1]Effects Code'!$C:$D,2,FALSE), S734)</f>
        <v>Mortality</v>
      </c>
      <c r="S734" s="120" t="s">
        <v>184</v>
      </c>
      <c r="T734" s="120">
        <v>30</v>
      </c>
      <c r="U734" s="120" t="s">
        <v>122</v>
      </c>
      <c r="V734" s="120" t="str">
        <f t="shared" si="11"/>
        <v>Bufonidae, 30</v>
      </c>
      <c r="W734" s="120" t="s">
        <v>526</v>
      </c>
      <c r="X734" s="120">
        <v>112793</v>
      </c>
      <c r="Y734" s="123">
        <v>1338683</v>
      </c>
      <c r="Z734" s="120">
        <v>2008</v>
      </c>
      <c r="AA734" s="120" t="s">
        <v>2503</v>
      </c>
      <c r="AB734" s="120" t="s">
        <v>2504</v>
      </c>
      <c r="AC734" s="120" t="s">
        <v>2505</v>
      </c>
      <c r="AD734" s="121">
        <v>6.2</v>
      </c>
      <c r="AE734" s="121"/>
      <c r="AF734" s="120" t="s">
        <v>528</v>
      </c>
      <c r="AG734" s="120" t="s">
        <v>1351</v>
      </c>
      <c r="AI734" s="120">
        <v>30993</v>
      </c>
      <c r="AJ734" s="120" t="s">
        <v>2509</v>
      </c>
      <c r="AK734" s="120" t="s">
        <v>1424</v>
      </c>
      <c r="AL734" s="120" t="s">
        <v>1504</v>
      </c>
      <c r="AM734" s="120" t="s">
        <v>110</v>
      </c>
      <c r="AN734" s="120" t="s">
        <v>1425</v>
      </c>
      <c r="AO734" s="120" t="s">
        <v>525</v>
      </c>
      <c r="AP734" s="120" t="s">
        <v>119</v>
      </c>
      <c r="AQ734" s="120" t="s">
        <v>526</v>
      </c>
      <c r="AR734" s="120">
        <v>333415</v>
      </c>
      <c r="AT734" s="120">
        <v>30</v>
      </c>
      <c r="AY734" s="120" t="s">
        <v>122</v>
      </c>
      <c r="BE734" s="120" t="s">
        <v>123</v>
      </c>
      <c r="BG734" s="120">
        <v>6.2</v>
      </c>
      <c r="BL734" s="120" t="s">
        <v>528</v>
      </c>
      <c r="BN734" s="121">
        <v>6.2</v>
      </c>
      <c r="CD734" s="121"/>
      <c r="CM734" s="120">
        <v>3</v>
      </c>
      <c r="CN734" s="120" t="s">
        <v>125</v>
      </c>
      <c r="CO734" s="120" t="s">
        <v>2507</v>
      </c>
      <c r="CU734" s="120" t="s">
        <v>126</v>
      </c>
      <c r="CV734" s="120" t="s">
        <v>1344</v>
      </c>
      <c r="CW734" s="120" t="s">
        <v>2563</v>
      </c>
    </row>
    <row r="735" spans="1:101" x14ac:dyDescent="0.3">
      <c r="A735" s="120" t="s">
        <v>1332</v>
      </c>
      <c r="B735" s="120" t="s">
        <v>1333</v>
      </c>
      <c r="C735" s="120" t="s">
        <v>1967</v>
      </c>
      <c r="D735" s="120" t="s">
        <v>1968</v>
      </c>
      <c r="E735" s="120" t="s">
        <v>1969</v>
      </c>
      <c r="F735" s="120" t="s">
        <v>1970</v>
      </c>
      <c r="G735" s="120" t="s">
        <v>185</v>
      </c>
      <c r="I735" s="121">
        <v>6.2675999999999998</v>
      </c>
      <c r="L735" s="120"/>
      <c r="M735" s="120" t="s">
        <v>528</v>
      </c>
      <c r="N735" s="120" t="s">
        <v>109</v>
      </c>
      <c r="O735" s="120">
        <v>60</v>
      </c>
      <c r="P735" s="120" t="s">
        <v>102</v>
      </c>
      <c r="Q735" s="120" t="s">
        <v>102</v>
      </c>
      <c r="R735" t="str">
        <f>IFERROR(VLOOKUP(S735,'[1]Effects Code'!$C:$D,2,FALSE), S735)</f>
        <v>Mortality</v>
      </c>
      <c r="S735" s="120" t="s">
        <v>184</v>
      </c>
      <c r="T735" s="120">
        <v>2</v>
      </c>
      <c r="U735" s="120" t="s">
        <v>122</v>
      </c>
      <c r="V735" s="120" t="str">
        <f t="shared" si="11"/>
        <v>Cyprinidae, 2</v>
      </c>
      <c r="W735" s="120" t="s">
        <v>526</v>
      </c>
      <c r="X735" s="120">
        <v>160916</v>
      </c>
      <c r="Y735" s="123">
        <v>2076894</v>
      </c>
      <c r="Z735" s="120">
        <v>2012</v>
      </c>
      <c r="AA735" s="120" t="s">
        <v>1971</v>
      </c>
      <c r="AB735" s="120" t="s">
        <v>1972</v>
      </c>
      <c r="AC735" s="120" t="s">
        <v>1973</v>
      </c>
      <c r="AD735" s="121">
        <v>6.2675999999999998</v>
      </c>
      <c r="AF735" s="120" t="s">
        <v>528</v>
      </c>
      <c r="AH735" s="120" t="s">
        <v>397</v>
      </c>
      <c r="AI735" s="120">
        <v>32018</v>
      </c>
      <c r="AL735" s="120" t="s">
        <v>1516</v>
      </c>
      <c r="AM735" s="120" t="s">
        <v>110</v>
      </c>
      <c r="AN735" s="120" t="s">
        <v>1342</v>
      </c>
      <c r="AO735" s="120" t="s">
        <v>525</v>
      </c>
      <c r="AP735" s="120" t="s">
        <v>119</v>
      </c>
      <c r="AQ735" s="120" t="s">
        <v>526</v>
      </c>
      <c r="AR735" s="120">
        <v>333415</v>
      </c>
      <c r="AT735" s="120">
        <v>48</v>
      </c>
      <c r="AY735" s="120" t="s">
        <v>276</v>
      </c>
      <c r="BE735" s="120" t="s">
        <v>123</v>
      </c>
      <c r="BG735" s="120">
        <v>10.446</v>
      </c>
      <c r="BL735" s="120" t="s">
        <v>528</v>
      </c>
      <c r="BN735" s="120">
        <v>6.2675999999999998</v>
      </c>
      <c r="CM735" s="120">
        <v>1</v>
      </c>
      <c r="CN735" s="120" t="s">
        <v>125</v>
      </c>
      <c r="CO735" s="120" t="s">
        <v>1974</v>
      </c>
      <c r="CP735" s="120" t="s">
        <v>1975</v>
      </c>
      <c r="CQ735" s="120" t="s">
        <v>568</v>
      </c>
      <c r="CU735" s="120" t="s">
        <v>126</v>
      </c>
      <c r="CV735" s="120" t="s">
        <v>1344</v>
      </c>
      <c r="CW735" s="120" t="s">
        <v>1976</v>
      </c>
    </row>
    <row r="736" spans="1:101" x14ac:dyDescent="0.3">
      <c r="A736" s="120" t="s">
        <v>2564</v>
      </c>
      <c r="B736" s="120" t="s">
        <v>2565</v>
      </c>
      <c r="C736" s="120" t="s">
        <v>2566</v>
      </c>
      <c r="D736" s="120" t="s">
        <v>2567</v>
      </c>
      <c r="E736" s="120" t="s">
        <v>2568</v>
      </c>
      <c r="F736" s="120" t="s">
        <v>2569</v>
      </c>
      <c r="G736" s="120" t="s">
        <v>251</v>
      </c>
      <c r="I736" s="121">
        <v>6.2685000000000004</v>
      </c>
      <c r="J736" s="120" t="s">
        <v>136</v>
      </c>
      <c r="L736" s="121">
        <v>12.4375</v>
      </c>
      <c r="M736" s="120" t="s">
        <v>528</v>
      </c>
      <c r="N736" s="120" t="s">
        <v>109</v>
      </c>
      <c r="O736" s="120">
        <v>99.5</v>
      </c>
      <c r="P736" s="120" t="s">
        <v>102</v>
      </c>
      <c r="Q736" s="120" t="s">
        <v>102</v>
      </c>
      <c r="R736" t="str">
        <f>IFERROR(VLOOKUP(S736,'[1]Effects Code'!$C:$D,2,FALSE), S736)</f>
        <v>Mortality</v>
      </c>
      <c r="S736" s="120" t="s">
        <v>184</v>
      </c>
      <c r="T736" s="120">
        <v>4</v>
      </c>
      <c r="U736" s="120" t="s">
        <v>122</v>
      </c>
      <c r="V736" s="120" t="str">
        <f t="shared" si="11"/>
        <v>Petromyzontidae, 4</v>
      </c>
      <c r="W736" s="120" t="s">
        <v>526</v>
      </c>
      <c r="X736" s="120">
        <v>153571</v>
      </c>
      <c r="Y736" s="123">
        <v>1338450</v>
      </c>
      <c r="Z736" s="120">
        <v>2010</v>
      </c>
      <c r="AA736" s="120" t="s">
        <v>2570</v>
      </c>
      <c r="AB736" s="120" t="s">
        <v>2571</v>
      </c>
      <c r="AC736" s="120" t="s">
        <v>2572</v>
      </c>
      <c r="AD736" s="121">
        <v>6.2685000000000004</v>
      </c>
      <c r="AE736" s="121">
        <v>12.4375</v>
      </c>
      <c r="AF736" s="120" t="s">
        <v>528</v>
      </c>
      <c r="AH736" s="120" t="s">
        <v>397</v>
      </c>
      <c r="AI736" s="120">
        <v>2513</v>
      </c>
      <c r="AL736" s="120" t="s">
        <v>1504</v>
      </c>
      <c r="AM736" s="120" t="s">
        <v>110</v>
      </c>
      <c r="AN736" s="120" t="s">
        <v>2573</v>
      </c>
      <c r="AO736" s="120" t="s">
        <v>525</v>
      </c>
      <c r="AP736" s="120" t="s">
        <v>119</v>
      </c>
      <c r="AQ736" s="120" t="s">
        <v>526</v>
      </c>
      <c r="AR736" s="120">
        <v>333415</v>
      </c>
      <c r="AT736" s="120">
        <v>96</v>
      </c>
      <c r="AY736" s="120" t="s">
        <v>276</v>
      </c>
      <c r="BE736" s="120" t="s">
        <v>123</v>
      </c>
      <c r="BG736" s="120">
        <v>6.3</v>
      </c>
      <c r="BL736" s="120" t="s">
        <v>528</v>
      </c>
      <c r="BN736" s="121">
        <v>6.2685000000000004</v>
      </c>
      <c r="BX736" s="120">
        <v>12.5</v>
      </c>
      <c r="CD736" s="121">
        <v>12.4375</v>
      </c>
      <c r="CM736" s="120">
        <v>5</v>
      </c>
      <c r="CN736" s="120" t="s">
        <v>125</v>
      </c>
      <c r="CO736" s="120" t="s">
        <v>2574</v>
      </c>
      <c r="CP736" s="120" t="s">
        <v>2575</v>
      </c>
      <c r="CQ736" s="120" t="s">
        <v>568</v>
      </c>
      <c r="CU736" s="120" t="s">
        <v>126</v>
      </c>
      <c r="CV736" s="120" t="s">
        <v>1344</v>
      </c>
      <c r="CW736" s="120" t="s">
        <v>2576</v>
      </c>
    </row>
    <row r="737" spans="1:101" x14ac:dyDescent="0.3">
      <c r="A737" s="120" t="s">
        <v>1332</v>
      </c>
      <c r="B737" s="120" t="s">
        <v>2076</v>
      </c>
      <c r="C737" s="120" t="s">
        <v>2077</v>
      </c>
      <c r="D737" s="120" t="s">
        <v>2078</v>
      </c>
      <c r="E737" s="120" t="s">
        <v>2079</v>
      </c>
      <c r="F737" s="120" t="s">
        <v>2080</v>
      </c>
      <c r="G737" s="120" t="s">
        <v>108</v>
      </c>
      <c r="I737" s="121">
        <v>6.35</v>
      </c>
      <c r="L737" s="120"/>
      <c r="M737" s="120" t="s">
        <v>528</v>
      </c>
      <c r="N737" s="120" t="s">
        <v>109</v>
      </c>
      <c r="O737" s="120">
        <v>100</v>
      </c>
      <c r="P737" s="120" t="s">
        <v>102</v>
      </c>
      <c r="Q737" s="120" t="s">
        <v>102</v>
      </c>
      <c r="R737" t="str">
        <f>IFERROR(VLOOKUP(S737,'[1]Effects Code'!$C:$D,2,FALSE), S737)</f>
        <v>Mortality</v>
      </c>
      <c r="S737" s="120" t="s">
        <v>184</v>
      </c>
      <c r="T737" s="120">
        <v>2</v>
      </c>
      <c r="U737" s="120" t="s">
        <v>122</v>
      </c>
      <c r="V737" s="120" t="str">
        <f t="shared" si="11"/>
        <v>Pangasiidae, 2</v>
      </c>
      <c r="W737" s="120" t="s">
        <v>526</v>
      </c>
      <c r="X737" s="120">
        <v>160541</v>
      </c>
      <c r="Y737" s="123">
        <v>2076095</v>
      </c>
      <c r="Z737" s="120">
        <v>2012</v>
      </c>
      <c r="AA737" s="120" t="s">
        <v>2082</v>
      </c>
      <c r="AB737" s="120" t="s">
        <v>2083</v>
      </c>
      <c r="AC737" s="120" t="s">
        <v>2084</v>
      </c>
      <c r="AD737" s="121">
        <v>6.35</v>
      </c>
      <c r="AF737" s="120" t="s">
        <v>528</v>
      </c>
      <c r="AI737" s="120">
        <v>31626</v>
      </c>
      <c r="AL737" s="120" t="s">
        <v>225</v>
      </c>
      <c r="AM737" s="120" t="s">
        <v>110</v>
      </c>
      <c r="AN737" s="120" t="s">
        <v>2070</v>
      </c>
      <c r="AO737" s="120" t="s">
        <v>525</v>
      </c>
      <c r="AP737" s="120" t="s">
        <v>119</v>
      </c>
      <c r="AQ737" s="120" t="s">
        <v>526</v>
      </c>
      <c r="AR737" s="120">
        <v>333415</v>
      </c>
      <c r="AT737" s="120">
        <v>48</v>
      </c>
      <c r="AY737" s="120" t="s">
        <v>276</v>
      </c>
      <c r="BE737" s="120" t="s">
        <v>158</v>
      </c>
      <c r="BG737" s="120">
        <v>6.35</v>
      </c>
      <c r="BL737" s="120" t="s">
        <v>175</v>
      </c>
      <c r="BN737" s="120">
        <v>6.35</v>
      </c>
      <c r="CM737" s="120">
        <v>1</v>
      </c>
      <c r="CN737" s="120" t="s">
        <v>125</v>
      </c>
      <c r="CU737" s="120" t="s">
        <v>126</v>
      </c>
      <c r="CV737" s="120" t="s">
        <v>545</v>
      </c>
      <c r="CW737" s="120" t="s">
        <v>2085</v>
      </c>
    </row>
    <row r="738" spans="1:101" x14ac:dyDescent="0.3">
      <c r="A738" s="120" t="s">
        <v>1332</v>
      </c>
      <c r="B738" s="120" t="s">
        <v>1673</v>
      </c>
      <c r="C738" s="120" t="s">
        <v>2196</v>
      </c>
      <c r="D738" s="120" t="s">
        <v>2255</v>
      </c>
      <c r="E738" s="120" t="s">
        <v>2256</v>
      </c>
      <c r="F738" s="120" t="s">
        <v>2257</v>
      </c>
      <c r="G738" s="120" t="s">
        <v>2081</v>
      </c>
      <c r="I738" s="121">
        <v>6.43</v>
      </c>
      <c r="L738" s="120"/>
      <c r="M738" s="120" t="s">
        <v>528</v>
      </c>
      <c r="N738" s="120" t="s">
        <v>109</v>
      </c>
      <c r="O738" s="120">
        <v>100</v>
      </c>
      <c r="P738" s="120" t="s">
        <v>102</v>
      </c>
      <c r="Q738" s="120" t="s">
        <v>102</v>
      </c>
      <c r="R738" t="str">
        <f>IFERROR(VLOOKUP(S738,'[1]Effects Code'!$C:$D,2,FALSE), S738)</f>
        <v>Mortality</v>
      </c>
      <c r="S738" s="120" t="s">
        <v>184</v>
      </c>
      <c r="T738" s="120">
        <v>4</v>
      </c>
      <c r="U738" s="120" t="s">
        <v>122</v>
      </c>
      <c r="V738" s="120" t="str">
        <f t="shared" si="11"/>
        <v>Poeciliidae, 4</v>
      </c>
      <c r="W738" s="120" t="s">
        <v>526</v>
      </c>
      <c r="X738" s="120">
        <v>160917</v>
      </c>
      <c r="Y738" s="123">
        <v>2076014</v>
      </c>
      <c r="Z738" s="120">
        <v>2012</v>
      </c>
      <c r="AA738" s="120" t="s">
        <v>2258</v>
      </c>
      <c r="AB738" s="120" t="s">
        <v>2259</v>
      </c>
      <c r="AC738" s="120" t="s">
        <v>2260</v>
      </c>
      <c r="AD738" s="121">
        <v>6.43</v>
      </c>
      <c r="AF738" s="120" t="s">
        <v>528</v>
      </c>
      <c r="AI738" s="120">
        <v>287</v>
      </c>
      <c r="AL738" s="120" t="s">
        <v>225</v>
      </c>
      <c r="AM738" s="120" t="s">
        <v>110</v>
      </c>
      <c r="AN738" s="120" t="s">
        <v>1682</v>
      </c>
      <c r="AO738" s="120" t="s">
        <v>525</v>
      </c>
      <c r="AP738" s="120" t="s">
        <v>119</v>
      </c>
      <c r="AQ738" s="120" t="s">
        <v>526</v>
      </c>
      <c r="AR738" s="120">
        <v>333415</v>
      </c>
      <c r="AT738" s="120">
        <v>96</v>
      </c>
      <c r="AY738" s="120" t="s">
        <v>276</v>
      </c>
      <c r="BE738" s="120" t="s">
        <v>158</v>
      </c>
      <c r="BG738" s="120">
        <v>6.43</v>
      </c>
      <c r="BL738" s="120" t="s">
        <v>175</v>
      </c>
      <c r="BN738" s="120">
        <v>6.43</v>
      </c>
      <c r="CM738" s="120">
        <v>1</v>
      </c>
      <c r="CN738" s="120" t="s">
        <v>125</v>
      </c>
      <c r="CO738" s="120">
        <v>7.1</v>
      </c>
      <c r="CP738" s="120">
        <v>125.1</v>
      </c>
      <c r="CQ738" s="120" t="s">
        <v>528</v>
      </c>
      <c r="CU738" s="120" t="s">
        <v>126</v>
      </c>
      <c r="CV738" s="120" t="s">
        <v>1344</v>
      </c>
      <c r="CW738" s="120" t="s">
        <v>2085</v>
      </c>
    </row>
    <row r="739" spans="1:101" x14ac:dyDescent="0.3">
      <c r="A739" s="120" t="s">
        <v>1332</v>
      </c>
      <c r="B739" s="120" t="s">
        <v>2522</v>
      </c>
      <c r="C739" s="120" t="s">
        <v>2523</v>
      </c>
      <c r="D739" s="120" t="s">
        <v>2524</v>
      </c>
      <c r="E739" s="120" t="s">
        <v>2525</v>
      </c>
      <c r="F739" s="120" t="s">
        <v>2526</v>
      </c>
      <c r="G739" s="120" t="s">
        <v>117</v>
      </c>
      <c r="I739" s="121">
        <v>6.44</v>
      </c>
      <c r="M739" s="120" t="s">
        <v>528</v>
      </c>
      <c r="N739" s="120" t="s">
        <v>109</v>
      </c>
      <c r="O739" s="120">
        <v>90.2</v>
      </c>
      <c r="P739" s="120" t="s">
        <v>102</v>
      </c>
      <c r="Q739" s="120" t="s">
        <v>102</v>
      </c>
      <c r="R739" t="str">
        <f>IFERROR(VLOOKUP(S739,'[1]Effects Code'!$C:$D,2,FALSE), S739)</f>
        <v>Mortality</v>
      </c>
      <c r="S739" s="120" t="s">
        <v>184</v>
      </c>
      <c r="T739" s="120">
        <v>4</v>
      </c>
      <c r="U739" s="120" t="s">
        <v>122</v>
      </c>
      <c r="V739" s="120" t="str">
        <f t="shared" si="11"/>
        <v>Melanotaeniidae, 4</v>
      </c>
      <c r="W739" s="120" t="s">
        <v>526</v>
      </c>
      <c r="X739" s="120">
        <v>85626</v>
      </c>
      <c r="Y739" s="123">
        <v>1255439</v>
      </c>
      <c r="Z739" s="120">
        <v>1998</v>
      </c>
      <c r="AA739" s="120" t="s">
        <v>2528</v>
      </c>
      <c r="AB739" s="120" t="s">
        <v>2529</v>
      </c>
      <c r="AC739" s="120" t="s">
        <v>2530</v>
      </c>
      <c r="AD739" s="121">
        <v>6.44</v>
      </c>
      <c r="AE739" s="121"/>
      <c r="AF739" s="120" t="s">
        <v>528</v>
      </c>
      <c r="AI739" s="120">
        <v>5676</v>
      </c>
      <c r="AJ739" s="120">
        <v>1.5</v>
      </c>
      <c r="AK739" s="120" t="s">
        <v>512</v>
      </c>
      <c r="AL739" s="120" t="s">
        <v>220</v>
      </c>
      <c r="AM739" s="120" t="s">
        <v>110</v>
      </c>
      <c r="AN739" s="120" t="s">
        <v>1655</v>
      </c>
      <c r="AO739" s="120" t="s">
        <v>525</v>
      </c>
      <c r="AP739" s="120" t="s">
        <v>119</v>
      </c>
      <c r="AQ739" s="120" t="s">
        <v>526</v>
      </c>
      <c r="AR739" s="120">
        <v>333415</v>
      </c>
      <c r="AT739" s="120">
        <v>96</v>
      </c>
      <c r="AY739" s="120" t="s">
        <v>276</v>
      </c>
      <c r="BE739" s="120" t="s">
        <v>158</v>
      </c>
      <c r="BG739" s="120">
        <v>6.44</v>
      </c>
      <c r="BL739" s="120" t="s">
        <v>528</v>
      </c>
      <c r="BN739" s="120">
        <v>6.44</v>
      </c>
      <c r="BT739" s="121"/>
      <c r="BV739" s="121"/>
      <c r="CD739" s="121"/>
      <c r="CM739" s="120">
        <v>5</v>
      </c>
      <c r="CN739" s="120" t="s">
        <v>125</v>
      </c>
      <c r="CO739" s="120" t="s">
        <v>2577</v>
      </c>
      <c r="CU739" s="120" t="s">
        <v>126</v>
      </c>
      <c r="CV739" s="120" t="s">
        <v>545</v>
      </c>
      <c r="CW739" s="120" t="s">
        <v>2578</v>
      </c>
    </row>
    <row r="740" spans="1:101" x14ac:dyDescent="0.3">
      <c r="A740" s="120" t="s">
        <v>1332</v>
      </c>
      <c r="B740" s="120" t="s">
        <v>2522</v>
      </c>
      <c r="C740" s="120" t="s">
        <v>2523</v>
      </c>
      <c r="D740" s="120" t="s">
        <v>2524</v>
      </c>
      <c r="E740" s="120" t="s">
        <v>2525</v>
      </c>
      <c r="F740" s="120" t="s">
        <v>2526</v>
      </c>
      <c r="G740" s="120" t="s">
        <v>185</v>
      </c>
      <c r="I740" s="121">
        <v>6.44</v>
      </c>
      <c r="M740" s="120" t="s">
        <v>528</v>
      </c>
      <c r="N740" s="120" t="s">
        <v>109</v>
      </c>
      <c r="O740" s="120">
        <v>90.2</v>
      </c>
      <c r="P740" s="120" t="s">
        <v>102</v>
      </c>
      <c r="Q740" s="120" t="s">
        <v>102</v>
      </c>
      <c r="R740" t="str">
        <f>IFERROR(VLOOKUP(S740,'[1]Effects Code'!$C:$D,2,FALSE), S740)</f>
        <v>Mortality</v>
      </c>
      <c r="S740" s="120" t="s">
        <v>184</v>
      </c>
      <c r="T740" s="120">
        <v>4</v>
      </c>
      <c r="U740" s="120" t="s">
        <v>122</v>
      </c>
      <c r="V740" s="120" t="str">
        <f t="shared" si="11"/>
        <v>Melanotaeniidae, 4</v>
      </c>
      <c r="W740" s="120" t="s">
        <v>526</v>
      </c>
      <c r="X740" s="120">
        <v>85626</v>
      </c>
      <c r="Y740" s="123">
        <v>1255438</v>
      </c>
      <c r="Z740" s="120">
        <v>1998</v>
      </c>
      <c r="AA740" s="120" t="s">
        <v>2528</v>
      </c>
      <c r="AB740" s="120" t="s">
        <v>2529</v>
      </c>
      <c r="AC740" s="120" t="s">
        <v>2530</v>
      </c>
      <c r="AD740" s="121">
        <v>6.44</v>
      </c>
      <c r="AE740" s="121"/>
      <c r="AF740" s="120" t="s">
        <v>528</v>
      </c>
      <c r="AI740" s="120">
        <v>5676</v>
      </c>
      <c r="AJ740" s="120">
        <v>1.5</v>
      </c>
      <c r="AK740" s="120" t="s">
        <v>512</v>
      </c>
      <c r="AL740" s="120" t="s">
        <v>220</v>
      </c>
      <c r="AM740" s="120" t="s">
        <v>110</v>
      </c>
      <c r="AN740" s="120" t="s">
        <v>1655</v>
      </c>
      <c r="AO740" s="120" t="s">
        <v>525</v>
      </c>
      <c r="AP740" s="120" t="s">
        <v>119</v>
      </c>
      <c r="AQ740" s="120" t="s">
        <v>526</v>
      </c>
      <c r="AR740" s="120">
        <v>333415</v>
      </c>
      <c r="AT740" s="120">
        <v>96</v>
      </c>
      <c r="AY740" s="120" t="s">
        <v>276</v>
      </c>
      <c r="BE740" s="120" t="s">
        <v>158</v>
      </c>
      <c r="BG740" s="120">
        <v>6.44</v>
      </c>
      <c r="BL740" s="120" t="s">
        <v>528</v>
      </c>
      <c r="BN740" s="120">
        <v>6.44</v>
      </c>
      <c r="BT740" s="121"/>
      <c r="BV740" s="121"/>
      <c r="CD740" s="121"/>
      <c r="CM740" s="120">
        <v>5</v>
      </c>
      <c r="CN740" s="120" t="s">
        <v>125</v>
      </c>
      <c r="CO740" s="120" t="s">
        <v>2577</v>
      </c>
      <c r="CU740" s="120" t="s">
        <v>126</v>
      </c>
      <c r="CV740" s="120" t="s">
        <v>545</v>
      </c>
      <c r="CW740" s="120" t="s">
        <v>2579</v>
      </c>
    </row>
    <row r="741" spans="1:101" x14ac:dyDescent="0.3">
      <c r="A741" s="120" t="s">
        <v>1332</v>
      </c>
      <c r="B741" s="120" t="s">
        <v>2076</v>
      </c>
      <c r="C741" s="120" t="s">
        <v>2077</v>
      </c>
      <c r="D741" s="120" t="s">
        <v>2078</v>
      </c>
      <c r="E741" s="120" t="s">
        <v>2079</v>
      </c>
      <c r="F741" s="120" t="s">
        <v>2080</v>
      </c>
      <c r="G741" s="120" t="s">
        <v>2467</v>
      </c>
      <c r="I741" s="121">
        <v>6.5</v>
      </c>
      <c r="L741" s="120"/>
      <c r="M741" s="120" t="s">
        <v>528</v>
      </c>
      <c r="N741" s="120" t="s">
        <v>109</v>
      </c>
      <c r="O741" s="120">
        <v>100</v>
      </c>
      <c r="P741" s="120" t="s">
        <v>102</v>
      </c>
      <c r="Q741" s="120" t="s">
        <v>102</v>
      </c>
      <c r="R741" t="str">
        <f>IFERROR(VLOOKUP(S741,'[1]Effects Code'!$C:$D,2,FALSE), S741)</f>
        <v>Mortality</v>
      </c>
      <c r="S741" s="120" t="s">
        <v>184</v>
      </c>
      <c r="T741" s="120">
        <v>3</v>
      </c>
      <c r="U741" s="120" t="s">
        <v>122</v>
      </c>
      <c r="V741" s="120" t="str">
        <f t="shared" si="11"/>
        <v>Pangasiidae, 3</v>
      </c>
      <c r="W741" s="120" t="s">
        <v>526</v>
      </c>
      <c r="X741" s="120">
        <v>160541</v>
      </c>
      <c r="Y741" s="123">
        <v>2076095</v>
      </c>
      <c r="Z741" s="120">
        <v>2012</v>
      </c>
      <c r="AA741" s="120" t="s">
        <v>2082</v>
      </c>
      <c r="AB741" s="120" t="s">
        <v>2083</v>
      </c>
      <c r="AC741" s="120" t="s">
        <v>2084</v>
      </c>
      <c r="AD741" s="121">
        <v>6.5</v>
      </c>
      <c r="AF741" s="120" t="s">
        <v>528</v>
      </c>
      <c r="AI741" s="120">
        <v>31626</v>
      </c>
      <c r="AL741" s="120" t="s">
        <v>225</v>
      </c>
      <c r="AM741" s="120" t="s">
        <v>110</v>
      </c>
      <c r="AN741" s="120" t="s">
        <v>2070</v>
      </c>
      <c r="AO741" s="120" t="s">
        <v>525</v>
      </c>
      <c r="AP741" s="120" t="s">
        <v>119</v>
      </c>
      <c r="AQ741" s="120" t="s">
        <v>526</v>
      </c>
      <c r="AR741" s="120">
        <v>333415</v>
      </c>
      <c r="AT741" s="120">
        <v>72</v>
      </c>
      <c r="AY741" s="120" t="s">
        <v>276</v>
      </c>
      <c r="BE741" s="120" t="s">
        <v>158</v>
      </c>
      <c r="BG741" s="120">
        <v>6.5</v>
      </c>
      <c r="BL741" s="120" t="s">
        <v>175</v>
      </c>
      <c r="BN741" s="120">
        <v>6.5</v>
      </c>
      <c r="CM741" s="120">
        <v>1</v>
      </c>
      <c r="CN741" s="120" t="s">
        <v>125</v>
      </c>
      <c r="CU741" s="120" t="s">
        <v>126</v>
      </c>
      <c r="CV741" s="120" t="s">
        <v>545</v>
      </c>
      <c r="CW741" s="120" t="s">
        <v>2085</v>
      </c>
    </row>
    <row r="742" spans="1:101" x14ac:dyDescent="0.3">
      <c r="A742" s="120" t="s">
        <v>1332</v>
      </c>
      <c r="B742" s="120" t="s">
        <v>2580</v>
      </c>
      <c r="C742" s="120" t="s">
        <v>2581</v>
      </c>
      <c r="D742" s="120" t="s">
        <v>2582</v>
      </c>
      <c r="E742" s="120" t="s">
        <v>2583</v>
      </c>
      <c r="F742" s="120" t="s">
        <v>2584</v>
      </c>
      <c r="G742" s="120" t="s">
        <v>185</v>
      </c>
      <c r="I742" s="121">
        <v>6.55</v>
      </c>
      <c r="M742" s="120" t="s">
        <v>528</v>
      </c>
      <c r="N742" s="120" t="s">
        <v>109</v>
      </c>
      <c r="O742" s="120">
        <v>100</v>
      </c>
      <c r="P742" s="120" t="s">
        <v>102</v>
      </c>
      <c r="Q742" s="120" t="s">
        <v>102</v>
      </c>
      <c r="R742" t="str">
        <f>IFERROR(VLOOKUP(S742,'[1]Effects Code'!$C:$D,2,FALSE), S742)</f>
        <v>Mortality</v>
      </c>
      <c r="S742" s="120" t="s">
        <v>184</v>
      </c>
      <c r="T742" s="120">
        <v>4</v>
      </c>
      <c r="U742" s="120" t="s">
        <v>122</v>
      </c>
      <c r="V742" s="120" t="str">
        <f t="shared" si="11"/>
        <v>Anabantidae, 4</v>
      </c>
      <c r="W742" s="120" t="s">
        <v>526</v>
      </c>
      <c r="X742" s="120">
        <v>85632</v>
      </c>
      <c r="Y742" s="123">
        <v>1255447</v>
      </c>
      <c r="Z742" s="120">
        <v>2002</v>
      </c>
      <c r="AA742" s="120" t="s">
        <v>2346</v>
      </c>
      <c r="AB742" s="120" t="s">
        <v>2347</v>
      </c>
      <c r="AC742" s="120" t="s">
        <v>2348</v>
      </c>
      <c r="AD742" s="121">
        <v>6.55</v>
      </c>
      <c r="AE742" s="121"/>
      <c r="AF742" s="120" t="s">
        <v>528</v>
      </c>
      <c r="AI742" s="120">
        <v>351</v>
      </c>
      <c r="AM742" s="120" t="s">
        <v>110</v>
      </c>
      <c r="AN742" s="120" t="s">
        <v>1491</v>
      </c>
      <c r="AO742" s="120" t="s">
        <v>525</v>
      </c>
      <c r="AP742" s="120" t="s">
        <v>119</v>
      </c>
      <c r="AQ742" s="120" t="s">
        <v>526</v>
      </c>
      <c r="AR742" s="120">
        <v>333415</v>
      </c>
      <c r="AT742" s="120">
        <v>96</v>
      </c>
      <c r="AY742" s="120" t="s">
        <v>276</v>
      </c>
      <c r="BE742" s="120" t="s">
        <v>123</v>
      </c>
      <c r="BG742" s="120">
        <v>6.55</v>
      </c>
      <c r="BL742" s="120" t="s">
        <v>124</v>
      </c>
      <c r="BN742" s="120">
        <v>6.55</v>
      </c>
      <c r="BT742" s="121"/>
      <c r="BV742" s="121"/>
      <c r="CD742" s="121"/>
      <c r="CM742" s="120">
        <v>6</v>
      </c>
      <c r="CN742" s="120" t="s">
        <v>125</v>
      </c>
      <c r="CU742" s="120" t="s">
        <v>126</v>
      </c>
      <c r="CV742" s="120" t="s">
        <v>187</v>
      </c>
      <c r="CW742" s="120" t="s">
        <v>2585</v>
      </c>
    </row>
    <row r="743" spans="1:101" x14ac:dyDescent="0.3">
      <c r="A743" s="120" t="s">
        <v>1332</v>
      </c>
      <c r="B743" s="120" t="s">
        <v>1333</v>
      </c>
      <c r="C743" s="120" t="s">
        <v>1479</v>
      </c>
      <c r="D743" s="120" t="s">
        <v>1480</v>
      </c>
      <c r="E743" s="120" t="s">
        <v>1481</v>
      </c>
      <c r="F743" s="120" t="s">
        <v>1482</v>
      </c>
      <c r="G743" s="120" t="s">
        <v>185</v>
      </c>
      <c r="I743" s="121">
        <v>6.5603999999999996</v>
      </c>
      <c r="M743" s="120" t="s">
        <v>528</v>
      </c>
      <c r="N743" s="120" t="s">
        <v>109</v>
      </c>
      <c r="O743" s="120">
        <v>99.4</v>
      </c>
      <c r="P743" s="120" t="s">
        <v>102</v>
      </c>
      <c r="Q743" s="120" t="s">
        <v>102</v>
      </c>
      <c r="R743" t="str">
        <f>IFERROR(VLOOKUP(S743,'[1]Effects Code'!$C:$D,2,FALSE), S743)</f>
        <v>Mortality</v>
      </c>
      <c r="S743" s="120" t="s">
        <v>184</v>
      </c>
      <c r="T743" s="120">
        <v>4</v>
      </c>
      <c r="U743" s="120" t="s">
        <v>122</v>
      </c>
      <c r="V743" s="120" t="str">
        <f t="shared" si="11"/>
        <v>Cyprinidae, 4</v>
      </c>
      <c r="W743" s="120" t="s">
        <v>526</v>
      </c>
      <c r="X743" s="120">
        <v>68197</v>
      </c>
      <c r="Y743" s="123">
        <v>1255247</v>
      </c>
      <c r="Z743" s="120">
        <v>2003</v>
      </c>
      <c r="AA743" s="120" t="s">
        <v>2553</v>
      </c>
      <c r="AB743" s="120" t="s">
        <v>2554</v>
      </c>
      <c r="AC743" s="120" t="s">
        <v>2555</v>
      </c>
      <c r="AD743" s="121">
        <v>6.5603999999999996</v>
      </c>
      <c r="AE743" s="121"/>
      <c r="AF743" s="120" t="s">
        <v>528</v>
      </c>
      <c r="AI743" s="120">
        <v>1</v>
      </c>
      <c r="AJ743" s="120">
        <v>7</v>
      </c>
      <c r="AK743" s="120" t="s">
        <v>122</v>
      </c>
      <c r="AL743" s="120" t="s">
        <v>1504</v>
      </c>
      <c r="AM743" s="120" t="s">
        <v>110</v>
      </c>
      <c r="AN743" s="120" t="s">
        <v>1342</v>
      </c>
      <c r="AO743" s="120" t="s">
        <v>525</v>
      </c>
      <c r="AP743" s="120" t="s">
        <v>119</v>
      </c>
      <c r="AQ743" s="120" t="s">
        <v>526</v>
      </c>
      <c r="AR743" s="120">
        <v>333415</v>
      </c>
      <c r="AT743" s="120">
        <v>96</v>
      </c>
      <c r="AY743" s="120" t="s">
        <v>276</v>
      </c>
      <c r="BE743" s="120" t="s">
        <v>123</v>
      </c>
      <c r="BG743" s="120">
        <v>6600</v>
      </c>
      <c r="BL743" s="120" t="s">
        <v>544</v>
      </c>
      <c r="BN743" s="120">
        <v>6560.4</v>
      </c>
      <c r="BT743" s="121"/>
      <c r="BV743" s="121"/>
      <c r="CD743" s="121"/>
      <c r="CM743" s="120">
        <v>5</v>
      </c>
      <c r="CN743" s="120" t="s">
        <v>187</v>
      </c>
      <c r="CU743" s="120" t="s">
        <v>126</v>
      </c>
      <c r="CV743" s="120" t="s">
        <v>1344</v>
      </c>
      <c r="CW743" s="120" t="s">
        <v>2586</v>
      </c>
    </row>
    <row r="744" spans="1:101" x14ac:dyDescent="0.3">
      <c r="A744" s="120" t="s">
        <v>1332</v>
      </c>
      <c r="B744" s="120" t="s">
        <v>1333</v>
      </c>
      <c r="C744" s="120" t="s">
        <v>1479</v>
      </c>
      <c r="D744" s="120" t="s">
        <v>1480</v>
      </c>
      <c r="E744" s="120" t="s">
        <v>1481</v>
      </c>
      <c r="F744" s="120" t="s">
        <v>1482</v>
      </c>
      <c r="G744" s="120" t="s">
        <v>185</v>
      </c>
      <c r="I744" s="121">
        <v>6.6</v>
      </c>
      <c r="M744" s="120" t="s">
        <v>528</v>
      </c>
      <c r="N744" s="120" t="s">
        <v>109</v>
      </c>
      <c r="O744" s="120">
        <v>92.5</v>
      </c>
      <c r="P744" s="120" t="s">
        <v>102</v>
      </c>
      <c r="Q744" s="120" t="s">
        <v>102</v>
      </c>
      <c r="R744" t="str">
        <f>IFERROR(VLOOKUP(S744,'[1]Effects Code'!$C:$D,2,FALSE), S744)</f>
        <v>Mortality</v>
      </c>
      <c r="S744" s="120" t="s">
        <v>184</v>
      </c>
      <c r="T744" s="120">
        <v>4</v>
      </c>
      <c r="U744" s="120" t="s">
        <v>122</v>
      </c>
      <c r="V744" s="120" t="str">
        <f t="shared" si="11"/>
        <v>Cyprinidae, 4</v>
      </c>
      <c r="W744" s="120" t="s">
        <v>526</v>
      </c>
      <c r="X744" s="120">
        <v>664</v>
      </c>
      <c r="Y744" s="123">
        <v>1018803</v>
      </c>
      <c r="Z744" s="120">
        <v>1977</v>
      </c>
      <c r="AA744" s="120" t="s">
        <v>1399</v>
      </c>
      <c r="AB744" s="120" t="s">
        <v>1400</v>
      </c>
      <c r="AC744" s="120" t="s">
        <v>1990</v>
      </c>
      <c r="AD744" s="121">
        <v>6.6</v>
      </c>
      <c r="AE744" s="121"/>
      <c r="AF744" s="120" t="s">
        <v>528</v>
      </c>
      <c r="AG744" s="120" t="s">
        <v>314</v>
      </c>
      <c r="AH744" s="120" t="s">
        <v>397</v>
      </c>
      <c r="AI744" s="120">
        <v>1</v>
      </c>
      <c r="AJ744" s="120">
        <v>20</v>
      </c>
      <c r="AK744" s="120" t="s">
        <v>121</v>
      </c>
      <c r="AM744" s="120" t="s">
        <v>110</v>
      </c>
      <c r="AN744" s="120" t="s">
        <v>1342</v>
      </c>
      <c r="AO744" s="120" t="s">
        <v>525</v>
      </c>
      <c r="AP744" s="120" t="s">
        <v>119</v>
      </c>
      <c r="AQ744" s="120" t="s">
        <v>526</v>
      </c>
      <c r="AR744" s="120">
        <v>333415</v>
      </c>
      <c r="AT744" s="120">
        <v>96</v>
      </c>
      <c r="AY744" s="120" t="s">
        <v>276</v>
      </c>
      <c r="BE744" s="120" t="s">
        <v>158</v>
      </c>
      <c r="BG744" s="120">
        <v>6600</v>
      </c>
      <c r="BI744" s="120">
        <v>5100</v>
      </c>
      <c r="BK744" s="120">
        <v>8600</v>
      </c>
      <c r="BL744" s="120" t="s">
        <v>544</v>
      </c>
      <c r="BN744" s="120">
        <v>6600</v>
      </c>
      <c r="BP744" s="120">
        <v>5100</v>
      </c>
      <c r="BR744" s="120">
        <v>8600</v>
      </c>
      <c r="BT744" s="121">
        <v>5.0999999999999996</v>
      </c>
      <c r="BV744" s="121">
        <v>8.6</v>
      </c>
      <c r="CD744" s="121"/>
      <c r="CN744" s="120" t="s">
        <v>176</v>
      </c>
      <c r="CU744" s="120" t="s">
        <v>126</v>
      </c>
      <c r="CV744" s="120" t="s">
        <v>123</v>
      </c>
      <c r="CW744" s="120" t="s">
        <v>2587</v>
      </c>
    </row>
    <row r="745" spans="1:101" x14ac:dyDescent="0.3">
      <c r="A745" s="120" t="s">
        <v>1332</v>
      </c>
      <c r="B745" s="120" t="s">
        <v>2180</v>
      </c>
      <c r="C745" s="120" t="s">
        <v>2181</v>
      </c>
      <c r="D745" s="120" t="s">
        <v>2182</v>
      </c>
      <c r="E745" s="120" t="s">
        <v>2183</v>
      </c>
      <c r="F745" s="120" t="s">
        <v>2184</v>
      </c>
      <c r="G745" s="120" t="s">
        <v>185</v>
      </c>
      <c r="I745" s="121">
        <v>6.6</v>
      </c>
      <c r="M745" s="120" t="s">
        <v>528</v>
      </c>
      <c r="N745" s="120" t="s">
        <v>109</v>
      </c>
      <c r="O745" s="120">
        <v>100</v>
      </c>
      <c r="P745" s="120" t="s">
        <v>102</v>
      </c>
      <c r="Q745" s="120" t="s">
        <v>102</v>
      </c>
      <c r="R745" t="str">
        <f>IFERROR(VLOOKUP(S745,'[1]Effects Code'!$C:$D,2,FALSE), S745)</f>
        <v>Mortality</v>
      </c>
      <c r="S745" s="120" t="s">
        <v>184</v>
      </c>
      <c r="T745" s="120">
        <v>4</v>
      </c>
      <c r="U745" s="120" t="s">
        <v>122</v>
      </c>
      <c r="V745" s="120" t="str">
        <f t="shared" si="11"/>
        <v>Clariidae, 4</v>
      </c>
      <c r="W745" s="120" t="s">
        <v>526</v>
      </c>
      <c r="X745" s="120">
        <v>121110</v>
      </c>
      <c r="Y745" s="123">
        <v>1338577</v>
      </c>
      <c r="Z745" s="120">
        <v>2008</v>
      </c>
      <c r="AA745" s="120" t="s">
        <v>2455</v>
      </c>
      <c r="AB745" s="120" t="s">
        <v>2456</v>
      </c>
      <c r="AC745" s="120" t="s">
        <v>2457</v>
      </c>
      <c r="AD745" s="121">
        <v>6.6</v>
      </c>
      <c r="AE745" s="121"/>
      <c r="AF745" s="120" t="s">
        <v>528</v>
      </c>
      <c r="AI745" s="120">
        <v>2079</v>
      </c>
      <c r="AL745" s="120" t="s">
        <v>220</v>
      </c>
      <c r="AM745" s="120" t="s">
        <v>110</v>
      </c>
      <c r="AN745" s="120" t="s">
        <v>2070</v>
      </c>
      <c r="AO745" s="120" t="s">
        <v>525</v>
      </c>
      <c r="AP745" s="120" t="s">
        <v>119</v>
      </c>
      <c r="AQ745" s="120" t="s">
        <v>526</v>
      </c>
      <c r="AR745" s="120">
        <v>333415</v>
      </c>
      <c r="AT745" s="120">
        <v>96</v>
      </c>
      <c r="AY745" s="120" t="s">
        <v>276</v>
      </c>
      <c r="BE745" s="120" t="s">
        <v>123</v>
      </c>
      <c r="BG745" s="120">
        <v>6.6</v>
      </c>
      <c r="BL745" s="120" t="s">
        <v>124</v>
      </c>
      <c r="BN745" s="121">
        <v>6.6</v>
      </c>
      <c r="CD745" s="121"/>
      <c r="CM745" s="120">
        <v>6</v>
      </c>
      <c r="CN745" s="120" t="s">
        <v>125</v>
      </c>
      <c r="CU745" s="120" t="s">
        <v>126</v>
      </c>
      <c r="CV745" s="120" t="s">
        <v>1344</v>
      </c>
      <c r="CW745" s="120" t="s">
        <v>2458</v>
      </c>
    </row>
    <row r="746" spans="1:101" x14ac:dyDescent="0.3">
      <c r="A746" s="120" t="s">
        <v>2564</v>
      </c>
      <c r="B746" s="120" t="s">
        <v>2565</v>
      </c>
      <c r="C746" s="120" t="s">
        <v>2566</v>
      </c>
      <c r="D746" s="120" t="s">
        <v>2567</v>
      </c>
      <c r="E746" s="120" t="s">
        <v>2568</v>
      </c>
      <c r="F746" s="120" t="s">
        <v>2569</v>
      </c>
      <c r="G746" s="120" t="s">
        <v>108</v>
      </c>
      <c r="I746" s="121">
        <v>6.6665000000000001</v>
      </c>
      <c r="M746" s="120" t="s">
        <v>528</v>
      </c>
      <c r="N746" s="120" t="s">
        <v>109</v>
      </c>
      <c r="O746" s="120">
        <v>99.5</v>
      </c>
      <c r="P746" s="120" t="s">
        <v>102</v>
      </c>
      <c r="Q746" s="120" t="s">
        <v>102</v>
      </c>
      <c r="R746" t="str">
        <f>IFERROR(VLOOKUP(S746,'[1]Effects Code'!$C:$D,2,FALSE), S746)</f>
        <v>Mortality</v>
      </c>
      <c r="S746" s="120" t="s">
        <v>184</v>
      </c>
      <c r="T746" s="120">
        <v>4</v>
      </c>
      <c r="U746" s="120" t="s">
        <v>122</v>
      </c>
      <c r="V746" s="120" t="str">
        <f t="shared" si="11"/>
        <v>Petromyzontidae, 4</v>
      </c>
      <c r="W746" s="120" t="s">
        <v>526</v>
      </c>
      <c r="X746" s="120">
        <v>153571</v>
      </c>
      <c r="Y746" s="123">
        <v>1338448</v>
      </c>
      <c r="Z746" s="120">
        <v>2010</v>
      </c>
      <c r="AA746" s="120" t="s">
        <v>2570</v>
      </c>
      <c r="AB746" s="120" t="s">
        <v>2571</v>
      </c>
      <c r="AC746" s="120" t="s">
        <v>2572</v>
      </c>
      <c r="AD746" s="121">
        <v>6.6665000000000001</v>
      </c>
      <c r="AE746" s="121"/>
      <c r="AF746" s="120" t="s">
        <v>528</v>
      </c>
      <c r="AH746" s="120" t="s">
        <v>397</v>
      </c>
      <c r="AI746" s="120">
        <v>2513</v>
      </c>
      <c r="AL746" s="120" t="s">
        <v>1504</v>
      </c>
      <c r="AM746" s="120" t="s">
        <v>110</v>
      </c>
      <c r="AN746" s="120" t="s">
        <v>2573</v>
      </c>
      <c r="AO746" s="120" t="s">
        <v>525</v>
      </c>
      <c r="AP746" s="120" t="s">
        <v>119</v>
      </c>
      <c r="AQ746" s="120" t="s">
        <v>526</v>
      </c>
      <c r="AR746" s="120">
        <v>333415</v>
      </c>
      <c r="AT746" s="120">
        <v>96</v>
      </c>
      <c r="AY746" s="120" t="s">
        <v>276</v>
      </c>
      <c r="BE746" s="120" t="s">
        <v>123</v>
      </c>
      <c r="BG746" s="120">
        <v>6.7</v>
      </c>
      <c r="BL746" s="120" t="s">
        <v>528</v>
      </c>
      <c r="BN746" s="121">
        <v>6.6665000000000001</v>
      </c>
      <c r="CD746" s="121"/>
      <c r="CM746" s="120">
        <v>5</v>
      </c>
      <c r="CN746" s="120" t="s">
        <v>125</v>
      </c>
      <c r="CO746" s="120" t="s">
        <v>2574</v>
      </c>
      <c r="CP746" s="120" t="s">
        <v>2575</v>
      </c>
      <c r="CQ746" s="120" t="s">
        <v>568</v>
      </c>
      <c r="CU746" s="120" t="s">
        <v>126</v>
      </c>
      <c r="CV746" s="120" t="s">
        <v>1344</v>
      </c>
      <c r="CW746" s="120" t="s">
        <v>2576</v>
      </c>
    </row>
    <row r="747" spans="1:101" x14ac:dyDescent="0.3">
      <c r="A747" s="120" t="s">
        <v>1332</v>
      </c>
      <c r="B747" s="120" t="s">
        <v>2076</v>
      </c>
      <c r="C747" s="120" t="s">
        <v>2077</v>
      </c>
      <c r="D747" s="120" t="s">
        <v>2078</v>
      </c>
      <c r="E747" s="120" t="s">
        <v>2079</v>
      </c>
      <c r="F747" s="120" t="s">
        <v>2080</v>
      </c>
      <c r="G747" s="120" t="s">
        <v>1420</v>
      </c>
      <c r="I747" s="121">
        <v>6.75</v>
      </c>
      <c r="L747" s="120"/>
      <c r="M747" s="120" t="s">
        <v>528</v>
      </c>
      <c r="N747" s="120" t="s">
        <v>109</v>
      </c>
      <c r="O747" s="120">
        <v>100</v>
      </c>
      <c r="P747" s="120" t="s">
        <v>102</v>
      </c>
      <c r="Q747" s="120" t="s">
        <v>102</v>
      </c>
      <c r="R747" t="str">
        <f>IFERROR(VLOOKUP(S747,'[1]Effects Code'!$C:$D,2,FALSE), S747)</f>
        <v>Mortality</v>
      </c>
      <c r="S747" s="120" t="s">
        <v>184</v>
      </c>
      <c r="T747" s="120">
        <v>2</v>
      </c>
      <c r="U747" s="120" t="s">
        <v>122</v>
      </c>
      <c r="V747" s="120" t="str">
        <f t="shared" si="11"/>
        <v>Pangasiidae, 2</v>
      </c>
      <c r="W747" s="120" t="s">
        <v>526</v>
      </c>
      <c r="X747" s="120">
        <v>160541</v>
      </c>
      <c r="Y747" s="123">
        <v>2076095</v>
      </c>
      <c r="Z747" s="120">
        <v>2012</v>
      </c>
      <c r="AA747" s="120" t="s">
        <v>2082</v>
      </c>
      <c r="AB747" s="120" t="s">
        <v>2083</v>
      </c>
      <c r="AC747" s="120" t="s">
        <v>2084</v>
      </c>
      <c r="AD747" s="121">
        <v>6.75</v>
      </c>
      <c r="AF747" s="120" t="s">
        <v>528</v>
      </c>
      <c r="AI747" s="120">
        <v>31626</v>
      </c>
      <c r="AL747" s="120" t="s">
        <v>225</v>
      </c>
      <c r="AM747" s="120" t="s">
        <v>110</v>
      </c>
      <c r="AN747" s="120" t="s">
        <v>2070</v>
      </c>
      <c r="AO747" s="120" t="s">
        <v>525</v>
      </c>
      <c r="AP747" s="120" t="s">
        <v>119</v>
      </c>
      <c r="AQ747" s="120" t="s">
        <v>526</v>
      </c>
      <c r="AR747" s="120">
        <v>333415</v>
      </c>
      <c r="AT747" s="120">
        <v>48</v>
      </c>
      <c r="AY747" s="120" t="s">
        <v>276</v>
      </c>
      <c r="BE747" s="120" t="s">
        <v>158</v>
      </c>
      <c r="BG747" s="120">
        <v>6.75</v>
      </c>
      <c r="BL747" s="120" t="s">
        <v>175</v>
      </c>
      <c r="BN747" s="120">
        <v>6.75</v>
      </c>
      <c r="CM747" s="120">
        <v>1</v>
      </c>
      <c r="CN747" s="120" t="s">
        <v>125</v>
      </c>
      <c r="CU747" s="120" t="s">
        <v>126</v>
      </c>
      <c r="CV747" s="120" t="s">
        <v>545</v>
      </c>
      <c r="CW747" s="120" t="s">
        <v>2085</v>
      </c>
    </row>
    <row r="748" spans="1:101" x14ac:dyDescent="0.3">
      <c r="A748" s="120" t="s">
        <v>1414</v>
      </c>
      <c r="B748" s="120" t="s">
        <v>2110</v>
      </c>
      <c r="C748" s="120" t="s">
        <v>2111</v>
      </c>
      <c r="D748" s="120" t="s">
        <v>2112</v>
      </c>
      <c r="E748" s="120" t="s">
        <v>2113</v>
      </c>
      <c r="F748" s="120" t="s">
        <v>2114</v>
      </c>
      <c r="G748" s="120" t="s">
        <v>591</v>
      </c>
      <c r="I748" s="121">
        <v>6.79</v>
      </c>
      <c r="M748" s="120" t="s">
        <v>528</v>
      </c>
      <c r="N748" s="120" t="s">
        <v>109</v>
      </c>
      <c r="O748" s="120">
        <v>100</v>
      </c>
      <c r="P748" s="120" t="s">
        <v>154</v>
      </c>
      <c r="Q748" s="120" t="s">
        <v>300</v>
      </c>
      <c r="R748" t="str">
        <f>IFERROR(VLOOKUP(S748,'[1]Effects Code'!$C:$D,2,FALSE), S748)</f>
        <v>Abnormal</v>
      </c>
      <c r="S748" s="120" t="s">
        <v>301</v>
      </c>
      <c r="T748" s="120">
        <v>4</v>
      </c>
      <c r="U748" s="120" t="s">
        <v>122</v>
      </c>
      <c r="V748" s="120" t="str">
        <f t="shared" si="11"/>
        <v>Pipidae, 4</v>
      </c>
      <c r="W748" s="120" t="s">
        <v>526</v>
      </c>
      <c r="X748" s="120">
        <v>153564</v>
      </c>
      <c r="Y748" s="123">
        <v>1338737</v>
      </c>
      <c r="Z748" s="120">
        <v>2011</v>
      </c>
      <c r="AA748" s="120" t="s">
        <v>2115</v>
      </c>
      <c r="AB748" s="120" t="s">
        <v>2116</v>
      </c>
      <c r="AC748" s="120" t="s">
        <v>2117</v>
      </c>
      <c r="AD748" s="121">
        <v>6.79</v>
      </c>
      <c r="AE748" s="121"/>
      <c r="AF748" s="120" t="s">
        <v>528</v>
      </c>
      <c r="AH748" s="120" t="s">
        <v>147</v>
      </c>
      <c r="AI748" s="120">
        <v>206</v>
      </c>
      <c r="AJ748" s="120" t="s">
        <v>387</v>
      </c>
      <c r="AK748" s="120" t="s">
        <v>1473</v>
      </c>
      <c r="AL748" s="120" t="s">
        <v>148</v>
      </c>
      <c r="AM748" s="120" t="s">
        <v>110</v>
      </c>
      <c r="AN748" s="120" t="s">
        <v>1425</v>
      </c>
      <c r="AO748" s="120" t="s">
        <v>525</v>
      </c>
      <c r="AP748" s="120" t="s">
        <v>119</v>
      </c>
      <c r="AQ748" s="120" t="s">
        <v>526</v>
      </c>
      <c r="AR748" s="120">
        <v>333415</v>
      </c>
      <c r="AT748" s="120">
        <v>96</v>
      </c>
      <c r="AY748" s="120" t="s">
        <v>276</v>
      </c>
      <c r="BE748" s="120" t="s">
        <v>123</v>
      </c>
      <c r="BG748" s="120">
        <v>6.79</v>
      </c>
      <c r="BL748" s="120" t="s">
        <v>528</v>
      </c>
      <c r="BN748" s="121">
        <v>6.79</v>
      </c>
      <c r="CD748" s="121"/>
      <c r="CM748" s="120">
        <v>4</v>
      </c>
      <c r="CN748" s="120" t="s">
        <v>125</v>
      </c>
      <c r="CO748" s="120" t="s">
        <v>2120</v>
      </c>
      <c r="CU748" s="120" t="s">
        <v>126</v>
      </c>
      <c r="CV748" s="120" t="s">
        <v>1344</v>
      </c>
      <c r="CW748" s="120" t="s">
        <v>2588</v>
      </c>
    </row>
    <row r="749" spans="1:101" x14ac:dyDescent="0.3">
      <c r="A749" s="120" t="s">
        <v>1332</v>
      </c>
      <c r="B749" s="120" t="s">
        <v>1333</v>
      </c>
      <c r="C749" s="120" t="s">
        <v>1479</v>
      </c>
      <c r="D749" s="120" t="s">
        <v>1480</v>
      </c>
      <c r="E749" s="120" t="s">
        <v>1481</v>
      </c>
      <c r="F749" s="120" t="s">
        <v>1482</v>
      </c>
      <c r="G749" s="120" t="s">
        <v>185</v>
      </c>
      <c r="I749" s="121">
        <v>6.8</v>
      </c>
      <c r="M749" s="120" t="s">
        <v>528</v>
      </c>
      <c r="N749" s="120" t="s">
        <v>109</v>
      </c>
      <c r="O749" s="120">
        <v>92.5</v>
      </c>
      <c r="P749" s="120" t="s">
        <v>102</v>
      </c>
      <c r="Q749" s="120" t="s">
        <v>102</v>
      </c>
      <c r="R749" t="str">
        <f>IFERROR(VLOOKUP(S749,'[1]Effects Code'!$C:$D,2,FALSE), S749)</f>
        <v>Mortality</v>
      </c>
      <c r="S749" s="120" t="s">
        <v>184</v>
      </c>
      <c r="T749" s="120">
        <v>4</v>
      </c>
      <c r="U749" s="120" t="s">
        <v>122</v>
      </c>
      <c r="V749" s="120" t="str">
        <f t="shared" si="11"/>
        <v>Cyprinidae, 4</v>
      </c>
      <c r="W749" s="120" t="s">
        <v>526</v>
      </c>
      <c r="X749" s="120">
        <v>664</v>
      </c>
      <c r="Y749" s="123">
        <v>1018802</v>
      </c>
      <c r="Z749" s="120">
        <v>1977</v>
      </c>
      <c r="AA749" s="120" t="s">
        <v>1399</v>
      </c>
      <c r="AB749" s="120" t="s">
        <v>1400</v>
      </c>
      <c r="AC749" s="120" t="s">
        <v>1990</v>
      </c>
      <c r="AD749" s="121">
        <v>6.8</v>
      </c>
      <c r="AE749" s="121"/>
      <c r="AF749" s="120" t="s">
        <v>528</v>
      </c>
      <c r="AG749" s="120" t="s">
        <v>314</v>
      </c>
      <c r="AH749" s="120" t="s">
        <v>397</v>
      </c>
      <c r="AI749" s="120">
        <v>1</v>
      </c>
      <c r="AJ749" s="120">
        <v>15</v>
      </c>
      <c r="AK749" s="120" t="s">
        <v>121</v>
      </c>
      <c r="AM749" s="120" t="s">
        <v>110</v>
      </c>
      <c r="AN749" s="120" t="s">
        <v>1342</v>
      </c>
      <c r="AO749" s="120" t="s">
        <v>525</v>
      </c>
      <c r="AP749" s="120" t="s">
        <v>119</v>
      </c>
      <c r="AQ749" s="120" t="s">
        <v>526</v>
      </c>
      <c r="AR749" s="120">
        <v>333415</v>
      </c>
      <c r="AT749" s="120">
        <v>96</v>
      </c>
      <c r="AY749" s="120" t="s">
        <v>276</v>
      </c>
      <c r="BE749" s="120" t="s">
        <v>158</v>
      </c>
      <c r="BG749" s="120">
        <v>6800</v>
      </c>
      <c r="BI749" s="120">
        <v>5400</v>
      </c>
      <c r="BK749" s="120">
        <v>8500</v>
      </c>
      <c r="BL749" s="120" t="s">
        <v>544</v>
      </c>
      <c r="BN749" s="120">
        <v>6800</v>
      </c>
      <c r="BP749" s="120">
        <v>5400</v>
      </c>
      <c r="BR749" s="120">
        <v>8500</v>
      </c>
      <c r="BT749" s="121">
        <v>5.4</v>
      </c>
      <c r="BV749" s="121">
        <v>8.5</v>
      </c>
      <c r="CD749" s="121"/>
      <c r="CN749" s="120" t="s">
        <v>176</v>
      </c>
      <c r="CU749" s="120" t="s">
        <v>126</v>
      </c>
      <c r="CV749" s="120" t="s">
        <v>123</v>
      </c>
      <c r="CW749" s="120" t="s">
        <v>2587</v>
      </c>
    </row>
    <row r="750" spans="1:101" x14ac:dyDescent="0.3">
      <c r="A750" s="120" t="s">
        <v>1332</v>
      </c>
      <c r="B750" s="120" t="s">
        <v>2062</v>
      </c>
      <c r="C750" s="120" t="s">
        <v>2063</v>
      </c>
      <c r="D750" s="120" t="s">
        <v>2064</v>
      </c>
      <c r="E750" s="120" t="s">
        <v>2065</v>
      </c>
      <c r="F750" s="120" t="s">
        <v>2066</v>
      </c>
      <c r="G750" s="120" t="s">
        <v>1651</v>
      </c>
      <c r="I750" s="120">
        <v>6.8896800000000002</v>
      </c>
      <c r="L750" s="120"/>
      <c r="M750" s="120" t="s">
        <v>528</v>
      </c>
      <c r="N750" s="120" t="s">
        <v>109</v>
      </c>
      <c r="O750" s="120">
        <v>63</v>
      </c>
      <c r="P750" s="120" t="s">
        <v>102</v>
      </c>
      <c r="Q750" s="120" t="s">
        <v>102</v>
      </c>
      <c r="R750" t="str">
        <f>IFERROR(VLOOKUP(S750,'[1]Effects Code'!$C:$D,2,FALSE), S750)</f>
        <v>Mortality</v>
      </c>
      <c r="S750" s="120" t="s">
        <v>184</v>
      </c>
      <c r="T750" s="120">
        <v>4</v>
      </c>
      <c r="U750" s="120" t="s">
        <v>122</v>
      </c>
      <c r="V750" s="120" t="str">
        <f t="shared" si="11"/>
        <v>Siluridae, 4</v>
      </c>
      <c r="W750" s="120" t="s">
        <v>526</v>
      </c>
      <c r="X750" s="120">
        <v>88377</v>
      </c>
      <c r="Y750" s="123">
        <v>1256417</v>
      </c>
      <c r="Z750" s="120">
        <v>2006</v>
      </c>
      <c r="AA750" s="120" t="s">
        <v>2067</v>
      </c>
      <c r="AB750" s="120" t="s">
        <v>2068</v>
      </c>
      <c r="AC750" s="120" t="s">
        <v>2069</v>
      </c>
      <c r="AD750" s="120">
        <v>6.8896800000000002</v>
      </c>
      <c r="AF750" s="120" t="s">
        <v>528</v>
      </c>
      <c r="AH750" s="120" t="s">
        <v>1351</v>
      </c>
      <c r="AI750" s="120">
        <v>2231</v>
      </c>
      <c r="AL750" s="120" t="s">
        <v>1516</v>
      </c>
      <c r="AM750" s="120" t="s">
        <v>110</v>
      </c>
      <c r="AN750" s="120" t="s">
        <v>2070</v>
      </c>
      <c r="AO750" s="120" t="s">
        <v>525</v>
      </c>
      <c r="AP750" s="120" t="s">
        <v>119</v>
      </c>
      <c r="AQ750" s="120" t="s">
        <v>526</v>
      </c>
      <c r="AR750" s="120">
        <v>333415</v>
      </c>
      <c r="AT750" s="120">
        <v>96</v>
      </c>
      <c r="AY750" s="120" t="s">
        <v>276</v>
      </c>
      <c r="BE750" s="120" t="s">
        <v>123</v>
      </c>
      <c r="BG750" s="120">
        <v>10.936</v>
      </c>
      <c r="BL750" s="120" t="s">
        <v>528</v>
      </c>
      <c r="BN750" s="120">
        <v>6.8896800000000002</v>
      </c>
      <c r="CM750" s="120">
        <v>7</v>
      </c>
      <c r="CN750" s="120" t="s">
        <v>125</v>
      </c>
      <c r="CO750" s="120" t="s">
        <v>2071</v>
      </c>
      <c r="CP750" s="120" t="s">
        <v>2072</v>
      </c>
      <c r="CQ750" s="120" t="s">
        <v>568</v>
      </c>
      <c r="CU750" s="120" t="s">
        <v>126</v>
      </c>
      <c r="CV750" s="120" t="s">
        <v>545</v>
      </c>
      <c r="CW750" s="120" t="s">
        <v>2073</v>
      </c>
    </row>
    <row r="751" spans="1:101" x14ac:dyDescent="0.3">
      <c r="A751" s="120" t="s">
        <v>1332</v>
      </c>
      <c r="B751" s="120" t="s">
        <v>2076</v>
      </c>
      <c r="C751" s="120" t="s">
        <v>2077</v>
      </c>
      <c r="D751" s="120" t="s">
        <v>2078</v>
      </c>
      <c r="E751" s="120" t="s">
        <v>2079</v>
      </c>
      <c r="F751" s="120" t="s">
        <v>2080</v>
      </c>
      <c r="G751" s="120" t="s">
        <v>2266</v>
      </c>
      <c r="I751" s="121">
        <v>7.04</v>
      </c>
      <c r="L751" s="120"/>
      <c r="M751" s="120" t="s">
        <v>528</v>
      </c>
      <c r="N751" s="120" t="s">
        <v>109</v>
      </c>
      <c r="O751" s="120">
        <v>100</v>
      </c>
      <c r="P751" s="120" t="s">
        <v>102</v>
      </c>
      <c r="Q751" s="120" t="s">
        <v>102</v>
      </c>
      <c r="R751" t="str">
        <f>IFERROR(VLOOKUP(S751,'[1]Effects Code'!$C:$D,2,FALSE), S751)</f>
        <v>Mortality</v>
      </c>
      <c r="S751" s="120" t="s">
        <v>184</v>
      </c>
      <c r="T751" s="120">
        <v>2</v>
      </c>
      <c r="U751" s="120" t="s">
        <v>122</v>
      </c>
      <c r="V751" s="120" t="str">
        <f t="shared" si="11"/>
        <v>Pangasiidae, 2</v>
      </c>
      <c r="W751" s="120" t="s">
        <v>526</v>
      </c>
      <c r="X751" s="120">
        <v>160541</v>
      </c>
      <c r="Y751" s="123">
        <v>2076095</v>
      </c>
      <c r="Z751" s="120">
        <v>2012</v>
      </c>
      <c r="AA751" s="120" t="s">
        <v>2082</v>
      </c>
      <c r="AB751" s="120" t="s">
        <v>2083</v>
      </c>
      <c r="AC751" s="120" t="s">
        <v>2084</v>
      </c>
      <c r="AD751" s="121">
        <v>7.04</v>
      </c>
      <c r="AF751" s="120" t="s">
        <v>528</v>
      </c>
      <c r="AI751" s="120">
        <v>31626</v>
      </c>
      <c r="AL751" s="120" t="s">
        <v>225</v>
      </c>
      <c r="AM751" s="120" t="s">
        <v>110</v>
      </c>
      <c r="AN751" s="120" t="s">
        <v>2070</v>
      </c>
      <c r="AO751" s="120" t="s">
        <v>525</v>
      </c>
      <c r="AP751" s="120" t="s">
        <v>119</v>
      </c>
      <c r="AQ751" s="120" t="s">
        <v>526</v>
      </c>
      <c r="AR751" s="120">
        <v>333415</v>
      </c>
      <c r="AT751" s="120">
        <v>48</v>
      </c>
      <c r="AY751" s="120" t="s">
        <v>276</v>
      </c>
      <c r="BE751" s="120" t="s">
        <v>158</v>
      </c>
      <c r="BG751" s="120">
        <v>7.04</v>
      </c>
      <c r="BL751" s="120" t="s">
        <v>175</v>
      </c>
      <c r="BN751" s="120">
        <v>7.04</v>
      </c>
      <c r="CM751" s="120">
        <v>1</v>
      </c>
      <c r="CN751" s="120" t="s">
        <v>125</v>
      </c>
      <c r="CU751" s="120" t="s">
        <v>126</v>
      </c>
      <c r="CV751" s="120" t="s">
        <v>545</v>
      </c>
      <c r="CW751" s="120" t="s">
        <v>2085</v>
      </c>
    </row>
    <row r="752" spans="1:101" x14ac:dyDescent="0.3">
      <c r="A752" s="120" t="s">
        <v>1332</v>
      </c>
      <c r="B752" s="120" t="s">
        <v>1333</v>
      </c>
      <c r="C752" s="120" t="s">
        <v>1659</v>
      </c>
      <c r="D752" s="120" t="s">
        <v>1660</v>
      </c>
      <c r="E752" s="120" t="s">
        <v>1661</v>
      </c>
      <c r="F752" s="120" t="s">
        <v>1662</v>
      </c>
      <c r="G752" s="120" t="s">
        <v>1651</v>
      </c>
      <c r="I752" s="121">
        <v>7.2342000000000004</v>
      </c>
      <c r="M752" s="120" t="s">
        <v>528</v>
      </c>
      <c r="N752" s="120" t="s">
        <v>109</v>
      </c>
      <c r="O752" s="120">
        <v>60</v>
      </c>
      <c r="P752" s="120" t="s">
        <v>102</v>
      </c>
      <c r="Q752" s="120" t="s">
        <v>102</v>
      </c>
      <c r="R752" t="str">
        <f>IFERROR(VLOOKUP(S752,'[1]Effects Code'!$C:$D,2,FALSE), S752)</f>
        <v>Mortality</v>
      </c>
      <c r="S752" s="120" t="s">
        <v>184</v>
      </c>
      <c r="T752" s="120">
        <v>1</v>
      </c>
      <c r="U752" s="120" t="s">
        <v>122</v>
      </c>
      <c r="V752" s="120" t="str">
        <f t="shared" si="11"/>
        <v>Cyprinidae, 1</v>
      </c>
      <c r="W752" s="120" t="s">
        <v>526</v>
      </c>
      <c r="X752" s="120">
        <v>153779</v>
      </c>
      <c r="Y752" s="123">
        <v>1338866</v>
      </c>
      <c r="Z752" s="120">
        <v>2010</v>
      </c>
      <c r="AA752" s="120" t="s">
        <v>1663</v>
      </c>
      <c r="AB752" s="120" t="s">
        <v>1664</v>
      </c>
      <c r="AC752" s="120" t="s">
        <v>1665</v>
      </c>
      <c r="AD752" s="121">
        <v>7.2342000000000004</v>
      </c>
      <c r="AE752" s="121"/>
      <c r="AF752" s="120" t="s">
        <v>528</v>
      </c>
      <c r="AH752" s="120" t="s">
        <v>147</v>
      </c>
      <c r="AI752" s="120">
        <v>1025</v>
      </c>
      <c r="AL752" s="120" t="s">
        <v>1516</v>
      </c>
      <c r="AM752" s="120" t="s">
        <v>110</v>
      </c>
      <c r="AN752" s="120" t="s">
        <v>1342</v>
      </c>
      <c r="AO752" s="120" t="s">
        <v>525</v>
      </c>
      <c r="AP752" s="120" t="s">
        <v>119</v>
      </c>
      <c r="AQ752" s="120" t="s">
        <v>526</v>
      </c>
      <c r="AR752" s="120">
        <v>333415</v>
      </c>
      <c r="AT752" s="120">
        <v>24</v>
      </c>
      <c r="AY752" s="120" t="s">
        <v>276</v>
      </c>
      <c r="BE752" s="120" t="s">
        <v>123</v>
      </c>
      <c r="BG752" s="120">
        <v>12.057</v>
      </c>
      <c r="BL752" s="120" t="s">
        <v>124</v>
      </c>
      <c r="BN752" s="121">
        <v>7.2342000000000004</v>
      </c>
      <c r="CD752" s="121"/>
      <c r="CM752" s="120">
        <v>4</v>
      </c>
      <c r="CN752" s="120" t="s">
        <v>125</v>
      </c>
      <c r="CU752" s="120" t="s">
        <v>126</v>
      </c>
      <c r="CV752" s="120" t="s">
        <v>545</v>
      </c>
      <c r="CW752" s="120" t="s">
        <v>1666</v>
      </c>
    </row>
    <row r="753" spans="1:101" x14ac:dyDescent="0.3">
      <c r="A753" s="120" t="s">
        <v>1332</v>
      </c>
      <c r="B753" s="120" t="s">
        <v>2076</v>
      </c>
      <c r="C753" s="120" t="s">
        <v>2077</v>
      </c>
      <c r="D753" s="120" t="s">
        <v>2078</v>
      </c>
      <c r="E753" s="120" t="s">
        <v>2079</v>
      </c>
      <c r="F753" s="120" t="s">
        <v>2080</v>
      </c>
      <c r="G753" s="120" t="s">
        <v>1420</v>
      </c>
      <c r="I753" s="121">
        <v>7.27</v>
      </c>
      <c r="L753" s="120"/>
      <c r="M753" s="120" t="s">
        <v>528</v>
      </c>
      <c r="N753" s="120" t="s">
        <v>109</v>
      </c>
      <c r="O753" s="120">
        <v>100</v>
      </c>
      <c r="P753" s="120" t="s">
        <v>102</v>
      </c>
      <c r="Q753" s="120" t="s">
        <v>102</v>
      </c>
      <c r="R753" t="str">
        <f>IFERROR(VLOOKUP(S753,'[1]Effects Code'!$C:$D,2,FALSE), S753)</f>
        <v>Mortality</v>
      </c>
      <c r="S753" s="120" t="s">
        <v>184</v>
      </c>
      <c r="T753" s="120">
        <v>1</v>
      </c>
      <c r="U753" s="120" t="s">
        <v>122</v>
      </c>
      <c r="V753" s="120" t="str">
        <f t="shared" si="11"/>
        <v>Pangasiidae, 1</v>
      </c>
      <c r="W753" s="120" t="s">
        <v>526</v>
      </c>
      <c r="X753" s="120">
        <v>160541</v>
      </c>
      <c r="Y753" s="123">
        <v>2076095</v>
      </c>
      <c r="Z753" s="120">
        <v>2012</v>
      </c>
      <c r="AA753" s="120" t="s">
        <v>2082</v>
      </c>
      <c r="AB753" s="120" t="s">
        <v>2083</v>
      </c>
      <c r="AC753" s="120" t="s">
        <v>2084</v>
      </c>
      <c r="AD753" s="121">
        <v>7.27</v>
      </c>
      <c r="AF753" s="120" t="s">
        <v>528</v>
      </c>
      <c r="AI753" s="120">
        <v>31626</v>
      </c>
      <c r="AL753" s="120" t="s">
        <v>225</v>
      </c>
      <c r="AM753" s="120" t="s">
        <v>110</v>
      </c>
      <c r="AN753" s="120" t="s">
        <v>2070</v>
      </c>
      <c r="AO753" s="120" t="s">
        <v>525</v>
      </c>
      <c r="AP753" s="120" t="s">
        <v>119</v>
      </c>
      <c r="AQ753" s="120" t="s">
        <v>526</v>
      </c>
      <c r="AR753" s="120">
        <v>333415</v>
      </c>
      <c r="AT753" s="120">
        <v>24</v>
      </c>
      <c r="AY753" s="120" t="s">
        <v>276</v>
      </c>
      <c r="BE753" s="120" t="s">
        <v>158</v>
      </c>
      <c r="BG753" s="120">
        <v>7.27</v>
      </c>
      <c r="BL753" s="120" t="s">
        <v>175</v>
      </c>
      <c r="BN753" s="120">
        <v>7.27</v>
      </c>
      <c r="CM753" s="120">
        <v>1</v>
      </c>
      <c r="CN753" s="120" t="s">
        <v>125</v>
      </c>
      <c r="CU753" s="120" t="s">
        <v>126</v>
      </c>
      <c r="CV753" s="120" t="s">
        <v>545</v>
      </c>
      <c r="CW753" s="120" t="s">
        <v>2085</v>
      </c>
    </row>
    <row r="754" spans="1:101" x14ac:dyDescent="0.3">
      <c r="A754" s="120" t="s">
        <v>1332</v>
      </c>
      <c r="B754" s="120" t="s">
        <v>1673</v>
      </c>
      <c r="C754" s="120" t="s">
        <v>2196</v>
      </c>
      <c r="D754" s="120" t="s">
        <v>2255</v>
      </c>
      <c r="E754" s="120" t="s">
        <v>2256</v>
      </c>
      <c r="F754" s="120" t="s">
        <v>2257</v>
      </c>
      <c r="G754" s="120" t="s">
        <v>108</v>
      </c>
      <c r="I754" s="121">
        <v>7.27</v>
      </c>
      <c r="L754" s="120"/>
      <c r="M754" s="120" t="s">
        <v>528</v>
      </c>
      <c r="N754" s="120" t="s">
        <v>109</v>
      </c>
      <c r="O754" s="120">
        <v>100</v>
      </c>
      <c r="P754" s="120" t="s">
        <v>102</v>
      </c>
      <c r="Q754" s="120" t="s">
        <v>102</v>
      </c>
      <c r="R754" t="str">
        <f>IFERROR(VLOOKUP(S754,'[1]Effects Code'!$C:$D,2,FALSE), S754)</f>
        <v>Mortality</v>
      </c>
      <c r="S754" s="120" t="s">
        <v>184</v>
      </c>
      <c r="T754" s="120">
        <v>3</v>
      </c>
      <c r="U754" s="120" t="s">
        <v>122</v>
      </c>
      <c r="V754" s="120" t="str">
        <f t="shared" si="11"/>
        <v>Poeciliidae, 3</v>
      </c>
      <c r="W754" s="120" t="s">
        <v>526</v>
      </c>
      <c r="X754" s="120">
        <v>160917</v>
      </c>
      <c r="Y754" s="123">
        <v>2076014</v>
      </c>
      <c r="Z754" s="120">
        <v>2012</v>
      </c>
      <c r="AA754" s="120" t="s">
        <v>2258</v>
      </c>
      <c r="AB754" s="120" t="s">
        <v>2259</v>
      </c>
      <c r="AC754" s="120" t="s">
        <v>2260</v>
      </c>
      <c r="AD754" s="121">
        <v>7.27</v>
      </c>
      <c r="AF754" s="120" t="s">
        <v>528</v>
      </c>
      <c r="AI754" s="120">
        <v>287</v>
      </c>
      <c r="AL754" s="120" t="s">
        <v>225</v>
      </c>
      <c r="AM754" s="120" t="s">
        <v>110</v>
      </c>
      <c r="AN754" s="120" t="s">
        <v>1682</v>
      </c>
      <c r="AO754" s="120" t="s">
        <v>525</v>
      </c>
      <c r="AP754" s="120" t="s">
        <v>119</v>
      </c>
      <c r="AQ754" s="120" t="s">
        <v>526</v>
      </c>
      <c r="AR754" s="120">
        <v>333415</v>
      </c>
      <c r="AT754" s="120">
        <v>72</v>
      </c>
      <c r="AY754" s="120" t="s">
        <v>276</v>
      </c>
      <c r="BE754" s="120" t="s">
        <v>158</v>
      </c>
      <c r="BG754" s="120">
        <v>7.27</v>
      </c>
      <c r="BL754" s="120" t="s">
        <v>175</v>
      </c>
      <c r="BN754" s="120">
        <v>7.27</v>
      </c>
      <c r="CM754" s="120">
        <v>1</v>
      </c>
      <c r="CN754" s="120" t="s">
        <v>125</v>
      </c>
      <c r="CO754" s="120">
        <v>7.1</v>
      </c>
      <c r="CP754" s="120">
        <v>125.1</v>
      </c>
      <c r="CQ754" s="120" t="s">
        <v>528</v>
      </c>
      <c r="CU754" s="120" t="s">
        <v>126</v>
      </c>
      <c r="CV754" s="120" t="s">
        <v>1344</v>
      </c>
      <c r="CW754" s="120" t="s">
        <v>2085</v>
      </c>
    </row>
    <row r="755" spans="1:101" x14ac:dyDescent="0.3">
      <c r="A755" s="120" t="s">
        <v>1332</v>
      </c>
      <c r="B755" s="120" t="s">
        <v>2076</v>
      </c>
      <c r="C755" s="120" t="s">
        <v>2077</v>
      </c>
      <c r="D755" s="120" t="s">
        <v>2078</v>
      </c>
      <c r="E755" s="120" t="s">
        <v>2079</v>
      </c>
      <c r="F755" s="120" t="s">
        <v>2080</v>
      </c>
      <c r="G755" s="120" t="s">
        <v>2321</v>
      </c>
      <c r="I755" s="121">
        <v>7.29</v>
      </c>
      <c r="L755" s="120"/>
      <c r="M755" s="120" t="s">
        <v>528</v>
      </c>
      <c r="N755" s="120" t="s">
        <v>109</v>
      </c>
      <c r="O755" s="120">
        <v>100</v>
      </c>
      <c r="P755" s="120" t="s">
        <v>102</v>
      </c>
      <c r="Q755" s="120" t="s">
        <v>102</v>
      </c>
      <c r="R755" t="str">
        <f>IFERROR(VLOOKUP(S755,'[1]Effects Code'!$C:$D,2,FALSE), S755)</f>
        <v>Mortality</v>
      </c>
      <c r="S755" s="120" t="s">
        <v>184</v>
      </c>
      <c r="T755" s="120">
        <v>2</v>
      </c>
      <c r="U755" s="120" t="s">
        <v>122</v>
      </c>
      <c r="V755" s="120" t="str">
        <f t="shared" si="11"/>
        <v>Pangasiidae, 2</v>
      </c>
      <c r="W755" s="120" t="s">
        <v>526</v>
      </c>
      <c r="X755" s="120">
        <v>160541</v>
      </c>
      <c r="Y755" s="123">
        <v>2076095</v>
      </c>
      <c r="Z755" s="120">
        <v>2012</v>
      </c>
      <c r="AA755" s="120" t="s">
        <v>2082</v>
      </c>
      <c r="AB755" s="120" t="s">
        <v>2083</v>
      </c>
      <c r="AC755" s="120" t="s">
        <v>2084</v>
      </c>
      <c r="AD755" s="121">
        <v>7.29</v>
      </c>
      <c r="AF755" s="120" t="s">
        <v>528</v>
      </c>
      <c r="AI755" s="120">
        <v>31626</v>
      </c>
      <c r="AL755" s="120" t="s">
        <v>225</v>
      </c>
      <c r="AM755" s="120" t="s">
        <v>110</v>
      </c>
      <c r="AN755" s="120" t="s">
        <v>2070</v>
      </c>
      <c r="AO755" s="120" t="s">
        <v>525</v>
      </c>
      <c r="AP755" s="120" t="s">
        <v>119</v>
      </c>
      <c r="AQ755" s="120" t="s">
        <v>526</v>
      </c>
      <c r="AR755" s="120">
        <v>333415</v>
      </c>
      <c r="AT755" s="120">
        <v>48</v>
      </c>
      <c r="AY755" s="120" t="s">
        <v>276</v>
      </c>
      <c r="BE755" s="120" t="s">
        <v>158</v>
      </c>
      <c r="BG755" s="120">
        <v>7.29</v>
      </c>
      <c r="BL755" s="120" t="s">
        <v>175</v>
      </c>
      <c r="BN755" s="120">
        <v>7.29</v>
      </c>
      <c r="CM755" s="120">
        <v>1</v>
      </c>
      <c r="CN755" s="120" t="s">
        <v>125</v>
      </c>
      <c r="CU755" s="120" t="s">
        <v>126</v>
      </c>
      <c r="CV755" s="120" t="s">
        <v>545</v>
      </c>
      <c r="CW755" s="120" t="s">
        <v>2085</v>
      </c>
    </row>
    <row r="756" spans="1:101" x14ac:dyDescent="0.3">
      <c r="A756" s="120" t="s">
        <v>2564</v>
      </c>
      <c r="B756" s="120" t="s">
        <v>2565</v>
      </c>
      <c r="C756" s="120" t="s">
        <v>2566</v>
      </c>
      <c r="D756" s="120" t="s">
        <v>2567</v>
      </c>
      <c r="E756" s="120" t="s">
        <v>2568</v>
      </c>
      <c r="F756" s="120" t="s">
        <v>2569</v>
      </c>
      <c r="G756" s="120" t="s">
        <v>2086</v>
      </c>
      <c r="I756" s="121">
        <v>7.3630000000000004</v>
      </c>
      <c r="M756" s="120" t="s">
        <v>528</v>
      </c>
      <c r="N756" s="120" t="s">
        <v>109</v>
      </c>
      <c r="O756" s="120">
        <v>99.5</v>
      </c>
      <c r="P756" s="120" t="s">
        <v>102</v>
      </c>
      <c r="Q756" s="120" t="s">
        <v>102</v>
      </c>
      <c r="R756" t="str">
        <f>IFERROR(VLOOKUP(S756,'[1]Effects Code'!$C:$D,2,FALSE), S756)</f>
        <v>Mortality</v>
      </c>
      <c r="S756" s="120" t="s">
        <v>184</v>
      </c>
      <c r="T756" s="120">
        <v>4</v>
      </c>
      <c r="U756" s="120" t="s">
        <v>122</v>
      </c>
      <c r="V756" s="120" t="str">
        <f t="shared" si="11"/>
        <v>Petromyzontidae, 4</v>
      </c>
      <c r="W756" s="120" t="s">
        <v>526</v>
      </c>
      <c r="X756" s="120">
        <v>153571</v>
      </c>
      <c r="Y756" s="123">
        <v>1338447</v>
      </c>
      <c r="Z756" s="120">
        <v>2010</v>
      </c>
      <c r="AA756" s="120" t="s">
        <v>2570</v>
      </c>
      <c r="AB756" s="120" t="s">
        <v>2571</v>
      </c>
      <c r="AC756" s="120" t="s">
        <v>2572</v>
      </c>
      <c r="AD756" s="121">
        <v>7.3630000000000004</v>
      </c>
      <c r="AE756" s="121"/>
      <c r="AF756" s="120" t="s">
        <v>528</v>
      </c>
      <c r="AH756" s="120" t="s">
        <v>397</v>
      </c>
      <c r="AI756" s="120">
        <v>2513</v>
      </c>
      <c r="AL756" s="120" t="s">
        <v>1504</v>
      </c>
      <c r="AM756" s="120" t="s">
        <v>110</v>
      </c>
      <c r="AN756" s="120" t="s">
        <v>2573</v>
      </c>
      <c r="AO756" s="120" t="s">
        <v>525</v>
      </c>
      <c r="AP756" s="120" t="s">
        <v>119</v>
      </c>
      <c r="AQ756" s="120" t="s">
        <v>526</v>
      </c>
      <c r="AR756" s="120">
        <v>333415</v>
      </c>
      <c r="AT756" s="120">
        <v>96</v>
      </c>
      <c r="AY756" s="120" t="s">
        <v>276</v>
      </c>
      <c r="BE756" s="120" t="s">
        <v>123</v>
      </c>
      <c r="BG756" s="120">
        <v>7.4</v>
      </c>
      <c r="BL756" s="120" t="s">
        <v>528</v>
      </c>
      <c r="BN756" s="121">
        <v>7.3630000000000004</v>
      </c>
      <c r="CD756" s="121"/>
      <c r="CM756" s="120">
        <v>5</v>
      </c>
      <c r="CN756" s="120" t="s">
        <v>125</v>
      </c>
      <c r="CO756" s="120" t="s">
        <v>2574</v>
      </c>
      <c r="CP756" s="120" t="s">
        <v>2575</v>
      </c>
      <c r="CQ756" s="120" t="s">
        <v>568</v>
      </c>
      <c r="CU756" s="120" t="s">
        <v>126</v>
      </c>
      <c r="CV756" s="120" t="s">
        <v>1344</v>
      </c>
      <c r="CW756" s="120" t="s">
        <v>2576</v>
      </c>
    </row>
    <row r="757" spans="1:101" x14ac:dyDescent="0.3">
      <c r="A757" s="120" t="s">
        <v>1414</v>
      </c>
      <c r="B757" s="120" t="s">
        <v>1448</v>
      </c>
      <c r="C757" s="120" t="s">
        <v>1994</v>
      </c>
      <c r="D757" s="120" t="s">
        <v>1995</v>
      </c>
      <c r="E757" s="120" t="s">
        <v>1996</v>
      </c>
      <c r="F757" s="120" t="s">
        <v>1997</v>
      </c>
      <c r="G757" s="120" t="s">
        <v>185</v>
      </c>
      <c r="I757" s="121">
        <v>7.4880000000000004</v>
      </c>
      <c r="L757" s="120"/>
      <c r="M757" s="120" t="s">
        <v>528</v>
      </c>
      <c r="N757" s="120" t="s">
        <v>109</v>
      </c>
      <c r="O757" s="120">
        <v>99</v>
      </c>
      <c r="P757" s="120" t="s">
        <v>102</v>
      </c>
      <c r="Q757" s="120" t="s">
        <v>102</v>
      </c>
      <c r="R757" t="str">
        <f>IFERROR(VLOOKUP(S757,'[1]Effects Code'!$C:$D,2,FALSE), S757)</f>
        <v>Mortality</v>
      </c>
      <c r="S757" s="120" t="s">
        <v>184</v>
      </c>
      <c r="T757" s="120">
        <v>4</v>
      </c>
      <c r="U757" s="120" t="s">
        <v>122</v>
      </c>
      <c r="V757" s="120" t="str">
        <f t="shared" si="11"/>
        <v>Ranidae, 4</v>
      </c>
      <c r="W757" s="120" t="s">
        <v>526</v>
      </c>
      <c r="X757" s="120">
        <v>92498</v>
      </c>
      <c r="Y757" s="123">
        <v>1262176</v>
      </c>
      <c r="Z757" s="120">
        <v>2007</v>
      </c>
      <c r="AA757" s="120" t="s">
        <v>2097</v>
      </c>
      <c r="AB757" s="120" t="s">
        <v>2098</v>
      </c>
      <c r="AC757" s="120" t="s">
        <v>2099</v>
      </c>
      <c r="AD757" s="121">
        <v>7.4880000000000004</v>
      </c>
      <c r="AF757" s="120" t="s">
        <v>528</v>
      </c>
      <c r="AG757" s="120" t="s">
        <v>1344</v>
      </c>
      <c r="AH757" s="120" t="s">
        <v>397</v>
      </c>
      <c r="AI757" s="120">
        <v>17201</v>
      </c>
      <c r="AJ757" s="120" t="s">
        <v>2100</v>
      </c>
      <c r="AK757" s="120" t="s">
        <v>1424</v>
      </c>
      <c r="AL757" s="120" t="s">
        <v>1446</v>
      </c>
      <c r="AM757" s="120" t="s">
        <v>110</v>
      </c>
      <c r="AN757" s="120" t="s">
        <v>1425</v>
      </c>
      <c r="AO757" s="120" t="s">
        <v>525</v>
      </c>
      <c r="AP757" s="120" t="s">
        <v>119</v>
      </c>
      <c r="AQ757" s="120" t="s">
        <v>526</v>
      </c>
      <c r="AR757" s="120">
        <v>333415</v>
      </c>
      <c r="AT757" s="120">
        <v>96</v>
      </c>
      <c r="AY757" s="120" t="s">
        <v>276</v>
      </c>
      <c r="BE757" s="120" t="s">
        <v>158</v>
      </c>
      <c r="BG757" s="120">
        <v>7.4880000000000004</v>
      </c>
      <c r="BL757" s="120" t="s">
        <v>528</v>
      </c>
      <c r="BN757" s="120">
        <v>7.4880000000000004</v>
      </c>
      <c r="CM757" s="120">
        <v>4</v>
      </c>
      <c r="CN757" s="120" t="s">
        <v>125</v>
      </c>
      <c r="CU757" s="120" t="s">
        <v>126</v>
      </c>
      <c r="CV757" s="120" t="s">
        <v>545</v>
      </c>
      <c r="CW757" s="120" t="s">
        <v>2589</v>
      </c>
    </row>
    <row r="758" spans="1:101" x14ac:dyDescent="0.3">
      <c r="A758" s="120" t="s">
        <v>1332</v>
      </c>
      <c r="B758" s="120" t="s">
        <v>1333</v>
      </c>
      <c r="C758" s="120" t="s">
        <v>2468</v>
      </c>
      <c r="D758" s="120" t="s">
        <v>2469</v>
      </c>
      <c r="E758" s="120" t="s">
        <v>2470</v>
      </c>
      <c r="F758" s="120" t="s">
        <v>2471</v>
      </c>
      <c r="G758" s="120" t="s">
        <v>185</v>
      </c>
      <c r="I758" s="121">
        <v>7.5</v>
      </c>
      <c r="M758" s="120" t="s">
        <v>528</v>
      </c>
      <c r="N758" s="120" t="s">
        <v>109</v>
      </c>
      <c r="O758" s="120">
        <v>100</v>
      </c>
      <c r="P758" s="120" t="s">
        <v>102</v>
      </c>
      <c r="Q758" s="120" t="s">
        <v>102</v>
      </c>
      <c r="R758" t="str">
        <f>IFERROR(VLOOKUP(S758,'[1]Effects Code'!$C:$D,2,FALSE), S758)</f>
        <v>Mortality</v>
      </c>
      <c r="S758" s="120" t="s">
        <v>184</v>
      </c>
      <c r="T758" s="120">
        <v>4</v>
      </c>
      <c r="U758" s="120" t="s">
        <v>122</v>
      </c>
      <c r="V758" s="120" t="str">
        <f t="shared" si="11"/>
        <v>Cyprinidae, 4</v>
      </c>
      <c r="W758" s="120" t="s">
        <v>526</v>
      </c>
      <c r="X758" s="120">
        <v>65773</v>
      </c>
      <c r="Y758" s="123">
        <v>1255246</v>
      </c>
      <c r="Z758" s="120">
        <v>2002</v>
      </c>
      <c r="AA758" s="120" t="s">
        <v>2557</v>
      </c>
      <c r="AB758" s="120" t="s">
        <v>2558</v>
      </c>
      <c r="AC758" s="120" t="s">
        <v>2559</v>
      </c>
      <c r="AD758" s="121">
        <v>7.5</v>
      </c>
      <c r="AE758" s="121"/>
      <c r="AF758" s="120" t="s">
        <v>528</v>
      </c>
      <c r="AI758" s="120">
        <v>16740</v>
      </c>
      <c r="AJ758" s="120">
        <v>21</v>
      </c>
      <c r="AK758" s="120" t="s">
        <v>122</v>
      </c>
      <c r="AM758" s="120" t="s">
        <v>110</v>
      </c>
      <c r="AN758" s="120" t="s">
        <v>1342</v>
      </c>
      <c r="AO758" s="120" t="s">
        <v>525</v>
      </c>
      <c r="AP758" s="120" t="s">
        <v>119</v>
      </c>
      <c r="AQ758" s="120" t="s">
        <v>526</v>
      </c>
      <c r="AR758" s="120">
        <v>333415</v>
      </c>
      <c r="AT758" s="120">
        <v>96</v>
      </c>
      <c r="AY758" s="120" t="s">
        <v>276</v>
      </c>
      <c r="BE758" s="120" t="s">
        <v>158</v>
      </c>
      <c r="BG758" s="120">
        <v>7500</v>
      </c>
      <c r="BL758" s="120" t="s">
        <v>544</v>
      </c>
      <c r="BN758" s="120">
        <v>7500</v>
      </c>
      <c r="BT758" s="121"/>
      <c r="BV758" s="121"/>
      <c r="CD758" s="121"/>
      <c r="CM758" s="120" t="s">
        <v>2560</v>
      </c>
      <c r="CN758" s="120" t="s">
        <v>176</v>
      </c>
      <c r="CU758" s="120" t="s">
        <v>126</v>
      </c>
      <c r="CV758" s="120" t="s">
        <v>1344</v>
      </c>
      <c r="CW758" s="120" t="s">
        <v>2561</v>
      </c>
    </row>
    <row r="759" spans="1:101" x14ac:dyDescent="0.3">
      <c r="A759" s="120" t="s">
        <v>1414</v>
      </c>
      <c r="B759" s="120" t="s">
        <v>2146</v>
      </c>
      <c r="C759" s="120" t="s">
        <v>2499</v>
      </c>
      <c r="D759" s="120" t="s">
        <v>2500</v>
      </c>
      <c r="E759" s="120" t="s">
        <v>2501</v>
      </c>
      <c r="F759" s="120" t="s">
        <v>2502</v>
      </c>
      <c r="G759" s="120" t="s">
        <v>185</v>
      </c>
      <c r="I759" s="121">
        <v>7.5</v>
      </c>
      <c r="M759" s="120" t="s">
        <v>528</v>
      </c>
      <c r="N759" s="120" t="s">
        <v>109</v>
      </c>
      <c r="O759" s="120">
        <v>100</v>
      </c>
      <c r="P759" s="120" t="s">
        <v>102</v>
      </c>
      <c r="Q759" s="120" t="s">
        <v>102</v>
      </c>
      <c r="R759" t="str">
        <f>IFERROR(VLOOKUP(S759,'[1]Effects Code'!$C:$D,2,FALSE), S759)</f>
        <v>Mortality</v>
      </c>
      <c r="S759" s="120" t="s">
        <v>184</v>
      </c>
      <c r="T759" s="120">
        <v>30</v>
      </c>
      <c r="U759" s="120" t="s">
        <v>122</v>
      </c>
      <c r="V759" s="120" t="str">
        <f t="shared" si="11"/>
        <v>Bufonidae, 30</v>
      </c>
      <c r="W759" s="120" t="s">
        <v>526</v>
      </c>
      <c r="X759" s="120">
        <v>112793</v>
      </c>
      <c r="Y759" s="123">
        <v>1338682</v>
      </c>
      <c r="Z759" s="120">
        <v>2008</v>
      </c>
      <c r="AA759" s="120" t="s">
        <v>2503</v>
      </c>
      <c r="AB759" s="120" t="s">
        <v>2504</v>
      </c>
      <c r="AC759" s="120" t="s">
        <v>2505</v>
      </c>
      <c r="AD759" s="121">
        <v>7.5</v>
      </c>
      <c r="AE759" s="121"/>
      <c r="AF759" s="120" t="s">
        <v>528</v>
      </c>
      <c r="AG759" s="120" t="s">
        <v>1351</v>
      </c>
      <c r="AI759" s="120">
        <v>30993</v>
      </c>
      <c r="AJ759" s="120" t="s">
        <v>2506</v>
      </c>
      <c r="AK759" s="120" t="s">
        <v>1424</v>
      </c>
      <c r="AL759" s="120" t="s">
        <v>1504</v>
      </c>
      <c r="AM759" s="120" t="s">
        <v>110</v>
      </c>
      <c r="AN759" s="120" t="s">
        <v>1425</v>
      </c>
      <c r="AO759" s="120" t="s">
        <v>525</v>
      </c>
      <c r="AP759" s="120" t="s">
        <v>119</v>
      </c>
      <c r="AQ759" s="120" t="s">
        <v>526</v>
      </c>
      <c r="AR759" s="120">
        <v>333415</v>
      </c>
      <c r="AT759" s="120">
        <v>30</v>
      </c>
      <c r="AY759" s="120" t="s">
        <v>122</v>
      </c>
      <c r="BE759" s="120" t="s">
        <v>123</v>
      </c>
      <c r="BG759" s="120">
        <v>7.5</v>
      </c>
      <c r="BL759" s="120" t="s">
        <v>528</v>
      </c>
      <c r="BN759" s="121">
        <v>7.5</v>
      </c>
      <c r="CD759" s="121"/>
      <c r="CM759" s="120">
        <v>3</v>
      </c>
      <c r="CN759" s="120" t="s">
        <v>125</v>
      </c>
      <c r="CO759" s="120" t="s">
        <v>2507</v>
      </c>
      <c r="CU759" s="120" t="s">
        <v>126</v>
      </c>
      <c r="CV759" s="120" t="s">
        <v>1344</v>
      </c>
      <c r="CW759" s="120" t="s">
        <v>2590</v>
      </c>
    </row>
    <row r="760" spans="1:101" x14ac:dyDescent="0.3">
      <c r="A760" s="120" t="s">
        <v>1332</v>
      </c>
      <c r="B760" s="120" t="s">
        <v>2180</v>
      </c>
      <c r="C760" s="120" t="s">
        <v>2181</v>
      </c>
      <c r="D760" s="120" t="s">
        <v>2182</v>
      </c>
      <c r="E760" s="120" t="s">
        <v>2183</v>
      </c>
      <c r="F760" s="120" t="s">
        <v>2184</v>
      </c>
      <c r="G760" s="120" t="s">
        <v>157</v>
      </c>
      <c r="I760" s="121">
        <v>7.5</v>
      </c>
      <c r="J760" s="120" t="s">
        <v>143</v>
      </c>
      <c r="L760" s="120">
        <v>10</v>
      </c>
      <c r="M760" s="120" t="s">
        <v>528</v>
      </c>
      <c r="N760" s="120" t="s">
        <v>109</v>
      </c>
      <c r="O760" s="120">
        <v>100</v>
      </c>
      <c r="P760" s="120" t="s">
        <v>172</v>
      </c>
      <c r="Q760" s="120" t="s">
        <v>173</v>
      </c>
      <c r="R760" t="str">
        <f>IFERROR(VLOOKUP(S760,'[1]Effects Code'!$C:$D,2,FALSE), S760)</f>
        <v>Acid phosphatase</v>
      </c>
      <c r="S760" s="120" t="s">
        <v>1913</v>
      </c>
      <c r="T760" s="120">
        <v>30</v>
      </c>
      <c r="U760" s="120" t="s">
        <v>122</v>
      </c>
      <c r="V760" s="120" t="str">
        <f t="shared" si="11"/>
        <v>Clariidae, 30</v>
      </c>
      <c r="W760" s="120" t="s">
        <v>526</v>
      </c>
      <c r="X760" s="120">
        <v>160913</v>
      </c>
      <c r="Y760" s="123">
        <v>2075959</v>
      </c>
      <c r="Z760" s="120">
        <v>2011</v>
      </c>
      <c r="AA760" s="120" t="s">
        <v>2185</v>
      </c>
      <c r="AB760" s="120" t="s">
        <v>2186</v>
      </c>
      <c r="AC760" s="120" t="s">
        <v>2187</v>
      </c>
      <c r="AD760" s="121">
        <v>7.5</v>
      </c>
      <c r="AE760" s="120">
        <v>10</v>
      </c>
      <c r="AF760" s="120" t="s">
        <v>528</v>
      </c>
      <c r="AI760" s="120">
        <v>2079</v>
      </c>
      <c r="AL760" s="120" t="s">
        <v>220</v>
      </c>
      <c r="AM760" s="120" t="s">
        <v>110</v>
      </c>
      <c r="AN760" s="120" t="s">
        <v>2070</v>
      </c>
      <c r="AO760" s="120" t="s">
        <v>525</v>
      </c>
      <c r="AP760" s="120" t="s">
        <v>119</v>
      </c>
      <c r="AQ760" s="120" t="s">
        <v>526</v>
      </c>
      <c r="AR760" s="120">
        <v>333415</v>
      </c>
      <c r="AT760" s="120">
        <v>30</v>
      </c>
      <c r="AY760" s="120" t="s">
        <v>122</v>
      </c>
      <c r="BE760" s="120" t="s">
        <v>123</v>
      </c>
      <c r="BG760" s="120">
        <v>7.5</v>
      </c>
      <c r="BL760" s="120" t="s">
        <v>528</v>
      </c>
      <c r="BN760" s="120">
        <v>7.5</v>
      </c>
      <c r="BX760" s="120">
        <v>10</v>
      </c>
      <c r="CD760" s="120">
        <v>10</v>
      </c>
      <c r="CM760" s="120">
        <v>1</v>
      </c>
      <c r="CN760" s="120" t="s">
        <v>125</v>
      </c>
      <c r="CO760" s="120" t="s">
        <v>2188</v>
      </c>
      <c r="CU760" s="120" t="s">
        <v>126</v>
      </c>
      <c r="CV760" s="120" t="s">
        <v>1344</v>
      </c>
      <c r="CW760" s="120" t="s">
        <v>2591</v>
      </c>
    </row>
    <row r="761" spans="1:101" x14ac:dyDescent="0.3">
      <c r="A761" s="120" t="s">
        <v>1332</v>
      </c>
      <c r="B761" s="120" t="s">
        <v>2180</v>
      </c>
      <c r="C761" s="120" t="s">
        <v>2181</v>
      </c>
      <c r="D761" s="120" t="s">
        <v>2182</v>
      </c>
      <c r="E761" s="120" t="s">
        <v>2183</v>
      </c>
      <c r="F761" s="120" t="s">
        <v>2184</v>
      </c>
      <c r="G761" s="120" t="s">
        <v>157</v>
      </c>
      <c r="I761" s="121">
        <v>7.5</v>
      </c>
      <c r="J761" s="120" t="s">
        <v>143</v>
      </c>
      <c r="L761" s="120">
        <v>10</v>
      </c>
      <c r="M761" s="120" t="s">
        <v>528</v>
      </c>
      <c r="N761" s="120" t="s">
        <v>109</v>
      </c>
      <c r="O761" s="120">
        <v>100</v>
      </c>
      <c r="P761" s="120" t="s">
        <v>172</v>
      </c>
      <c r="Q761" s="120" t="s">
        <v>173</v>
      </c>
      <c r="R761" t="str">
        <f>IFERROR(VLOOKUP(S761,'[1]Effects Code'!$C:$D,2,FALSE), S761)</f>
        <v>Acid phosphatase</v>
      </c>
      <c r="S761" s="120" t="s">
        <v>1913</v>
      </c>
      <c r="T761" s="120">
        <v>30</v>
      </c>
      <c r="U761" s="120" t="s">
        <v>122</v>
      </c>
      <c r="V761" s="120" t="str">
        <f t="shared" si="11"/>
        <v>Clariidae, 30</v>
      </c>
      <c r="W761" s="120" t="s">
        <v>526</v>
      </c>
      <c r="X761" s="120">
        <v>160913</v>
      </c>
      <c r="Y761" s="123">
        <v>2075959</v>
      </c>
      <c r="Z761" s="120">
        <v>2011</v>
      </c>
      <c r="AA761" s="120" t="s">
        <v>2185</v>
      </c>
      <c r="AB761" s="120" t="s">
        <v>2186</v>
      </c>
      <c r="AC761" s="120" t="s">
        <v>2187</v>
      </c>
      <c r="AD761" s="121">
        <v>7.5</v>
      </c>
      <c r="AE761" s="120">
        <v>10</v>
      </c>
      <c r="AF761" s="120" t="s">
        <v>528</v>
      </c>
      <c r="AI761" s="120">
        <v>2079</v>
      </c>
      <c r="AL761" s="120" t="s">
        <v>220</v>
      </c>
      <c r="AM761" s="120" t="s">
        <v>110</v>
      </c>
      <c r="AN761" s="120" t="s">
        <v>2070</v>
      </c>
      <c r="AO761" s="120" t="s">
        <v>525</v>
      </c>
      <c r="AP761" s="120" t="s">
        <v>119</v>
      </c>
      <c r="AQ761" s="120" t="s">
        <v>526</v>
      </c>
      <c r="AR761" s="120">
        <v>333415</v>
      </c>
      <c r="AT761" s="120">
        <v>30</v>
      </c>
      <c r="AY761" s="120" t="s">
        <v>122</v>
      </c>
      <c r="BE761" s="120" t="s">
        <v>123</v>
      </c>
      <c r="BG761" s="120">
        <v>7.5</v>
      </c>
      <c r="BL761" s="120" t="s">
        <v>528</v>
      </c>
      <c r="BN761" s="120">
        <v>7.5</v>
      </c>
      <c r="BX761" s="120">
        <v>10</v>
      </c>
      <c r="CD761" s="120">
        <v>10</v>
      </c>
      <c r="CM761" s="120">
        <v>1</v>
      </c>
      <c r="CN761" s="120" t="s">
        <v>125</v>
      </c>
      <c r="CO761" s="120" t="s">
        <v>2188</v>
      </c>
      <c r="CU761" s="120" t="s">
        <v>126</v>
      </c>
      <c r="CV761" s="120" t="s">
        <v>1344</v>
      </c>
      <c r="CW761" s="120" t="s">
        <v>2592</v>
      </c>
    </row>
    <row r="762" spans="1:101" x14ac:dyDescent="0.3">
      <c r="A762" s="120" t="s">
        <v>1332</v>
      </c>
      <c r="B762" s="120" t="s">
        <v>2076</v>
      </c>
      <c r="C762" s="120" t="s">
        <v>2077</v>
      </c>
      <c r="D762" s="120" t="s">
        <v>2078</v>
      </c>
      <c r="E762" s="120" t="s">
        <v>2079</v>
      </c>
      <c r="F762" s="120" t="s">
        <v>2080</v>
      </c>
      <c r="G762" s="120" t="s">
        <v>185</v>
      </c>
      <c r="I762" s="121">
        <v>7.52</v>
      </c>
      <c r="L762" s="120"/>
      <c r="M762" s="120" t="s">
        <v>528</v>
      </c>
      <c r="N762" s="120" t="s">
        <v>109</v>
      </c>
      <c r="O762" s="120">
        <v>100</v>
      </c>
      <c r="P762" s="120" t="s">
        <v>102</v>
      </c>
      <c r="Q762" s="120" t="s">
        <v>102</v>
      </c>
      <c r="R762" t="str">
        <f>IFERROR(VLOOKUP(S762,'[1]Effects Code'!$C:$D,2,FALSE), S762)</f>
        <v>Mortality</v>
      </c>
      <c r="S762" s="120" t="s">
        <v>184</v>
      </c>
      <c r="T762" s="120">
        <v>2</v>
      </c>
      <c r="U762" s="120" t="s">
        <v>122</v>
      </c>
      <c r="V762" s="120" t="str">
        <f t="shared" si="11"/>
        <v>Pangasiidae, 2</v>
      </c>
      <c r="W762" s="120" t="s">
        <v>526</v>
      </c>
      <c r="X762" s="120">
        <v>160541</v>
      </c>
      <c r="Y762" s="123">
        <v>2076095</v>
      </c>
      <c r="Z762" s="120">
        <v>2012</v>
      </c>
      <c r="AA762" s="120" t="s">
        <v>2082</v>
      </c>
      <c r="AB762" s="120" t="s">
        <v>2083</v>
      </c>
      <c r="AC762" s="120" t="s">
        <v>2084</v>
      </c>
      <c r="AD762" s="121">
        <v>7.52</v>
      </c>
      <c r="AF762" s="120" t="s">
        <v>528</v>
      </c>
      <c r="AI762" s="120">
        <v>31626</v>
      </c>
      <c r="AL762" s="120" t="s">
        <v>225</v>
      </c>
      <c r="AM762" s="120" t="s">
        <v>110</v>
      </c>
      <c r="AN762" s="120" t="s">
        <v>2070</v>
      </c>
      <c r="AO762" s="120" t="s">
        <v>525</v>
      </c>
      <c r="AP762" s="120" t="s">
        <v>119</v>
      </c>
      <c r="AQ762" s="120" t="s">
        <v>526</v>
      </c>
      <c r="AR762" s="120">
        <v>333415</v>
      </c>
      <c r="AT762" s="120">
        <v>48</v>
      </c>
      <c r="AY762" s="120" t="s">
        <v>276</v>
      </c>
      <c r="BE762" s="120" t="s">
        <v>158</v>
      </c>
      <c r="BG762" s="120">
        <v>7.52</v>
      </c>
      <c r="BL762" s="120" t="s">
        <v>175</v>
      </c>
      <c r="BN762" s="120">
        <v>7.52</v>
      </c>
      <c r="CM762" s="120">
        <v>1</v>
      </c>
      <c r="CN762" s="120" t="s">
        <v>125</v>
      </c>
      <c r="CU762" s="120" t="s">
        <v>126</v>
      </c>
      <c r="CV762" s="120" t="s">
        <v>545</v>
      </c>
      <c r="CW762" s="120" t="s">
        <v>2085</v>
      </c>
    </row>
    <row r="763" spans="1:101" x14ac:dyDescent="0.3">
      <c r="A763" s="120" t="s">
        <v>1332</v>
      </c>
      <c r="B763" s="120" t="s">
        <v>2076</v>
      </c>
      <c r="C763" s="120" t="s">
        <v>2077</v>
      </c>
      <c r="D763" s="120" t="s">
        <v>2078</v>
      </c>
      <c r="E763" s="120" t="s">
        <v>2079</v>
      </c>
      <c r="F763" s="120" t="s">
        <v>2080</v>
      </c>
      <c r="G763" s="120" t="s">
        <v>2341</v>
      </c>
      <c r="I763" s="121">
        <v>7.75</v>
      </c>
      <c r="L763" s="120"/>
      <c r="M763" s="120" t="s">
        <v>528</v>
      </c>
      <c r="N763" s="120" t="s">
        <v>109</v>
      </c>
      <c r="O763" s="120">
        <v>100</v>
      </c>
      <c r="P763" s="120" t="s">
        <v>102</v>
      </c>
      <c r="Q763" s="120" t="s">
        <v>102</v>
      </c>
      <c r="R763" t="str">
        <f>IFERROR(VLOOKUP(S763,'[1]Effects Code'!$C:$D,2,FALSE), S763)</f>
        <v>Mortality</v>
      </c>
      <c r="S763" s="120" t="s">
        <v>184</v>
      </c>
      <c r="T763" s="120">
        <v>2</v>
      </c>
      <c r="U763" s="120" t="s">
        <v>122</v>
      </c>
      <c r="V763" s="120" t="str">
        <f t="shared" si="11"/>
        <v>Pangasiidae, 2</v>
      </c>
      <c r="W763" s="120" t="s">
        <v>526</v>
      </c>
      <c r="X763" s="120">
        <v>160541</v>
      </c>
      <c r="Y763" s="123">
        <v>2076095</v>
      </c>
      <c r="Z763" s="120">
        <v>2012</v>
      </c>
      <c r="AA763" s="120" t="s">
        <v>2082</v>
      </c>
      <c r="AB763" s="120" t="s">
        <v>2083</v>
      </c>
      <c r="AC763" s="120" t="s">
        <v>2084</v>
      </c>
      <c r="AD763" s="121">
        <v>7.75</v>
      </c>
      <c r="AF763" s="120" t="s">
        <v>528</v>
      </c>
      <c r="AI763" s="120">
        <v>31626</v>
      </c>
      <c r="AL763" s="120" t="s">
        <v>225</v>
      </c>
      <c r="AM763" s="120" t="s">
        <v>110</v>
      </c>
      <c r="AN763" s="120" t="s">
        <v>2070</v>
      </c>
      <c r="AO763" s="120" t="s">
        <v>525</v>
      </c>
      <c r="AP763" s="120" t="s">
        <v>119</v>
      </c>
      <c r="AQ763" s="120" t="s">
        <v>526</v>
      </c>
      <c r="AR763" s="120">
        <v>333415</v>
      </c>
      <c r="AT763" s="120">
        <v>48</v>
      </c>
      <c r="AY763" s="120" t="s">
        <v>276</v>
      </c>
      <c r="BE763" s="120" t="s">
        <v>158</v>
      </c>
      <c r="BG763" s="120">
        <v>7.75</v>
      </c>
      <c r="BL763" s="120" t="s">
        <v>175</v>
      </c>
      <c r="BN763" s="120">
        <v>7.75</v>
      </c>
      <c r="CM763" s="120">
        <v>1</v>
      </c>
      <c r="CN763" s="120" t="s">
        <v>125</v>
      </c>
      <c r="CU763" s="120" t="s">
        <v>126</v>
      </c>
      <c r="CV763" s="120" t="s">
        <v>545</v>
      </c>
      <c r="CW763" s="120" t="s">
        <v>2085</v>
      </c>
    </row>
    <row r="764" spans="1:101" x14ac:dyDescent="0.3">
      <c r="A764" s="120" t="s">
        <v>1332</v>
      </c>
      <c r="B764" s="120" t="s">
        <v>1764</v>
      </c>
      <c r="C764" s="120" t="s">
        <v>1765</v>
      </c>
      <c r="D764" s="120" t="s">
        <v>1766</v>
      </c>
      <c r="E764" s="120" t="s">
        <v>1767</v>
      </c>
      <c r="F764" s="120" t="s">
        <v>1768</v>
      </c>
      <c r="G764" s="120" t="s">
        <v>157</v>
      </c>
      <c r="I764" s="121">
        <v>7.83</v>
      </c>
      <c r="L764" s="120"/>
      <c r="M764" s="120" t="s">
        <v>528</v>
      </c>
      <c r="N764" s="120" t="s">
        <v>109</v>
      </c>
      <c r="O764" s="120">
        <v>100</v>
      </c>
      <c r="P764" s="120" t="s">
        <v>172</v>
      </c>
      <c r="Q764" s="120" t="s">
        <v>173</v>
      </c>
      <c r="R764" t="str">
        <f>IFERROR(VLOOKUP(S764,'[1]Effects Code'!$C:$D,2,FALSE), S764)</f>
        <v>Alanine transaminase (ALT)</v>
      </c>
      <c r="S764" s="120" t="s">
        <v>2464</v>
      </c>
      <c r="T764" s="120">
        <v>4</v>
      </c>
      <c r="U764" s="120" t="s">
        <v>122</v>
      </c>
      <c r="V764" s="120" t="str">
        <f t="shared" si="11"/>
        <v>Cichlidae, 4</v>
      </c>
      <c r="W764" s="120" t="s">
        <v>526</v>
      </c>
      <c r="X764" s="120">
        <v>100492</v>
      </c>
      <c r="Y764" s="123">
        <v>1270354</v>
      </c>
      <c r="Z764" s="120">
        <v>2007</v>
      </c>
      <c r="AA764" s="120" t="s">
        <v>2486</v>
      </c>
      <c r="AB764" s="120" t="s">
        <v>2487</v>
      </c>
      <c r="AC764" s="120" t="s">
        <v>2488</v>
      </c>
      <c r="AD764" s="121">
        <v>7.83</v>
      </c>
      <c r="AF764" s="120" t="s">
        <v>528</v>
      </c>
      <c r="AI764" s="120">
        <v>485</v>
      </c>
      <c r="AM764" s="120" t="s">
        <v>110</v>
      </c>
      <c r="AN764" s="120" t="s">
        <v>1491</v>
      </c>
      <c r="AO764" s="120" t="s">
        <v>525</v>
      </c>
      <c r="AP764" s="120" t="s">
        <v>119</v>
      </c>
      <c r="AQ764" s="120" t="s">
        <v>526</v>
      </c>
      <c r="AR764" s="120">
        <v>333415</v>
      </c>
      <c r="AT764" s="120">
        <v>96</v>
      </c>
      <c r="AY764" s="120" t="s">
        <v>276</v>
      </c>
      <c r="BE764" s="120" t="s">
        <v>123</v>
      </c>
      <c r="BG764" s="120">
        <v>7.83</v>
      </c>
      <c r="BL764" s="120" t="s">
        <v>124</v>
      </c>
      <c r="BN764" s="120">
        <v>7.83</v>
      </c>
      <c r="CM764" s="120">
        <v>2</v>
      </c>
      <c r="CN764" s="120" t="s">
        <v>125</v>
      </c>
      <c r="CU764" s="120" t="s">
        <v>126</v>
      </c>
      <c r="CV764" s="120" t="s">
        <v>187</v>
      </c>
      <c r="CW764" s="120" t="s">
        <v>2493</v>
      </c>
    </row>
    <row r="765" spans="1:101" x14ac:dyDescent="0.3">
      <c r="A765" s="120" t="s">
        <v>1332</v>
      </c>
      <c r="B765" s="120" t="s">
        <v>1764</v>
      </c>
      <c r="C765" s="120" t="s">
        <v>1765</v>
      </c>
      <c r="D765" s="120" t="s">
        <v>1766</v>
      </c>
      <c r="E765" s="120" t="s">
        <v>1767</v>
      </c>
      <c r="F765" s="120" t="s">
        <v>1768</v>
      </c>
      <c r="G765" s="120" t="s">
        <v>157</v>
      </c>
      <c r="I765" s="121">
        <v>7.83</v>
      </c>
      <c r="L765" s="120"/>
      <c r="M765" s="120" t="s">
        <v>528</v>
      </c>
      <c r="N765" s="120" t="s">
        <v>109</v>
      </c>
      <c r="O765" s="120">
        <v>100</v>
      </c>
      <c r="P765" s="120" t="s">
        <v>172</v>
      </c>
      <c r="Q765" s="120" t="s">
        <v>173</v>
      </c>
      <c r="R765" t="str">
        <f>IFERROR(VLOOKUP(S765,'[1]Effects Code'!$C:$D,2,FALSE), S765)</f>
        <v>Alkaline phosphatase</v>
      </c>
      <c r="S765" s="120" t="s">
        <v>1872</v>
      </c>
      <c r="T765" s="120">
        <v>4</v>
      </c>
      <c r="U765" s="120" t="s">
        <v>122</v>
      </c>
      <c r="V765" s="120" t="str">
        <f t="shared" si="11"/>
        <v>Cichlidae, 4</v>
      </c>
      <c r="W765" s="120" t="s">
        <v>526</v>
      </c>
      <c r="X765" s="120">
        <v>100492</v>
      </c>
      <c r="Y765" s="123">
        <v>1270356</v>
      </c>
      <c r="Z765" s="120">
        <v>2007</v>
      </c>
      <c r="AA765" s="120" t="s">
        <v>2486</v>
      </c>
      <c r="AB765" s="120" t="s">
        <v>2487</v>
      </c>
      <c r="AC765" s="120" t="s">
        <v>2488</v>
      </c>
      <c r="AD765" s="121">
        <v>7.83</v>
      </c>
      <c r="AF765" s="120" t="s">
        <v>528</v>
      </c>
      <c r="AI765" s="120">
        <v>485</v>
      </c>
      <c r="AM765" s="120" t="s">
        <v>110</v>
      </c>
      <c r="AN765" s="120" t="s">
        <v>1491</v>
      </c>
      <c r="AO765" s="120" t="s">
        <v>525</v>
      </c>
      <c r="AP765" s="120" t="s">
        <v>119</v>
      </c>
      <c r="AQ765" s="120" t="s">
        <v>526</v>
      </c>
      <c r="AR765" s="120">
        <v>333415</v>
      </c>
      <c r="AT765" s="120">
        <v>96</v>
      </c>
      <c r="AY765" s="120" t="s">
        <v>276</v>
      </c>
      <c r="BE765" s="120" t="s">
        <v>123</v>
      </c>
      <c r="BG765" s="120">
        <v>7.83</v>
      </c>
      <c r="BL765" s="120" t="s">
        <v>124</v>
      </c>
      <c r="BN765" s="120">
        <v>7.83</v>
      </c>
      <c r="CM765" s="120">
        <v>2</v>
      </c>
      <c r="CN765" s="120" t="s">
        <v>125</v>
      </c>
      <c r="CU765" s="120" t="s">
        <v>126</v>
      </c>
      <c r="CV765" s="120" t="s">
        <v>187</v>
      </c>
      <c r="CW765" s="120" t="s">
        <v>2493</v>
      </c>
    </row>
    <row r="766" spans="1:101" x14ac:dyDescent="0.3">
      <c r="A766" s="120" t="s">
        <v>1332</v>
      </c>
      <c r="B766" s="120" t="s">
        <v>1764</v>
      </c>
      <c r="C766" s="120" t="s">
        <v>1765</v>
      </c>
      <c r="D766" s="120" t="s">
        <v>1766</v>
      </c>
      <c r="E766" s="120" t="s">
        <v>1767</v>
      </c>
      <c r="F766" s="120" t="s">
        <v>1768</v>
      </c>
      <c r="G766" s="120" t="s">
        <v>157</v>
      </c>
      <c r="I766" s="121">
        <v>7.83</v>
      </c>
      <c r="L766" s="120"/>
      <c r="M766" s="120" t="s">
        <v>528</v>
      </c>
      <c r="N766" s="120" t="s">
        <v>109</v>
      </c>
      <c r="O766" s="120">
        <v>100</v>
      </c>
      <c r="P766" s="120" t="s">
        <v>172</v>
      </c>
      <c r="Q766" s="120" t="s">
        <v>173</v>
      </c>
      <c r="R766" t="str">
        <f>IFERROR(VLOOKUP(S766,'[1]Effects Code'!$C:$D,2,FALSE), S766)</f>
        <v>(gamma) -glutamyl transferase</v>
      </c>
      <c r="S766" s="120" t="s">
        <v>2593</v>
      </c>
      <c r="T766" s="120">
        <v>4</v>
      </c>
      <c r="U766" s="120" t="s">
        <v>122</v>
      </c>
      <c r="V766" s="120" t="str">
        <f t="shared" si="11"/>
        <v>Cichlidae, 4</v>
      </c>
      <c r="W766" s="120" t="s">
        <v>526</v>
      </c>
      <c r="X766" s="120">
        <v>100492</v>
      </c>
      <c r="Y766" s="123">
        <v>1270353</v>
      </c>
      <c r="Z766" s="120">
        <v>2007</v>
      </c>
      <c r="AA766" s="120" t="s">
        <v>2486</v>
      </c>
      <c r="AB766" s="120" t="s">
        <v>2487</v>
      </c>
      <c r="AC766" s="120" t="s">
        <v>2488</v>
      </c>
      <c r="AD766" s="121">
        <v>7.83</v>
      </c>
      <c r="AF766" s="120" t="s">
        <v>528</v>
      </c>
      <c r="AI766" s="120">
        <v>485</v>
      </c>
      <c r="AM766" s="120" t="s">
        <v>110</v>
      </c>
      <c r="AN766" s="120" t="s">
        <v>1491</v>
      </c>
      <c r="AO766" s="120" t="s">
        <v>525</v>
      </c>
      <c r="AP766" s="120" t="s">
        <v>119</v>
      </c>
      <c r="AQ766" s="120" t="s">
        <v>526</v>
      </c>
      <c r="AR766" s="120">
        <v>333415</v>
      </c>
      <c r="AT766" s="120">
        <v>96</v>
      </c>
      <c r="AY766" s="120" t="s">
        <v>276</v>
      </c>
      <c r="BE766" s="120" t="s">
        <v>123</v>
      </c>
      <c r="BG766" s="120">
        <v>7.83</v>
      </c>
      <c r="BL766" s="120" t="s">
        <v>124</v>
      </c>
      <c r="BN766" s="120">
        <v>7.83</v>
      </c>
      <c r="CM766" s="120">
        <v>2</v>
      </c>
      <c r="CN766" s="120" t="s">
        <v>125</v>
      </c>
      <c r="CU766" s="120" t="s">
        <v>126</v>
      </c>
      <c r="CV766" s="120" t="s">
        <v>187</v>
      </c>
      <c r="CW766" s="120" t="s">
        <v>2493</v>
      </c>
    </row>
    <row r="767" spans="1:101" x14ac:dyDescent="0.3">
      <c r="A767" s="120" t="s">
        <v>1332</v>
      </c>
      <c r="B767" s="120" t="s">
        <v>1764</v>
      </c>
      <c r="C767" s="120" t="s">
        <v>1765</v>
      </c>
      <c r="D767" s="120" t="s">
        <v>1766</v>
      </c>
      <c r="E767" s="120" t="s">
        <v>1767</v>
      </c>
      <c r="F767" s="120" t="s">
        <v>1768</v>
      </c>
      <c r="G767" s="120" t="s">
        <v>157</v>
      </c>
      <c r="I767" s="121">
        <v>7.83</v>
      </c>
      <c r="L767" s="120"/>
      <c r="M767" s="120" t="s">
        <v>528</v>
      </c>
      <c r="N767" s="120" t="s">
        <v>109</v>
      </c>
      <c r="O767" s="120">
        <v>100</v>
      </c>
      <c r="P767" s="120" t="s">
        <v>367</v>
      </c>
      <c r="Q767" s="120" t="s">
        <v>368</v>
      </c>
      <c r="R767" t="str">
        <f>IFERROR(VLOOKUP(S767,'[1]Effects Code'!$C:$D,2,FALSE), S767)</f>
        <v>Immunoglobin M</v>
      </c>
      <c r="S767" s="120" t="s">
        <v>2107</v>
      </c>
      <c r="T767" s="120">
        <v>4</v>
      </c>
      <c r="U767" s="120" t="s">
        <v>122</v>
      </c>
      <c r="V767" s="120" t="str">
        <f t="shared" si="11"/>
        <v>Cichlidae, 4</v>
      </c>
      <c r="W767" s="120" t="s">
        <v>526</v>
      </c>
      <c r="X767" s="120">
        <v>100492</v>
      </c>
      <c r="Y767" s="123">
        <v>1270362</v>
      </c>
      <c r="Z767" s="120">
        <v>2007</v>
      </c>
      <c r="AA767" s="120" t="s">
        <v>2486</v>
      </c>
      <c r="AB767" s="120" t="s">
        <v>2487</v>
      </c>
      <c r="AC767" s="120" t="s">
        <v>2488</v>
      </c>
      <c r="AD767" s="121">
        <v>7.83</v>
      </c>
      <c r="AF767" s="120" t="s">
        <v>528</v>
      </c>
      <c r="AI767" s="120">
        <v>485</v>
      </c>
      <c r="AM767" s="120" t="s">
        <v>110</v>
      </c>
      <c r="AN767" s="120" t="s">
        <v>1491</v>
      </c>
      <c r="AO767" s="120" t="s">
        <v>525</v>
      </c>
      <c r="AP767" s="120" t="s">
        <v>119</v>
      </c>
      <c r="AQ767" s="120" t="s">
        <v>526</v>
      </c>
      <c r="AR767" s="120">
        <v>333415</v>
      </c>
      <c r="AT767" s="120">
        <v>96</v>
      </c>
      <c r="AY767" s="120" t="s">
        <v>276</v>
      </c>
      <c r="BE767" s="120" t="s">
        <v>123</v>
      </c>
      <c r="BG767" s="120">
        <v>7.83</v>
      </c>
      <c r="BL767" s="120" t="s">
        <v>124</v>
      </c>
      <c r="BN767" s="120">
        <v>7.83</v>
      </c>
      <c r="CM767" s="120">
        <v>2</v>
      </c>
      <c r="CN767" s="120" t="s">
        <v>125</v>
      </c>
      <c r="CU767" s="120" t="s">
        <v>126</v>
      </c>
      <c r="CV767" s="120" t="s">
        <v>187</v>
      </c>
      <c r="CW767" s="120" t="s">
        <v>2493</v>
      </c>
    </row>
    <row r="768" spans="1:101" x14ac:dyDescent="0.3">
      <c r="A768" s="120" t="s">
        <v>1332</v>
      </c>
      <c r="B768" s="120" t="s">
        <v>1764</v>
      </c>
      <c r="C768" s="120" t="s">
        <v>1765</v>
      </c>
      <c r="D768" s="120" t="s">
        <v>1766</v>
      </c>
      <c r="E768" s="120" t="s">
        <v>1767</v>
      </c>
      <c r="F768" s="120" t="s">
        <v>1768</v>
      </c>
      <c r="G768" s="120" t="s">
        <v>157</v>
      </c>
      <c r="I768" s="121">
        <v>7.83</v>
      </c>
      <c r="M768" s="120" t="s">
        <v>528</v>
      </c>
      <c r="N768" s="120" t="s">
        <v>109</v>
      </c>
      <c r="O768" s="120">
        <v>100</v>
      </c>
      <c r="P768" s="120" t="s">
        <v>172</v>
      </c>
      <c r="Q768" s="120" t="s">
        <v>172</v>
      </c>
      <c r="R768" t="str">
        <f>IFERROR(VLOOKUP(S768,'[1]Effects Code'!$C:$D,2,FALSE), S768)</f>
        <v>Protein content</v>
      </c>
      <c r="S768" s="120" t="s">
        <v>1359</v>
      </c>
      <c r="T768" s="120">
        <v>4</v>
      </c>
      <c r="U768" s="120" t="s">
        <v>122</v>
      </c>
      <c r="V768" s="120" t="str">
        <f t="shared" si="11"/>
        <v>Cichlidae, 4</v>
      </c>
      <c r="W768" s="120" t="s">
        <v>526</v>
      </c>
      <c r="X768" s="120">
        <v>121123</v>
      </c>
      <c r="Y768" s="123">
        <v>1338518</v>
      </c>
      <c r="Z768" s="120">
        <v>2008</v>
      </c>
      <c r="AA768" s="120" t="s">
        <v>2495</v>
      </c>
      <c r="AB768" s="120" t="s">
        <v>2496</v>
      </c>
      <c r="AC768" s="120" t="s">
        <v>2497</v>
      </c>
      <c r="AD768" s="121">
        <v>7.83</v>
      </c>
      <c r="AE768" s="121"/>
      <c r="AF768" s="120" t="s">
        <v>528</v>
      </c>
      <c r="AH768" s="120" t="s">
        <v>315</v>
      </c>
      <c r="AI768" s="120">
        <v>485</v>
      </c>
      <c r="AJ768" s="120">
        <v>4</v>
      </c>
      <c r="AK768" s="120" t="s">
        <v>231</v>
      </c>
      <c r="AL768" s="120" t="s">
        <v>141</v>
      </c>
      <c r="AM768" s="120" t="s">
        <v>110</v>
      </c>
      <c r="AN768" s="120" t="s">
        <v>1491</v>
      </c>
      <c r="AO768" s="120" t="s">
        <v>525</v>
      </c>
      <c r="AP768" s="120" t="s">
        <v>119</v>
      </c>
      <c r="AQ768" s="120" t="s">
        <v>526</v>
      </c>
      <c r="AR768" s="120">
        <v>333415</v>
      </c>
      <c r="AT768" s="120">
        <v>96</v>
      </c>
      <c r="AY768" s="120" t="s">
        <v>276</v>
      </c>
      <c r="BE768" s="120" t="s">
        <v>123</v>
      </c>
      <c r="BG768" s="120">
        <v>7.83</v>
      </c>
      <c r="BL768" s="120" t="s">
        <v>124</v>
      </c>
      <c r="BN768" s="121">
        <v>7.83</v>
      </c>
      <c r="CD768" s="121"/>
      <c r="CM768" s="120">
        <v>2</v>
      </c>
      <c r="CN768" s="120" t="s">
        <v>125</v>
      </c>
      <c r="CU768" s="120" t="s">
        <v>126</v>
      </c>
      <c r="CV768" s="120" t="s">
        <v>545</v>
      </c>
      <c r="CW768" s="120" t="s">
        <v>2498</v>
      </c>
    </row>
    <row r="769" spans="1:101" x14ac:dyDescent="0.3">
      <c r="A769" s="120" t="s">
        <v>1332</v>
      </c>
      <c r="B769" s="120" t="s">
        <v>1764</v>
      </c>
      <c r="C769" s="120" t="s">
        <v>1765</v>
      </c>
      <c r="D769" s="120" t="s">
        <v>1766</v>
      </c>
      <c r="E769" s="120" t="s">
        <v>1767</v>
      </c>
      <c r="F769" s="120" t="s">
        <v>1768</v>
      </c>
      <c r="G769" s="120" t="s">
        <v>157</v>
      </c>
      <c r="I769" s="121">
        <v>7.83</v>
      </c>
      <c r="M769" s="120" t="s">
        <v>528</v>
      </c>
      <c r="N769" s="120" t="s">
        <v>109</v>
      </c>
      <c r="O769" s="120">
        <v>100</v>
      </c>
      <c r="P769" s="120" t="s">
        <v>172</v>
      </c>
      <c r="Q769" s="120" t="s">
        <v>172</v>
      </c>
      <c r="R769" t="str">
        <f>IFERROR(VLOOKUP(S769,'[1]Effects Code'!$C:$D,2,FALSE), S769)</f>
        <v>Protein content</v>
      </c>
      <c r="S769" s="120" t="s">
        <v>1359</v>
      </c>
      <c r="T769" s="120">
        <v>4</v>
      </c>
      <c r="U769" s="120" t="s">
        <v>122</v>
      </c>
      <c r="V769" s="120" t="str">
        <f t="shared" si="11"/>
        <v>Cichlidae, 4</v>
      </c>
      <c r="W769" s="120" t="s">
        <v>526</v>
      </c>
      <c r="X769" s="120">
        <v>121123</v>
      </c>
      <c r="Y769" s="123">
        <v>1338517</v>
      </c>
      <c r="Z769" s="120">
        <v>2008</v>
      </c>
      <c r="AA769" s="120" t="s">
        <v>2495</v>
      </c>
      <c r="AB769" s="120" t="s">
        <v>2496</v>
      </c>
      <c r="AC769" s="120" t="s">
        <v>2497</v>
      </c>
      <c r="AD769" s="121">
        <v>7.83</v>
      </c>
      <c r="AE769" s="121"/>
      <c r="AF769" s="120" t="s">
        <v>528</v>
      </c>
      <c r="AH769" s="120" t="s">
        <v>315</v>
      </c>
      <c r="AI769" s="120">
        <v>485</v>
      </c>
      <c r="AJ769" s="120">
        <v>4</v>
      </c>
      <c r="AK769" s="120" t="s">
        <v>231</v>
      </c>
      <c r="AL769" s="120" t="s">
        <v>141</v>
      </c>
      <c r="AM769" s="120" t="s">
        <v>110</v>
      </c>
      <c r="AN769" s="120" t="s">
        <v>1491</v>
      </c>
      <c r="AO769" s="120" t="s">
        <v>525</v>
      </c>
      <c r="AP769" s="120" t="s">
        <v>119</v>
      </c>
      <c r="AQ769" s="120" t="s">
        <v>526</v>
      </c>
      <c r="AR769" s="120">
        <v>333415</v>
      </c>
      <c r="AT769" s="120">
        <v>96</v>
      </c>
      <c r="AY769" s="120" t="s">
        <v>276</v>
      </c>
      <c r="BE769" s="120" t="s">
        <v>123</v>
      </c>
      <c r="BG769" s="120">
        <v>7.83</v>
      </c>
      <c r="BL769" s="120" t="s">
        <v>124</v>
      </c>
      <c r="BN769" s="121">
        <v>7.83</v>
      </c>
      <c r="CD769" s="121"/>
      <c r="CM769" s="120">
        <v>2</v>
      </c>
      <c r="CN769" s="120" t="s">
        <v>125</v>
      </c>
      <c r="CU769" s="120" t="s">
        <v>126</v>
      </c>
      <c r="CV769" s="120" t="s">
        <v>545</v>
      </c>
      <c r="CW769" s="120" t="s">
        <v>2498</v>
      </c>
    </row>
    <row r="770" spans="1:101" x14ac:dyDescent="0.3">
      <c r="A770" s="120" t="s">
        <v>1332</v>
      </c>
      <c r="B770" s="120" t="s">
        <v>1333</v>
      </c>
      <c r="C770" s="120" t="s">
        <v>1967</v>
      </c>
      <c r="D770" s="120" t="s">
        <v>1968</v>
      </c>
      <c r="E770" s="120" t="s">
        <v>1969</v>
      </c>
      <c r="F770" s="120" t="s">
        <v>1970</v>
      </c>
      <c r="G770" s="120" t="s">
        <v>185</v>
      </c>
      <c r="I770" s="121">
        <v>7.9097999999999997</v>
      </c>
      <c r="L770" s="120"/>
      <c r="M770" s="120" t="s">
        <v>528</v>
      </c>
      <c r="N770" s="120" t="s">
        <v>109</v>
      </c>
      <c r="O770" s="120">
        <v>60</v>
      </c>
      <c r="P770" s="120" t="s">
        <v>102</v>
      </c>
      <c r="Q770" s="120" t="s">
        <v>102</v>
      </c>
      <c r="R770" t="str">
        <f>IFERROR(VLOOKUP(S770,'[1]Effects Code'!$C:$D,2,FALSE), S770)</f>
        <v>Mortality</v>
      </c>
      <c r="S770" s="120" t="s">
        <v>184</v>
      </c>
      <c r="T770" s="120">
        <v>1</v>
      </c>
      <c r="U770" s="120" t="s">
        <v>122</v>
      </c>
      <c r="V770" s="120" t="str">
        <f t="shared" si="11"/>
        <v>Cyprinidae, 1</v>
      </c>
      <c r="W770" s="120" t="s">
        <v>526</v>
      </c>
      <c r="X770" s="120">
        <v>160916</v>
      </c>
      <c r="Y770" s="123">
        <v>2076894</v>
      </c>
      <c r="Z770" s="120">
        <v>2012</v>
      </c>
      <c r="AA770" s="120" t="s">
        <v>1971</v>
      </c>
      <c r="AB770" s="120" t="s">
        <v>1972</v>
      </c>
      <c r="AC770" s="120" t="s">
        <v>1973</v>
      </c>
      <c r="AD770" s="121">
        <v>7.9097999999999997</v>
      </c>
      <c r="AF770" s="120" t="s">
        <v>528</v>
      </c>
      <c r="AH770" s="120" t="s">
        <v>397</v>
      </c>
      <c r="AI770" s="120">
        <v>32018</v>
      </c>
      <c r="AL770" s="120" t="s">
        <v>1516</v>
      </c>
      <c r="AM770" s="120" t="s">
        <v>110</v>
      </c>
      <c r="AN770" s="120" t="s">
        <v>1342</v>
      </c>
      <c r="AO770" s="120" t="s">
        <v>525</v>
      </c>
      <c r="AP770" s="120" t="s">
        <v>119</v>
      </c>
      <c r="AQ770" s="120" t="s">
        <v>526</v>
      </c>
      <c r="AR770" s="120">
        <v>333415</v>
      </c>
      <c r="AT770" s="120">
        <v>24</v>
      </c>
      <c r="AY770" s="120" t="s">
        <v>276</v>
      </c>
      <c r="BE770" s="120" t="s">
        <v>123</v>
      </c>
      <c r="BG770" s="120">
        <v>13.183</v>
      </c>
      <c r="BL770" s="120" t="s">
        <v>528</v>
      </c>
      <c r="BN770" s="120">
        <v>7.9097999999999997</v>
      </c>
      <c r="CM770" s="120">
        <v>1</v>
      </c>
      <c r="CN770" s="120" t="s">
        <v>125</v>
      </c>
      <c r="CO770" s="120" t="s">
        <v>1974</v>
      </c>
      <c r="CP770" s="120" t="s">
        <v>1975</v>
      </c>
      <c r="CQ770" s="120" t="s">
        <v>568</v>
      </c>
      <c r="CU770" s="120" t="s">
        <v>126</v>
      </c>
      <c r="CV770" s="120" t="s">
        <v>1344</v>
      </c>
      <c r="CW770" s="120" t="s">
        <v>1976</v>
      </c>
    </row>
    <row r="771" spans="1:101" x14ac:dyDescent="0.3">
      <c r="A771" s="120" t="s">
        <v>1332</v>
      </c>
      <c r="B771" s="120" t="s">
        <v>2594</v>
      </c>
      <c r="C771" s="120" t="s">
        <v>187</v>
      </c>
      <c r="D771" s="120" t="s">
        <v>2594</v>
      </c>
      <c r="E771" s="120" t="s">
        <v>2595</v>
      </c>
      <c r="F771" s="120" t="s">
        <v>2596</v>
      </c>
      <c r="G771" s="120" t="s">
        <v>185</v>
      </c>
      <c r="I771" s="121">
        <v>8</v>
      </c>
      <c r="M771" s="120" t="s">
        <v>528</v>
      </c>
      <c r="N771" s="120" t="s">
        <v>109</v>
      </c>
      <c r="O771" s="120">
        <v>100</v>
      </c>
      <c r="P771" s="120" t="s">
        <v>102</v>
      </c>
      <c r="Q771" s="120" t="s">
        <v>102</v>
      </c>
      <c r="R771" t="str">
        <f>IFERROR(VLOOKUP(S771,'[1]Effects Code'!$C:$D,2,FALSE), S771)</f>
        <v>Mortality</v>
      </c>
      <c r="S771" s="120" t="s">
        <v>184</v>
      </c>
      <c r="T771" s="120">
        <v>2</v>
      </c>
      <c r="U771" s="120" t="s">
        <v>122</v>
      </c>
      <c r="V771" s="120" t="str">
        <f t="shared" ref="V771:V834" si="12">CONCATENATE(B771,", ",T771)</f>
        <v>Ictaluridae, 2</v>
      </c>
      <c r="W771" s="120" t="s">
        <v>526</v>
      </c>
      <c r="X771" s="120">
        <v>546</v>
      </c>
      <c r="Y771" s="123">
        <v>1011241</v>
      </c>
      <c r="Z771" s="120">
        <v>1973</v>
      </c>
      <c r="AA771" s="120" t="s">
        <v>2358</v>
      </c>
      <c r="AB771" s="120" t="s">
        <v>2359</v>
      </c>
      <c r="AC771" s="120" t="s">
        <v>2360</v>
      </c>
      <c r="AD771" s="121">
        <v>8</v>
      </c>
      <c r="AE771" s="121"/>
      <c r="AF771" s="120" t="s">
        <v>528</v>
      </c>
      <c r="AH771" s="120" t="s">
        <v>147</v>
      </c>
      <c r="AI771" s="120">
        <v>9788</v>
      </c>
      <c r="AJ771" s="120" t="s">
        <v>2361</v>
      </c>
      <c r="AK771" s="120" t="s">
        <v>231</v>
      </c>
      <c r="AM771" s="120" t="s">
        <v>110</v>
      </c>
      <c r="AN771" s="120" t="s">
        <v>2070</v>
      </c>
      <c r="AO771" s="120" t="s">
        <v>525</v>
      </c>
      <c r="AP771" s="120" t="s">
        <v>119</v>
      </c>
      <c r="AQ771" s="120" t="s">
        <v>526</v>
      </c>
      <c r="AR771" s="120">
        <v>333415</v>
      </c>
      <c r="AT771" s="120">
        <v>48</v>
      </c>
      <c r="AY771" s="120" t="s">
        <v>276</v>
      </c>
      <c r="BE771" s="120" t="s">
        <v>123</v>
      </c>
      <c r="BG771" s="120">
        <v>8</v>
      </c>
      <c r="BL771" s="120" t="s">
        <v>124</v>
      </c>
      <c r="BN771" s="121">
        <v>8</v>
      </c>
      <c r="CD771" s="121"/>
      <c r="CN771" s="120" t="s">
        <v>125</v>
      </c>
      <c r="CO771" s="120" t="s">
        <v>2362</v>
      </c>
      <c r="CP771" s="120" t="s">
        <v>2363</v>
      </c>
      <c r="CQ771" s="120" t="s">
        <v>657</v>
      </c>
      <c r="CU771" s="120" t="s">
        <v>126</v>
      </c>
      <c r="CV771" s="120" t="s">
        <v>545</v>
      </c>
      <c r="CW771" s="120" t="s">
        <v>2597</v>
      </c>
    </row>
    <row r="772" spans="1:101" x14ac:dyDescent="0.3">
      <c r="A772" s="120" t="s">
        <v>1332</v>
      </c>
      <c r="B772" s="120" t="s">
        <v>1367</v>
      </c>
      <c r="C772" s="120" t="s">
        <v>1368</v>
      </c>
      <c r="D772" s="120" t="s">
        <v>1457</v>
      </c>
      <c r="E772" s="120" t="s">
        <v>1458</v>
      </c>
      <c r="F772" s="120" t="s">
        <v>1459</v>
      </c>
      <c r="G772" s="120" t="s">
        <v>185</v>
      </c>
      <c r="I772" s="121">
        <v>8</v>
      </c>
      <c r="M772" s="120" t="s">
        <v>528</v>
      </c>
      <c r="N772" s="120" t="s">
        <v>109</v>
      </c>
      <c r="O772" s="120">
        <v>100</v>
      </c>
      <c r="P772" s="120" t="s">
        <v>102</v>
      </c>
      <c r="Q772" s="120" t="s">
        <v>102</v>
      </c>
      <c r="R772" t="str">
        <f>IFERROR(VLOOKUP(S772,'[1]Effects Code'!$C:$D,2,FALSE), S772)</f>
        <v>Mortality</v>
      </c>
      <c r="S772" s="120" t="s">
        <v>184</v>
      </c>
      <c r="T772" s="120">
        <v>4</v>
      </c>
      <c r="U772" s="120" t="s">
        <v>122</v>
      </c>
      <c r="V772" s="120" t="str">
        <f t="shared" si="12"/>
        <v>Salmonidae, 4</v>
      </c>
      <c r="W772" s="120" t="s">
        <v>526</v>
      </c>
      <c r="X772" s="120">
        <v>546</v>
      </c>
      <c r="Y772" s="123">
        <v>1011238</v>
      </c>
      <c r="Z772" s="120">
        <v>1973</v>
      </c>
      <c r="AA772" s="120" t="s">
        <v>2358</v>
      </c>
      <c r="AB772" s="120" t="s">
        <v>2359</v>
      </c>
      <c r="AC772" s="120" t="s">
        <v>2360</v>
      </c>
      <c r="AD772" s="121">
        <v>8</v>
      </c>
      <c r="AE772" s="121"/>
      <c r="AF772" s="120" t="s">
        <v>528</v>
      </c>
      <c r="AH772" s="120" t="s">
        <v>147</v>
      </c>
      <c r="AI772" s="120">
        <v>4</v>
      </c>
      <c r="AJ772" s="120" t="s">
        <v>2361</v>
      </c>
      <c r="AK772" s="120" t="s">
        <v>231</v>
      </c>
      <c r="AM772" s="120" t="s">
        <v>110</v>
      </c>
      <c r="AN772" s="120" t="s">
        <v>1377</v>
      </c>
      <c r="AO772" s="120" t="s">
        <v>525</v>
      </c>
      <c r="AP772" s="120" t="s">
        <v>119</v>
      </c>
      <c r="AQ772" s="120" t="s">
        <v>526</v>
      </c>
      <c r="AR772" s="120">
        <v>333415</v>
      </c>
      <c r="AT772" s="120">
        <v>96</v>
      </c>
      <c r="AY772" s="120" t="s">
        <v>276</v>
      </c>
      <c r="BE772" s="120" t="s">
        <v>123</v>
      </c>
      <c r="BG772" s="120">
        <v>8</v>
      </c>
      <c r="BL772" s="120" t="s">
        <v>124</v>
      </c>
      <c r="BN772" s="121">
        <v>8</v>
      </c>
      <c r="CD772" s="121"/>
      <c r="CN772" s="120" t="s">
        <v>125</v>
      </c>
      <c r="CO772" s="120" t="s">
        <v>2362</v>
      </c>
      <c r="CP772" s="120" t="s">
        <v>2363</v>
      </c>
      <c r="CQ772" s="120" t="s">
        <v>657</v>
      </c>
      <c r="CU772" s="120" t="s">
        <v>126</v>
      </c>
      <c r="CV772" s="120" t="s">
        <v>545</v>
      </c>
      <c r="CW772" s="120" t="s">
        <v>2364</v>
      </c>
    </row>
    <row r="773" spans="1:101" x14ac:dyDescent="0.3">
      <c r="A773" s="120" t="s">
        <v>1332</v>
      </c>
      <c r="B773" s="120" t="s">
        <v>1367</v>
      </c>
      <c r="C773" s="120" t="s">
        <v>1368</v>
      </c>
      <c r="D773" s="120" t="s">
        <v>1457</v>
      </c>
      <c r="E773" s="120" t="s">
        <v>1458</v>
      </c>
      <c r="F773" s="120" t="s">
        <v>1459</v>
      </c>
      <c r="G773" s="120" t="s">
        <v>185</v>
      </c>
      <c r="I773" s="121">
        <v>8</v>
      </c>
      <c r="M773" s="120" t="s">
        <v>528</v>
      </c>
      <c r="N773" s="120" t="s">
        <v>109</v>
      </c>
      <c r="O773" s="120">
        <v>100</v>
      </c>
      <c r="P773" s="120" t="s">
        <v>102</v>
      </c>
      <c r="Q773" s="120" t="s">
        <v>102</v>
      </c>
      <c r="R773" t="str">
        <f>IFERROR(VLOOKUP(S773,'[1]Effects Code'!$C:$D,2,FALSE), S773)</f>
        <v>Mortality</v>
      </c>
      <c r="S773" s="120" t="s">
        <v>184</v>
      </c>
      <c r="T773" s="120">
        <v>2</v>
      </c>
      <c r="U773" s="120" t="s">
        <v>122</v>
      </c>
      <c r="V773" s="120" t="str">
        <f t="shared" si="12"/>
        <v>Salmonidae, 2</v>
      </c>
      <c r="W773" s="120" t="s">
        <v>526</v>
      </c>
      <c r="X773" s="120">
        <v>546</v>
      </c>
      <c r="Y773" s="123">
        <v>1011237</v>
      </c>
      <c r="Z773" s="120">
        <v>1973</v>
      </c>
      <c r="AA773" s="120" t="s">
        <v>2358</v>
      </c>
      <c r="AB773" s="120" t="s">
        <v>2359</v>
      </c>
      <c r="AC773" s="120" t="s">
        <v>2360</v>
      </c>
      <c r="AD773" s="121">
        <v>8</v>
      </c>
      <c r="AE773" s="121"/>
      <c r="AF773" s="120" t="s">
        <v>528</v>
      </c>
      <c r="AH773" s="120" t="s">
        <v>147</v>
      </c>
      <c r="AI773" s="120">
        <v>4</v>
      </c>
      <c r="AJ773" s="120" t="s">
        <v>2361</v>
      </c>
      <c r="AK773" s="120" t="s">
        <v>231</v>
      </c>
      <c r="AM773" s="120" t="s">
        <v>110</v>
      </c>
      <c r="AN773" s="120" t="s">
        <v>1377</v>
      </c>
      <c r="AO773" s="120" t="s">
        <v>525</v>
      </c>
      <c r="AP773" s="120" t="s">
        <v>119</v>
      </c>
      <c r="AQ773" s="120" t="s">
        <v>526</v>
      </c>
      <c r="AR773" s="120">
        <v>333415</v>
      </c>
      <c r="AT773" s="120">
        <v>48</v>
      </c>
      <c r="AY773" s="120" t="s">
        <v>276</v>
      </c>
      <c r="BE773" s="120" t="s">
        <v>123</v>
      </c>
      <c r="BG773" s="120">
        <v>8</v>
      </c>
      <c r="BL773" s="120" t="s">
        <v>124</v>
      </c>
      <c r="BN773" s="121">
        <v>8</v>
      </c>
      <c r="CD773" s="121"/>
      <c r="CN773" s="120" t="s">
        <v>125</v>
      </c>
      <c r="CO773" s="120" t="s">
        <v>2362</v>
      </c>
      <c r="CP773" s="120" t="s">
        <v>2363</v>
      </c>
      <c r="CQ773" s="120" t="s">
        <v>657</v>
      </c>
      <c r="CU773" s="120" t="s">
        <v>126</v>
      </c>
      <c r="CV773" s="120" t="s">
        <v>545</v>
      </c>
      <c r="CW773" s="120" t="s">
        <v>2364</v>
      </c>
    </row>
    <row r="774" spans="1:101" x14ac:dyDescent="0.3">
      <c r="A774" s="120" t="s">
        <v>1332</v>
      </c>
      <c r="B774" s="120" t="s">
        <v>2594</v>
      </c>
      <c r="C774" s="120" t="s">
        <v>187</v>
      </c>
      <c r="D774" s="120" t="s">
        <v>2594</v>
      </c>
      <c r="E774" s="120" t="s">
        <v>2595</v>
      </c>
      <c r="F774" s="120" t="s">
        <v>2596</v>
      </c>
      <c r="G774" s="120" t="s">
        <v>185</v>
      </c>
      <c r="I774" s="121">
        <v>8</v>
      </c>
      <c r="M774" s="120" t="s">
        <v>528</v>
      </c>
      <c r="N774" s="120" t="s">
        <v>109</v>
      </c>
      <c r="O774" s="120">
        <v>100</v>
      </c>
      <c r="P774" s="120" t="s">
        <v>102</v>
      </c>
      <c r="Q774" s="120" t="s">
        <v>102</v>
      </c>
      <c r="R774" t="str">
        <f>IFERROR(VLOOKUP(S774,'[1]Effects Code'!$C:$D,2,FALSE), S774)</f>
        <v>Mortality</v>
      </c>
      <c r="S774" s="120" t="s">
        <v>184</v>
      </c>
      <c r="T774" s="120">
        <v>4</v>
      </c>
      <c r="U774" s="120" t="s">
        <v>122</v>
      </c>
      <c r="V774" s="120" t="str">
        <f t="shared" si="12"/>
        <v>Ictaluridae, 4</v>
      </c>
      <c r="W774" s="120" t="s">
        <v>526</v>
      </c>
      <c r="X774" s="120">
        <v>546</v>
      </c>
      <c r="Y774" s="123">
        <v>1011242</v>
      </c>
      <c r="Z774" s="120">
        <v>1973</v>
      </c>
      <c r="AA774" s="120" t="s">
        <v>2358</v>
      </c>
      <c r="AB774" s="120" t="s">
        <v>2359</v>
      </c>
      <c r="AC774" s="120" t="s">
        <v>2360</v>
      </c>
      <c r="AD774" s="121">
        <v>8</v>
      </c>
      <c r="AE774" s="121"/>
      <c r="AF774" s="120" t="s">
        <v>528</v>
      </c>
      <c r="AH774" s="120" t="s">
        <v>147</v>
      </c>
      <c r="AI774" s="120">
        <v>9788</v>
      </c>
      <c r="AJ774" s="120" t="s">
        <v>2361</v>
      </c>
      <c r="AK774" s="120" t="s">
        <v>231</v>
      </c>
      <c r="AM774" s="120" t="s">
        <v>110</v>
      </c>
      <c r="AN774" s="120" t="s">
        <v>2070</v>
      </c>
      <c r="AO774" s="120" t="s">
        <v>525</v>
      </c>
      <c r="AP774" s="120" t="s">
        <v>119</v>
      </c>
      <c r="AQ774" s="120" t="s">
        <v>526</v>
      </c>
      <c r="AR774" s="120">
        <v>333415</v>
      </c>
      <c r="AT774" s="120">
        <v>96</v>
      </c>
      <c r="AY774" s="120" t="s">
        <v>276</v>
      </c>
      <c r="BE774" s="120" t="s">
        <v>123</v>
      </c>
      <c r="BG774" s="120">
        <v>8</v>
      </c>
      <c r="BL774" s="120" t="s">
        <v>124</v>
      </c>
      <c r="BN774" s="121">
        <v>8</v>
      </c>
      <c r="CD774" s="121"/>
      <c r="CN774" s="120" t="s">
        <v>125</v>
      </c>
      <c r="CO774" s="120" t="s">
        <v>2362</v>
      </c>
      <c r="CP774" s="120" t="s">
        <v>2363</v>
      </c>
      <c r="CQ774" s="120" t="s">
        <v>657</v>
      </c>
      <c r="CU774" s="120" t="s">
        <v>126</v>
      </c>
      <c r="CV774" s="120" t="s">
        <v>545</v>
      </c>
      <c r="CW774" s="120" t="s">
        <v>2597</v>
      </c>
    </row>
    <row r="775" spans="1:101" x14ac:dyDescent="0.3">
      <c r="A775" s="120" t="s">
        <v>1332</v>
      </c>
      <c r="B775" s="120" t="s">
        <v>1673</v>
      </c>
      <c r="C775" s="120" t="s">
        <v>2196</v>
      </c>
      <c r="D775" s="120" t="s">
        <v>2197</v>
      </c>
      <c r="E775" s="120" t="s">
        <v>2198</v>
      </c>
      <c r="F775" s="120" t="s">
        <v>2199</v>
      </c>
      <c r="G775" s="120" t="s">
        <v>251</v>
      </c>
      <c r="I775" s="121">
        <v>8</v>
      </c>
      <c r="J775" s="120" t="s">
        <v>136</v>
      </c>
      <c r="L775" s="120">
        <v>16</v>
      </c>
      <c r="M775" s="120" t="s">
        <v>528</v>
      </c>
      <c r="N775" s="120" t="s">
        <v>109</v>
      </c>
      <c r="O775" s="120">
        <v>100</v>
      </c>
      <c r="P775" s="120" t="s">
        <v>102</v>
      </c>
      <c r="Q775" s="120" t="s">
        <v>102</v>
      </c>
      <c r="R775" t="str">
        <f>IFERROR(VLOOKUP(S775,'[1]Effects Code'!$C:$D,2,FALSE), S775)</f>
        <v>Mortality</v>
      </c>
      <c r="S775" s="120" t="s">
        <v>184</v>
      </c>
      <c r="T775" s="120">
        <v>1</v>
      </c>
      <c r="U775" s="120" t="s">
        <v>122</v>
      </c>
      <c r="V775" s="120" t="str">
        <f t="shared" si="12"/>
        <v>Poeciliidae, 1</v>
      </c>
      <c r="W775" s="120" t="s">
        <v>526</v>
      </c>
      <c r="X775" s="120">
        <v>159006</v>
      </c>
      <c r="Y775" s="123">
        <v>2076061</v>
      </c>
      <c r="Z775" s="120">
        <v>2012</v>
      </c>
      <c r="AA775" s="120" t="s">
        <v>2200</v>
      </c>
      <c r="AB775" s="120" t="s">
        <v>2201</v>
      </c>
      <c r="AC775" s="120" t="s">
        <v>2202</v>
      </c>
      <c r="AD775" s="121">
        <v>8</v>
      </c>
      <c r="AE775" s="120">
        <v>16</v>
      </c>
      <c r="AF775" s="120" t="s">
        <v>528</v>
      </c>
      <c r="AI775" s="120">
        <v>1681</v>
      </c>
      <c r="AL775" s="120" t="s">
        <v>225</v>
      </c>
      <c r="AM775" s="120" t="s">
        <v>110</v>
      </c>
      <c r="AN775" s="120" t="s">
        <v>1682</v>
      </c>
      <c r="AO775" s="120" t="s">
        <v>525</v>
      </c>
      <c r="AP775" s="120" t="s">
        <v>119</v>
      </c>
      <c r="AQ775" s="120" t="s">
        <v>526</v>
      </c>
      <c r="AR775" s="120">
        <v>333415</v>
      </c>
      <c r="AT775" s="120">
        <v>24</v>
      </c>
      <c r="AY775" s="120" t="s">
        <v>276</v>
      </c>
      <c r="BE775" s="120" t="s">
        <v>158</v>
      </c>
      <c r="BG775" s="120">
        <v>8</v>
      </c>
      <c r="BL775" s="120" t="s">
        <v>175</v>
      </c>
      <c r="BN775" s="120">
        <v>8</v>
      </c>
      <c r="BX775" s="120">
        <v>16</v>
      </c>
      <c r="CD775" s="120">
        <v>16</v>
      </c>
      <c r="CM775" s="120">
        <v>1</v>
      </c>
      <c r="CN775" s="120" t="s">
        <v>125</v>
      </c>
      <c r="CU775" s="120" t="s">
        <v>126</v>
      </c>
      <c r="CV775" s="120" t="s">
        <v>545</v>
      </c>
      <c r="CW775" s="120" t="s">
        <v>2085</v>
      </c>
    </row>
    <row r="776" spans="1:101" x14ac:dyDescent="0.3">
      <c r="A776" s="120" t="s">
        <v>1332</v>
      </c>
      <c r="B776" s="120" t="s">
        <v>1430</v>
      </c>
      <c r="C776" s="120" t="s">
        <v>1431</v>
      </c>
      <c r="D776" s="120" t="s">
        <v>1432</v>
      </c>
      <c r="E776" s="120" t="s">
        <v>1433</v>
      </c>
      <c r="F776" s="120" t="s">
        <v>1434</v>
      </c>
      <c r="G776" s="120" t="s">
        <v>185</v>
      </c>
      <c r="I776" s="121">
        <v>8</v>
      </c>
      <c r="L776" s="120"/>
      <c r="M776" s="120" t="s">
        <v>528</v>
      </c>
      <c r="N776" s="120" t="s">
        <v>109</v>
      </c>
      <c r="O776" s="120">
        <v>100</v>
      </c>
      <c r="P776" s="120" t="s">
        <v>102</v>
      </c>
      <c r="Q776" s="120" t="s">
        <v>102</v>
      </c>
      <c r="R776" t="str">
        <f>IFERROR(VLOOKUP(S776,'[1]Effects Code'!$C:$D,2,FALSE), S776)</f>
        <v>Mortality</v>
      </c>
      <c r="S776" s="120" t="s">
        <v>184</v>
      </c>
      <c r="T776" s="120">
        <v>3</v>
      </c>
      <c r="U776" s="120" t="s">
        <v>122</v>
      </c>
      <c r="V776" s="120" t="str">
        <f t="shared" si="12"/>
        <v>Scophthalmidae, 3</v>
      </c>
      <c r="W776" s="120" t="s">
        <v>615</v>
      </c>
      <c r="X776" s="120">
        <v>159160</v>
      </c>
      <c r="Y776" s="123">
        <v>2075992</v>
      </c>
      <c r="Z776" s="120">
        <v>2012</v>
      </c>
      <c r="AA776" s="120" t="s">
        <v>1435</v>
      </c>
      <c r="AB776" s="120" t="s">
        <v>1436</v>
      </c>
      <c r="AC776" s="120" t="s">
        <v>1437</v>
      </c>
      <c r="AD776" s="121">
        <v>8</v>
      </c>
      <c r="AF776" s="120" t="s">
        <v>528</v>
      </c>
      <c r="AI776" s="120">
        <v>1977</v>
      </c>
      <c r="AJ776" s="120">
        <v>72</v>
      </c>
      <c r="AK776" s="120" t="s">
        <v>1438</v>
      </c>
      <c r="AL776" s="120" t="s">
        <v>148</v>
      </c>
      <c r="AM776" s="120" t="s">
        <v>110</v>
      </c>
      <c r="AN776" s="120" t="s">
        <v>1439</v>
      </c>
      <c r="AO776" s="120" t="s">
        <v>525</v>
      </c>
      <c r="AP776" s="120" t="s">
        <v>119</v>
      </c>
      <c r="AQ776" s="120" t="s">
        <v>615</v>
      </c>
      <c r="AR776" s="120">
        <v>333415</v>
      </c>
      <c r="AT776" s="120">
        <v>72</v>
      </c>
      <c r="AY776" s="120" t="s">
        <v>276</v>
      </c>
      <c r="BE776" s="120" t="s">
        <v>123</v>
      </c>
      <c r="BG776" s="120">
        <v>8</v>
      </c>
      <c r="BL776" s="120" t="s">
        <v>528</v>
      </c>
      <c r="BN776" s="120">
        <v>8</v>
      </c>
      <c r="CM776" s="120">
        <v>1</v>
      </c>
      <c r="CN776" s="120" t="s">
        <v>125</v>
      </c>
      <c r="CU776" s="120" t="s">
        <v>126</v>
      </c>
      <c r="CV776" s="120" t="s">
        <v>1344</v>
      </c>
      <c r="CW776" s="120" t="s">
        <v>2598</v>
      </c>
    </row>
    <row r="777" spans="1:101" x14ac:dyDescent="0.3">
      <c r="A777" s="120" t="s">
        <v>1332</v>
      </c>
      <c r="B777" s="120" t="s">
        <v>2076</v>
      </c>
      <c r="C777" s="120" t="s">
        <v>2077</v>
      </c>
      <c r="D777" s="120" t="s">
        <v>2078</v>
      </c>
      <c r="E777" s="120" t="s">
        <v>2079</v>
      </c>
      <c r="F777" s="120" t="s">
        <v>2080</v>
      </c>
      <c r="G777" s="120" t="s">
        <v>2351</v>
      </c>
      <c r="I777" s="121">
        <v>8</v>
      </c>
      <c r="L777" s="120"/>
      <c r="M777" s="120" t="s">
        <v>528</v>
      </c>
      <c r="N777" s="120" t="s">
        <v>109</v>
      </c>
      <c r="O777" s="120">
        <v>100</v>
      </c>
      <c r="P777" s="120" t="s">
        <v>102</v>
      </c>
      <c r="Q777" s="120" t="s">
        <v>102</v>
      </c>
      <c r="R777" t="str">
        <f>IFERROR(VLOOKUP(S777,'[1]Effects Code'!$C:$D,2,FALSE), S777)</f>
        <v>Mortality</v>
      </c>
      <c r="S777" s="120" t="s">
        <v>184</v>
      </c>
      <c r="T777" s="120">
        <v>2</v>
      </c>
      <c r="U777" s="120" t="s">
        <v>122</v>
      </c>
      <c r="V777" s="120" t="str">
        <f t="shared" si="12"/>
        <v>Pangasiidae, 2</v>
      </c>
      <c r="W777" s="120" t="s">
        <v>526</v>
      </c>
      <c r="X777" s="120">
        <v>160541</v>
      </c>
      <c r="Y777" s="123">
        <v>2076095</v>
      </c>
      <c r="Z777" s="120">
        <v>2012</v>
      </c>
      <c r="AA777" s="120" t="s">
        <v>2082</v>
      </c>
      <c r="AB777" s="120" t="s">
        <v>2083</v>
      </c>
      <c r="AC777" s="120" t="s">
        <v>2084</v>
      </c>
      <c r="AD777" s="121">
        <v>8</v>
      </c>
      <c r="AF777" s="120" t="s">
        <v>528</v>
      </c>
      <c r="AI777" s="120">
        <v>31626</v>
      </c>
      <c r="AL777" s="120" t="s">
        <v>225</v>
      </c>
      <c r="AM777" s="120" t="s">
        <v>110</v>
      </c>
      <c r="AN777" s="120" t="s">
        <v>2070</v>
      </c>
      <c r="AO777" s="120" t="s">
        <v>525</v>
      </c>
      <c r="AP777" s="120" t="s">
        <v>119</v>
      </c>
      <c r="AQ777" s="120" t="s">
        <v>526</v>
      </c>
      <c r="AR777" s="120">
        <v>333415</v>
      </c>
      <c r="AT777" s="120">
        <v>48</v>
      </c>
      <c r="AY777" s="120" t="s">
        <v>276</v>
      </c>
      <c r="BE777" s="120" t="s">
        <v>158</v>
      </c>
      <c r="BG777" s="120">
        <v>8</v>
      </c>
      <c r="BL777" s="120" t="s">
        <v>175</v>
      </c>
      <c r="BN777" s="120">
        <v>8</v>
      </c>
      <c r="CM777" s="120">
        <v>1</v>
      </c>
      <c r="CN777" s="120" t="s">
        <v>125</v>
      </c>
      <c r="CU777" s="120" t="s">
        <v>126</v>
      </c>
      <c r="CV777" s="120" t="s">
        <v>545</v>
      </c>
      <c r="CW777" s="120" t="s">
        <v>2085</v>
      </c>
    </row>
    <row r="778" spans="1:101" x14ac:dyDescent="0.3">
      <c r="A778" s="120" t="s">
        <v>1332</v>
      </c>
      <c r="B778" s="120" t="s">
        <v>1673</v>
      </c>
      <c r="C778" s="120" t="s">
        <v>2196</v>
      </c>
      <c r="D778" s="120" t="s">
        <v>2255</v>
      </c>
      <c r="E778" s="120" t="s">
        <v>2256</v>
      </c>
      <c r="F778" s="120" t="s">
        <v>2257</v>
      </c>
      <c r="G778" s="120" t="s">
        <v>108</v>
      </c>
      <c r="I778" s="121">
        <v>8.25</v>
      </c>
      <c r="L778" s="120"/>
      <c r="M778" s="120" t="s">
        <v>528</v>
      </c>
      <c r="N778" s="120" t="s">
        <v>109</v>
      </c>
      <c r="O778" s="120">
        <v>100</v>
      </c>
      <c r="P778" s="120" t="s">
        <v>102</v>
      </c>
      <c r="Q778" s="120" t="s">
        <v>102</v>
      </c>
      <c r="R778" t="str">
        <f>IFERROR(VLOOKUP(S778,'[1]Effects Code'!$C:$D,2,FALSE), S778)</f>
        <v>Mortality</v>
      </c>
      <c r="S778" s="120" t="s">
        <v>184</v>
      </c>
      <c r="T778" s="120">
        <v>4</v>
      </c>
      <c r="U778" s="120" t="s">
        <v>122</v>
      </c>
      <c r="V778" s="120" t="str">
        <f t="shared" si="12"/>
        <v>Poeciliidae, 4</v>
      </c>
      <c r="W778" s="120" t="s">
        <v>526</v>
      </c>
      <c r="X778" s="120">
        <v>160917</v>
      </c>
      <c r="Y778" s="123">
        <v>2076014</v>
      </c>
      <c r="Z778" s="120">
        <v>2012</v>
      </c>
      <c r="AA778" s="120" t="s">
        <v>2258</v>
      </c>
      <c r="AB778" s="120" t="s">
        <v>2259</v>
      </c>
      <c r="AC778" s="120" t="s">
        <v>2260</v>
      </c>
      <c r="AD778" s="121">
        <v>8.25</v>
      </c>
      <c r="AF778" s="120" t="s">
        <v>528</v>
      </c>
      <c r="AI778" s="120">
        <v>287</v>
      </c>
      <c r="AL778" s="120" t="s">
        <v>225</v>
      </c>
      <c r="AM778" s="120" t="s">
        <v>110</v>
      </c>
      <c r="AN778" s="120" t="s">
        <v>1682</v>
      </c>
      <c r="AO778" s="120" t="s">
        <v>525</v>
      </c>
      <c r="AP778" s="120" t="s">
        <v>119</v>
      </c>
      <c r="AQ778" s="120" t="s">
        <v>526</v>
      </c>
      <c r="AR778" s="120">
        <v>333415</v>
      </c>
      <c r="AT778" s="120">
        <v>96</v>
      </c>
      <c r="AY778" s="120" t="s">
        <v>276</v>
      </c>
      <c r="BE778" s="120" t="s">
        <v>158</v>
      </c>
      <c r="BG778" s="120">
        <v>8.25</v>
      </c>
      <c r="BL778" s="120" t="s">
        <v>175</v>
      </c>
      <c r="BN778" s="120">
        <v>8.25</v>
      </c>
      <c r="CM778" s="120">
        <v>1</v>
      </c>
      <c r="CN778" s="120" t="s">
        <v>125</v>
      </c>
      <c r="CO778" s="120">
        <v>7.1</v>
      </c>
      <c r="CP778" s="120">
        <v>125.1</v>
      </c>
      <c r="CQ778" s="120" t="s">
        <v>528</v>
      </c>
      <c r="CU778" s="120" t="s">
        <v>126</v>
      </c>
      <c r="CV778" s="120" t="s">
        <v>1344</v>
      </c>
      <c r="CW778" s="120" t="s">
        <v>2085</v>
      </c>
    </row>
    <row r="779" spans="1:101" x14ac:dyDescent="0.3">
      <c r="A779" s="120" t="s">
        <v>1332</v>
      </c>
      <c r="B779" s="120" t="s">
        <v>2076</v>
      </c>
      <c r="C779" s="120" t="s">
        <v>2077</v>
      </c>
      <c r="D779" s="120" t="s">
        <v>2078</v>
      </c>
      <c r="E779" s="120" t="s">
        <v>2079</v>
      </c>
      <c r="F779" s="120" t="s">
        <v>2080</v>
      </c>
      <c r="G779" s="120" t="s">
        <v>2352</v>
      </c>
      <c r="I779" s="121">
        <v>8.2799999999999994</v>
      </c>
      <c r="L779" s="120"/>
      <c r="M779" s="120" t="s">
        <v>528</v>
      </c>
      <c r="N779" s="120" t="s">
        <v>109</v>
      </c>
      <c r="O779" s="120">
        <v>100</v>
      </c>
      <c r="P779" s="120" t="s">
        <v>102</v>
      </c>
      <c r="Q779" s="120" t="s">
        <v>102</v>
      </c>
      <c r="R779" t="str">
        <f>IFERROR(VLOOKUP(S779,'[1]Effects Code'!$C:$D,2,FALSE), S779)</f>
        <v>Mortality</v>
      </c>
      <c r="S779" s="120" t="s">
        <v>184</v>
      </c>
      <c r="T779" s="120">
        <v>2</v>
      </c>
      <c r="U779" s="120" t="s">
        <v>122</v>
      </c>
      <c r="V779" s="120" t="str">
        <f t="shared" si="12"/>
        <v>Pangasiidae, 2</v>
      </c>
      <c r="W779" s="120" t="s">
        <v>526</v>
      </c>
      <c r="X779" s="120">
        <v>160541</v>
      </c>
      <c r="Y779" s="123">
        <v>2076095</v>
      </c>
      <c r="Z779" s="120">
        <v>2012</v>
      </c>
      <c r="AA779" s="120" t="s">
        <v>2082</v>
      </c>
      <c r="AB779" s="120" t="s">
        <v>2083</v>
      </c>
      <c r="AC779" s="120" t="s">
        <v>2084</v>
      </c>
      <c r="AD779" s="121">
        <v>8.2799999999999994</v>
      </c>
      <c r="AF779" s="120" t="s">
        <v>528</v>
      </c>
      <c r="AI779" s="120">
        <v>31626</v>
      </c>
      <c r="AL779" s="120" t="s">
        <v>225</v>
      </c>
      <c r="AM779" s="120" t="s">
        <v>110</v>
      </c>
      <c r="AN779" s="120" t="s">
        <v>2070</v>
      </c>
      <c r="AO779" s="120" t="s">
        <v>525</v>
      </c>
      <c r="AP779" s="120" t="s">
        <v>119</v>
      </c>
      <c r="AQ779" s="120" t="s">
        <v>526</v>
      </c>
      <c r="AR779" s="120">
        <v>333415</v>
      </c>
      <c r="AT779" s="120">
        <v>48</v>
      </c>
      <c r="AY779" s="120" t="s">
        <v>276</v>
      </c>
      <c r="BE779" s="120" t="s">
        <v>158</v>
      </c>
      <c r="BG779" s="120">
        <v>8.2799999999999994</v>
      </c>
      <c r="BL779" s="120" t="s">
        <v>175</v>
      </c>
      <c r="BN779" s="120">
        <v>8.2799999999999994</v>
      </c>
      <c r="CM779" s="120">
        <v>1</v>
      </c>
      <c r="CN779" s="120" t="s">
        <v>125</v>
      </c>
      <c r="CU779" s="120" t="s">
        <v>126</v>
      </c>
      <c r="CV779" s="120" t="s">
        <v>545</v>
      </c>
      <c r="CW779" s="120" t="s">
        <v>2085</v>
      </c>
    </row>
    <row r="780" spans="1:101" x14ac:dyDescent="0.3">
      <c r="A780" s="120" t="s">
        <v>1332</v>
      </c>
      <c r="B780" s="120" t="s">
        <v>1333</v>
      </c>
      <c r="C780" s="120" t="s">
        <v>1479</v>
      </c>
      <c r="D780" s="120" t="s">
        <v>1480</v>
      </c>
      <c r="E780" s="120" t="s">
        <v>1481</v>
      </c>
      <c r="F780" s="120" t="s">
        <v>1482</v>
      </c>
      <c r="G780" s="120" t="s">
        <v>185</v>
      </c>
      <c r="I780" s="121">
        <v>8.4740000000000002</v>
      </c>
      <c r="M780" s="120" t="s">
        <v>528</v>
      </c>
      <c r="N780" s="120" t="s">
        <v>109</v>
      </c>
      <c r="O780" s="120">
        <v>56</v>
      </c>
      <c r="P780" s="120" t="s">
        <v>102</v>
      </c>
      <c r="Q780" s="120" t="s">
        <v>102</v>
      </c>
      <c r="R780" t="str">
        <f>IFERROR(VLOOKUP(S780,'[1]Effects Code'!$C:$D,2,FALSE), S780)</f>
        <v>Mortality</v>
      </c>
      <c r="S780" s="120" t="s">
        <v>184</v>
      </c>
      <c r="T780" s="120">
        <v>7</v>
      </c>
      <c r="U780" s="120" t="s">
        <v>122</v>
      </c>
      <c r="V780" s="120" t="str">
        <f t="shared" si="12"/>
        <v>Cyprinidae, 7</v>
      </c>
      <c r="W780" s="120" t="s">
        <v>526</v>
      </c>
      <c r="X780" s="120">
        <v>111434</v>
      </c>
      <c r="Y780" s="123">
        <v>1290349</v>
      </c>
      <c r="Z780" s="120">
        <v>2001</v>
      </c>
      <c r="AA780" s="120" t="s">
        <v>2333</v>
      </c>
      <c r="AB780" s="120" t="s">
        <v>2334</v>
      </c>
      <c r="AC780" s="120" t="s">
        <v>2335</v>
      </c>
      <c r="AD780" s="121">
        <v>8.4740000000000002</v>
      </c>
      <c r="AE780" s="121"/>
      <c r="AF780" s="120" t="s">
        <v>528</v>
      </c>
      <c r="AH780" s="120" t="s">
        <v>323</v>
      </c>
      <c r="AI780" s="120">
        <v>1</v>
      </c>
      <c r="AL780" s="120" t="s">
        <v>2336</v>
      </c>
      <c r="AM780" s="120" t="s">
        <v>110</v>
      </c>
      <c r="AN780" s="120" t="s">
        <v>1342</v>
      </c>
      <c r="AO780" s="120" t="s">
        <v>525</v>
      </c>
      <c r="AP780" s="120" t="s">
        <v>119</v>
      </c>
      <c r="AQ780" s="120" t="s">
        <v>526</v>
      </c>
      <c r="AR780" s="120">
        <v>333415</v>
      </c>
      <c r="AT780" s="120">
        <v>7</v>
      </c>
      <c r="AY780" s="120" t="s">
        <v>122</v>
      </c>
      <c r="BE780" s="120" t="s">
        <v>158</v>
      </c>
      <c r="BG780" s="120">
        <v>8474</v>
      </c>
      <c r="BL780" s="120" t="s">
        <v>1731</v>
      </c>
      <c r="BN780" s="121">
        <v>8474</v>
      </c>
      <c r="CD780" s="121"/>
      <c r="CM780" s="120">
        <v>9</v>
      </c>
      <c r="CN780" s="120" t="s">
        <v>125</v>
      </c>
      <c r="CO780" s="120" t="s">
        <v>2337</v>
      </c>
      <c r="CP780" s="120" t="s">
        <v>2338</v>
      </c>
      <c r="CQ780" s="120" t="s">
        <v>528</v>
      </c>
      <c r="CU780" s="120" t="s">
        <v>126</v>
      </c>
      <c r="CV780" s="120" t="s">
        <v>545</v>
      </c>
      <c r="CW780" s="120" t="s">
        <v>2599</v>
      </c>
    </row>
    <row r="781" spans="1:101" x14ac:dyDescent="0.3">
      <c r="A781" s="120" t="s">
        <v>1332</v>
      </c>
      <c r="B781" s="120" t="s">
        <v>2290</v>
      </c>
      <c r="C781" s="120" t="s">
        <v>2291</v>
      </c>
      <c r="D781" s="120" t="s">
        <v>2292</v>
      </c>
      <c r="E781" s="120" t="s">
        <v>2293</v>
      </c>
      <c r="F781" s="120" t="s">
        <v>2294</v>
      </c>
      <c r="G781" s="120" t="s">
        <v>2081</v>
      </c>
      <c r="I781" s="121">
        <v>8.5</v>
      </c>
      <c r="L781" s="120"/>
      <c r="M781" s="120" t="s">
        <v>528</v>
      </c>
      <c r="N781" s="120" t="s">
        <v>109</v>
      </c>
      <c r="O781" s="120">
        <v>100</v>
      </c>
      <c r="P781" s="120" t="s">
        <v>102</v>
      </c>
      <c r="Q781" s="120" t="s">
        <v>102</v>
      </c>
      <c r="R781" t="str">
        <f>IFERROR(VLOOKUP(S781,'[1]Effects Code'!$C:$D,2,FALSE), S781)</f>
        <v>Mortality</v>
      </c>
      <c r="S781" s="120" t="s">
        <v>184</v>
      </c>
      <c r="T781" s="120">
        <v>4</v>
      </c>
      <c r="U781" s="120" t="s">
        <v>122</v>
      </c>
      <c r="V781" s="120" t="str">
        <f t="shared" si="12"/>
        <v>Osphronemidae, 4</v>
      </c>
      <c r="W781" s="120" t="s">
        <v>526</v>
      </c>
      <c r="X781" s="120">
        <v>159005</v>
      </c>
      <c r="Y781" s="123">
        <v>2076096</v>
      </c>
      <c r="Z781" s="120">
        <v>2012</v>
      </c>
      <c r="AA781" s="120" t="s">
        <v>2295</v>
      </c>
      <c r="AB781" s="120" t="s">
        <v>2296</v>
      </c>
      <c r="AC781" s="120" t="s">
        <v>2297</v>
      </c>
      <c r="AD781" s="121">
        <v>8.5</v>
      </c>
      <c r="AF781" s="120" t="s">
        <v>528</v>
      </c>
      <c r="AI781" s="120">
        <v>811</v>
      </c>
      <c r="AM781" s="120" t="s">
        <v>110</v>
      </c>
      <c r="AN781" s="120" t="s">
        <v>1491</v>
      </c>
      <c r="AO781" s="120" t="s">
        <v>525</v>
      </c>
      <c r="AP781" s="120" t="s">
        <v>119</v>
      </c>
      <c r="AQ781" s="120" t="s">
        <v>526</v>
      </c>
      <c r="AR781" s="120">
        <v>333415</v>
      </c>
      <c r="AT781" s="120">
        <v>96</v>
      </c>
      <c r="AY781" s="120" t="s">
        <v>276</v>
      </c>
      <c r="BE781" s="120" t="s">
        <v>158</v>
      </c>
      <c r="BG781" s="120">
        <v>8.5</v>
      </c>
      <c r="BL781" s="120" t="s">
        <v>175</v>
      </c>
      <c r="BN781" s="120">
        <v>8.5</v>
      </c>
      <c r="CM781" s="120">
        <v>1</v>
      </c>
      <c r="CN781" s="120" t="s">
        <v>125</v>
      </c>
      <c r="CU781" s="120" t="s">
        <v>126</v>
      </c>
      <c r="CV781" s="120" t="s">
        <v>545</v>
      </c>
      <c r="CW781" s="120" t="s">
        <v>2085</v>
      </c>
    </row>
    <row r="782" spans="1:101" x14ac:dyDescent="0.3">
      <c r="A782" s="120" t="s">
        <v>1332</v>
      </c>
      <c r="B782" s="120" t="s">
        <v>2076</v>
      </c>
      <c r="C782" s="120" t="s">
        <v>2077</v>
      </c>
      <c r="D782" s="120" t="s">
        <v>2078</v>
      </c>
      <c r="E782" s="120" t="s">
        <v>2079</v>
      </c>
      <c r="F782" s="120" t="s">
        <v>2080</v>
      </c>
      <c r="G782" s="120" t="s">
        <v>2266</v>
      </c>
      <c r="I782" s="121">
        <v>8.68</v>
      </c>
      <c r="L782" s="120"/>
      <c r="M782" s="120" t="s">
        <v>528</v>
      </c>
      <c r="N782" s="120" t="s">
        <v>109</v>
      </c>
      <c r="O782" s="120">
        <v>100</v>
      </c>
      <c r="P782" s="120" t="s">
        <v>102</v>
      </c>
      <c r="Q782" s="120" t="s">
        <v>102</v>
      </c>
      <c r="R782" t="str">
        <f>IFERROR(VLOOKUP(S782,'[1]Effects Code'!$C:$D,2,FALSE), S782)</f>
        <v>Mortality</v>
      </c>
      <c r="S782" s="120" t="s">
        <v>184</v>
      </c>
      <c r="T782" s="120">
        <v>1</v>
      </c>
      <c r="U782" s="120" t="s">
        <v>122</v>
      </c>
      <c r="V782" s="120" t="str">
        <f t="shared" si="12"/>
        <v>Pangasiidae, 1</v>
      </c>
      <c r="W782" s="120" t="s">
        <v>526</v>
      </c>
      <c r="X782" s="120">
        <v>160541</v>
      </c>
      <c r="Y782" s="123">
        <v>2076095</v>
      </c>
      <c r="Z782" s="120">
        <v>2012</v>
      </c>
      <c r="AA782" s="120" t="s">
        <v>2082</v>
      </c>
      <c r="AB782" s="120" t="s">
        <v>2083</v>
      </c>
      <c r="AC782" s="120" t="s">
        <v>2084</v>
      </c>
      <c r="AD782" s="121">
        <v>8.68</v>
      </c>
      <c r="AF782" s="120" t="s">
        <v>528</v>
      </c>
      <c r="AI782" s="120">
        <v>31626</v>
      </c>
      <c r="AL782" s="120" t="s">
        <v>225</v>
      </c>
      <c r="AM782" s="120" t="s">
        <v>110</v>
      </c>
      <c r="AN782" s="120" t="s">
        <v>2070</v>
      </c>
      <c r="AO782" s="120" t="s">
        <v>525</v>
      </c>
      <c r="AP782" s="120" t="s">
        <v>119</v>
      </c>
      <c r="AQ782" s="120" t="s">
        <v>526</v>
      </c>
      <c r="AR782" s="120">
        <v>333415</v>
      </c>
      <c r="AT782" s="120">
        <v>24</v>
      </c>
      <c r="AY782" s="120" t="s">
        <v>276</v>
      </c>
      <c r="BE782" s="120" t="s">
        <v>158</v>
      </c>
      <c r="BG782" s="120">
        <v>8.68</v>
      </c>
      <c r="BL782" s="120" t="s">
        <v>175</v>
      </c>
      <c r="BN782" s="120">
        <v>8.68</v>
      </c>
      <c r="CM782" s="120">
        <v>1</v>
      </c>
      <c r="CN782" s="120" t="s">
        <v>125</v>
      </c>
      <c r="CU782" s="120" t="s">
        <v>126</v>
      </c>
      <c r="CV782" s="120" t="s">
        <v>545</v>
      </c>
      <c r="CW782" s="120" t="s">
        <v>2085</v>
      </c>
    </row>
    <row r="783" spans="1:101" x14ac:dyDescent="0.3">
      <c r="A783" s="120" t="s">
        <v>1332</v>
      </c>
      <c r="B783" s="120" t="s">
        <v>2290</v>
      </c>
      <c r="C783" s="120" t="s">
        <v>2291</v>
      </c>
      <c r="D783" s="120" t="s">
        <v>2292</v>
      </c>
      <c r="E783" s="120" t="s">
        <v>2293</v>
      </c>
      <c r="F783" s="120" t="s">
        <v>2294</v>
      </c>
      <c r="G783" s="120" t="s">
        <v>108</v>
      </c>
      <c r="I783" s="121">
        <v>8.69</v>
      </c>
      <c r="L783" s="120"/>
      <c r="M783" s="120" t="s">
        <v>528</v>
      </c>
      <c r="N783" s="120" t="s">
        <v>109</v>
      </c>
      <c r="O783" s="120">
        <v>100</v>
      </c>
      <c r="P783" s="120" t="s">
        <v>102</v>
      </c>
      <c r="Q783" s="120" t="s">
        <v>102</v>
      </c>
      <c r="R783" t="str">
        <f>IFERROR(VLOOKUP(S783,'[1]Effects Code'!$C:$D,2,FALSE), S783)</f>
        <v>Mortality</v>
      </c>
      <c r="S783" s="120" t="s">
        <v>184</v>
      </c>
      <c r="T783" s="120">
        <v>3</v>
      </c>
      <c r="U783" s="120" t="s">
        <v>122</v>
      </c>
      <c r="V783" s="120" t="str">
        <f t="shared" si="12"/>
        <v>Osphronemidae, 3</v>
      </c>
      <c r="W783" s="120" t="s">
        <v>526</v>
      </c>
      <c r="X783" s="120">
        <v>159005</v>
      </c>
      <c r="Y783" s="123">
        <v>2076096</v>
      </c>
      <c r="Z783" s="120">
        <v>2012</v>
      </c>
      <c r="AA783" s="120" t="s">
        <v>2295</v>
      </c>
      <c r="AB783" s="120" t="s">
        <v>2296</v>
      </c>
      <c r="AC783" s="120" t="s">
        <v>2297</v>
      </c>
      <c r="AD783" s="121">
        <v>8.69</v>
      </c>
      <c r="AF783" s="120" t="s">
        <v>528</v>
      </c>
      <c r="AI783" s="120">
        <v>811</v>
      </c>
      <c r="AM783" s="120" t="s">
        <v>110</v>
      </c>
      <c r="AN783" s="120" t="s">
        <v>1491</v>
      </c>
      <c r="AO783" s="120" t="s">
        <v>525</v>
      </c>
      <c r="AP783" s="120" t="s">
        <v>119</v>
      </c>
      <c r="AQ783" s="120" t="s">
        <v>526</v>
      </c>
      <c r="AR783" s="120">
        <v>333415</v>
      </c>
      <c r="AT783" s="120">
        <v>72</v>
      </c>
      <c r="AY783" s="120" t="s">
        <v>276</v>
      </c>
      <c r="BE783" s="120" t="s">
        <v>158</v>
      </c>
      <c r="BG783" s="120">
        <v>8.69</v>
      </c>
      <c r="BL783" s="120" t="s">
        <v>175</v>
      </c>
      <c r="BN783" s="120">
        <v>8.69</v>
      </c>
      <c r="CM783" s="120">
        <v>1</v>
      </c>
      <c r="CN783" s="120" t="s">
        <v>125</v>
      </c>
      <c r="CU783" s="120" t="s">
        <v>126</v>
      </c>
      <c r="CV783" s="120" t="s">
        <v>545</v>
      </c>
      <c r="CW783" s="120" t="s">
        <v>2085</v>
      </c>
    </row>
    <row r="784" spans="1:101" x14ac:dyDescent="0.3">
      <c r="A784" s="120" t="s">
        <v>1332</v>
      </c>
      <c r="B784" s="120" t="s">
        <v>2076</v>
      </c>
      <c r="C784" s="120" t="s">
        <v>2077</v>
      </c>
      <c r="D784" s="120" t="s">
        <v>2078</v>
      </c>
      <c r="E784" s="120" t="s">
        <v>2079</v>
      </c>
      <c r="F784" s="120" t="s">
        <v>2080</v>
      </c>
      <c r="G784" s="120" t="s">
        <v>1651</v>
      </c>
      <c r="I784" s="121">
        <v>8.69</v>
      </c>
      <c r="L784" s="120"/>
      <c r="M784" s="120" t="s">
        <v>528</v>
      </c>
      <c r="N784" s="120" t="s">
        <v>109</v>
      </c>
      <c r="O784" s="120">
        <v>100</v>
      </c>
      <c r="P784" s="120" t="s">
        <v>102</v>
      </c>
      <c r="Q784" s="120" t="s">
        <v>102</v>
      </c>
      <c r="R784" t="str">
        <f>IFERROR(VLOOKUP(S784,'[1]Effects Code'!$C:$D,2,FALSE), S784)</f>
        <v>Mortality</v>
      </c>
      <c r="S784" s="120" t="s">
        <v>184</v>
      </c>
      <c r="T784" s="120">
        <v>2</v>
      </c>
      <c r="U784" s="120" t="s">
        <v>122</v>
      </c>
      <c r="V784" s="120" t="str">
        <f t="shared" si="12"/>
        <v>Pangasiidae, 2</v>
      </c>
      <c r="W784" s="120" t="s">
        <v>526</v>
      </c>
      <c r="X784" s="120">
        <v>160541</v>
      </c>
      <c r="Y784" s="123">
        <v>2076095</v>
      </c>
      <c r="Z784" s="120">
        <v>2012</v>
      </c>
      <c r="AA784" s="120" t="s">
        <v>2082</v>
      </c>
      <c r="AB784" s="120" t="s">
        <v>2083</v>
      </c>
      <c r="AC784" s="120" t="s">
        <v>2084</v>
      </c>
      <c r="AD784" s="121">
        <v>8.69</v>
      </c>
      <c r="AF784" s="120" t="s">
        <v>528</v>
      </c>
      <c r="AI784" s="120">
        <v>31626</v>
      </c>
      <c r="AL784" s="120" t="s">
        <v>225</v>
      </c>
      <c r="AM784" s="120" t="s">
        <v>110</v>
      </c>
      <c r="AN784" s="120" t="s">
        <v>2070</v>
      </c>
      <c r="AO784" s="120" t="s">
        <v>525</v>
      </c>
      <c r="AP784" s="120" t="s">
        <v>119</v>
      </c>
      <c r="AQ784" s="120" t="s">
        <v>526</v>
      </c>
      <c r="AR784" s="120">
        <v>333415</v>
      </c>
      <c r="AT784" s="120">
        <v>48</v>
      </c>
      <c r="AY784" s="120" t="s">
        <v>276</v>
      </c>
      <c r="BE784" s="120" t="s">
        <v>158</v>
      </c>
      <c r="BG784" s="120">
        <v>8.69</v>
      </c>
      <c r="BL784" s="120" t="s">
        <v>175</v>
      </c>
      <c r="BN784" s="120">
        <v>8.69</v>
      </c>
      <c r="CM784" s="120">
        <v>1</v>
      </c>
      <c r="CN784" s="120" t="s">
        <v>125</v>
      </c>
      <c r="CU784" s="120" t="s">
        <v>126</v>
      </c>
      <c r="CV784" s="120" t="s">
        <v>545</v>
      </c>
      <c r="CW784" s="120" t="s">
        <v>2085</v>
      </c>
    </row>
    <row r="785" spans="1:101" x14ac:dyDescent="0.3">
      <c r="A785" s="120" t="s">
        <v>1332</v>
      </c>
      <c r="B785" s="120" t="s">
        <v>1333</v>
      </c>
      <c r="C785" s="120" t="s">
        <v>2468</v>
      </c>
      <c r="D785" s="120" t="s">
        <v>2469</v>
      </c>
      <c r="E785" s="120" t="s">
        <v>2470</v>
      </c>
      <c r="F785" s="120" t="s">
        <v>2471</v>
      </c>
      <c r="G785" s="120" t="s">
        <v>185</v>
      </c>
      <c r="I785" s="121">
        <v>8.7074400000000001</v>
      </c>
      <c r="M785" s="120" t="s">
        <v>528</v>
      </c>
      <c r="N785" s="120" t="s">
        <v>109</v>
      </c>
      <c r="O785" s="120">
        <v>99.4</v>
      </c>
      <c r="P785" s="120" t="s">
        <v>102</v>
      </c>
      <c r="Q785" s="120" t="s">
        <v>102</v>
      </c>
      <c r="R785" t="str">
        <f>IFERROR(VLOOKUP(S785,'[1]Effects Code'!$C:$D,2,FALSE), S785)</f>
        <v>Mortality</v>
      </c>
      <c r="S785" s="120" t="s">
        <v>184</v>
      </c>
      <c r="T785" s="120">
        <v>2</v>
      </c>
      <c r="U785" s="120" t="s">
        <v>122</v>
      </c>
      <c r="V785" s="120" t="str">
        <f t="shared" si="12"/>
        <v>Cyprinidae, 2</v>
      </c>
      <c r="W785" s="120" t="s">
        <v>526</v>
      </c>
      <c r="X785" s="120">
        <v>81328</v>
      </c>
      <c r="Y785" s="123">
        <v>1255119</v>
      </c>
      <c r="Z785" s="120">
        <v>2004</v>
      </c>
      <c r="AA785" s="120" t="s">
        <v>2473</v>
      </c>
      <c r="AB785" s="120" t="s">
        <v>2474</v>
      </c>
      <c r="AC785" s="120" t="s">
        <v>2475</v>
      </c>
      <c r="AD785" s="121">
        <v>8.7074400000000001</v>
      </c>
      <c r="AE785" s="121"/>
      <c r="AF785" s="120" t="s">
        <v>528</v>
      </c>
      <c r="AI785" s="120">
        <v>16740</v>
      </c>
      <c r="AJ785" s="120">
        <v>6</v>
      </c>
      <c r="AK785" s="120" t="s">
        <v>121</v>
      </c>
      <c r="AL785" s="120" t="s">
        <v>1504</v>
      </c>
      <c r="AM785" s="120" t="s">
        <v>110</v>
      </c>
      <c r="AN785" s="120" t="s">
        <v>1342</v>
      </c>
      <c r="AO785" s="120" t="s">
        <v>525</v>
      </c>
      <c r="AP785" s="120" t="s">
        <v>119</v>
      </c>
      <c r="AQ785" s="120" t="s">
        <v>526</v>
      </c>
      <c r="AR785" s="120">
        <v>333415</v>
      </c>
      <c r="AT785" s="120">
        <v>48</v>
      </c>
      <c r="AY785" s="120" t="s">
        <v>276</v>
      </c>
      <c r="BE785" s="120" t="s">
        <v>123</v>
      </c>
      <c r="BG785" s="120">
        <v>8.76</v>
      </c>
      <c r="BI785" s="120">
        <v>7.43</v>
      </c>
      <c r="BK785" s="120">
        <v>10.32</v>
      </c>
      <c r="BL785" s="120" t="s">
        <v>528</v>
      </c>
      <c r="BN785" s="120">
        <v>8.7074400000000001</v>
      </c>
      <c r="BP785" s="120">
        <v>7.3854199999999999</v>
      </c>
      <c r="BR785" s="120">
        <v>10.25808</v>
      </c>
      <c r="BT785" s="121">
        <v>7.3854199999999999</v>
      </c>
      <c r="BV785" s="121">
        <v>10.25808</v>
      </c>
      <c r="CD785" s="121"/>
      <c r="CM785" s="120">
        <v>4</v>
      </c>
      <c r="CN785" s="120" t="s">
        <v>125</v>
      </c>
      <c r="CO785" s="120">
        <v>8.1</v>
      </c>
      <c r="CP785" s="120">
        <v>240</v>
      </c>
      <c r="CQ785" s="120" t="s">
        <v>568</v>
      </c>
      <c r="CU785" s="120" t="s">
        <v>126</v>
      </c>
      <c r="CV785" s="120" t="s">
        <v>1344</v>
      </c>
      <c r="CW785" s="120" t="s">
        <v>2600</v>
      </c>
    </row>
    <row r="786" spans="1:101" x14ac:dyDescent="0.3">
      <c r="A786" s="120" t="s">
        <v>1332</v>
      </c>
      <c r="B786" s="120" t="s">
        <v>2580</v>
      </c>
      <c r="C786" s="120" t="s">
        <v>2581</v>
      </c>
      <c r="D786" s="120" t="s">
        <v>2582</v>
      </c>
      <c r="E786" s="120" t="s">
        <v>2583</v>
      </c>
      <c r="F786" s="120" t="s">
        <v>2584</v>
      </c>
      <c r="G786" s="120" t="s">
        <v>200</v>
      </c>
      <c r="I786" s="121">
        <v>8.75</v>
      </c>
      <c r="M786" s="120" t="s">
        <v>528</v>
      </c>
      <c r="N786" s="120" t="s">
        <v>109</v>
      </c>
      <c r="O786" s="120">
        <v>100</v>
      </c>
      <c r="P786" s="120" t="s">
        <v>102</v>
      </c>
      <c r="Q786" s="120" t="s">
        <v>102</v>
      </c>
      <c r="R786" t="str">
        <f>IFERROR(VLOOKUP(S786,'[1]Effects Code'!$C:$D,2,FALSE), S786)</f>
        <v>Mortality</v>
      </c>
      <c r="S786" s="120" t="s">
        <v>184</v>
      </c>
      <c r="T786" s="120">
        <v>4</v>
      </c>
      <c r="U786" s="120" t="s">
        <v>122</v>
      </c>
      <c r="V786" s="120" t="str">
        <f t="shared" si="12"/>
        <v>Anabantidae, 4</v>
      </c>
      <c r="W786" s="120" t="s">
        <v>526</v>
      </c>
      <c r="X786" s="120">
        <v>85632</v>
      </c>
      <c r="Y786" s="123">
        <v>1255450</v>
      </c>
      <c r="Z786" s="120">
        <v>2002</v>
      </c>
      <c r="AA786" s="120" t="s">
        <v>2346</v>
      </c>
      <c r="AB786" s="120" t="s">
        <v>2347</v>
      </c>
      <c r="AC786" s="120" t="s">
        <v>2348</v>
      </c>
      <c r="AD786" s="121">
        <v>8.75</v>
      </c>
      <c r="AE786" s="121"/>
      <c r="AF786" s="120" t="s">
        <v>528</v>
      </c>
      <c r="AI786" s="120">
        <v>351</v>
      </c>
      <c r="AM786" s="120" t="s">
        <v>110</v>
      </c>
      <c r="AN786" s="120" t="s">
        <v>1491</v>
      </c>
      <c r="AO786" s="120" t="s">
        <v>525</v>
      </c>
      <c r="AP786" s="120" t="s">
        <v>119</v>
      </c>
      <c r="AQ786" s="120" t="s">
        <v>526</v>
      </c>
      <c r="AR786" s="120">
        <v>333415</v>
      </c>
      <c r="AT786" s="120">
        <v>96</v>
      </c>
      <c r="AY786" s="120" t="s">
        <v>276</v>
      </c>
      <c r="BE786" s="120" t="s">
        <v>123</v>
      </c>
      <c r="BG786" s="120">
        <v>8.75</v>
      </c>
      <c r="BL786" s="120" t="s">
        <v>124</v>
      </c>
      <c r="BN786" s="120">
        <v>8.75</v>
      </c>
      <c r="BT786" s="121"/>
      <c r="BV786" s="121"/>
      <c r="CD786" s="121"/>
      <c r="CM786" s="120">
        <v>6</v>
      </c>
      <c r="CN786" s="120" t="s">
        <v>125</v>
      </c>
      <c r="CU786" s="120" t="s">
        <v>126</v>
      </c>
      <c r="CV786" s="120" t="s">
        <v>187</v>
      </c>
      <c r="CW786" s="120" t="s">
        <v>2601</v>
      </c>
    </row>
    <row r="787" spans="1:101" x14ac:dyDescent="0.3">
      <c r="A787" s="120" t="s">
        <v>1332</v>
      </c>
      <c r="B787" s="120" t="s">
        <v>2522</v>
      </c>
      <c r="C787" s="120" t="s">
        <v>2523</v>
      </c>
      <c r="D787" s="120" t="s">
        <v>2524</v>
      </c>
      <c r="E787" s="120" t="s">
        <v>2525</v>
      </c>
      <c r="F787" s="120" t="s">
        <v>2526</v>
      </c>
      <c r="G787" s="120" t="s">
        <v>185</v>
      </c>
      <c r="I787" s="121">
        <v>8.85</v>
      </c>
      <c r="M787" s="120" t="s">
        <v>528</v>
      </c>
      <c r="N787" s="120" t="s">
        <v>109</v>
      </c>
      <c r="O787" s="120">
        <v>90.2</v>
      </c>
      <c r="P787" s="120" t="s">
        <v>102</v>
      </c>
      <c r="Q787" s="120" t="s">
        <v>102</v>
      </c>
      <c r="R787" t="str">
        <f>IFERROR(VLOOKUP(S787,'[1]Effects Code'!$C:$D,2,FALSE), S787)</f>
        <v>Mortality</v>
      </c>
      <c r="S787" s="120" t="s">
        <v>184</v>
      </c>
      <c r="T787" s="120">
        <v>4</v>
      </c>
      <c r="U787" s="120" t="s">
        <v>122</v>
      </c>
      <c r="V787" s="120" t="str">
        <f t="shared" si="12"/>
        <v>Melanotaeniidae, 4</v>
      </c>
      <c r="W787" s="120" t="s">
        <v>526</v>
      </c>
      <c r="X787" s="120">
        <v>85626</v>
      </c>
      <c r="Y787" s="123">
        <v>1255434</v>
      </c>
      <c r="Z787" s="120">
        <v>1998</v>
      </c>
      <c r="AA787" s="120" t="s">
        <v>2528</v>
      </c>
      <c r="AB787" s="120" t="s">
        <v>2529</v>
      </c>
      <c r="AC787" s="120" t="s">
        <v>2530</v>
      </c>
      <c r="AD787" s="121">
        <v>8.85</v>
      </c>
      <c r="AE787" s="121"/>
      <c r="AF787" s="120" t="s">
        <v>528</v>
      </c>
      <c r="AI787" s="120">
        <v>5676</v>
      </c>
      <c r="AJ787" s="120">
        <v>1.5</v>
      </c>
      <c r="AK787" s="120" t="s">
        <v>512</v>
      </c>
      <c r="AL787" s="120" t="s">
        <v>220</v>
      </c>
      <c r="AM787" s="120" t="s">
        <v>110</v>
      </c>
      <c r="AN787" s="120" t="s">
        <v>1655</v>
      </c>
      <c r="AO787" s="120" t="s">
        <v>525</v>
      </c>
      <c r="AP787" s="120" t="s">
        <v>119</v>
      </c>
      <c r="AQ787" s="120" t="s">
        <v>526</v>
      </c>
      <c r="AR787" s="120">
        <v>333415</v>
      </c>
      <c r="AT787" s="120">
        <v>96</v>
      </c>
      <c r="AY787" s="120" t="s">
        <v>276</v>
      </c>
      <c r="BE787" s="120" t="s">
        <v>158</v>
      </c>
      <c r="BG787" s="120">
        <v>8.85</v>
      </c>
      <c r="BL787" s="120" t="s">
        <v>528</v>
      </c>
      <c r="BN787" s="120">
        <v>8.85</v>
      </c>
      <c r="BT787" s="121"/>
      <c r="BV787" s="121"/>
      <c r="CD787" s="121"/>
      <c r="CM787" s="120">
        <v>5</v>
      </c>
      <c r="CN787" s="120" t="s">
        <v>125</v>
      </c>
      <c r="CO787" s="120" t="s">
        <v>2531</v>
      </c>
      <c r="CU787" s="120" t="s">
        <v>126</v>
      </c>
      <c r="CV787" s="120" t="s">
        <v>545</v>
      </c>
      <c r="CW787" s="120" t="s">
        <v>2602</v>
      </c>
    </row>
    <row r="788" spans="1:101" x14ac:dyDescent="0.3">
      <c r="A788" s="120" t="s">
        <v>2564</v>
      </c>
      <c r="B788" s="120" t="s">
        <v>2565</v>
      </c>
      <c r="C788" s="120" t="s">
        <v>2566</v>
      </c>
      <c r="D788" s="120" t="s">
        <v>2567</v>
      </c>
      <c r="E788" s="120" t="s">
        <v>2568</v>
      </c>
      <c r="F788" s="120" t="s">
        <v>2569</v>
      </c>
      <c r="G788" s="120" t="s">
        <v>185</v>
      </c>
      <c r="I788" s="121">
        <v>8.8554999999999993</v>
      </c>
      <c r="M788" s="120" t="s">
        <v>528</v>
      </c>
      <c r="N788" s="120" t="s">
        <v>109</v>
      </c>
      <c r="O788" s="120">
        <v>99.5</v>
      </c>
      <c r="P788" s="120" t="s">
        <v>102</v>
      </c>
      <c r="Q788" s="120" t="s">
        <v>102</v>
      </c>
      <c r="R788" t="str">
        <f>IFERROR(VLOOKUP(S788,'[1]Effects Code'!$C:$D,2,FALSE), S788)</f>
        <v>Mortality</v>
      </c>
      <c r="S788" s="120" t="s">
        <v>184</v>
      </c>
      <c r="T788" s="120">
        <v>4</v>
      </c>
      <c r="U788" s="120" t="s">
        <v>122</v>
      </c>
      <c r="V788" s="120" t="str">
        <f t="shared" si="12"/>
        <v>Petromyzontidae, 4</v>
      </c>
      <c r="W788" s="120" t="s">
        <v>526</v>
      </c>
      <c r="X788" s="120">
        <v>153571</v>
      </c>
      <c r="Y788" s="123">
        <v>1338445</v>
      </c>
      <c r="Z788" s="120">
        <v>2010</v>
      </c>
      <c r="AA788" s="120" t="s">
        <v>2570</v>
      </c>
      <c r="AB788" s="120" t="s">
        <v>2571</v>
      </c>
      <c r="AC788" s="120" t="s">
        <v>2572</v>
      </c>
      <c r="AD788" s="121">
        <v>8.8554999999999993</v>
      </c>
      <c r="AE788" s="121"/>
      <c r="AF788" s="120" t="s">
        <v>528</v>
      </c>
      <c r="AH788" s="120" t="s">
        <v>397</v>
      </c>
      <c r="AI788" s="120">
        <v>2513</v>
      </c>
      <c r="AL788" s="120" t="s">
        <v>1504</v>
      </c>
      <c r="AM788" s="120" t="s">
        <v>110</v>
      </c>
      <c r="AN788" s="120" t="s">
        <v>2573</v>
      </c>
      <c r="AO788" s="120" t="s">
        <v>525</v>
      </c>
      <c r="AP788" s="120" t="s">
        <v>119</v>
      </c>
      <c r="AQ788" s="120" t="s">
        <v>526</v>
      </c>
      <c r="AR788" s="120">
        <v>333415</v>
      </c>
      <c r="AT788" s="120">
        <v>96</v>
      </c>
      <c r="AY788" s="120" t="s">
        <v>276</v>
      </c>
      <c r="BE788" s="120" t="s">
        <v>123</v>
      </c>
      <c r="BG788" s="120">
        <v>8.9</v>
      </c>
      <c r="BI788" s="120">
        <v>8.5</v>
      </c>
      <c r="BK788" s="120">
        <v>9.4</v>
      </c>
      <c r="BL788" s="120" t="s">
        <v>528</v>
      </c>
      <c r="BN788" s="121">
        <v>8.8554999999999993</v>
      </c>
      <c r="BP788" s="120">
        <v>8.4574999999999996</v>
      </c>
      <c r="BR788" s="120">
        <v>9.3529999999999998</v>
      </c>
      <c r="BT788" s="120">
        <v>8.4574999999999996</v>
      </c>
      <c r="BV788" s="120">
        <v>9.3529999999999998</v>
      </c>
      <c r="CD788" s="121"/>
      <c r="CM788" s="120">
        <v>5</v>
      </c>
      <c r="CN788" s="120" t="s">
        <v>125</v>
      </c>
      <c r="CO788" s="120" t="s">
        <v>2574</v>
      </c>
      <c r="CP788" s="120" t="s">
        <v>2575</v>
      </c>
      <c r="CQ788" s="120" t="s">
        <v>568</v>
      </c>
      <c r="CU788" s="120" t="s">
        <v>126</v>
      </c>
      <c r="CV788" s="120" t="s">
        <v>1344</v>
      </c>
      <c r="CW788" s="120" t="s">
        <v>2576</v>
      </c>
    </row>
    <row r="789" spans="1:101" x14ac:dyDescent="0.3">
      <c r="A789" s="120" t="s">
        <v>1332</v>
      </c>
      <c r="B789" s="120" t="s">
        <v>1333</v>
      </c>
      <c r="C789" s="120" t="s">
        <v>1967</v>
      </c>
      <c r="D789" s="120" t="s">
        <v>1968</v>
      </c>
      <c r="E789" s="120" t="s">
        <v>1969</v>
      </c>
      <c r="F789" s="120" t="s">
        <v>1970</v>
      </c>
      <c r="G789" s="120" t="s">
        <v>1651</v>
      </c>
      <c r="I789" s="121">
        <v>8.9748000000000001</v>
      </c>
      <c r="L789" s="120"/>
      <c r="M789" s="120" t="s">
        <v>528</v>
      </c>
      <c r="N789" s="120" t="s">
        <v>109</v>
      </c>
      <c r="O789" s="120">
        <v>60</v>
      </c>
      <c r="P789" s="120" t="s">
        <v>102</v>
      </c>
      <c r="Q789" s="120" t="s">
        <v>102</v>
      </c>
      <c r="R789" t="str">
        <f>IFERROR(VLOOKUP(S789,'[1]Effects Code'!$C:$D,2,FALSE), S789)</f>
        <v>Mortality</v>
      </c>
      <c r="S789" s="120" t="s">
        <v>184</v>
      </c>
      <c r="T789" s="120">
        <v>4</v>
      </c>
      <c r="U789" s="120" t="s">
        <v>122</v>
      </c>
      <c r="V789" s="120" t="str">
        <f t="shared" si="12"/>
        <v>Cyprinidae, 4</v>
      </c>
      <c r="W789" s="120" t="s">
        <v>526</v>
      </c>
      <c r="X789" s="120">
        <v>160916</v>
      </c>
      <c r="Y789" s="123">
        <v>2076894</v>
      </c>
      <c r="Z789" s="120">
        <v>2012</v>
      </c>
      <c r="AA789" s="120" t="s">
        <v>1971</v>
      </c>
      <c r="AB789" s="120" t="s">
        <v>1972</v>
      </c>
      <c r="AC789" s="120" t="s">
        <v>1973</v>
      </c>
      <c r="AD789" s="121">
        <v>8.9748000000000001</v>
      </c>
      <c r="AF789" s="120" t="s">
        <v>528</v>
      </c>
      <c r="AH789" s="120" t="s">
        <v>397</v>
      </c>
      <c r="AI789" s="120">
        <v>32018</v>
      </c>
      <c r="AL789" s="120" t="s">
        <v>1516</v>
      </c>
      <c r="AM789" s="120" t="s">
        <v>110</v>
      </c>
      <c r="AN789" s="120" t="s">
        <v>1342</v>
      </c>
      <c r="AO789" s="120" t="s">
        <v>525</v>
      </c>
      <c r="AP789" s="120" t="s">
        <v>119</v>
      </c>
      <c r="AQ789" s="120" t="s">
        <v>526</v>
      </c>
      <c r="AR789" s="120">
        <v>333415</v>
      </c>
      <c r="AT789" s="120">
        <v>96</v>
      </c>
      <c r="AY789" s="120" t="s">
        <v>276</v>
      </c>
      <c r="BE789" s="120" t="s">
        <v>123</v>
      </c>
      <c r="BG789" s="120">
        <v>14.958</v>
      </c>
      <c r="BL789" s="120" t="s">
        <v>528</v>
      </c>
      <c r="BN789" s="120">
        <v>8.9748000000000001</v>
      </c>
      <c r="CM789" s="120">
        <v>1</v>
      </c>
      <c r="CN789" s="120" t="s">
        <v>125</v>
      </c>
      <c r="CO789" s="120" t="s">
        <v>1974</v>
      </c>
      <c r="CP789" s="120" t="s">
        <v>1975</v>
      </c>
      <c r="CQ789" s="120" t="s">
        <v>568</v>
      </c>
      <c r="CU789" s="120" t="s">
        <v>126</v>
      </c>
      <c r="CV789" s="120" t="s">
        <v>1344</v>
      </c>
      <c r="CW789" s="120" t="s">
        <v>1976</v>
      </c>
    </row>
    <row r="790" spans="1:101" x14ac:dyDescent="0.3">
      <c r="A790" s="120" t="s">
        <v>1332</v>
      </c>
      <c r="B790" s="120" t="s">
        <v>1333</v>
      </c>
      <c r="C790" s="120" t="s">
        <v>1479</v>
      </c>
      <c r="D790" s="120" t="s">
        <v>1480</v>
      </c>
      <c r="E790" s="120" t="s">
        <v>1481</v>
      </c>
      <c r="F790" s="120" t="s">
        <v>1482</v>
      </c>
      <c r="G790" s="120" t="s">
        <v>185</v>
      </c>
      <c r="I790" s="121">
        <v>8.9960000000000004</v>
      </c>
      <c r="M790" s="120" t="s">
        <v>528</v>
      </c>
      <c r="N790" s="120" t="s">
        <v>109</v>
      </c>
      <c r="O790" s="120">
        <v>56</v>
      </c>
      <c r="P790" s="120" t="s">
        <v>102</v>
      </c>
      <c r="Q790" s="120" t="s">
        <v>102</v>
      </c>
      <c r="R790" t="str">
        <f>IFERROR(VLOOKUP(S790,'[1]Effects Code'!$C:$D,2,FALSE), S790)</f>
        <v>Mortality</v>
      </c>
      <c r="S790" s="120" t="s">
        <v>184</v>
      </c>
      <c r="T790" s="120">
        <v>7</v>
      </c>
      <c r="U790" s="120" t="s">
        <v>122</v>
      </c>
      <c r="V790" s="120" t="str">
        <f t="shared" si="12"/>
        <v>Cyprinidae, 7</v>
      </c>
      <c r="W790" s="120" t="s">
        <v>526</v>
      </c>
      <c r="X790" s="120">
        <v>111434</v>
      </c>
      <c r="Y790" s="123">
        <v>1290350</v>
      </c>
      <c r="Z790" s="120">
        <v>2001</v>
      </c>
      <c r="AA790" s="120" t="s">
        <v>2333</v>
      </c>
      <c r="AB790" s="120" t="s">
        <v>2334</v>
      </c>
      <c r="AC790" s="120" t="s">
        <v>2335</v>
      </c>
      <c r="AD790" s="121">
        <v>8.9960000000000004</v>
      </c>
      <c r="AE790" s="121"/>
      <c r="AF790" s="120" t="s">
        <v>528</v>
      </c>
      <c r="AH790" s="120" t="s">
        <v>323</v>
      </c>
      <c r="AI790" s="120">
        <v>1</v>
      </c>
      <c r="AL790" s="120" t="s">
        <v>2336</v>
      </c>
      <c r="AM790" s="120" t="s">
        <v>110</v>
      </c>
      <c r="AN790" s="120" t="s">
        <v>1342</v>
      </c>
      <c r="AO790" s="120" t="s">
        <v>525</v>
      </c>
      <c r="AP790" s="120" t="s">
        <v>119</v>
      </c>
      <c r="AQ790" s="120" t="s">
        <v>526</v>
      </c>
      <c r="AR790" s="120">
        <v>333415</v>
      </c>
      <c r="AT790" s="120">
        <v>7</v>
      </c>
      <c r="AY790" s="120" t="s">
        <v>122</v>
      </c>
      <c r="BE790" s="120" t="s">
        <v>158</v>
      </c>
      <c r="BG790" s="120">
        <v>8996</v>
      </c>
      <c r="BL790" s="120" t="s">
        <v>1731</v>
      </c>
      <c r="BN790" s="121">
        <v>8996</v>
      </c>
      <c r="CD790" s="121"/>
      <c r="CM790" s="120">
        <v>9</v>
      </c>
      <c r="CN790" s="120" t="s">
        <v>125</v>
      </c>
      <c r="CO790" s="120" t="s">
        <v>2337</v>
      </c>
      <c r="CP790" s="120" t="s">
        <v>2338</v>
      </c>
      <c r="CQ790" s="120" t="s">
        <v>528</v>
      </c>
      <c r="CU790" s="120" t="s">
        <v>126</v>
      </c>
      <c r="CV790" s="120" t="s">
        <v>545</v>
      </c>
      <c r="CW790" s="120" t="s">
        <v>2603</v>
      </c>
    </row>
    <row r="791" spans="1:101" x14ac:dyDescent="0.3">
      <c r="A791" s="120" t="s">
        <v>1332</v>
      </c>
      <c r="B791" s="120" t="s">
        <v>1333</v>
      </c>
      <c r="C791" s="120" t="s">
        <v>2518</v>
      </c>
      <c r="D791" s="120" t="s">
        <v>1206</v>
      </c>
      <c r="E791" s="120" t="s">
        <v>2604</v>
      </c>
      <c r="F791" s="120" t="s">
        <v>2605</v>
      </c>
      <c r="G791" s="120" t="s">
        <v>185</v>
      </c>
      <c r="I791" s="121">
        <v>9</v>
      </c>
      <c r="M791" s="120" t="s">
        <v>528</v>
      </c>
      <c r="N791" s="120" t="s">
        <v>109</v>
      </c>
      <c r="O791" s="120">
        <v>91</v>
      </c>
      <c r="P791" s="120" t="s">
        <v>102</v>
      </c>
      <c r="Q791" s="120" t="s">
        <v>102</v>
      </c>
      <c r="R791" t="str">
        <f>IFERROR(VLOOKUP(S791,'[1]Effects Code'!$C:$D,2,FALSE), S791)</f>
        <v>Mortality</v>
      </c>
      <c r="S791" s="120" t="s">
        <v>184</v>
      </c>
      <c r="T791" s="120">
        <v>4</v>
      </c>
      <c r="U791" s="120" t="s">
        <v>122</v>
      </c>
      <c r="V791" s="120" t="str">
        <f t="shared" si="12"/>
        <v>Cyprinidae, 4</v>
      </c>
      <c r="W791" s="120" t="s">
        <v>526</v>
      </c>
      <c r="X791" s="120">
        <v>13000</v>
      </c>
      <c r="Y791" s="123">
        <v>1151662</v>
      </c>
      <c r="Z791" s="120">
        <v>1965</v>
      </c>
      <c r="AA791" s="120" t="s">
        <v>1793</v>
      </c>
      <c r="AB791" s="120" t="s">
        <v>1794</v>
      </c>
      <c r="AC791" s="120" t="s">
        <v>1795</v>
      </c>
      <c r="AD791" s="121">
        <v>9</v>
      </c>
      <c r="AE791" s="121"/>
      <c r="AF791" s="120" t="s">
        <v>528</v>
      </c>
      <c r="AG791" s="120" t="s">
        <v>314</v>
      </c>
      <c r="AH791" s="120" t="s">
        <v>397</v>
      </c>
      <c r="AI791" s="120">
        <v>25</v>
      </c>
      <c r="AM791" s="120" t="s">
        <v>110</v>
      </c>
      <c r="AN791" s="120" t="s">
        <v>1342</v>
      </c>
      <c r="AO791" s="120" t="s">
        <v>525</v>
      </c>
      <c r="AP791" s="120" t="s">
        <v>119</v>
      </c>
      <c r="AQ791" s="120" t="s">
        <v>526</v>
      </c>
      <c r="AR791" s="120">
        <v>333415</v>
      </c>
      <c r="AT791" s="120">
        <v>96</v>
      </c>
      <c r="AY791" s="120" t="s">
        <v>276</v>
      </c>
      <c r="BE791" s="120" t="s">
        <v>158</v>
      </c>
      <c r="BG791" s="120">
        <v>9000</v>
      </c>
      <c r="BI791" s="120">
        <v>7300</v>
      </c>
      <c r="BK791" s="120">
        <v>11200</v>
      </c>
      <c r="BL791" s="120" t="s">
        <v>544</v>
      </c>
      <c r="BN791" s="120">
        <v>9000</v>
      </c>
      <c r="BP791" s="120">
        <v>7300</v>
      </c>
      <c r="BR791" s="120">
        <v>11200</v>
      </c>
      <c r="BT791" s="121">
        <v>7.3</v>
      </c>
      <c r="BV791" s="121">
        <v>11.2</v>
      </c>
      <c r="CD791" s="121"/>
      <c r="CN791" s="120" t="s">
        <v>125</v>
      </c>
      <c r="CU791" s="120" t="s">
        <v>126</v>
      </c>
      <c r="CV791" s="120" t="s">
        <v>545</v>
      </c>
      <c r="CW791" s="120" t="s">
        <v>2606</v>
      </c>
    </row>
    <row r="792" spans="1:101" x14ac:dyDescent="0.3">
      <c r="A792" s="120" t="s">
        <v>1332</v>
      </c>
      <c r="B792" s="120" t="s">
        <v>1673</v>
      </c>
      <c r="C792" s="120" t="s">
        <v>2196</v>
      </c>
      <c r="D792" s="120" t="s">
        <v>2255</v>
      </c>
      <c r="E792" s="120" t="s">
        <v>2256</v>
      </c>
      <c r="F792" s="120" t="s">
        <v>2257</v>
      </c>
      <c r="G792" s="120" t="s">
        <v>1420</v>
      </c>
      <c r="I792" s="121">
        <v>9.02</v>
      </c>
      <c r="L792" s="120"/>
      <c r="M792" s="120" t="s">
        <v>528</v>
      </c>
      <c r="N792" s="120" t="s">
        <v>109</v>
      </c>
      <c r="O792" s="120">
        <v>100</v>
      </c>
      <c r="P792" s="120" t="s">
        <v>102</v>
      </c>
      <c r="Q792" s="120" t="s">
        <v>102</v>
      </c>
      <c r="R792" t="str">
        <f>IFERROR(VLOOKUP(S792,'[1]Effects Code'!$C:$D,2,FALSE), S792)</f>
        <v>Mortality</v>
      </c>
      <c r="S792" s="120" t="s">
        <v>184</v>
      </c>
      <c r="T792" s="120">
        <v>4</v>
      </c>
      <c r="U792" s="120" t="s">
        <v>122</v>
      </c>
      <c r="V792" s="120" t="str">
        <f t="shared" si="12"/>
        <v>Poeciliidae, 4</v>
      </c>
      <c r="W792" s="120" t="s">
        <v>526</v>
      </c>
      <c r="X792" s="120">
        <v>160917</v>
      </c>
      <c r="Y792" s="123">
        <v>2076014</v>
      </c>
      <c r="Z792" s="120">
        <v>2012</v>
      </c>
      <c r="AA792" s="120" t="s">
        <v>2258</v>
      </c>
      <c r="AB792" s="120" t="s">
        <v>2259</v>
      </c>
      <c r="AC792" s="120" t="s">
        <v>2260</v>
      </c>
      <c r="AD792" s="121">
        <v>9.02</v>
      </c>
      <c r="AF792" s="120" t="s">
        <v>528</v>
      </c>
      <c r="AI792" s="120">
        <v>287</v>
      </c>
      <c r="AL792" s="120" t="s">
        <v>225</v>
      </c>
      <c r="AM792" s="120" t="s">
        <v>110</v>
      </c>
      <c r="AN792" s="120" t="s">
        <v>1682</v>
      </c>
      <c r="AO792" s="120" t="s">
        <v>525</v>
      </c>
      <c r="AP792" s="120" t="s">
        <v>119</v>
      </c>
      <c r="AQ792" s="120" t="s">
        <v>526</v>
      </c>
      <c r="AR792" s="120">
        <v>333415</v>
      </c>
      <c r="AT792" s="120">
        <v>96</v>
      </c>
      <c r="AY792" s="120" t="s">
        <v>276</v>
      </c>
      <c r="BE792" s="120" t="s">
        <v>158</v>
      </c>
      <c r="BG792" s="120">
        <v>9.02</v>
      </c>
      <c r="BL792" s="120" t="s">
        <v>175</v>
      </c>
      <c r="BN792" s="120">
        <v>9.02</v>
      </c>
      <c r="CM792" s="120">
        <v>1</v>
      </c>
      <c r="CN792" s="120" t="s">
        <v>125</v>
      </c>
      <c r="CO792" s="120">
        <v>7.1</v>
      </c>
      <c r="CP792" s="120">
        <v>125.1</v>
      </c>
      <c r="CQ792" s="120" t="s">
        <v>528</v>
      </c>
      <c r="CU792" s="120" t="s">
        <v>126</v>
      </c>
      <c r="CV792" s="120" t="s">
        <v>1344</v>
      </c>
      <c r="CW792" s="120" t="s">
        <v>2085</v>
      </c>
    </row>
    <row r="793" spans="1:101" x14ac:dyDescent="0.3">
      <c r="A793" s="120" t="s">
        <v>1332</v>
      </c>
      <c r="B793" s="120" t="s">
        <v>1333</v>
      </c>
      <c r="C793" s="120" t="s">
        <v>1479</v>
      </c>
      <c r="D793" s="120" t="s">
        <v>1480</v>
      </c>
      <c r="E793" s="120" t="s">
        <v>1481</v>
      </c>
      <c r="F793" s="120" t="s">
        <v>1482</v>
      </c>
      <c r="G793" s="120" t="s">
        <v>185</v>
      </c>
      <c r="I793" s="121">
        <v>9.35</v>
      </c>
      <c r="M793" s="120" t="s">
        <v>528</v>
      </c>
      <c r="N793" s="120" t="s">
        <v>109</v>
      </c>
      <c r="O793" s="120">
        <v>87.1</v>
      </c>
      <c r="P793" s="120" t="s">
        <v>102</v>
      </c>
      <c r="Q793" s="120" t="s">
        <v>102</v>
      </c>
      <c r="R793" t="str">
        <f>IFERROR(VLOOKUP(S793,'[1]Effects Code'!$C:$D,2,FALSE), S793)</f>
        <v>Mortality</v>
      </c>
      <c r="S793" s="120" t="s">
        <v>184</v>
      </c>
      <c r="T793" s="120">
        <v>4</v>
      </c>
      <c r="U793" s="120" t="s">
        <v>122</v>
      </c>
      <c r="V793" s="120" t="str">
        <f t="shared" si="12"/>
        <v>Cyprinidae, 4</v>
      </c>
      <c r="W793" s="120" t="s">
        <v>526</v>
      </c>
      <c r="X793" s="120">
        <v>12859</v>
      </c>
      <c r="Y793" s="123">
        <v>1150846</v>
      </c>
      <c r="Z793" s="120">
        <v>1988</v>
      </c>
      <c r="AA793" s="120" t="s">
        <v>2607</v>
      </c>
      <c r="AB793" s="120" t="s">
        <v>2608</v>
      </c>
      <c r="AC793" s="120" t="s">
        <v>2609</v>
      </c>
      <c r="AD793" s="121">
        <v>9.35</v>
      </c>
      <c r="AE793" s="121"/>
      <c r="AF793" s="120" t="s">
        <v>528</v>
      </c>
      <c r="AH793" s="120" t="s">
        <v>397</v>
      </c>
      <c r="AI793" s="120">
        <v>1</v>
      </c>
      <c r="AJ793" s="120">
        <v>31</v>
      </c>
      <c r="AK793" s="120" t="s">
        <v>122</v>
      </c>
      <c r="AM793" s="120" t="s">
        <v>110</v>
      </c>
      <c r="AN793" s="120" t="s">
        <v>1342</v>
      </c>
      <c r="AO793" s="120" t="s">
        <v>525</v>
      </c>
      <c r="AP793" s="120" t="s">
        <v>119</v>
      </c>
      <c r="AQ793" s="120" t="s">
        <v>526</v>
      </c>
      <c r="AR793" s="120">
        <v>333415</v>
      </c>
      <c r="AT793" s="120">
        <v>96</v>
      </c>
      <c r="AY793" s="120" t="s">
        <v>276</v>
      </c>
      <c r="BE793" s="120" t="s">
        <v>158</v>
      </c>
      <c r="BG793" s="120">
        <v>9350</v>
      </c>
      <c r="BI793" s="120">
        <v>8120</v>
      </c>
      <c r="BK793" s="120">
        <v>10800</v>
      </c>
      <c r="BL793" s="120" t="s">
        <v>544</v>
      </c>
      <c r="BN793" s="120">
        <v>9350</v>
      </c>
      <c r="BP793" s="120">
        <v>8120</v>
      </c>
      <c r="BR793" s="120">
        <v>10800</v>
      </c>
      <c r="BT793" s="121">
        <v>8.1199999999999992</v>
      </c>
      <c r="BV793" s="121">
        <v>10.8</v>
      </c>
      <c r="CD793" s="121"/>
      <c r="CN793" s="120" t="s">
        <v>176</v>
      </c>
      <c r="CO793" s="120">
        <v>7.6</v>
      </c>
      <c r="CP793" s="120">
        <v>43.6</v>
      </c>
      <c r="CQ793" s="120" t="s">
        <v>568</v>
      </c>
      <c r="CU793" s="120" t="s">
        <v>126</v>
      </c>
      <c r="CV793" s="120" t="s">
        <v>123</v>
      </c>
      <c r="CW793" s="120" t="s">
        <v>2610</v>
      </c>
    </row>
    <row r="794" spans="1:101" x14ac:dyDescent="0.3">
      <c r="A794" s="120" t="s">
        <v>1332</v>
      </c>
      <c r="B794" s="120" t="s">
        <v>2180</v>
      </c>
      <c r="C794" s="120" t="s">
        <v>2181</v>
      </c>
      <c r="D794" s="120" t="s">
        <v>2182</v>
      </c>
      <c r="E794" s="120" t="s">
        <v>2183</v>
      </c>
      <c r="F794" s="120" t="s">
        <v>2184</v>
      </c>
      <c r="G794" s="120" t="s">
        <v>143</v>
      </c>
      <c r="I794" s="121">
        <v>9.4</v>
      </c>
      <c r="M794" s="120" t="s">
        <v>528</v>
      </c>
      <c r="N794" s="120" t="s">
        <v>109</v>
      </c>
      <c r="O794" s="120">
        <v>100</v>
      </c>
      <c r="P794" s="120" t="s">
        <v>1002</v>
      </c>
      <c r="Q794" s="120" t="s">
        <v>1002</v>
      </c>
      <c r="R794" t="str">
        <f>IFERROR(VLOOKUP(S794,'[1]Effects Code'!$C:$D,2,FALSE), S794)</f>
        <v>White blood cell count, total</v>
      </c>
      <c r="S794" s="120" t="s">
        <v>2611</v>
      </c>
      <c r="T794" s="120">
        <v>4</v>
      </c>
      <c r="U794" s="120" t="s">
        <v>122</v>
      </c>
      <c r="V794" s="120" t="str">
        <f t="shared" si="12"/>
        <v>Clariidae, 4</v>
      </c>
      <c r="W794" s="120" t="s">
        <v>526</v>
      </c>
      <c r="X794" s="120">
        <v>121111</v>
      </c>
      <c r="Y794" s="123">
        <v>1338525</v>
      </c>
      <c r="Z794" s="120">
        <v>2009</v>
      </c>
      <c r="AA794" s="120" t="s">
        <v>2612</v>
      </c>
      <c r="AB794" s="120" t="s">
        <v>2613</v>
      </c>
      <c r="AC794" s="120" t="s">
        <v>2614</v>
      </c>
      <c r="AD794" s="121">
        <v>9.4</v>
      </c>
      <c r="AE794" s="121"/>
      <c r="AF794" s="120" t="s">
        <v>528</v>
      </c>
      <c r="AI794" s="120">
        <v>2079</v>
      </c>
      <c r="AM794" s="120" t="s">
        <v>110</v>
      </c>
      <c r="AN794" s="120" t="s">
        <v>2070</v>
      </c>
      <c r="AO794" s="120" t="s">
        <v>525</v>
      </c>
      <c r="AP794" s="120" t="s">
        <v>119</v>
      </c>
      <c r="AQ794" s="120" t="s">
        <v>526</v>
      </c>
      <c r="AR794" s="120">
        <v>333415</v>
      </c>
      <c r="AT794" s="120">
        <v>96</v>
      </c>
      <c r="AY794" s="120" t="s">
        <v>276</v>
      </c>
      <c r="BE794" s="120" t="s">
        <v>123</v>
      </c>
      <c r="BG794" s="120">
        <v>9.4</v>
      </c>
      <c r="BL794" s="120" t="s">
        <v>528</v>
      </c>
      <c r="BN794" s="121">
        <v>9.4</v>
      </c>
      <c r="CD794" s="121"/>
      <c r="CM794" s="120">
        <v>1</v>
      </c>
      <c r="CN794" s="120" t="s">
        <v>125</v>
      </c>
      <c r="CU794" s="120" t="s">
        <v>126</v>
      </c>
      <c r="CV794" s="120" t="s">
        <v>1344</v>
      </c>
      <c r="CW794" s="120" t="s">
        <v>2615</v>
      </c>
    </row>
    <row r="795" spans="1:101" x14ac:dyDescent="0.3">
      <c r="A795" s="120" t="s">
        <v>1332</v>
      </c>
      <c r="B795" s="120" t="s">
        <v>2180</v>
      </c>
      <c r="C795" s="120" t="s">
        <v>2181</v>
      </c>
      <c r="D795" s="120" t="s">
        <v>2182</v>
      </c>
      <c r="E795" s="120" t="s">
        <v>2183</v>
      </c>
      <c r="F795" s="120" t="s">
        <v>2184</v>
      </c>
      <c r="G795" s="120" t="s">
        <v>143</v>
      </c>
      <c r="I795" s="121">
        <v>9.4</v>
      </c>
      <c r="M795" s="120" t="s">
        <v>528</v>
      </c>
      <c r="N795" s="120" t="s">
        <v>109</v>
      </c>
      <c r="O795" s="120">
        <v>100</v>
      </c>
      <c r="P795" s="120" t="s">
        <v>1002</v>
      </c>
      <c r="Q795" s="120" t="s">
        <v>1002</v>
      </c>
      <c r="R795" t="str">
        <f>IFERROR(VLOOKUP(S795,'[1]Effects Code'!$C:$D,2,FALSE), S795)</f>
        <v>White blood cell count, total</v>
      </c>
      <c r="S795" s="120" t="s">
        <v>2611</v>
      </c>
      <c r="T795" s="120">
        <v>4</v>
      </c>
      <c r="U795" s="120" t="s">
        <v>122</v>
      </c>
      <c r="V795" s="120" t="str">
        <f t="shared" si="12"/>
        <v>Clariidae, 4</v>
      </c>
      <c r="W795" s="120" t="s">
        <v>526</v>
      </c>
      <c r="X795" s="120">
        <v>121111</v>
      </c>
      <c r="Y795" s="123">
        <v>1338528</v>
      </c>
      <c r="Z795" s="120">
        <v>2009</v>
      </c>
      <c r="AA795" s="120" t="s">
        <v>2612</v>
      </c>
      <c r="AB795" s="120" t="s">
        <v>2613</v>
      </c>
      <c r="AC795" s="120" t="s">
        <v>2614</v>
      </c>
      <c r="AD795" s="121">
        <v>9.4</v>
      </c>
      <c r="AE795" s="121"/>
      <c r="AF795" s="120" t="s">
        <v>528</v>
      </c>
      <c r="AI795" s="120">
        <v>2079</v>
      </c>
      <c r="AM795" s="120" t="s">
        <v>110</v>
      </c>
      <c r="AN795" s="120" t="s">
        <v>2070</v>
      </c>
      <c r="AO795" s="120" t="s">
        <v>525</v>
      </c>
      <c r="AP795" s="120" t="s">
        <v>119</v>
      </c>
      <c r="AQ795" s="120" t="s">
        <v>526</v>
      </c>
      <c r="AR795" s="120">
        <v>333415</v>
      </c>
      <c r="AT795" s="120">
        <v>96</v>
      </c>
      <c r="AY795" s="120" t="s">
        <v>276</v>
      </c>
      <c r="BE795" s="120" t="s">
        <v>123</v>
      </c>
      <c r="BG795" s="120">
        <v>9.4</v>
      </c>
      <c r="BL795" s="120" t="s">
        <v>528</v>
      </c>
      <c r="BN795" s="121">
        <v>9.4</v>
      </c>
      <c r="CD795" s="121"/>
      <c r="CM795" s="120">
        <v>1</v>
      </c>
      <c r="CN795" s="120" t="s">
        <v>125</v>
      </c>
      <c r="CU795" s="120" t="s">
        <v>126</v>
      </c>
      <c r="CV795" s="120" t="s">
        <v>1344</v>
      </c>
      <c r="CW795" s="120" t="s">
        <v>2616</v>
      </c>
    </row>
    <row r="796" spans="1:101" x14ac:dyDescent="0.3">
      <c r="A796" s="120" t="s">
        <v>1332</v>
      </c>
      <c r="B796" s="120" t="s">
        <v>2180</v>
      </c>
      <c r="C796" s="120" t="s">
        <v>2181</v>
      </c>
      <c r="D796" s="120" t="s">
        <v>2182</v>
      </c>
      <c r="E796" s="120" t="s">
        <v>2183</v>
      </c>
      <c r="F796" s="120" t="s">
        <v>2184</v>
      </c>
      <c r="G796" s="120" t="s">
        <v>143</v>
      </c>
      <c r="I796" s="121">
        <v>9.4</v>
      </c>
      <c r="M796" s="120" t="s">
        <v>528</v>
      </c>
      <c r="N796" s="120" t="s">
        <v>109</v>
      </c>
      <c r="O796" s="120">
        <v>100</v>
      </c>
      <c r="P796" s="120" t="s">
        <v>172</v>
      </c>
      <c r="Q796" s="120" t="s">
        <v>172</v>
      </c>
      <c r="R796" t="str">
        <f>IFERROR(VLOOKUP(S796,'[1]Effects Code'!$C:$D,2,FALSE), S796)</f>
        <v>Hemoglobin</v>
      </c>
      <c r="S796" s="120" t="s">
        <v>1695</v>
      </c>
      <c r="T796" s="120">
        <v>4</v>
      </c>
      <c r="U796" s="120" t="s">
        <v>122</v>
      </c>
      <c r="V796" s="120" t="str">
        <f t="shared" si="12"/>
        <v>Clariidae, 4</v>
      </c>
      <c r="W796" s="120" t="s">
        <v>526</v>
      </c>
      <c r="X796" s="120">
        <v>121111</v>
      </c>
      <c r="Y796" s="123">
        <v>1338526</v>
      </c>
      <c r="Z796" s="120">
        <v>2009</v>
      </c>
      <c r="AA796" s="120" t="s">
        <v>2612</v>
      </c>
      <c r="AB796" s="120" t="s">
        <v>2613</v>
      </c>
      <c r="AC796" s="120" t="s">
        <v>2614</v>
      </c>
      <c r="AD796" s="121">
        <v>9.4</v>
      </c>
      <c r="AE796" s="121"/>
      <c r="AF796" s="120" t="s">
        <v>528</v>
      </c>
      <c r="AI796" s="120">
        <v>2079</v>
      </c>
      <c r="AM796" s="120" t="s">
        <v>110</v>
      </c>
      <c r="AN796" s="120" t="s">
        <v>2070</v>
      </c>
      <c r="AO796" s="120" t="s">
        <v>525</v>
      </c>
      <c r="AP796" s="120" t="s">
        <v>119</v>
      </c>
      <c r="AQ796" s="120" t="s">
        <v>526</v>
      </c>
      <c r="AR796" s="120">
        <v>333415</v>
      </c>
      <c r="AT796" s="120">
        <v>96</v>
      </c>
      <c r="AY796" s="120" t="s">
        <v>276</v>
      </c>
      <c r="BE796" s="120" t="s">
        <v>123</v>
      </c>
      <c r="BG796" s="120">
        <v>9.4</v>
      </c>
      <c r="BL796" s="120" t="s">
        <v>528</v>
      </c>
      <c r="BN796" s="121">
        <v>9.4</v>
      </c>
      <c r="CD796" s="121"/>
      <c r="CM796" s="120">
        <v>1</v>
      </c>
      <c r="CN796" s="120" t="s">
        <v>125</v>
      </c>
      <c r="CU796" s="120" t="s">
        <v>126</v>
      </c>
      <c r="CV796" s="120" t="s">
        <v>1344</v>
      </c>
      <c r="CW796" s="120" t="s">
        <v>2615</v>
      </c>
    </row>
    <row r="797" spans="1:101" x14ac:dyDescent="0.3">
      <c r="A797" s="120" t="s">
        <v>1332</v>
      </c>
      <c r="B797" s="120" t="s">
        <v>2180</v>
      </c>
      <c r="C797" s="120" t="s">
        <v>2181</v>
      </c>
      <c r="D797" s="120" t="s">
        <v>2182</v>
      </c>
      <c r="E797" s="120" t="s">
        <v>2183</v>
      </c>
      <c r="F797" s="120" t="s">
        <v>2184</v>
      </c>
      <c r="G797" s="120" t="s">
        <v>143</v>
      </c>
      <c r="I797" s="121">
        <v>9.4</v>
      </c>
      <c r="M797" s="120" t="s">
        <v>528</v>
      </c>
      <c r="N797" s="120" t="s">
        <v>109</v>
      </c>
      <c r="O797" s="120">
        <v>100</v>
      </c>
      <c r="P797" s="120" t="s">
        <v>172</v>
      </c>
      <c r="Q797" s="120" t="s">
        <v>172</v>
      </c>
      <c r="R797" t="str">
        <f>IFERROR(VLOOKUP(S797,'[1]Effects Code'!$C:$D,2,FALSE), S797)</f>
        <v>Hemoglobin</v>
      </c>
      <c r="S797" s="120" t="s">
        <v>1695</v>
      </c>
      <c r="T797" s="120">
        <v>4</v>
      </c>
      <c r="U797" s="120" t="s">
        <v>122</v>
      </c>
      <c r="V797" s="120" t="str">
        <f t="shared" si="12"/>
        <v>Clariidae, 4</v>
      </c>
      <c r="W797" s="120" t="s">
        <v>526</v>
      </c>
      <c r="X797" s="120">
        <v>121111</v>
      </c>
      <c r="Y797" s="123">
        <v>1338527</v>
      </c>
      <c r="Z797" s="120">
        <v>2009</v>
      </c>
      <c r="AA797" s="120" t="s">
        <v>2612</v>
      </c>
      <c r="AB797" s="120" t="s">
        <v>2613</v>
      </c>
      <c r="AC797" s="120" t="s">
        <v>2614</v>
      </c>
      <c r="AD797" s="121">
        <v>9.4</v>
      </c>
      <c r="AE797" s="121"/>
      <c r="AF797" s="120" t="s">
        <v>528</v>
      </c>
      <c r="AI797" s="120">
        <v>2079</v>
      </c>
      <c r="AM797" s="120" t="s">
        <v>110</v>
      </c>
      <c r="AN797" s="120" t="s">
        <v>2070</v>
      </c>
      <c r="AO797" s="120" t="s">
        <v>525</v>
      </c>
      <c r="AP797" s="120" t="s">
        <v>119</v>
      </c>
      <c r="AQ797" s="120" t="s">
        <v>526</v>
      </c>
      <c r="AR797" s="120">
        <v>333415</v>
      </c>
      <c r="AT797" s="120">
        <v>96</v>
      </c>
      <c r="AY797" s="120" t="s">
        <v>276</v>
      </c>
      <c r="BE797" s="120" t="s">
        <v>123</v>
      </c>
      <c r="BG797" s="120">
        <v>9.4</v>
      </c>
      <c r="BL797" s="120" t="s">
        <v>528</v>
      </c>
      <c r="BN797" s="121">
        <v>9.4</v>
      </c>
      <c r="CD797" s="121"/>
      <c r="CM797" s="120">
        <v>1</v>
      </c>
      <c r="CN797" s="120" t="s">
        <v>125</v>
      </c>
      <c r="CU797" s="120" t="s">
        <v>126</v>
      </c>
      <c r="CV797" s="120" t="s">
        <v>1344</v>
      </c>
      <c r="CW797" s="120" t="s">
        <v>2616</v>
      </c>
    </row>
    <row r="798" spans="1:101" x14ac:dyDescent="0.3">
      <c r="A798" s="120" t="s">
        <v>1332</v>
      </c>
      <c r="B798" s="120" t="s">
        <v>1673</v>
      </c>
      <c r="C798" s="120" t="s">
        <v>2196</v>
      </c>
      <c r="D798" s="120" t="s">
        <v>2255</v>
      </c>
      <c r="E798" s="120" t="s">
        <v>2256</v>
      </c>
      <c r="F798" s="120" t="s">
        <v>2257</v>
      </c>
      <c r="G798" s="120" t="s">
        <v>2266</v>
      </c>
      <c r="I798" s="121">
        <v>9.57</v>
      </c>
      <c r="L798" s="120"/>
      <c r="M798" s="120" t="s">
        <v>528</v>
      </c>
      <c r="N798" s="120" t="s">
        <v>109</v>
      </c>
      <c r="O798" s="120">
        <v>100</v>
      </c>
      <c r="P798" s="120" t="s">
        <v>102</v>
      </c>
      <c r="Q798" s="120" t="s">
        <v>102</v>
      </c>
      <c r="R798" t="str">
        <f>IFERROR(VLOOKUP(S798,'[1]Effects Code'!$C:$D,2,FALSE), S798)</f>
        <v>Mortality</v>
      </c>
      <c r="S798" s="120" t="s">
        <v>184</v>
      </c>
      <c r="T798" s="120">
        <v>4</v>
      </c>
      <c r="U798" s="120" t="s">
        <v>122</v>
      </c>
      <c r="V798" s="120" t="str">
        <f t="shared" si="12"/>
        <v>Poeciliidae, 4</v>
      </c>
      <c r="W798" s="120" t="s">
        <v>526</v>
      </c>
      <c r="X798" s="120">
        <v>160917</v>
      </c>
      <c r="Y798" s="123">
        <v>2076014</v>
      </c>
      <c r="Z798" s="120">
        <v>2012</v>
      </c>
      <c r="AA798" s="120" t="s">
        <v>2258</v>
      </c>
      <c r="AB798" s="120" t="s">
        <v>2259</v>
      </c>
      <c r="AC798" s="120" t="s">
        <v>2260</v>
      </c>
      <c r="AD798" s="121">
        <v>9.57</v>
      </c>
      <c r="AF798" s="120" t="s">
        <v>528</v>
      </c>
      <c r="AI798" s="120">
        <v>287</v>
      </c>
      <c r="AL798" s="120" t="s">
        <v>225</v>
      </c>
      <c r="AM798" s="120" t="s">
        <v>110</v>
      </c>
      <c r="AN798" s="120" t="s">
        <v>1682</v>
      </c>
      <c r="AO798" s="120" t="s">
        <v>525</v>
      </c>
      <c r="AP798" s="120" t="s">
        <v>119</v>
      </c>
      <c r="AQ798" s="120" t="s">
        <v>526</v>
      </c>
      <c r="AR798" s="120">
        <v>333415</v>
      </c>
      <c r="AT798" s="120">
        <v>96</v>
      </c>
      <c r="AY798" s="120" t="s">
        <v>276</v>
      </c>
      <c r="BE798" s="120" t="s">
        <v>158</v>
      </c>
      <c r="BG798" s="120">
        <v>9.57</v>
      </c>
      <c r="BL798" s="120" t="s">
        <v>175</v>
      </c>
      <c r="BN798" s="120">
        <v>9.57</v>
      </c>
      <c r="CM798" s="120">
        <v>1</v>
      </c>
      <c r="CN798" s="120" t="s">
        <v>125</v>
      </c>
      <c r="CO798" s="120">
        <v>7.1</v>
      </c>
      <c r="CP798" s="120">
        <v>125.1</v>
      </c>
      <c r="CQ798" s="120" t="s">
        <v>528</v>
      </c>
      <c r="CU798" s="120" t="s">
        <v>126</v>
      </c>
      <c r="CV798" s="120" t="s">
        <v>1344</v>
      </c>
      <c r="CW798" s="120" t="s">
        <v>2085</v>
      </c>
    </row>
    <row r="799" spans="1:101" x14ac:dyDescent="0.3">
      <c r="A799" s="120" t="s">
        <v>1332</v>
      </c>
      <c r="B799" s="120" t="s">
        <v>1333</v>
      </c>
      <c r="C799" s="120" t="s">
        <v>2518</v>
      </c>
      <c r="D799" s="120" t="s">
        <v>1206</v>
      </c>
      <c r="E799" s="120" t="s">
        <v>2604</v>
      </c>
      <c r="F799" s="120" t="s">
        <v>2605</v>
      </c>
      <c r="G799" s="120" t="s">
        <v>185</v>
      </c>
      <c r="I799" s="121">
        <v>9.6</v>
      </c>
      <c r="M799" s="120" t="s">
        <v>528</v>
      </c>
      <c r="N799" s="120" t="s">
        <v>109</v>
      </c>
      <c r="O799" s="120">
        <v>91</v>
      </c>
      <c r="P799" s="120" t="s">
        <v>102</v>
      </c>
      <c r="Q799" s="120" t="s">
        <v>102</v>
      </c>
      <c r="R799" t="str">
        <f>IFERROR(VLOOKUP(S799,'[1]Effects Code'!$C:$D,2,FALSE), S799)</f>
        <v>Mortality</v>
      </c>
      <c r="S799" s="120" t="s">
        <v>184</v>
      </c>
      <c r="T799" s="120">
        <v>3</v>
      </c>
      <c r="U799" s="120" t="s">
        <v>122</v>
      </c>
      <c r="V799" s="120" t="str">
        <f t="shared" si="12"/>
        <v>Cyprinidae, 3</v>
      </c>
      <c r="W799" s="120" t="s">
        <v>526</v>
      </c>
      <c r="X799" s="120">
        <v>13000</v>
      </c>
      <c r="Y799" s="123">
        <v>1151661</v>
      </c>
      <c r="Z799" s="120">
        <v>1965</v>
      </c>
      <c r="AA799" s="120" t="s">
        <v>1793</v>
      </c>
      <c r="AB799" s="120" t="s">
        <v>1794</v>
      </c>
      <c r="AC799" s="120" t="s">
        <v>1795</v>
      </c>
      <c r="AD799" s="121">
        <v>9.6</v>
      </c>
      <c r="AE799" s="121"/>
      <c r="AF799" s="120" t="s">
        <v>528</v>
      </c>
      <c r="AG799" s="120" t="s">
        <v>314</v>
      </c>
      <c r="AH799" s="120" t="s">
        <v>397</v>
      </c>
      <c r="AI799" s="120">
        <v>25</v>
      </c>
      <c r="AM799" s="120" t="s">
        <v>110</v>
      </c>
      <c r="AN799" s="120" t="s">
        <v>1342</v>
      </c>
      <c r="AO799" s="120" t="s">
        <v>525</v>
      </c>
      <c r="AP799" s="120" t="s">
        <v>119</v>
      </c>
      <c r="AQ799" s="120" t="s">
        <v>526</v>
      </c>
      <c r="AR799" s="120">
        <v>333415</v>
      </c>
      <c r="AT799" s="120">
        <v>72</v>
      </c>
      <c r="AY799" s="120" t="s">
        <v>276</v>
      </c>
      <c r="BE799" s="120" t="s">
        <v>158</v>
      </c>
      <c r="BG799" s="120">
        <v>9600</v>
      </c>
      <c r="BI799" s="120">
        <v>8100</v>
      </c>
      <c r="BK799" s="120">
        <v>11400</v>
      </c>
      <c r="BL799" s="120" t="s">
        <v>544</v>
      </c>
      <c r="BN799" s="120">
        <v>9600</v>
      </c>
      <c r="BP799" s="120">
        <v>8100</v>
      </c>
      <c r="BR799" s="120">
        <v>11400</v>
      </c>
      <c r="BT799" s="121">
        <v>8.1</v>
      </c>
      <c r="BV799" s="121">
        <v>11.4</v>
      </c>
      <c r="CD799" s="121"/>
      <c r="CN799" s="120" t="s">
        <v>125</v>
      </c>
      <c r="CU799" s="120" t="s">
        <v>126</v>
      </c>
      <c r="CV799" s="120" t="s">
        <v>545</v>
      </c>
      <c r="CW799" s="120" t="s">
        <v>2606</v>
      </c>
    </row>
    <row r="800" spans="1:101" x14ac:dyDescent="0.3">
      <c r="A800" s="120" t="s">
        <v>1332</v>
      </c>
      <c r="B800" s="120" t="s">
        <v>1333</v>
      </c>
      <c r="C800" s="120" t="s">
        <v>1967</v>
      </c>
      <c r="D800" s="120" t="s">
        <v>1968</v>
      </c>
      <c r="E800" s="120" t="s">
        <v>1969</v>
      </c>
      <c r="F800" s="120" t="s">
        <v>1970</v>
      </c>
      <c r="G800" s="120" t="s">
        <v>1651</v>
      </c>
      <c r="I800" s="121">
        <v>9.6066000000000003</v>
      </c>
      <c r="L800" s="120"/>
      <c r="M800" s="120" t="s">
        <v>528</v>
      </c>
      <c r="N800" s="120" t="s">
        <v>109</v>
      </c>
      <c r="O800" s="120">
        <v>60</v>
      </c>
      <c r="P800" s="120" t="s">
        <v>102</v>
      </c>
      <c r="Q800" s="120" t="s">
        <v>102</v>
      </c>
      <c r="R800" t="str">
        <f>IFERROR(VLOOKUP(S800,'[1]Effects Code'!$C:$D,2,FALSE), S800)</f>
        <v>Mortality</v>
      </c>
      <c r="S800" s="120" t="s">
        <v>184</v>
      </c>
      <c r="T800" s="120">
        <v>3</v>
      </c>
      <c r="U800" s="120" t="s">
        <v>122</v>
      </c>
      <c r="V800" s="120" t="str">
        <f t="shared" si="12"/>
        <v>Cyprinidae, 3</v>
      </c>
      <c r="W800" s="120" t="s">
        <v>526</v>
      </c>
      <c r="X800" s="120">
        <v>160916</v>
      </c>
      <c r="Y800" s="123">
        <v>2076894</v>
      </c>
      <c r="Z800" s="120">
        <v>2012</v>
      </c>
      <c r="AA800" s="120" t="s">
        <v>1971</v>
      </c>
      <c r="AB800" s="120" t="s">
        <v>1972</v>
      </c>
      <c r="AC800" s="120" t="s">
        <v>1973</v>
      </c>
      <c r="AD800" s="121">
        <v>9.6066000000000003</v>
      </c>
      <c r="AF800" s="120" t="s">
        <v>528</v>
      </c>
      <c r="AH800" s="120" t="s">
        <v>397</v>
      </c>
      <c r="AI800" s="120">
        <v>32018</v>
      </c>
      <c r="AL800" s="120" t="s">
        <v>1516</v>
      </c>
      <c r="AM800" s="120" t="s">
        <v>110</v>
      </c>
      <c r="AN800" s="120" t="s">
        <v>1342</v>
      </c>
      <c r="AO800" s="120" t="s">
        <v>525</v>
      </c>
      <c r="AP800" s="120" t="s">
        <v>119</v>
      </c>
      <c r="AQ800" s="120" t="s">
        <v>526</v>
      </c>
      <c r="AR800" s="120">
        <v>333415</v>
      </c>
      <c r="AT800" s="120">
        <v>72</v>
      </c>
      <c r="AY800" s="120" t="s">
        <v>276</v>
      </c>
      <c r="BE800" s="120" t="s">
        <v>123</v>
      </c>
      <c r="BG800" s="120">
        <v>16.010999999999999</v>
      </c>
      <c r="BL800" s="120" t="s">
        <v>528</v>
      </c>
      <c r="BN800" s="120">
        <v>9.6066000000000003</v>
      </c>
      <c r="CM800" s="120">
        <v>1</v>
      </c>
      <c r="CN800" s="120" t="s">
        <v>125</v>
      </c>
      <c r="CO800" s="120" t="s">
        <v>1974</v>
      </c>
      <c r="CP800" s="120" t="s">
        <v>1975</v>
      </c>
      <c r="CQ800" s="120" t="s">
        <v>568</v>
      </c>
      <c r="CU800" s="120" t="s">
        <v>126</v>
      </c>
      <c r="CV800" s="120" t="s">
        <v>1344</v>
      </c>
      <c r="CW800" s="120" t="s">
        <v>1976</v>
      </c>
    </row>
    <row r="801" spans="1:101" x14ac:dyDescent="0.3">
      <c r="A801" s="120" t="s">
        <v>1332</v>
      </c>
      <c r="B801" s="120" t="s">
        <v>2076</v>
      </c>
      <c r="C801" s="120" t="s">
        <v>2077</v>
      </c>
      <c r="D801" s="120" t="s">
        <v>2078</v>
      </c>
      <c r="E801" s="120" t="s">
        <v>2079</v>
      </c>
      <c r="F801" s="120" t="s">
        <v>2080</v>
      </c>
      <c r="G801" s="120" t="s">
        <v>2467</v>
      </c>
      <c r="I801" s="121">
        <v>9.64</v>
      </c>
      <c r="L801" s="120"/>
      <c r="M801" s="120" t="s">
        <v>528</v>
      </c>
      <c r="N801" s="120" t="s">
        <v>109</v>
      </c>
      <c r="O801" s="120">
        <v>100</v>
      </c>
      <c r="P801" s="120" t="s">
        <v>102</v>
      </c>
      <c r="Q801" s="120" t="s">
        <v>102</v>
      </c>
      <c r="R801" t="str">
        <f>IFERROR(VLOOKUP(S801,'[1]Effects Code'!$C:$D,2,FALSE), S801)</f>
        <v>Mortality</v>
      </c>
      <c r="S801" s="120" t="s">
        <v>184</v>
      </c>
      <c r="T801" s="120">
        <v>2</v>
      </c>
      <c r="U801" s="120" t="s">
        <v>122</v>
      </c>
      <c r="V801" s="120" t="str">
        <f t="shared" si="12"/>
        <v>Pangasiidae, 2</v>
      </c>
      <c r="W801" s="120" t="s">
        <v>526</v>
      </c>
      <c r="X801" s="120">
        <v>160541</v>
      </c>
      <c r="Y801" s="123">
        <v>2076095</v>
      </c>
      <c r="Z801" s="120">
        <v>2012</v>
      </c>
      <c r="AA801" s="120" t="s">
        <v>2082</v>
      </c>
      <c r="AB801" s="120" t="s">
        <v>2083</v>
      </c>
      <c r="AC801" s="120" t="s">
        <v>2084</v>
      </c>
      <c r="AD801" s="121">
        <v>9.64</v>
      </c>
      <c r="AF801" s="120" t="s">
        <v>528</v>
      </c>
      <c r="AI801" s="120">
        <v>31626</v>
      </c>
      <c r="AL801" s="120" t="s">
        <v>225</v>
      </c>
      <c r="AM801" s="120" t="s">
        <v>110</v>
      </c>
      <c r="AN801" s="120" t="s">
        <v>2070</v>
      </c>
      <c r="AO801" s="120" t="s">
        <v>525</v>
      </c>
      <c r="AP801" s="120" t="s">
        <v>119</v>
      </c>
      <c r="AQ801" s="120" t="s">
        <v>526</v>
      </c>
      <c r="AR801" s="120">
        <v>333415</v>
      </c>
      <c r="AT801" s="120">
        <v>48</v>
      </c>
      <c r="AY801" s="120" t="s">
        <v>276</v>
      </c>
      <c r="BE801" s="120" t="s">
        <v>158</v>
      </c>
      <c r="BG801" s="120">
        <v>9.64</v>
      </c>
      <c r="BL801" s="120" t="s">
        <v>175</v>
      </c>
      <c r="BN801" s="120">
        <v>9.64</v>
      </c>
      <c r="CM801" s="120">
        <v>1</v>
      </c>
      <c r="CN801" s="120" t="s">
        <v>125</v>
      </c>
      <c r="CU801" s="120" t="s">
        <v>126</v>
      </c>
      <c r="CV801" s="120" t="s">
        <v>545</v>
      </c>
      <c r="CW801" s="120" t="s">
        <v>2085</v>
      </c>
    </row>
    <row r="802" spans="1:101" x14ac:dyDescent="0.3">
      <c r="A802" s="120" t="s">
        <v>1332</v>
      </c>
      <c r="B802" s="120" t="s">
        <v>1745</v>
      </c>
      <c r="C802" s="120" t="s">
        <v>1746</v>
      </c>
      <c r="D802" s="120" t="s">
        <v>1747</v>
      </c>
      <c r="E802" s="120" t="s">
        <v>1748</v>
      </c>
      <c r="F802" s="120" t="s">
        <v>1749</v>
      </c>
      <c r="G802" s="120" t="s">
        <v>185</v>
      </c>
      <c r="I802" s="129">
        <f>(31.68/1000000)*304.35*1000</f>
        <v>9.641808000000001</v>
      </c>
      <c r="M802" s="119" t="s">
        <v>528</v>
      </c>
      <c r="N802" s="120" t="s">
        <v>109</v>
      </c>
      <c r="O802" s="120">
        <v>99</v>
      </c>
      <c r="P802" s="120" t="s">
        <v>102</v>
      </c>
      <c r="Q802" s="120" t="s">
        <v>102</v>
      </c>
      <c r="R802" t="str">
        <f>IFERROR(VLOOKUP(S802,'[1]Effects Code'!$C:$D,2,FALSE), S802)</f>
        <v>Mortality</v>
      </c>
      <c r="S802" s="120" t="s">
        <v>184</v>
      </c>
      <c r="T802" s="120">
        <v>4</v>
      </c>
      <c r="U802" s="120" t="s">
        <v>122</v>
      </c>
      <c r="V802" s="120" t="str">
        <f t="shared" si="12"/>
        <v>Adrianichthyidae, 4</v>
      </c>
      <c r="W802" s="120" t="s">
        <v>526</v>
      </c>
      <c r="X802" s="120">
        <v>74895</v>
      </c>
      <c r="Y802" s="123">
        <v>1255270</v>
      </c>
      <c r="Z802" s="120">
        <v>2001</v>
      </c>
      <c r="AA802" s="120" t="s">
        <v>2537</v>
      </c>
      <c r="AB802" s="120" t="s">
        <v>2617</v>
      </c>
      <c r="AC802" s="120" t="s">
        <v>2618</v>
      </c>
      <c r="AD802" s="121">
        <v>31.68</v>
      </c>
      <c r="AE802" s="121"/>
      <c r="AF802" s="120" t="s">
        <v>1742</v>
      </c>
      <c r="AI802" s="120">
        <v>109</v>
      </c>
      <c r="AJ802" s="120">
        <v>24</v>
      </c>
      <c r="AK802" s="120" t="s">
        <v>276</v>
      </c>
      <c r="AL802" s="120" t="s">
        <v>1504</v>
      </c>
      <c r="AM802" s="120" t="s">
        <v>110</v>
      </c>
      <c r="AN802" s="120" t="s">
        <v>1754</v>
      </c>
      <c r="AO802" s="120" t="s">
        <v>525</v>
      </c>
      <c r="AP802" s="120" t="s">
        <v>119</v>
      </c>
      <c r="AQ802" s="120" t="s">
        <v>526</v>
      </c>
      <c r="AR802" s="120">
        <v>333415</v>
      </c>
      <c r="AT802" s="120">
        <v>96</v>
      </c>
      <c r="AY802" s="120" t="s">
        <v>276</v>
      </c>
      <c r="BE802" s="120" t="s">
        <v>123</v>
      </c>
      <c r="BG802" s="120">
        <v>32</v>
      </c>
      <c r="BL802" s="120" t="s">
        <v>1742</v>
      </c>
      <c r="BN802" s="120">
        <v>31.68</v>
      </c>
      <c r="BT802" s="121"/>
      <c r="BV802" s="121"/>
      <c r="CD802" s="121"/>
      <c r="CM802" s="120">
        <v>5</v>
      </c>
      <c r="CN802" s="120" t="s">
        <v>125</v>
      </c>
      <c r="CU802" s="120" t="s">
        <v>126</v>
      </c>
      <c r="CV802" s="120" t="s">
        <v>1344</v>
      </c>
      <c r="CW802" s="120" t="s">
        <v>2619</v>
      </c>
    </row>
    <row r="803" spans="1:101" x14ac:dyDescent="0.3">
      <c r="A803" s="120" t="s">
        <v>1332</v>
      </c>
      <c r="B803" s="120" t="s">
        <v>1333</v>
      </c>
      <c r="C803" s="120" t="s">
        <v>1334</v>
      </c>
      <c r="D803" s="120" t="s">
        <v>1335</v>
      </c>
      <c r="E803" s="120" t="s">
        <v>1336</v>
      </c>
      <c r="F803" s="120" t="s">
        <v>1337</v>
      </c>
      <c r="G803" s="120" t="s">
        <v>185</v>
      </c>
      <c r="I803" s="121">
        <v>9.76</v>
      </c>
      <c r="L803" s="120"/>
      <c r="M803" s="120" t="s">
        <v>528</v>
      </c>
      <c r="N803" s="120" t="s">
        <v>109</v>
      </c>
      <c r="O803" s="120">
        <v>100</v>
      </c>
      <c r="P803" s="120" t="s">
        <v>102</v>
      </c>
      <c r="Q803" s="120" t="s">
        <v>102</v>
      </c>
      <c r="R803" t="str">
        <f>IFERROR(VLOOKUP(S803,'[1]Effects Code'!$C:$D,2,FALSE), S803)</f>
        <v>Mortality</v>
      </c>
      <c r="S803" s="120" t="s">
        <v>184</v>
      </c>
      <c r="T803" s="120">
        <v>4</v>
      </c>
      <c r="U803" s="120" t="s">
        <v>122</v>
      </c>
      <c r="V803" s="120" t="str">
        <f t="shared" si="12"/>
        <v>Cyprinidae, 4</v>
      </c>
      <c r="W803" s="120" t="s">
        <v>526</v>
      </c>
      <c r="X803" s="120">
        <v>156024</v>
      </c>
      <c r="Y803" s="123">
        <v>2076100</v>
      </c>
      <c r="Z803" s="120">
        <v>2011</v>
      </c>
      <c r="AA803" s="120" t="s">
        <v>2031</v>
      </c>
      <c r="AB803" s="120" t="s">
        <v>2032</v>
      </c>
      <c r="AC803" s="120" t="s">
        <v>2033</v>
      </c>
      <c r="AD803" s="121">
        <v>9.76</v>
      </c>
      <c r="AF803" s="120" t="s">
        <v>528</v>
      </c>
      <c r="AH803" s="120" t="s">
        <v>147</v>
      </c>
      <c r="AI803" s="120">
        <v>21</v>
      </c>
      <c r="AM803" s="120" t="s">
        <v>110</v>
      </c>
      <c r="AN803" s="120" t="s">
        <v>1342</v>
      </c>
      <c r="AO803" s="120" t="s">
        <v>525</v>
      </c>
      <c r="AP803" s="120" t="s">
        <v>119</v>
      </c>
      <c r="AQ803" s="120" t="s">
        <v>526</v>
      </c>
      <c r="AR803" s="120">
        <v>333415</v>
      </c>
      <c r="AT803" s="120">
        <v>96</v>
      </c>
      <c r="AY803" s="120" t="s">
        <v>276</v>
      </c>
      <c r="BE803" s="120" t="s">
        <v>123</v>
      </c>
      <c r="BG803" s="120">
        <v>9.76</v>
      </c>
      <c r="BL803" s="120" t="s">
        <v>528</v>
      </c>
      <c r="BN803" s="120">
        <v>9.76</v>
      </c>
      <c r="CM803" s="120">
        <v>1</v>
      </c>
      <c r="CN803" s="120" t="s">
        <v>125</v>
      </c>
      <c r="CO803" s="120" t="s">
        <v>2034</v>
      </c>
      <c r="CP803" s="120" t="s">
        <v>2035</v>
      </c>
      <c r="CQ803" s="120" t="s">
        <v>568</v>
      </c>
      <c r="CU803" s="120" t="s">
        <v>126</v>
      </c>
      <c r="CV803" s="120" t="s">
        <v>1344</v>
      </c>
      <c r="CW803" s="120" t="s">
        <v>2036</v>
      </c>
    </row>
    <row r="804" spans="1:101" x14ac:dyDescent="0.3">
      <c r="A804" s="120" t="s">
        <v>1414</v>
      </c>
      <c r="B804" s="120" t="s">
        <v>2110</v>
      </c>
      <c r="C804" s="120" t="s">
        <v>2111</v>
      </c>
      <c r="D804" s="120" t="s">
        <v>2112</v>
      </c>
      <c r="E804" s="120" t="s">
        <v>2113</v>
      </c>
      <c r="F804" s="120" t="s">
        <v>2114</v>
      </c>
      <c r="G804" s="120" t="s">
        <v>185</v>
      </c>
      <c r="I804" s="121">
        <v>9.84</v>
      </c>
      <c r="M804" s="120" t="s">
        <v>528</v>
      </c>
      <c r="N804" s="120" t="s">
        <v>109</v>
      </c>
      <c r="O804" s="120">
        <v>100</v>
      </c>
      <c r="P804" s="120" t="s">
        <v>102</v>
      </c>
      <c r="Q804" s="120" t="s">
        <v>102</v>
      </c>
      <c r="R804" t="str">
        <f>IFERROR(VLOOKUP(S804,'[1]Effects Code'!$C:$D,2,FALSE), S804)</f>
        <v>Mortality</v>
      </c>
      <c r="S804" s="120" t="s">
        <v>184</v>
      </c>
      <c r="T804" s="120">
        <v>4</v>
      </c>
      <c r="U804" s="120" t="s">
        <v>122</v>
      </c>
      <c r="V804" s="120" t="str">
        <f t="shared" si="12"/>
        <v>Pipidae, 4</v>
      </c>
      <c r="W804" s="120" t="s">
        <v>526</v>
      </c>
      <c r="X804" s="120">
        <v>153564</v>
      </c>
      <c r="Y804" s="123">
        <v>1338731</v>
      </c>
      <c r="Z804" s="120">
        <v>2011</v>
      </c>
      <c r="AA804" s="120" t="s">
        <v>2115</v>
      </c>
      <c r="AB804" s="120" t="s">
        <v>2116</v>
      </c>
      <c r="AC804" s="120" t="s">
        <v>2117</v>
      </c>
      <c r="AD804" s="121">
        <v>9.84</v>
      </c>
      <c r="AE804" s="121"/>
      <c r="AF804" s="120" t="s">
        <v>528</v>
      </c>
      <c r="AH804" s="120" t="s">
        <v>147</v>
      </c>
      <c r="AI804" s="120">
        <v>206</v>
      </c>
      <c r="AJ804" s="120" t="s">
        <v>387</v>
      </c>
      <c r="AK804" s="120" t="s">
        <v>1473</v>
      </c>
      <c r="AL804" s="120" t="s">
        <v>148</v>
      </c>
      <c r="AM804" s="120" t="s">
        <v>110</v>
      </c>
      <c r="AN804" s="120" t="s">
        <v>1425</v>
      </c>
      <c r="AO804" s="120" t="s">
        <v>525</v>
      </c>
      <c r="AP804" s="120" t="s">
        <v>119</v>
      </c>
      <c r="AQ804" s="120" t="s">
        <v>526</v>
      </c>
      <c r="AR804" s="120">
        <v>333415</v>
      </c>
      <c r="AT804" s="120">
        <v>96</v>
      </c>
      <c r="AY804" s="120" t="s">
        <v>276</v>
      </c>
      <c r="BE804" s="120" t="s">
        <v>123</v>
      </c>
      <c r="BG804" s="120">
        <v>9.84</v>
      </c>
      <c r="BL804" s="120" t="s">
        <v>528</v>
      </c>
      <c r="BN804" s="121">
        <v>9.84</v>
      </c>
      <c r="CD804" s="121"/>
      <c r="CM804" s="120">
        <v>4</v>
      </c>
      <c r="CN804" s="120" t="s">
        <v>125</v>
      </c>
      <c r="CO804" s="120" t="s">
        <v>2118</v>
      </c>
      <c r="CU804" s="120" t="s">
        <v>126</v>
      </c>
      <c r="CV804" s="120" t="s">
        <v>1344</v>
      </c>
      <c r="CW804" s="120" t="s">
        <v>2620</v>
      </c>
    </row>
    <row r="805" spans="1:101" x14ac:dyDescent="0.3">
      <c r="A805" s="120" t="s">
        <v>1332</v>
      </c>
      <c r="B805" s="120" t="s">
        <v>2076</v>
      </c>
      <c r="C805" s="120" t="s">
        <v>2077</v>
      </c>
      <c r="D805" s="120" t="s">
        <v>2078</v>
      </c>
      <c r="E805" s="120" t="s">
        <v>2079</v>
      </c>
      <c r="F805" s="120" t="s">
        <v>2080</v>
      </c>
      <c r="G805" s="120" t="s">
        <v>2321</v>
      </c>
      <c r="I805" s="121">
        <v>9.8800000000000008</v>
      </c>
      <c r="L805" s="120"/>
      <c r="M805" s="120" t="s">
        <v>528</v>
      </c>
      <c r="N805" s="120" t="s">
        <v>109</v>
      </c>
      <c r="O805" s="120">
        <v>100</v>
      </c>
      <c r="P805" s="120" t="s">
        <v>102</v>
      </c>
      <c r="Q805" s="120" t="s">
        <v>102</v>
      </c>
      <c r="R805" t="str">
        <f>IFERROR(VLOOKUP(S805,'[1]Effects Code'!$C:$D,2,FALSE), S805)</f>
        <v>Mortality</v>
      </c>
      <c r="S805" s="120" t="s">
        <v>184</v>
      </c>
      <c r="T805" s="120">
        <v>1</v>
      </c>
      <c r="U805" s="120" t="s">
        <v>122</v>
      </c>
      <c r="V805" s="120" t="str">
        <f t="shared" si="12"/>
        <v>Pangasiidae, 1</v>
      </c>
      <c r="W805" s="120" t="s">
        <v>526</v>
      </c>
      <c r="X805" s="120">
        <v>160541</v>
      </c>
      <c r="Y805" s="123">
        <v>2076095</v>
      </c>
      <c r="Z805" s="120">
        <v>2012</v>
      </c>
      <c r="AA805" s="120" t="s">
        <v>2082</v>
      </c>
      <c r="AB805" s="120" t="s">
        <v>2083</v>
      </c>
      <c r="AC805" s="120" t="s">
        <v>2084</v>
      </c>
      <c r="AD805" s="121">
        <v>9.8800000000000008</v>
      </c>
      <c r="AF805" s="120" t="s">
        <v>528</v>
      </c>
      <c r="AI805" s="120">
        <v>31626</v>
      </c>
      <c r="AL805" s="120" t="s">
        <v>225</v>
      </c>
      <c r="AM805" s="120" t="s">
        <v>110</v>
      </c>
      <c r="AN805" s="120" t="s">
        <v>2070</v>
      </c>
      <c r="AO805" s="120" t="s">
        <v>525</v>
      </c>
      <c r="AP805" s="120" t="s">
        <v>119</v>
      </c>
      <c r="AQ805" s="120" t="s">
        <v>526</v>
      </c>
      <c r="AR805" s="120">
        <v>333415</v>
      </c>
      <c r="AT805" s="120">
        <v>24</v>
      </c>
      <c r="AY805" s="120" t="s">
        <v>276</v>
      </c>
      <c r="BE805" s="120" t="s">
        <v>158</v>
      </c>
      <c r="BG805" s="120">
        <v>9.8800000000000008</v>
      </c>
      <c r="BL805" s="120" t="s">
        <v>175</v>
      </c>
      <c r="BN805" s="120">
        <v>9.8800000000000008</v>
      </c>
      <c r="CM805" s="120">
        <v>1</v>
      </c>
      <c r="CN805" s="120" t="s">
        <v>125</v>
      </c>
      <c r="CU805" s="120" t="s">
        <v>126</v>
      </c>
      <c r="CV805" s="120" t="s">
        <v>545</v>
      </c>
      <c r="CW805" s="120" t="s">
        <v>2085</v>
      </c>
    </row>
    <row r="806" spans="1:101" x14ac:dyDescent="0.3">
      <c r="A806" s="120" t="s">
        <v>1332</v>
      </c>
      <c r="B806" s="120" t="s">
        <v>1333</v>
      </c>
      <c r="C806" s="120" t="s">
        <v>2468</v>
      </c>
      <c r="D806" s="120" t="s">
        <v>2469</v>
      </c>
      <c r="E806" s="120" t="s">
        <v>2470</v>
      </c>
      <c r="F806" s="120" t="s">
        <v>2471</v>
      </c>
      <c r="G806" s="120" t="s">
        <v>157</v>
      </c>
      <c r="I806" s="121">
        <v>9.94</v>
      </c>
      <c r="M806" s="120" t="s">
        <v>528</v>
      </c>
      <c r="N806" s="120" t="s">
        <v>109</v>
      </c>
      <c r="O806" s="120">
        <v>99.4</v>
      </c>
      <c r="P806" s="120" t="s">
        <v>154</v>
      </c>
      <c r="Q806" s="120" t="s">
        <v>154</v>
      </c>
      <c r="R806" t="str">
        <f>IFERROR(VLOOKUP(S806,'[1]Effects Code'!$C:$D,2,FALSE), S806)</f>
        <v>Weight</v>
      </c>
      <c r="S806" s="120" t="s">
        <v>167</v>
      </c>
      <c r="T806" s="120">
        <v>4</v>
      </c>
      <c r="U806" s="120" t="s">
        <v>122</v>
      </c>
      <c r="V806" s="120" t="str">
        <f t="shared" si="12"/>
        <v>Cyprinidae, 4</v>
      </c>
      <c r="W806" s="120" t="s">
        <v>526</v>
      </c>
      <c r="X806" s="120">
        <v>81328</v>
      </c>
      <c r="Y806" s="123">
        <v>1255121</v>
      </c>
      <c r="Z806" s="120">
        <v>2004</v>
      </c>
      <c r="AA806" s="120" t="s">
        <v>2473</v>
      </c>
      <c r="AB806" s="120" t="s">
        <v>2474</v>
      </c>
      <c r="AC806" s="120" t="s">
        <v>2475</v>
      </c>
      <c r="AD806" s="121">
        <v>9.94</v>
      </c>
      <c r="AE806" s="121"/>
      <c r="AF806" s="120" t="s">
        <v>528</v>
      </c>
      <c r="AI806" s="120">
        <v>16740</v>
      </c>
      <c r="AJ806" s="120">
        <v>6</v>
      </c>
      <c r="AK806" s="120" t="s">
        <v>121</v>
      </c>
      <c r="AL806" s="120" t="s">
        <v>1504</v>
      </c>
      <c r="AM806" s="120" t="s">
        <v>110</v>
      </c>
      <c r="AN806" s="120" t="s">
        <v>1342</v>
      </c>
      <c r="AO806" s="120" t="s">
        <v>525</v>
      </c>
      <c r="AP806" s="120" t="s">
        <v>119</v>
      </c>
      <c r="AQ806" s="120" t="s">
        <v>526</v>
      </c>
      <c r="AR806" s="120">
        <v>333415</v>
      </c>
      <c r="AT806" s="120">
        <v>96</v>
      </c>
      <c r="AY806" s="120" t="s">
        <v>276</v>
      </c>
      <c r="BE806" s="120" t="s">
        <v>123</v>
      </c>
      <c r="BG806" s="120">
        <v>10</v>
      </c>
      <c r="BL806" s="120" t="s">
        <v>528</v>
      </c>
      <c r="BN806" s="120">
        <v>9.94</v>
      </c>
      <c r="BT806" s="121"/>
      <c r="BV806" s="121"/>
      <c r="CD806" s="121"/>
      <c r="CM806" s="120">
        <v>4</v>
      </c>
      <c r="CN806" s="120" t="s">
        <v>125</v>
      </c>
      <c r="CO806" s="120">
        <v>8.1</v>
      </c>
      <c r="CP806" s="120">
        <v>240</v>
      </c>
      <c r="CQ806" s="120" t="s">
        <v>568</v>
      </c>
      <c r="CU806" s="120" t="s">
        <v>126</v>
      </c>
      <c r="CV806" s="120" t="s">
        <v>1344</v>
      </c>
      <c r="CW806" s="120" t="s">
        <v>2621</v>
      </c>
    </row>
    <row r="807" spans="1:101" x14ac:dyDescent="0.3">
      <c r="A807" s="120" t="s">
        <v>1332</v>
      </c>
      <c r="B807" s="120" t="s">
        <v>1333</v>
      </c>
      <c r="C807" s="120" t="s">
        <v>1479</v>
      </c>
      <c r="D807" s="120" t="s">
        <v>1480</v>
      </c>
      <c r="E807" s="120" t="s">
        <v>1481</v>
      </c>
      <c r="F807" s="120" t="s">
        <v>1482</v>
      </c>
      <c r="G807" s="120" t="s">
        <v>185</v>
      </c>
      <c r="I807" s="121">
        <v>10</v>
      </c>
      <c r="M807" s="120" t="s">
        <v>528</v>
      </c>
      <c r="N807" s="120" t="s">
        <v>109</v>
      </c>
      <c r="O807" s="120">
        <v>92.5</v>
      </c>
      <c r="P807" s="120" t="s">
        <v>102</v>
      </c>
      <c r="Q807" s="120" t="s">
        <v>102</v>
      </c>
      <c r="R807" t="str">
        <f>IFERROR(VLOOKUP(S807,'[1]Effects Code'!$C:$D,2,FALSE), S807)</f>
        <v>Mortality</v>
      </c>
      <c r="S807" s="120" t="s">
        <v>184</v>
      </c>
      <c r="T807" s="120">
        <v>4</v>
      </c>
      <c r="U807" s="120" t="s">
        <v>122</v>
      </c>
      <c r="V807" s="120" t="str">
        <f t="shared" si="12"/>
        <v>Cyprinidae, 4</v>
      </c>
      <c r="W807" s="120" t="s">
        <v>526</v>
      </c>
      <c r="X807" s="120">
        <v>664</v>
      </c>
      <c r="Y807" s="123">
        <v>1018804</v>
      </c>
      <c r="Z807" s="120">
        <v>1977</v>
      </c>
      <c r="AA807" s="120" t="s">
        <v>1399</v>
      </c>
      <c r="AB807" s="120" t="s">
        <v>1400</v>
      </c>
      <c r="AC807" s="120" t="s">
        <v>1990</v>
      </c>
      <c r="AD807" s="121">
        <v>10</v>
      </c>
      <c r="AE807" s="121"/>
      <c r="AF807" s="120" t="s">
        <v>528</v>
      </c>
      <c r="AG807" s="120" t="s">
        <v>314</v>
      </c>
      <c r="AH807" s="120" t="s">
        <v>397</v>
      </c>
      <c r="AI807" s="120">
        <v>1</v>
      </c>
      <c r="AJ807" s="120">
        <v>13</v>
      </c>
      <c r="AK807" s="120" t="s">
        <v>121</v>
      </c>
      <c r="AM807" s="120" t="s">
        <v>110</v>
      </c>
      <c r="AN807" s="120" t="s">
        <v>1342</v>
      </c>
      <c r="AO807" s="120" t="s">
        <v>525</v>
      </c>
      <c r="AP807" s="120" t="s">
        <v>119</v>
      </c>
      <c r="AQ807" s="120" t="s">
        <v>526</v>
      </c>
      <c r="AR807" s="120">
        <v>333415</v>
      </c>
      <c r="AT807" s="120">
        <v>96</v>
      </c>
      <c r="AY807" s="120" t="s">
        <v>276</v>
      </c>
      <c r="BE807" s="120" t="s">
        <v>158</v>
      </c>
      <c r="BG807" s="120">
        <v>10000</v>
      </c>
      <c r="BI807" s="120">
        <v>6700</v>
      </c>
      <c r="BK807" s="120">
        <v>15000</v>
      </c>
      <c r="BL807" s="120" t="s">
        <v>544</v>
      </c>
      <c r="BN807" s="120">
        <v>10000</v>
      </c>
      <c r="BP807" s="120">
        <v>6700</v>
      </c>
      <c r="BR807" s="120">
        <v>15000</v>
      </c>
      <c r="BT807" s="121">
        <v>6.7</v>
      </c>
      <c r="BV807" s="121">
        <v>15</v>
      </c>
      <c r="CD807" s="121"/>
      <c r="CN807" s="120" t="s">
        <v>176</v>
      </c>
      <c r="CU807" s="120" t="s">
        <v>126</v>
      </c>
      <c r="CV807" s="120" t="s">
        <v>123</v>
      </c>
      <c r="CW807" s="120" t="s">
        <v>2622</v>
      </c>
    </row>
    <row r="808" spans="1:101" x14ac:dyDescent="0.3">
      <c r="A808" s="120" t="s">
        <v>1332</v>
      </c>
      <c r="B808" s="120" t="s">
        <v>1367</v>
      </c>
      <c r="C808" s="120" t="s">
        <v>1368</v>
      </c>
      <c r="D808" s="120" t="s">
        <v>1369</v>
      </c>
      <c r="E808" s="120" t="s">
        <v>1370</v>
      </c>
      <c r="F808" s="120" t="s">
        <v>1371</v>
      </c>
      <c r="G808" s="120" t="s">
        <v>117</v>
      </c>
      <c r="I808" s="121">
        <v>10</v>
      </c>
      <c r="M808" s="120" t="s">
        <v>528</v>
      </c>
      <c r="N808" s="120" t="s">
        <v>109</v>
      </c>
      <c r="O808" s="120">
        <v>97</v>
      </c>
      <c r="P808" s="120" t="s">
        <v>172</v>
      </c>
      <c r="Q808" s="120" t="s">
        <v>172</v>
      </c>
      <c r="R808" t="str">
        <f>IFERROR(VLOOKUP(S808,'[1]Effects Code'!$C:$D,2,FALSE), S808)</f>
        <v>Adenosine monophosphate (AMP)</v>
      </c>
      <c r="S808" s="120" t="s">
        <v>2623</v>
      </c>
      <c r="T808" s="120">
        <v>4</v>
      </c>
      <c r="U808" s="120" t="s">
        <v>122</v>
      </c>
      <c r="V808" s="120" t="str">
        <f t="shared" si="12"/>
        <v>Salmonidae, 4</v>
      </c>
      <c r="W808" s="120" t="s">
        <v>526</v>
      </c>
      <c r="X808" s="120">
        <v>82750</v>
      </c>
      <c r="Y808" s="123">
        <v>1255182</v>
      </c>
      <c r="Z808" s="120">
        <v>2004</v>
      </c>
      <c r="AA808" s="120" t="s">
        <v>2624</v>
      </c>
      <c r="AB808" s="120" t="s">
        <v>2625</v>
      </c>
      <c r="AC808" s="120" t="s">
        <v>2626</v>
      </c>
      <c r="AD808" s="121">
        <v>10</v>
      </c>
      <c r="AE808" s="121"/>
      <c r="AF808" s="120" t="s">
        <v>528</v>
      </c>
      <c r="AI808" s="120">
        <v>22</v>
      </c>
      <c r="AL808" s="120" t="s">
        <v>2627</v>
      </c>
      <c r="AM808" s="120" t="s">
        <v>110</v>
      </c>
      <c r="AN808" s="120" t="s">
        <v>1377</v>
      </c>
      <c r="AO808" s="120" t="s">
        <v>525</v>
      </c>
      <c r="AP808" s="120" t="s">
        <v>119</v>
      </c>
      <c r="AQ808" s="120" t="s">
        <v>526</v>
      </c>
      <c r="AR808" s="120">
        <v>333415</v>
      </c>
      <c r="AT808" s="120">
        <v>96</v>
      </c>
      <c r="AY808" s="120" t="s">
        <v>276</v>
      </c>
      <c r="BE808" s="120" t="s">
        <v>158</v>
      </c>
      <c r="BG808" s="120">
        <v>10</v>
      </c>
      <c r="BL808" s="120" t="s">
        <v>124</v>
      </c>
      <c r="BN808" s="120">
        <v>10</v>
      </c>
      <c r="BT808" s="121"/>
      <c r="BV808" s="121"/>
      <c r="CD808" s="121"/>
      <c r="CM808" s="120">
        <v>3</v>
      </c>
      <c r="CN808" s="120" t="s">
        <v>125</v>
      </c>
      <c r="CU808" s="120" t="s">
        <v>126</v>
      </c>
      <c r="CV808" s="120" t="s">
        <v>1344</v>
      </c>
      <c r="CW808" s="120" t="s">
        <v>2628</v>
      </c>
    </row>
    <row r="809" spans="1:101" x14ac:dyDescent="0.3">
      <c r="A809" s="120" t="s">
        <v>1332</v>
      </c>
      <c r="B809" s="120" t="s">
        <v>1367</v>
      </c>
      <c r="C809" s="120" t="s">
        <v>1368</v>
      </c>
      <c r="D809" s="120" t="s">
        <v>1369</v>
      </c>
      <c r="E809" s="120" t="s">
        <v>1370</v>
      </c>
      <c r="F809" s="120" t="s">
        <v>1371</v>
      </c>
      <c r="G809" s="120" t="s">
        <v>143</v>
      </c>
      <c r="I809" s="121">
        <v>10</v>
      </c>
      <c r="L809" s="120"/>
      <c r="M809" s="120" t="s">
        <v>528</v>
      </c>
      <c r="N809" s="120" t="s">
        <v>109</v>
      </c>
      <c r="O809" s="120">
        <v>100</v>
      </c>
      <c r="P809" s="120" t="s">
        <v>172</v>
      </c>
      <c r="Q809" s="120" t="s">
        <v>172</v>
      </c>
      <c r="R809" t="str">
        <f>IFERROR(VLOOKUP(S809,'[1]Effects Code'!$C:$D,2,FALSE), S809)</f>
        <v>General biochemical effect</v>
      </c>
      <c r="S809" s="120" t="s">
        <v>2629</v>
      </c>
      <c r="T809" s="120">
        <v>4</v>
      </c>
      <c r="U809" s="120" t="s">
        <v>122</v>
      </c>
      <c r="V809" s="120" t="str">
        <f t="shared" si="12"/>
        <v>Salmonidae, 4</v>
      </c>
      <c r="W809" s="120" t="s">
        <v>526</v>
      </c>
      <c r="X809" s="120">
        <v>84761</v>
      </c>
      <c r="Y809" s="123">
        <v>1331695</v>
      </c>
      <c r="Z809" s="120">
        <v>2006</v>
      </c>
      <c r="AA809" s="120" t="s">
        <v>2630</v>
      </c>
      <c r="AB809" s="120" t="s">
        <v>2631</v>
      </c>
      <c r="AC809" s="120" t="s">
        <v>2632</v>
      </c>
      <c r="AD809" s="121">
        <v>10</v>
      </c>
      <c r="AF809" s="120" t="s">
        <v>528</v>
      </c>
      <c r="AG809" s="120" t="s">
        <v>314</v>
      </c>
      <c r="AI809" s="120">
        <v>22</v>
      </c>
      <c r="AL809" s="120" t="s">
        <v>2633</v>
      </c>
      <c r="AM809" s="120" t="s">
        <v>110</v>
      </c>
      <c r="AN809" s="120" t="s">
        <v>1377</v>
      </c>
      <c r="AO809" s="120" t="s">
        <v>525</v>
      </c>
      <c r="AP809" s="120" t="s">
        <v>119</v>
      </c>
      <c r="AQ809" s="120" t="s">
        <v>526</v>
      </c>
      <c r="AR809" s="120">
        <v>333415</v>
      </c>
      <c r="AT809" s="120">
        <v>96</v>
      </c>
      <c r="AY809" s="120" t="s">
        <v>276</v>
      </c>
      <c r="BE809" s="120" t="s">
        <v>158</v>
      </c>
      <c r="BG809" s="120">
        <v>10</v>
      </c>
      <c r="BL809" s="120" t="s">
        <v>124</v>
      </c>
      <c r="BN809" s="120">
        <v>10</v>
      </c>
      <c r="CM809" s="120">
        <v>3</v>
      </c>
      <c r="CN809" s="120" t="s">
        <v>125</v>
      </c>
      <c r="CU809" s="120" t="s">
        <v>126</v>
      </c>
      <c r="CV809" s="120" t="s">
        <v>1344</v>
      </c>
      <c r="CW809" s="120" t="s">
        <v>2634</v>
      </c>
    </row>
    <row r="810" spans="1:101" x14ac:dyDescent="0.3">
      <c r="A810" s="120" t="s">
        <v>1332</v>
      </c>
      <c r="B810" s="120" t="s">
        <v>1367</v>
      </c>
      <c r="C810" s="120" t="s">
        <v>1368</v>
      </c>
      <c r="D810" s="120" t="s">
        <v>1369</v>
      </c>
      <c r="E810" s="120" t="s">
        <v>1370</v>
      </c>
      <c r="F810" s="120" t="s">
        <v>1371</v>
      </c>
      <c r="G810" s="120" t="s">
        <v>143</v>
      </c>
      <c r="I810" s="121">
        <v>10</v>
      </c>
      <c r="L810" s="120"/>
      <c r="M810" s="120" t="s">
        <v>528</v>
      </c>
      <c r="N810" s="120" t="s">
        <v>109</v>
      </c>
      <c r="O810" s="120">
        <v>100</v>
      </c>
      <c r="P810" s="120" t="s">
        <v>172</v>
      </c>
      <c r="Q810" s="120" t="s">
        <v>172</v>
      </c>
      <c r="R810" t="str">
        <f>IFERROR(VLOOKUP(S810,'[1]Effects Code'!$C:$D,2,FALSE), S810)</f>
        <v>General biochemical effect</v>
      </c>
      <c r="S810" s="120" t="s">
        <v>2629</v>
      </c>
      <c r="T810" s="120">
        <v>4</v>
      </c>
      <c r="U810" s="120" t="s">
        <v>122</v>
      </c>
      <c r="V810" s="120" t="str">
        <f t="shared" si="12"/>
        <v>Salmonidae, 4</v>
      </c>
      <c r="W810" s="120" t="s">
        <v>526</v>
      </c>
      <c r="X810" s="120">
        <v>84761</v>
      </c>
      <c r="Y810" s="123">
        <v>1331693</v>
      </c>
      <c r="Z810" s="120">
        <v>2006</v>
      </c>
      <c r="AA810" s="120" t="s">
        <v>2630</v>
      </c>
      <c r="AB810" s="120" t="s">
        <v>2631</v>
      </c>
      <c r="AC810" s="120" t="s">
        <v>2632</v>
      </c>
      <c r="AD810" s="121">
        <v>10</v>
      </c>
      <c r="AF810" s="120" t="s">
        <v>528</v>
      </c>
      <c r="AG810" s="120" t="s">
        <v>314</v>
      </c>
      <c r="AI810" s="120">
        <v>22</v>
      </c>
      <c r="AL810" s="120" t="s">
        <v>2627</v>
      </c>
      <c r="AM810" s="120" t="s">
        <v>110</v>
      </c>
      <c r="AN810" s="120" t="s">
        <v>1377</v>
      </c>
      <c r="AO810" s="120" t="s">
        <v>525</v>
      </c>
      <c r="AP810" s="120" t="s">
        <v>119</v>
      </c>
      <c r="AQ810" s="120" t="s">
        <v>526</v>
      </c>
      <c r="AR810" s="120">
        <v>333415</v>
      </c>
      <c r="AT810" s="120">
        <v>96</v>
      </c>
      <c r="AY810" s="120" t="s">
        <v>276</v>
      </c>
      <c r="BE810" s="120" t="s">
        <v>158</v>
      </c>
      <c r="BG810" s="120">
        <v>10</v>
      </c>
      <c r="BL810" s="120" t="s">
        <v>124</v>
      </c>
      <c r="BN810" s="120">
        <v>10</v>
      </c>
      <c r="CM810" s="120">
        <v>3</v>
      </c>
      <c r="CN810" s="120" t="s">
        <v>125</v>
      </c>
      <c r="CU810" s="120" t="s">
        <v>126</v>
      </c>
      <c r="CV810" s="120" t="s">
        <v>1344</v>
      </c>
      <c r="CW810" s="120" t="s">
        <v>2634</v>
      </c>
    </row>
    <row r="811" spans="1:101" x14ac:dyDescent="0.3">
      <c r="A811" s="120" t="s">
        <v>1332</v>
      </c>
      <c r="B811" s="120" t="s">
        <v>1367</v>
      </c>
      <c r="C811" s="120" t="s">
        <v>1368</v>
      </c>
      <c r="D811" s="120" t="s">
        <v>1369</v>
      </c>
      <c r="E811" s="120" t="s">
        <v>1370</v>
      </c>
      <c r="F811" s="120" t="s">
        <v>1371</v>
      </c>
      <c r="G811" s="120" t="s">
        <v>143</v>
      </c>
      <c r="I811" s="121">
        <v>10</v>
      </c>
      <c r="M811" s="120" t="s">
        <v>528</v>
      </c>
      <c r="N811" s="120" t="s">
        <v>109</v>
      </c>
      <c r="O811" s="120">
        <v>100</v>
      </c>
      <c r="P811" s="120" t="s">
        <v>172</v>
      </c>
      <c r="Q811" s="120" t="s">
        <v>172</v>
      </c>
      <c r="R811" t="str">
        <f>IFERROR(VLOOKUP(S811,'[1]Effects Code'!$C:$D,2,FALSE), S811)</f>
        <v>Adenosine monophosphate (AMP)</v>
      </c>
      <c r="S811" s="120" t="s">
        <v>2623</v>
      </c>
      <c r="T811" s="120">
        <v>4</v>
      </c>
      <c r="U811" s="120" t="s">
        <v>122</v>
      </c>
      <c r="V811" s="120" t="str">
        <f t="shared" si="12"/>
        <v>Salmonidae, 4</v>
      </c>
      <c r="W811" s="120" t="s">
        <v>526</v>
      </c>
      <c r="X811" s="120">
        <v>84761</v>
      </c>
      <c r="Y811" s="123">
        <v>1255377</v>
      </c>
      <c r="Z811" s="120">
        <v>2006</v>
      </c>
      <c r="AA811" s="120" t="s">
        <v>2630</v>
      </c>
      <c r="AB811" s="120" t="s">
        <v>2631</v>
      </c>
      <c r="AC811" s="120" t="s">
        <v>2632</v>
      </c>
      <c r="AD811" s="121">
        <v>10</v>
      </c>
      <c r="AE811" s="121"/>
      <c r="AF811" s="120" t="s">
        <v>528</v>
      </c>
      <c r="AG811" s="120" t="s">
        <v>314</v>
      </c>
      <c r="AI811" s="120">
        <v>22</v>
      </c>
      <c r="AL811" s="120" t="s">
        <v>2633</v>
      </c>
      <c r="AM811" s="120" t="s">
        <v>110</v>
      </c>
      <c r="AN811" s="120" t="s">
        <v>1377</v>
      </c>
      <c r="AO811" s="120" t="s">
        <v>525</v>
      </c>
      <c r="AP811" s="120" t="s">
        <v>119</v>
      </c>
      <c r="AQ811" s="120" t="s">
        <v>526</v>
      </c>
      <c r="AR811" s="120">
        <v>333415</v>
      </c>
      <c r="AT811" s="120">
        <v>96</v>
      </c>
      <c r="AY811" s="120" t="s">
        <v>276</v>
      </c>
      <c r="BE811" s="120" t="s">
        <v>158</v>
      </c>
      <c r="BG811" s="120">
        <v>10</v>
      </c>
      <c r="BL811" s="120" t="s">
        <v>124</v>
      </c>
      <c r="BN811" s="120">
        <v>10</v>
      </c>
      <c r="BT811" s="121"/>
      <c r="BV811" s="121"/>
      <c r="CD811" s="121"/>
      <c r="CM811" s="120">
        <v>3</v>
      </c>
      <c r="CN811" s="120" t="s">
        <v>125</v>
      </c>
      <c r="CQ811" s="120" t="s">
        <v>2635</v>
      </c>
      <c r="CU811" s="120" t="s">
        <v>126</v>
      </c>
      <c r="CV811" s="120" t="s">
        <v>1344</v>
      </c>
      <c r="CW811" s="120" t="s">
        <v>2636</v>
      </c>
    </row>
    <row r="812" spans="1:101" x14ac:dyDescent="0.3">
      <c r="A812" s="120" t="s">
        <v>1414</v>
      </c>
      <c r="B812" s="120" t="s">
        <v>1448</v>
      </c>
      <c r="C812" s="120" t="s">
        <v>1994</v>
      </c>
      <c r="D812" s="120" t="s">
        <v>1995</v>
      </c>
      <c r="E812" s="120" t="s">
        <v>1996</v>
      </c>
      <c r="F812" s="120" t="s">
        <v>1997</v>
      </c>
      <c r="G812" s="120" t="s">
        <v>200</v>
      </c>
      <c r="I812" s="121">
        <v>10</v>
      </c>
      <c r="L812" s="120"/>
      <c r="M812" s="120" t="s">
        <v>528</v>
      </c>
      <c r="N812" s="120" t="s">
        <v>109</v>
      </c>
      <c r="O812" s="120">
        <v>99</v>
      </c>
      <c r="P812" s="120" t="s">
        <v>102</v>
      </c>
      <c r="Q812" s="120" t="s">
        <v>102</v>
      </c>
      <c r="R812" t="str">
        <f>IFERROR(VLOOKUP(S812,'[1]Effects Code'!$C:$D,2,FALSE), S812)</f>
        <v>Mortality</v>
      </c>
      <c r="S812" s="120" t="s">
        <v>184</v>
      </c>
      <c r="T812" s="120">
        <v>2</v>
      </c>
      <c r="U812" s="120" t="s">
        <v>122</v>
      </c>
      <c r="V812" s="120" t="str">
        <f t="shared" si="12"/>
        <v>Ranidae, 2</v>
      </c>
      <c r="W812" s="120" t="s">
        <v>526</v>
      </c>
      <c r="X812" s="120">
        <v>92498</v>
      </c>
      <c r="Y812" s="123">
        <v>1261335</v>
      </c>
      <c r="Z812" s="120">
        <v>2007</v>
      </c>
      <c r="AA812" s="120" t="s">
        <v>2097</v>
      </c>
      <c r="AB812" s="120" t="s">
        <v>2098</v>
      </c>
      <c r="AC812" s="120" t="s">
        <v>2099</v>
      </c>
      <c r="AD812" s="121">
        <v>10</v>
      </c>
      <c r="AF812" s="120" t="s">
        <v>528</v>
      </c>
      <c r="AG812" s="120" t="s">
        <v>1344</v>
      </c>
      <c r="AH812" s="120" t="s">
        <v>397</v>
      </c>
      <c r="AI812" s="120">
        <v>17201</v>
      </c>
      <c r="AJ812" s="120" t="s">
        <v>2100</v>
      </c>
      <c r="AK812" s="120" t="s">
        <v>1424</v>
      </c>
      <c r="AL812" s="120" t="s">
        <v>1446</v>
      </c>
      <c r="AM812" s="120" t="s">
        <v>110</v>
      </c>
      <c r="AN812" s="120" t="s">
        <v>1425</v>
      </c>
      <c r="AO812" s="120" t="s">
        <v>525</v>
      </c>
      <c r="AP812" s="120" t="s">
        <v>119</v>
      </c>
      <c r="AQ812" s="120" t="s">
        <v>526</v>
      </c>
      <c r="AR812" s="120">
        <v>333415</v>
      </c>
      <c r="AT812" s="120">
        <v>48</v>
      </c>
      <c r="AY812" s="120" t="s">
        <v>276</v>
      </c>
      <c r="BE812" s="120" t="s">
        <v>158</v>
      </c>
      <c r="BG812" s="120">
        <v>10</v>
      </c>
      <c r="BL812" s="120" t="s">
        <v>528</v>
      </c>
      <c r="BN812" s="120">
        <v>10</v>
      </c>
      <c r="CM812" s="120">
        <v>4</v>
      </c>
      <c r="CN812" s="120" t="s">
        <v>125</v>
      </c>
      <c r="CU812" s="120" t="s">
        <v>126</v>
      </c>
      <c r="CV812" s="120" t="s">
        <v>545</v>
      </c>
      <c r="CW812" s="120" t="s">
        <v>2637</v>
      </c>
    </row>
    <row r="813" spans="1:101" x14ac:dyDescent="0.3">
      <c r="A813" s="120" t="s">
        <v>1414</v>
      </c>
      <c r="B813" s="120" t="s">
        <v>1448</v>
      </c>
      <c r="C813" s="120" t="s">
        <v>1994</v>
      </c>
      <c r="D813" s="120" t="s">
        <v>1995</v>
      </c>
      <c r="E813" s="120" t="s">
        <v>1996</v>
      </c>
      <c r="F813" s="120" t="s">
        <v>1997</v>
      </c>
      <c r="G813" s="120" t="s">
        <v>200</v>
      </c>
      <c r="I813" s="121">
        <v>10</v>
      </c>
      <c r="L813" s="120"/>
      <c r="M813" s="120" t="s">
        <v>528</v>
      </c>
      <c r="N813" s="120" t="s">
        <v>2096</v>
      </c>
      <c r="O813" s="120">
        <v>99</v>
      </c>
      <c r="P813" s="120" t="s">
        <v>102</v>
      </c>
      <c r="Q813" s="120" t="s">
        <v>102</v>
      </c>
      <c r="R813" t="str">
        <f>IFERROR(VLOOKUP(S813,'[1]Effects Code'!$C:$D,2,FALSE), S813)</f>
        <v>Mortality</v>
      </c>
      <c r="S813" s="120" t="s">
        <v>184</v>
      </c>
      <c r="T813" s="120">
        <v>1</v>
      </c>
      <c r="U813" s="120" t="s">
        <v>122</v>
      </c>
      <c r="V813" s="120" t="str">
        <f t="shared" si="12"/>
        <v>Ranidae, 1</v>
      </c>
      <c r="W813" s="120" t="s">
        <v>526</v>
      </c>
      <c r="X813" s="120">
        <v>92498</v>
      </c>
      <c r="Y813" s="123">
        <v>1261503</v>
      </c>
      <c r="Z813" s="120">
        <v>2007</v>
      </c>
      <c r="AA813" s="120" t="s">
        <v>2097</v>
      </c>
      <c r="AB813" s="120" t="s">
        <v>2098</v>
      </c>
      <c r="AC813" s="120" t="s">
        <v>2099</v>
      </c>
      <c r="AD813" s="121">
        <v>10</v>
      </c>
      <c r="AF813" s="120" t="s">
        <v>528</v>
      </c>
      <c r="AG813" s="120" t="s">
        <v>1344</v>
      </c>
      <c r="AH813" s="120" t="s">
        <v>397</v>
      </c>
      <c r="AI813" s="120">
        <v>17201</v>
      </c>
      <c r="AJ813" s="120" t="s">
        <v>2100</v>
      </c>
      <c r="AK813" s="120" t="s">
        <v>1424</v>
      </c>
      <c r="AL813" s="120" t="s">
        <v>1446</v>
      </c>
      <c r="AM813" s="120" t="s">
        <v>110</v>
      </c>
      <c r="AN813" s="120" t="s">
        <v>1425</v>
      </c>
      <c r="AO813" s="120" t="s">
        <v>525</v>
      </c>
      <c r="AP813" s="120" t="s">
        <v>119</v>
      </c>
      <c r="AQ813" s="120" t="s">
        <v>526</v>
      </c>
      <c r="AR813" s="120">
        <v>962583</v>
      </c>
      <c r="AT813" s="120">
        <v>24</v>
      </c>
      <c r="AY813" s="120" t="s">
        <v>276</v>
      </c>
      <c r="BE813" s="120" t="s">
        <v>158</v>
      </c>
      <c r="BG813" s="120">
        <v>10</v>
      </c>
      <c r="BL813" s="120" t="s">
        <v>528</v>
      </c>
      <c r="BN813" s="120">
        <v>10</v>
      </c>
      <c r="CM813" s="120">
        <v>8</v>
      </c>
      <c r="CN813" s="120" t="s">
        <v>125</v>
      </c>
      <c r="CU813" s="120" t="s">
        <v>126</v>
      </c>
      <c r="CV813" s="120" t="s">
        <v>545</v>
      </c>
      <c r="CW813" s="120" t="s">
        <v>2638</v>
      </c>
    </row>
    <row r="814" spans="1:101" x14ac:dyDescent="0.3">
      <c r="A814" s="120" t="s">
        <v>1332</v>
      </c>
      <c r="B814" s="120" t="s">
        <v>2180</v>
      </c>
      <c r="C814" s="120" t="s">
        <v>2181</v>
      </c>
      <c r="D814" s="120" t="s">
        <v>2182</v>
      </c>
      <c r="E814" s="120" t="s">
        <v>2183</v>
      </c>
      <c r="F814" s="120" t="s">
        <v>2184</v>
      </c>
      <c r="G814" s="120" t="s">
        <v>157</v>
      </c>
      <c r="I814" s="121">
        <v>10</v>
      </c>
      <c r="L814" s="120"/>
      <c r="M814" s="120" t="s">
        <v>528</v>
      </c>
      <c r="N814" s="120" t="s">
        <v>109</v>
      </c>
      <c r="O814" s="120">
        <v>100</v>
      </c>
      <c r="P814" s="120" t="s">
        <v>172</v>
      </c>
      <c r="Q814" s="120" t="s">
        <v>173</v>
      </c>
      <c r="R814" t="str">
        <f>IFERROR(VLOOKUP(S814,'[1]Effects Code'!$C:$D,2,FALSE), S814)</f>
        <v>Alkaline phosphatase</v>
      </c>
      <c r="S814" s="120" t="s">
        <v>1872</v>
      </c>
      <c r="T814" s="120">
        <v>30</v>
      </c>
      <c r="U814" s="120" t="s">
        <v>122</v>
      </c>
      <c r="V814" s="120" t="str">
        <f t="shared" si="12"/>
        <v>Clariidae, 30</v>
      </c>
      <c r="W814" s="120" t="s">
        <v>526</v>
      </c>
      <c r="X814" s="120">
        <v>160913</v>
      </c>
      <c r="Y814" s="123">
        <v>2075959</v>
      </c>
      <c r="Z814" s="120">
        <v>2011</v>
      </c>
      <c r="AA814" s="120" t="s">
        <v>2185</v>
      </c>
      <c r="AB814" s="120" t="s">
        <v>2186</v>
      </c>
      <c r="AC814" s="120" t="s">
        <v>2187</v>
      </c>
      <c r="AD814" s="121">
        <v>10</v>
      </c>
      <c r="AF814" s="120" t="s">
        <v>528</v>
      </c>
      <c r="AI814" s="120">
        <v>2079</v>
      </c>
      <c r="AL814" s="120" t="s">
        <v>220</v>
      </c>
      <c r="AM814" s="120" t="s">
        <v>110</v>
      </c>
      <c r="AN814" s="120" t="s">
        <v>2070</v>
      </c>
      <c r="AO814" s="120" t="s">
        <v>525</v>
      </c>
      <c r="AP814" s="120" t="s">
        <v>119</v>
      </c>
      <c r="AQ814" s="120" t="s">
        <v>526</v>
      </c>
      <c r="AR814" s="120">
        <v>333415</v>
      </c>
      <c r="AT814" s="120">
        <v>30</v>
      </c>
      <c r="AY814" s="120" t="s">
        <v>122</v>
      </c>
      <c r="BE814" s="120" t="s">
        <v>123</v>
      </c>
      <c r="BG814" s="120">
        <v>10</v>
      </c>
      <c r="BL814" s="120" t="s">
        <v>528</v>
      </c>
      <c r="BN814" s="120">
        <v>10</v>
      </c>
      <c r="CM814" s="120">
        <v>1</v>
      </c>
      <c r="CN814" s="120" t="s">
        <v>125</v>
      </c>
      <c r="CO814" s="120" t="s">
        <v>2188</v>
      </c>
      <c r="CU814" s="120" t="s">
        <v>126</v>
      </c>
      <c r="CV814" s="120" t="s">
        <v>1344</v>
      </c>
      <c r="CW814" s="120" t="s">
        <v>2533</v>
      </c>
    </row>
    <row r="815" spans="1:101" x14ac:dyDescent="0.3">
      <c r="A815" s="120" t="s">
        <v>1332</v>
      </c>
      <c r="B815" s="120" t="s">
        <v>1673</v>
      </c>
      <c r="C815" s="120" t="s">
        <v>2196</v>
      </c>
      <c r="D815" s="120" t="s">
        <v>2255</v>
      </c>
      <c r="E815" s="120" t="s">
        <v>2256</v>
      </c>
      <c r="F815" s="120" t="s">
        <v>2257</v>
      </c>
      <c r="G815" s="120" t="s">
        <v>2321</v>
      </c>
      <c r="I815" s="121">
        <v>10.050000000000001</v>
      </c>
      <c r="L815" s="120"/>
      <c r="M815" s="120" t="s">
        <v>528</v>
      </c>
      <c r="N815" s="120" t="s">
        <v>109</v>
      </c>
      <c r="O815" s="120">
        <v>100</v>
      </c>
      <c r="P815" s="120" t="s">
        <v>102</v>
      </c>
      <c r="Q815" s="120" t="s">
        <v>102</v>
      </c>
      <c r="R815" t="str">
        <f>IFERROR(VLOOKUP(S815,'[1]Effects Code'!$C:$D,2,FALSE), S815)</f>
        <v>Mortality</v>
      </c>
      <c r="S815" s="120" t="s">
        <v>184</v>
      </c>
      <c r="T815" s="120">
        <v>4</v>
      </c>
      <c r="U815" s="120" t="s">
        <v>122</v>
      </c>
      <c r="V815" s="120" t="str">
        <f t="shared" si="12"/>
        <v>Poeciliidae, 4</v>
      </c>
      <c r="W815" s="120" t="s">
        <v>526</v>
      </c>
      <c r="X815" s="120">
        <v>160917</v>
      </c>
      <c r="Y815" s="123">
        <v>2076014</v>
      </c>
      <c r="Z815" s="120">
        <v>2012</v>
      </c>
      <c r="AA815" s="120" t="s">
        <v>2258</v>
      </c>
      <c r="AB815" s="120" t="s">
        <v>2259</v>
      </c>
      <c r="AC815" s="120" t="s">
        <v>2260</v>
      </c>
      <c r="AD815" s="121">
        <v>10.050000000000001</v>
      </c>
      <c r="AF815" s="120" t="s">
        <v>528</v>
      </c>
      <c r="AI815" s="120">
        <v>287</v>
      </c>
      <c r="AL815" s="120" t="s">
        <v>225</v>
      </c>
      <c r="AM815" s="120" t="s">
        <v>110</v>
      </c>
      <c r="AN815" s="120" t="s">
        <v>1682</v>
      </c>
      <c r="AO815" s="120" t="s">
        <v>525</v>
      </c>
      <c r="AP815" s="120" t="s">
        <v>119</v>
      </c>
      <c r="AQ815" s="120" t="s">
        <v>526</v>
      </c>
      <c r="AR815" s="120">
        <v>333415</v>
      </c>
      <c r="AT815" s="120">
        <v>96</v>
      </c>
      <c r="AY815" s="120" t="s">
        <v>276</v>
      </c>
      <c r="BE815" s="120" t="s">
        <v>158</v>
      </c>
      <c r="BG815" s="120">
        <v>10.050000000000001</v>
      </c>
      <c r="BL815" s="120" t="s">
        <v>175</v>
      </c>
      <c r="BN815" s="120">
        <v>10.050000000000001</v>
      </c>
      <c r="CM815" s="120">
        <v>1</v>
      </c>
      <c r="CN815" s="120" t="s">
        <v>125</v>
      </c>
      <c r="CO815" s="120">
        <v>7.1</v>
      </c>
      <c r="CP815" s="120">
        <v>125.1</v>
      </c>
      <c r="CQ815" s="120" t="s">
        <v>528</v>
      </c>
      <c r="CU815" s="120" t="s">
        <v>126</v>
      </c>
      <c r="CV815" s="120" t="s">
        <v>1344</v>
      </c>
      <c r="CW815" s="120" t="s">
        <v>2085</v>
      </c>
    </row>
    <row r="816" spans="1:101" x14ac:dyDescent="0.3">
      <c r="A816" s="120" t="s">
        <v>1332</v>
      </c>
      <c r="B816" s="120" t="s">
        <v>1673</v>
      </c>
      <c r="C816" s="120" t="s">
        <v>2196</v>
      </c>
      <c r="D816" s="120" t="s">
        <v>2255</v>
      </c>
      <c r="E816" s="120" t="s">
        <v>2256</v>
      </c>
      <c r="F816" s="120" t="s">
        <v>2257</v>
      </c>
      <c r="G816" s="120" t="s">
        <v>1420</v>
      </c>
      <c r="I816" s="121">
        <v>10.36</v>
      </c>
      <c r="L816" s="120"/>
      <c r="M816" s="120" t="s">
        <v>528</v>
      </c>
      <c r="N816" s="120" t="s">
        <v>109</v>
      </c>
      <c r="O816" s="120">
        <v>100</v>
      </c>
      <c r="P816" s="120" t="s">
        <v>102</v>
      </c>
      <c r="Q816" s="120" t="s">
        <v>102</v>
      </c>
      <c r="R816" t="str">
        <f>IFERROR(VLOOKUP(S816,'[1]Effects Code'!$C:$D,2,FALSE), S816)</f>
        <v>Mortality</v>
      </c>
      <c r="S816" s="120" t="s">
        <v>184</v>
      </c>
      <c r="T816" s="120">
        <v>3</v>
      </c>
      <c r="U816" s="120" t="s">
        <v>122</v>
      </c>
      <c r="V816" s="120" t="str">
        <f t="shared" si="12"/>
        <v>Poeciliidae, 3</v>
      </c>
      <c r="W816" s="120" t="s">
        <v>526</v>
      </c>
      <c r="X816" s="120">
        <v>160917</v>
      </c>
      <c r="Y816" s="123">
        <v>2076014</v>
      </c>
      <c r="Z816" s="120">
        <v>2012</v>
      </c>
      <c r="AA816" s="120" t="s">
        <v>2258</v>
      </c>
      <c r="AB816" s="120" t="s">
        <v>2259</v>
      </c>
      <c r="AC816" s="120" t="s">
        <v>2260</v>
      </c>
      <c r="AD816" s="121">
        <v>10.36</v>
      </c>
      <c r="AF816" s="120" t="s">
        <v>528</v>
      </c>
      <c r="AI816" s="120">
        <v>287</v>
      </c>
      <c r="AL816" s="120" t="s">
        <v>225</v>
      </c>
      <c r="AM816" s="120" t="s">
        <v>110</v>
      </c>
      <c r="AN816" s="120" t="s">
        <v>1682</v>
      </c>
      <c r="AO816" s="120" t="s">
        <v>525</v>
      </c>
      <c r="AP816" s="120" t="s">
        <v>119</v>
      </c>
      <c r="AQ816" s="120" t="s">
        <v>526</v>
      </c>
      <c r="AR816" s="120">
        <v>333415</v>
      </c>
      <c r="AT816" s="120">
        <v>72</v>
      </c>
      <c r="AY816" s="120" t="s">
        <v>276</v>
      </c>
      <c r="BE816" s="120" t="s">
        <v>158</v>
      </c>
      <c r="BG816" s="120">
        <v>10.36</v>
      </c>
      <c r="BL816" s="120" t="s">
        <v>175</v>
      </c>
      <c r="BN816" s="120">
        <v>10.36</v>
      </c>
      <c r="CM816" s="120">
        <v>1</v>
      </c>
      <c r="CN816" s="120" t="s">
        <v>125</v>
      </c>
      <c r="CO816" s="120">
        <v>7.1</v>
      </c>
      <c r="CP816" s="120">
        <v>125.1</v>
      </c>
      <c r="CQ816" s="120" t="s">
        <v>528</v>
      </c>
      <c r="CU816" s="120" t="s">
        <v>126</v>
      </c>
      <c r="CV816" s="120" t="s">
        <v>1344</v>
      </c>
      <c r="CW816" s="120" t="s">
        <v>2085</v>
      </c>
    </row>
    <row r="817" spans="1:101" x14ac:dyDescent="0.3">
      <c r="A817" s="120" t="s">
        <v>1332</v>
      </c>
      <c r="B817" s="120" t="s">
        <v>1673</v>
      </c>
      <c r="C817" s="120" t="s">
        <v>2196</v>
      </c>
      <c r="D817" s="120" t="s">
        <v>2255</v>
      </c>
      <c r="E817" s="120" t="s">
        <v>2256</v>
      </c>
      <c r="F817" s="120" t="s">
        <v>2257</v>
      </c>
      <c r="G817" s="120" t="s">
        <v>185</v>
      </c>
      <c r="I817" s="121">
        <v>10.49</v>
      </c>
      <c r="L817" s="120"/>
      <c r="M817" s="120" t="s">
        <v>528</v>
      </c>
      <c r="N817" s="120" t="s">
        <v>109</v>
      </c>
      <c r="O817" s="120">
        <v>100</v>
      </c>
      <c r="P817" s="120" t="s">
        <v>102</v>
      </c>
      <c r="Q817" s="120" t="s">
        <v>102</v>
      </c>
      <c r="R817" t="str">
        <f>IFERROR(VLOOKUP(S817,'[1]Effects Code'!$C:$D,2,FALSE), S817)</f>
        <v>Mortality</v>
      </c>
      <c r="S817" s="120" t="s">
        <v>184</v>
      </c>
      <c r="T817" s="120">
        <v>4</v>
      </c>
      <c r="U817" s="120" t="s">
        <v>122</v>
      </c>
      <c r="V817" s="120" t="str">
        <f t="shared" si="12"/>
        <v>Poeciliidae, 4</v>
      </c>
      <c r="W817" s="120" t="s">
        <v>526</v>
      </c>
      <c r="X817" s="120">
        <v>160917</v>
      </c>
      <c r="Y817" s="123">
        <v>2076014</v>
      </c>
      <c r="Z817" s="120">
        <v>2012</v>
      </c>
      <c r="AA817" s="120" t="s">
        <v>2258</v>
      </c>
      <c r="AB817" s="120" t="s">
        <v>2259</v>
      </c>
      <c r="AC817" s="120" t="s">
        <v>2260</v>
      </c>
      <c r="AD817" s="121">
        <v>10.49</v>
      </c>
      <c r="AF817" s="120" t="s">
        <v>528</v>
      </c>
      <c r="AI817" s="120">
        <v>287</v>
      </c>
      <c r="AL817" s="120" t="s">
        <v>225</v>
      </c>
      <c r="AM817" s="120" t="s">
        <v>110</v>
      </c>
      <c r="AN817" s="120" t="s">
        <v>1682</v>
      </c>
      <c r="AO817" s="120" t="s">
        <v>525</v>
      </c>
      <c r="AP817" s="120" t="s">
        <v>119</v>
      </c>
      <c r="AQ817" s="120" t="s">
        <v>526</v>
      </c>
      <c r="AR817" s="120">
        <v>333415</v>
      </c>
      <c r="AT817" s="120">
        <v>96</v>
      </c>
      <c r="AY817" s="120" t="s">
        <v>276</v>
      </c>
      <c r="BE817" s="120" t="s">
        <v>158</v>
      </c>
      <c r="BG817" s="120">
        <v>10.49</v>
      </c>
      <c r="BL817" s="120" t="s">
        <v>175</v>
      </c>
      <c r="BN817" s="120">
        <v>10.49</v>
      </c>
      <c r="CM817" s="120">
        <v>1</v>
      </c>
      <c r="CN817" s="120" t="s">
        <v>125</v>
      </c>
      <c r="CO817" s="120">
        <v>7.1</v>
      </c>
      <c r="CP817" s="120">
        <v>125.1</v>
      </c>
      <c r="CQ817" s="120" t="s">
        <v>528</v>
      </c>
      <c r="CU817" s="120" t="s">
        <v>126</v>
      </c>
      <c r="CV817" s="120" t="s">
        <v>1344</v>
      </c>
      <c r="CW817" s="120" t="s">
        <v>2085</v>
      </c>
    </row>
    <row r="818" spans="1:101" x14ac:dyDescent="0.3">
      <c r="A818" s="120" t="s">
        <v>1332</v>
      </c>
      <c r="B818" s="120" t="s">
        <v>1673</v>
      </c>
      <c r="C818" s="120" t="s">
        <v>2196</v>
      </c>
      <c r="D818" s="120" t="s">
        <v>2197</v>
      </c>
      <c r="E818" s="120" t="s">
        <v>2198</v>
      </c>
      <c r="F818" s="120" t="s">
        <v>2199</v>
      </c>
      <c r="G818" s="120" t="s">
        <v>2266</v>
      </c>
      <c r="I818" s="121">
        <v>10.6</v>
      </c>
      <c r="L818" s="120"/>
      <c r="M818" s="120" t="s">
        <v>528</v>
      </c>
      <c r="N818" s="120" t="s">
        <v>109</v>
      </c>
      <c r="O818" s="120">
        <v>100</v>
      </c>
      <c r="P818" s="120" t="s">
        <v>102</v>
      </c>
      <c r="Q818" s="120" t="s">
        <v>102</v>
      </c>
      <c r="R818" t="str">
        <f>IFERROR(VLOOKUP(S818,'[1]Effects Code'!$C:$D,2,FALSE), S818)</f>
        <v>Mortality</v>
      </c>
      <c r="S818" s="120" t="s">
        <v>184</v>
      </c>
      <c r="T818" s="120">
        <v>4</v>
      </c>
      <c r="U818" s="120" t="s">
        <v>122</v>
      </c>
      <c r="V818" s="120" t="str">
        <f t="shared" si="12"/>
        <v>Poeciliidae, 4</v>
      </c>
      <c r="W818" s="120" t="s">
        <v>526</v>
      </c>
      <c r="X818" s="120">
        <v>159006</v>
      </c>
      <c r="Y818" s="123">
        <v>2076061</v>
      </c>
      <c r="Z818" s="120">
        <v>2012</v>
      </c>
      <c r="AA818" s="120" t="s">
        <v>2200</v>
      </c>
      <c r="AB818" s="120" t="s">
        <v>2201</v>
      </c>
      <c r="AC818" s="120" t="s">
        <v>2202</v>
      </c>
      <c r="AD818" s="121">
        <v>10.6</v>
      </c>
      <c r="AF818" s="120" t="s">
        <v>528</v>
      </c>
      <c r="AI818" s="120">
        <v>1681</v>
      </c>
      <c r="AL818" s="120" t="s">
        <v>225</v>
      </c>
      <c r="AM818" s="120" t="s">
        <v>110</v>
      </c>
      <c r="AN818" s="120" t="s">
        <v>1682</v>
      </c>
      <c r="AO818" s="120" t="s">
        <v>525</v>
      </c>
      <c r="AP818" s="120" t="s">
        <v>119</v>
      </c>
      <c r="AQ818" s="120" t="s">
        <v>526</v>
      </c>
      <c r="AR818" s="120">
        <v>333415</v>
      </c>
      <c r="AT818" s="120">
        <v>96</v>
      </c>
      <c r="AY818" s="120" t="s">
        <v>276</v>
      </c>
      <c r="BE818" s="120" t="s">
        <v>158</v>
      </c>
      <c r="BG818" s="120">
        <v>10.6</v>
      </c>
      <c r="BL818" s="120" t="s">
        <v>175</v>
      </c>
      <c r="BN818" s="120">
        <v>10.6</v>
      </c>
      <c r="CM818" s="120">
        <v>1</v>
      </c>
      <c r="CN818" s="120" t="s">
        <v>125</v>
      </c>
      <c r="CU818" s="120" t="s">
        <v>126</v>
      </c>
      <c r="CV818" s="120" t="s">
        <v>545</v>
      </c>
      <c r="CW818" s="120" t="s">
        <v>2085</v>
      </c>
    </row>
    <row r="819" spans="1:101" x14ac:dyDescent="0.3">
      <c r="A819" s="120" t="s">
        <v>1332</v>
      </c>
      <c r="B819" s="120" t="s">
        <v>1333</v>
      </c>
      <c r="C819" s="120" t="s">
        <v>1967</v>
      </c>
      <c r="D819" s="120" t="s">
        <v>1968</v>
      </c>
      <c r="E819" s="120" t="s">
        <v>1969</v>
      </c>
      <c r="F819" s="120" t="s">
        <v>1970</v>
      </c>
      <c r="G819" s="120" t="s">
        <v>200</v>
      </c>
      <c r="I819" s="121">
        <v>10.8</v>
      </c>
      <c r="L819" s="120"/>
      <c r="M819" s="120" t="s">
        <v>528</v>
      </c>
      <c r="N819" s="120" t="s">
        <v>109</v>
      </c>
      <c r="O819" s="120">
        <v>60</v>
      </c>
      <c r="P819" s="120" t="s">
        <v>102</v>
      </c>
      <c r="Q819" s="120" t="s">
        <v>102</v>
      </c>
      <c r="R819" t="str">
        <f>IFERROR(VLOOKUP(S819,'[1]Effects Code'!$C:$D,2,FALSE), S819)</f>
        <v>Mortality</v>
      </c>
      <c r="S819" s="120" t="s">
        <v>184</v>
      </c>
      <c r="T819" s="120">
        <v>4</v>
      </c>
      <c r="U819" s="120" t="s">
        <v>122</v>
      </c>
      <c r="V819" s="120" t="str">
        <f t="shared" si="12"/>
        <v>Cyprinidae, 4</v>
      </c>
      <c r="W819" s="120" t="s">
        <v>526</v>
      </c>
      <c r="X819" s="120">
        <v>160916</v>
      </c>
      <c r="Y819" s="123">
        <v>2076894</v>
      </c>
      <c r="Z819" s="120">
        <v>2012</v>
      </c>
      <c r="AA819" s="120" t="s">
        <v>1971</v>
      </c>
      <c r="AB819" s="120" t="s">
        <v>1972</v>
      </c>
      <c r="AC819" s="120" t="s">
        <v>1973</v>
      </c>
      <c r="AD819" s="121">
        <v>10.8</v>
      </c>
      <c r="AF819" s="120" t="s">
        <v>528</v>
      </c>
      <c r="AH819" s="120" t="s">
        <v>397</v>
      </c>
      <c r="AI819" s="120">
        <v>32018</v>
      </c>
      <c r="AL819" s="120" t="s">
        <v>1516</v>
      </c>
      <c r="AM819" s="120" t="s">
        <v>110</v>
      </c>
      <c r="AN819" s="120" t="s">
        <v>1342</v>
      </c>
      <c r="AO819" s="120" t="s">
        <v>525</v>
      </c>
      <c r="AP819" s="120" t="s">
        <v>119</v>
      </c>
      <c r="AQ819" s="120" t="s">
        <v>526</v>
      </c>
      <c r="AR819" s="120">
        <v>333415</v>
      </c>
      <c r="AT819" s="120">
        <v>96</v>
      </c>
      <c r="AY819" s="120" t="s">
        <v>276</v>
      </c>
      <c r="BE819" s="120" t="s">
        <v>123</v>
      </c>
      <c r="BG819" s="120">
        <v>18</v>
      </c>
      <c r="BL819" s="120" t="s">
        <v>528</v>
      </c>
      <c r="BN819" s="120">
        <v>10.8</v>
      </c>
      <c r="CM819" s="120">
        <v>1</v>
      </c>
      <c r="CN819" s="120" t="s">
        <v>125</v>
      </c>
      <c r="CO819" s="120" t="s">
        <v>1974</v>
      </c>
      <c r="CP819" s="120" t="s">
        <v>1975</v>
      </c>
      <c r="CQ819" s="120" t="s">
        <v>568</v>
      </c>
      <c r="CU819" s="120" t="s">
        <v>126</v>
      </c>
      <c r="CV819" s="120" t="s">
        <v>1344</v>
      </c>
      <c r="CW819" s="120" t="s">
        <v>2639</v>
      </c>
    </row>
    <row r="820" spans="1:101" x14ac:dyDescent="0.3">
      <c r="A820" s="120" t="s">
        <v>1332</v>
      </c>
      <c r="B820" s="120" t="s">
        <v>1673</v>
      </c>
      <c r="C820" s="120" t="s">
        <v>2196</v>
      </c>
      <c r="D820" s="120" t="s">
        <v>2255</v>
      </c>
      <c r="E820" s="120" t="s">
        <v>2256</v>
      </c>
      <c r="F820" s="120" t="s">
        <v>2257</v>
      </c>
      <c r="G820" s="120" t="s">
        <v>2341</v>
      </c>
      <c r="I820" s="121">
        <v>10.93</v>
      </c>
      <c r="L820" s="120"/>
      <c r="M820" s="120" t="s">
        <v>528</v>
      </c>
      <c r="N820" s="120" t="s">
        <v>109</v>
      </c>
      <c r="O820" s="120">
        <v>100</v>
      </c>
      <c r="P820" s="120" t="s">
        <v>102</v>
      </c>
      <c r="Q820" s="120" t="s">
        <v>102</v>
      </c>
      <c r="R820" t="str">
        <f>IFERROR(VLOOKUP(S820,'[1]Effects Code'!$C:$D,2,FALSE), S820)</f>
        <v>Mortality</v>
      </c>
      <c r="S820" s="120" t="s">
        <v>184</v>
      </c>
      <c r="T820" s="120">
        <v>4</v>
      </c>
      <c r="U820" s="120" t="s">
        <v>122</v>
      </c>
      <c r="V820" s="120" t="str">
        <f t="shared" si="12"/>
        <v>Poeciliidae, 4</v>
      </c>
      <c r="W820" s="120" t="s">
        <v>526</v>
      </c>
      <c r="X820" s="120">
        <v>160917</v>
      </c>
      <c r="Y820" s="123">
        <v>2076014</v>
      </c>
      <c r="Z820" s="120">
        <v>2012</v>
      </c>
      <c r="AA820" s="120" t="s">
        <v>2258</v>
      </c>
      <c r="AB820" s="120" t="s">
        <v>2259</v>
      </c>
      <c r="AC820" s="120" t="s">
        <v>2260</v>
      </c>
      <c r="AD820" s="121">
        <v>10.93</v>
      </c>
      <c r="AF820" s="120" t="s">
        <v>528</v>
      </c>
      <c r="AI820" s="120">
        <v>287</v>
      </c>
      <c r="AL820" s="120" t="s">
        <v>225</v>
      </c>
      <c r="AM820" s="120" t="s">
        <v>110</v>
      </c>
      <c r="AN820" s="120" t="s">
        <v>1682</v>
      </c>
      <c r="AO820" s="120" t="s">
        <v>525</v>
      </c>
      <c r="AP820" s="120" t="s">
        <v>119</v>
      </c>
      <c r="AQ820" s="120" t="s">
        <v>526</v>
      </c>
      <c r="AR820" s="120">
        <v>333415</v>
      </c>
      <c r="AT820" s="120">
        <v>96</v>
      </c>
      <c r="AY820" s="120" t="s">
        <v>276</v>
      </c>
      <c r="BE820" s="120" t="s">
        <v>158</v>
      </c>
      <c r="BG820" s="120">
        <v>10.93</v>
      </c>
      <c r="BL820" s="120" t="s">
        <v>175</v>
      </c>
      <c r="BN820" s="120">
        <v>10.93</v>
      </c>
      <c r="CM820" s="120">
        <v>1</v>
      </c>
      <c r="CN820" s="120" t="s">
        <v>125</v>
      </c>
      <c r="CO820" s="120">
        <v>7.1</v>
      </c>
      <c r="CP820" s="120">
        <v>125.1</v>
      </c>
      <c r="CQ820" s="120" t="s">
        <v>528</v>
      </c>
      <c r="CU820" s="120" t="s">
        <v>126</v>
      </c>
      <c r="CV820" s="120" t="s">
        <v>1344</v>
      </c>
      <c r="CW820" s="120" t="s">
        <v>2085</v>
      </c>
    </row>
    <row r="821" spans="1:101" x14ac:dyDescent="0.3">
      <c r="A821" s="120" t="s">
        <v>1332</v>
      </c>
      <c r="B821" s="120" t="s">
        <v>2076</v>
      </c>
      <c r="C821" s="120" t="s">
        <v>2077</v>
      </c>
      <c r="D821" s="120" t="s">
        <v>2078</v>
      </c>
      <c r="E821" s="120" t="s">
        <v>2079</v>
      </c>
      <c r="F821" s="120" t="s">
        <v>2080</v>
      </c>
      <c r="G821" s="120" t="s">
        <v>185</v>
      </c>
      <c r="I821" s="121">
        <v>11.01</v>
      </c>
      <c r="L821" s="120"/>
      <c r="M821" s="120" t="s">
        <v>528</v>
      </c>
      <c r="N821" s="120" t="s">
        <v>109</v>
      </c>
      <c r="O821" s="120">
        <v>100</v>
      </c>
      <c r="P821" s="120" t="s">
        <v>102</v>
      </c>
      <c r="Q821" s="120" t="s">
        <v>102</v>
      </c>
      <c r="R821" t="str">
        <f>IFERROR(VLOOKUP(S821,'[1]Effects Code'!$C:$D,2,FALSE), S821)</f>
        <v>Mortality</v>
      </c>
      <c r="S821" s="120" t="s">
        <v>184</v>
      </c>
      <c r="T821" s="120">
        <v>1</v>
      </c>
      <c r="U821" s="120" t="s">
        <v>122</v>
      </c>
      <c r="V821" s="120" t="str">
        <f t="shared" si="12"/>
        <v>Pangasiidae, 1</v>
      </c>
      <c r="W821" s="120" t="s">
        <v>526</v>
      </c>
      <c r="X821" s="120">
        <v>160541</v>
      </c>
      <c r="Y821" s="123">
        <v>2076095</v>
      </c>
      <c r="Z821" s="120">
        <v>2012</v>
      </c>
      <c r="AA821" s="120" t="s">
        <v>2082</v>
      </c>
      <c r="AB821" s="120" t="s">
        <v>2083</v>
      </c>
      <c r="AC821" s="120" t="s">
        <v>2084</v>
      </c>
      <c r="AD821" s="121">
        <v>11.01</v>
      </c>
      <c r="AF821" s="120" t="s">
        <v>528</v>
      </c>
      <c r="AI821" s="120">
        <v>31626</v>
      </c>
      <c r="AL821" s="120" t="s">
        <v>225</v>
      </c>
      <c r="AM821" s="120" t="s">
        <v>110</v>
      </c>
      <c r="AN821" s="120" t="s">
        <v>2070</v>
      </c>
      <c r="AO821" s="120" t="s">
        <v>525</v>
      </c>
      <c r="AP821" s="120" t="s">
        <v>119</v>
      </c>
      <c r="AQ821" s="120" t="s">
        <v>526</v>
      </c>
      <c r="AR821" s="120">
        <v>333415</v>
      </c>
      <c r="AT821" s="120">
        <v>24</v>
      </c>
      <c r="AY821" s="120" t="s">
        <v>276</v>
      </c>
      <c r="BE821" s="120" t="s">
        <v>158</v>
      </c>
      <c r="BG821" s="120">
        <v>11.01</v>
      </c>
      <c r="BL821" s="120" t="s">
        <v>175</v>
      </c>
      <c r="BN821" s="120">
        <v>11.01</v>
      </c>
      <c r="CM821" s="120">
        <v>1</v>
      </c>
      <c r="CN821" s="120" t="s">
        <v>125</v>
      </c>
      <c r="CU821" s="120" t="s">
        <v>126</v>
      </c>
      <c r="CV821" s="120" t="s">
        <v>545</v>
      </c>
      <c r="CW821" s="120" t="s">
        <v>2085</v>
      </c>
    </row>
    <row r="822" spans="1:101" x14ac:dyDescent="0.3">
      <c r="A822" s="120" t="s">
        <v>1332</v>
      </c>
      <c r="B822" s="120" t="s">
        <v>2290</v>
      </c>
      <c r="C822" s="120" t="s">
        <v>2291</v>
      </c>
      <c r="D822" s="120" t="s">
        <v>2292</v>
      </c>
      <c r="E822" s="120" t="s">
        <v>2293</v>
      </c>
      <c r="F822" s="120" t="s">
        <v>2294</v>
      </c>
      <c r="G822" s="120" t="s">
        <v>108</v>
      </c>
      <c r="I822" s="121">
        <v>11.2</v>
      </c>
      <c r="L822" s="120"/>
      <c r="M822" s="120" t="s">
        <v>528</v>
      </c>
      <c r="N822" s="120" t="s">
        <v>109</v>
      </c>
      <c r="O822" s="120">
        <v>100</v>
      </c>
      <c r="P822" s="120" t="s">
        <v>102</v>
      </c>
      <c r="Q822" s="120" t="s">
        <v>102</v>
      </c>
      <c r="R822" t="str">
        <f>IFERROR(VLOOKUP(S822,'[1]Effects Code'!$C:$D,2,FALSE), S822)</f>
        <v>Mortality</v>
      </c>
      <c r="S822" s="120" t="s">
        <v>184</v>
      </c>
      <c r="T822" s="120">
        <v>4</v>
      </c>
      <c r="U822" s="120" t="s">
        <v>122</v>
      </c>
      <c r="V822" s="120" t="str">
        <f t="shared" si="12"/>
        <v>Osphronemidae, 4</v>
      </c>
      <c r="W822" s="120" t="s">
        <v>526</v>
      </c>
      <c r="X822" s="120">
        <v>159005</v>
      </c>
      <c r="Y822" s="123">
        <v>2076096</v>
      </c>
      <c r="Z822" s="120">
        <v>2012</v>
      </c>
      <c r="AA822" s="120" t="s">
        <v>2295</v>
      </c>
      <c r="AB822" s="120" t="s">
        <v>2296</v>
      </c>
      <c r="AC822" s="120" t="s">
        <v>2297</v>
      </c>
      <c r="AD822" s="121">
        <v>11.2</v>
      </c>
      <c r="AF822" s="120" t="s">
        <v>528</v>
      </c>
      <c r="AI822" s="120">
        <v>811</v>
      </c>
      <c r="AM822" s="120" t="s">
        <v>110</v>
      </c>
      <c r="AN822" s="120" t="s">
        <v>1491</v>
      </c>
      <c r="AO822" s="120" t="s">
        <v>525</v>
      </c>
      <c r="AP822" s="120" t="s">
        <v>119</v>
      </c>
      <c r="AQ822" s="120" t="s">
        <v>526</v>
      </c>
      <c r="AR822" s="120">
        <v>333415</v>
      </c>
      <c r="AT822" s="120">
        <v>96</v>
      </c>
      <c r="AY822" s="120" t="s">
        <v>276</v>
      </c>
      <c r="BE822" s="120" t="s">
        <v>158</v>
      </c>
      <c r="BG822" s="120">
        <v>11.2</v>
      </c>
      <c r="BL822" s="120" t="s">
        <v>175</v>
      </c>
      <c r="BN822" s="120">
        <v>11.2</v>
      </c>
      <c r="CM822" s="120">
        <v>1</v>
      </c>
      <c r="CN822" s="120" t="s">
        <v>125</v>
      </c>
      <c r="CU822" s="120" t="s">
        <v>126</v>
      </c>
      <c r="CV822" s="120" t="s">
        <v>545</v>
      </c>
      <c r="CW822" s="120" t="s">
        <v>2085</v>
      </c>
    </row>
    <row r="823" spans="1:101" x14ac:dyDescent="0.3">
      <c r="A823" s="120" t="s">
        <v>1332</v>
      </c>
      <c r="B823" s="120" t="s">
        <v>1673</v>
      </c>
      <c r="C823" s="120" t="s">
        <v>2196</v>
      </c>
      <c r="D823" s="120" t="s">
        <v>2255</v>
      </c>
      <c r="E823" s="120" t="s">
        <v>2256</v>
      </c>
      <c r="F823" s="120" t="s">
        <v>2257</v>
      </c>
      <c r="G823" s="120" t="s">
        <v>2351</v>
      </c>
      <c r="I823" s="121">
        <v>11.4</v>
      </c>
      <c r="L823" s="120"/>
      <c r="M823" s="120" t="s">
        <v>528</v>
      </c>
      <c r="N823" s="120" t="s">
        <v>109</v>
      </c>
      <c r="O823" s="120">
        <v>100</v>
      </c>
      <c r="P823" s="120" t="s">
        <v>102</v>
      </c>
      <c r="Q823" s="120" t="s">
        <v>102</v>
      </c>
      <c r="R823" t="str">
        <f>IFERROR(VLOOKUP(S823,'[1]Effects Code'!$C:$D,2,FALSE), S823)</f>
        <v>Mortality</v>
      </c>
      <c r="S823" s="120" t="s">
        <v>184</v>
      </c>
      <c r="T823" s="120">
        <v>4</v>
      </c>
      <c r="U823" s="120" t="s">
        <v>122</v>
      </c>
      <c r="V823" s="120" t="str">
        <f t="shared" si="12"/>
        <v>Poeciliidae, 4</v>
      </c>
      <c r="W823" s="120" t="s">
        <v>526</v>
      </c>
      <c r="X823" s="120">
        <v>160917</v>
      </c>
      <c r="Y823" s="123">
        <v>2076014</v>
      </c>
      <c r="Z823" s="120">
        <v>2012</v>
      </c>
      <c r="AA823" s="120" t="s">
        <v>2258</v>
      </c>
      <c r="AB823" s="120" t="s">
        <v>2259</v>
      </c>
      <c r="AC823" s="120" t="s">
        <v>2260</v>
      </c>
      <c r="AD823" s="121">
        <v>11.4</v>
      </c>
      <c r="AF823" s="120" t="s">
        <v>528</v>
      </c>
      <c r="AI823" s="120">
        <v>287</v>
      </c>
      <c r="AL823" s="120" t="s">
        <v>225</v>
      </c>
      <c r="AM823" s="120" t="s">
        <v>110</v>
      </c>
      <c r="AN823" s="120" t="s">
        <v>1682</v>
      </c>
      <c r="AO823" s="120" t="s">
        <v>525</v>
      </c>
      <c r="AP823" s="120" t="s">
        <v>119</v>
      </c>
      <c r="AQ823" s="120" t="s">
        <v>526</v>
      </c>
      <c r="AR823" s="120">
        <v>333415</v>
      </c>
      <c r="AT823" s="120">
        <v>96</v>
      </c>
      <c r="AY823" s="120" t="s">
        <v>276</v>
      </c>
      <c r="BE823" s="120" t="s">
        <v>158</v>
      </c>
      <c r="BG823" s="120">
        <v>11.4</v>
      </c>
      <c r="BL823" s="120" t="s">
        <v>175</v>
      </c>
      <c r="BN823" s="120">
        <v>11.4</v>
      </c>
      <c r="CM823" s="120">
        <v>1</v>
      </c>
      <c r="CN823" s="120" t="s">
        <v>125</v>
      </c>
      <c r="CO823" s="120">
        <v>7.1</v>
      </c>
      <c r="CP823" s="120">
        <v>125.1</v>
      </c>
      <c r="CQ823" s="120" t="s">
        <v>528</v>
      </c>
      <c r="CU823" s="120" t="s">
        <v>126</v>
      </c>
      <c r="CV823" s="120" t="s">
        <v>1344</v>
      </c>
      <c r="CW823" s="120" t="s">
        <v>2085</v>
      </c>
    </row>
    <row r="824" spans="1:101" x14ac:dyDescent="0.3">
      <c r="A824" s="120" t="s">
        <v>1332</v>
      </c>
      <c r="B824" s="120" t="s">
        <v>2522</v>
      </c>
      <c r="C824" s="120" t="s">
        <v>2523</v>
      </c>
      <c r="D824" s="120" t="s">
        <v>2524</v>
      </c>
      <c r="E824" s="120" t="s">
        <v>2525</v>
      </c>
      <c r="F824" s="120" t="s">
        <v>2526</v>
      </c>
      <c r="G824" s="120" t="s">
        <v>185</v>
      </c>
      <c r="I824" s="121">
        <v>11.52</v>
      </c>
      <c r="M824" s="120" t="s">
        <v>528</v>
      </c>
      <c r="N824" s="120" t="s">
        <v>109</v>
      </c>
      <c r="O824" s="120">
        <v>90.2</v>
      </c>
      <c r="P824" s="120" t="s">
        <v>102</v>
      </c>
      <c r="Q824" s="120" t="s">
        <v>102</v>
      </c>
      <c r="R824" t="str">
        <f>IFERROR(VLOOKUP(S824,'[1]Effects Code'!$C:$D,2,FALSE), S824)</f>
        <v>Mortality</v>
      </c>
      <c r="S824" s="120" t="s">
        <v>184</v>
      </c>
      <c r="T824" s="120">
        <v>4</v>
      </c>
      <c r="U824" s="120" t="s">
        <v>122</v>
      </c>
      <c r="V824" s="120" t="str">
        <f t="shared" si="12"/>
        <v>Melanotaeniidae, 4</v>
      </c>
      <c r="W824" s="120" t="s">
        <v>526</v>
      </c>
      <c r="X824" s="120">
        <v>85626</v>
      </c>
      <c r="Y824" s="123">
        <v>1255436</v>
      </c>
      <c r="Z824" s="120">
        <v>1998</v>
      </c>
      <c r="AA824" s="120" t="s">
        <v>2528</v>
      </c>
      <c r="AB824" s="120" t="s">
        <v>2529</v>
      </c>
      <c r="AC824" s="120" t="s">
        <v>2530</v>
      </c>
      <c r="AD824" s="121">
        <v>11.52</v>
      </c>
      <c r="AE824" s="121"/>
      <c r="AF824" s="120" t="s">
        <v>528</v>
      </c>
      <c r="AI824" s="120">
        <v>5676</v>
      </c>
      <c r="AJ824" s="120">
        <v>1.5</v>
      </c>
      <c r="AK824" s="120" t="s">
        <v>512</v>
      </c>
      <c r="AL824" s="120" t="s">
        <v>220</v>
      </c>
      <c r="AM824" s="120" t="s">
        <v>110</v>
      </c>
      <c r="AN824" s="120" t="s">
        <v>1655</v>
      </c>
      <c r="AO824" s="120" t="s">
        <v>525</v>
      </c>
      <c r="AP824" s="120" t="s">
        <v>119</v>
      </c>
      <c r="AQ824" s="120" t="s">
        <v>526</v>
      </c>
      <c r="AR824" s="120">
        <v>333415</v>
      </c>
      <c r="AT824" s="120">
        <v>96</v>
      </c>
      <c r="AY824" s="120" t="s">
        <v>276</v>
      </c>
      <c r="BE824" s="120" t="s">
        <v>158</v>
      </c>
      <c r="BG824" s="120">
        <v>11.52</v>
      </c>
      <c r="BL824" s="120" t="s">
        <v>528</v>
      </c>
      <c r="BN824" s="120">
        <v>11.52</v>
      </c>
      <c r="BT824" s="121"/>
      <c r="BV824" s="121"/>
      <c r="CD824" s="121"/>
      <c r="CM824" s="120">
        <v>5</v>
      </c>
      <c r="CN824" s="120" t="s">
        <v>125</v>
      </c>
      <c r="CO824" s="120" t="s">
        <v>2640</v>
      </c>
      <c r="CU824" s="120" t="s">
        <v>126</v>
      </c>
      <c r="CV824" s="120" t="s">
        <v>545</v>
      </c>
      <c r="CW824" s="120" t="s">
        <v>2641</v>
      </c>
    </row>
    <row r="825" spans="1:101" x14ac:dyDescent="0.3">
      <c r="A825" s="120" t="s">
        <v>1332</v>
      </c>
      <c r="B825" s="120" t="s">
        <v>2522</v>
      </c>
      <c r="C825" s="120" t="s">
        <v>2523</v>
      </c>
      <c r="D825" s="120" t="s">
        <v>2524</v>
      </c>
      <c r="E825" s="120" t="s">
        <v>2525</v>
      </c>
      <c r="F825" s="120" t="s">
        <v>2526</v>
      </c>
      <c r="G825" s="120" t="s">
        <v>185</v>
      </c>
      <c r="I825" s="121">
        <v>11.83</v>
      </c>
      <c r="M825" s="120" t="s">
        <v>528</v>
      </c>
      <c r="N825" s="120" t="s">
        <v>109</v>
      </c>
      <c r="O825" s="120">
        <v>90.2</v>
      </c>
      <c r="P825" s="120" t="s">
        <v>102</v>
      </c>
      <c r="Q825" s="120" t="s">
        <v>102</v>
      </c>
      <c r="R825" t="str">
        <f>IFERROR(VLOOKUP(S825,'[1]Effects Code'!$C:$D,2,FALSE), S825)</f>
        <v>Mortality</v>
      </c>
      <c r="S825" s="120" t="s">
        <v>184</v>
      </c>
      <c r="T825" s="120">
        <v>4</v>
      </c>
      <c r="U825" s="120" t="s">
        <v>122</v>
      </c>
      <c r="V825" s="120" t="str">
        <f t="shared" si="12"/>
        <v>Melanotaeniidae, 4</v>
      </c>
      <c r="W825" s="120" t="s">
        <v>526</v>
      </c>
      <c r="X825" s="120">
        <v>85626</v>
      </c>
      <c r="Y825" s="123">
        <v>1255435</v>
      </c>
      <c r="Z825" s="120">
        <v>1998</v>
      </c>
      <c r="AA825" s="120" t="s">
        <v>2528</v>
      </c>
      <c r="AB825" s="120" t="s">
        <v>2529</v>
      </c>
      <c r="AC825" s="120" t="s">
        <v>2530</v>
      </c>
      <c r="AD825" s="121">
        <v>11.83</v>
      </c>
      <c r="AE825" s="121"/>
      <c r="AF825" s="120" t="s">
        <v>528</v>
      </c>
      <c r="AI825" s="120">
        <v>5676</v>
      </c>
      <c r="AJ825" s="120">
        <v>1.5</v>
      </c>
      <c r="AK825" s="120" t="s">
        <v>512</v>
      </c>
      <c r="AL825" s="120" t="s">
        <v>220</v>
      </c>
      <c r="AM825" s="120" t="s">
        <v>110</v>
      </c>
      <c r="AN825" s="120" t="s">
        <v>1655</v>
      </c>
      <c r="AO825" s="120" t="s">
        <v>525</v>
      </c>
      <c r="AP825" s="120" t="s">
        <v>119</v>
      </c>
      <c r="AQ825" s="120" t="s">
        <v>526</v>
      </c>
      <c r="AR825" s="120">
        <v>333415</v>
      </c>
      <c r="AT825" s="120">
        <v>96</v>
      </c>
      <c r="AY825" s="120" t="s">
        <v>276</v>
      </c>
      <c r="BE825" s="120" t="s">
        <v>158</v>
      </c>
      <c r="BG825" s="120">
        <v>11.83</v>
      </c>
      <c r="BL825" s="120" t="s">
        <v>528</v>
      </c>
      <c r="BN825" s="120">
        <v>11.83</v>
      </c>
      <c r="BT825" s="121"/>
      <c r="BV825" s="121"/>
      <c r="CD825" s="121"/>
      <c r="CM825" s="120">
        <v>5</v>
      </c>
      <c r="CN825" s="120" t="s">
        <v>125</v>
      </c>
      <c r="CO825" s="120" t="s">
        <v>2642</v>
      </c>
      <c r="CU825" s="120" t="s">
        <v>126</v>
      </c>
      <c r="CV825" s="120" t="s">
        <v>545</v>
      </c>
      <c r="CW825" s="120" t="s">
        <v>2643</v>
      </c>
    </row>
    <row r="826" spans="1:101" x14ac:dyDescent="0.3">
      <c r="A826" s="120" t="s">
        <v>1332</v>
      </c>
      <c r="B826" s="120" t="s">
        <v>1673</v>
      </c>
      <c r="C826" s="120" t="s">
        <v>2196</v>
      </c>
      <c r="D826" s="120" t="s">
        <v>2255</v>
      </c>
      <c r="E826" s="120" t="s">
        <v>2256</v>
      </c>
      <c r="F826" s="120" t="s">
        <v>2257</v>
      </c>
      <c r="G826" s="120" t="s">
        <v>2352</v>
      </c>
      <c r="I826" s="121">
        <v>11.96</v>
      </c>
      <c r="L826" s="120"/>
      <c r="M826" s="120" t="s">
        <v>528</v>
      </c>
      <c r="N826" s="120" t="s">
        <v>109</v>
      </c>
      <c r="O826" s="120">
        <v>100</v>
      </c>
      <c r="P826" s="120" t="s">
        <v>102</v>
      </c>
      <c r="Q826" s="120" t="s">
        <v>102</v>
      </c>
      <c r="R826" t="str">
        <f>IFERROR(VLOOKUP(S826,'[1]Effects Code'!$C:$D,2,FALSE), S826)</f>
        <v>Mortality</v>
      </c>
      <c r="S826" s="120" t="s">
        <v>184</v>
      </c>
      <c r="T826" s="120">
        <v>4</v>
      </c>
      <c r="U826" s="120" t="s">
        <v>122</v>
      </c>
      <c r="V826" s="120" t="str">
        <f t="shared" si="12"/>
        <v>Poeciliidae, 4</v>
      </c>
      <c r="W826" s="120" t="s">
        <v>526</v>
      </c>
      <c r="X826" s="120">
        <v>160917</v>
      </c>
      <c r="Y826" s="123">
        <v>2076014</v>
      </c>
      <c r="Z826" s="120">
        <v>2012</v>
      </c>
      <c r="AA826" s="120" t="s">
        <v>2258</v>
      </c>
      <c r="AB826" s="120" t="s">
        <v>2259</v>
      </c>
      <c r="AC826" s="120" t="s">
        <v>2260</v>
      </c>
      <c r="AD826" s="121">
        <v>11.96</v>
      </c>
      <c r="AF826" s="120" t="s">
        <v>528</v>
      </c>
      <c r="AI826" s="120">
        <v>287</v>
      </c>
      <c r="AL826" s="120" t="s">
        <v>225</v>
      </c>
      <c r="AM826" s="120" t="s">
        <v>110</v>
      </c>
      <c r="AN826" s="120" t="s">
        <v>1682</v>
      </c>
      <c r="AO826" s="120" t="s">
        <v>525</v>
      </c>
      <c r="AP826" s="120" t="s">
        <v>119</v>
      </c>
      <c r="AQ826" s="120" t="s">
        <v>526</v>
      </c>
      <c r="AR826" s="120">
        <v>333415</v>
      </c>
      <c r="AT826" s="120">
        <v>96</v>
      </c>
      <c r="AY826" s="120" t="s">
        <v>276</v>
      </c>
      <c r="BE826" s="120" t="s">
        <v>158</v>
      </c>
      <c r="BG826" s="120">
        <v>11.96</v>
      </c>
      <c r="BL826" s="120" t="s">
        <v>175</v>
      </c>
      <c r="BN826" s="120">
        <v>11.96</v>
      </c>
      <c r="CM826" s="120">
        <v>1</v>
      </c>
      <c r="CN826" s="120" t="s">
        <v>125</v>
      </c>
      <c r="CO826" s="120">
        <v>7.1</v>
      </c>
      <c r="CP826" s="120">
        <v>125.1</v>
      </c>
      <c r="CQ826" s="120" t="s">
        <v>528</v>
      </c>
      <c r="CU826" s="120" t="s">
        <v>126</v>
      </c>
      <c r="CV826" s="120" t="s">
        <v>1344</v>
      </c>
      <c r="CW826" s="120" t="s">
        <v>2085</v>
      </c>
    </row>
    <row r="827" spans="1:101" x14ac:dyDescent="0.3">
      <c r="A827" s="120" t="s">
        <v>1332</v>
      </c>
      <c r="B827" s="120" t="s">
        <v>2300</v>
      </c>
      <c r="C827" s="120" t="s">
        <v>2301</v>
      </c>
      <c r="D827" s="120" t="s">
        <v>2302</v>
      </c>
      <c r="E827" s="120" t="s">
        <v>2303</v>
      </c>
      <c r="F827" s="120" t="s">
        <v>2304</v>
      </c>
      <c r="G827" s="120" t="s">
        <v>157</v>
      </c>
      <c r="I827" s="121">
        <v>12</v>
      </c>
      <c r="M827" s="120" t="s">
        <v>528</v>
      </c>
      <c r="N827" s="120" t="s">
        <v>109</v>
      </c>
      <c r="O827" s="120">
        <v>100</v>
      </c>
      <c r="P827" s="120" t="s">
        <v>172</v>
      </c>
      <c r="Q827" s="120" t="s">
        <v>173</v>
      </c>
      <c r="R827" t="str">
        <f>IFERROR(VLOOKUP(S827,'[1]Effects Code'!$C:$D,2,FALSE), S827)</f>
        <v>Alkaline phosphatase</v>
      </c>
      <c r="S827" s="120" t="s">
        <v>1872</v>
      </c>
      <c r="T827" s="120">
        <v>4</v>
      </c>
      <c r="U827" s="120" t="s">
        <v>122</v>
      </c>
      <c r="V827" s="120" t="str">
        <f t="shared" si="12"/>
        <v>Heteropneustidae, 4</v>
      </c>
      <c r="W827" s="120" t="s">
        <v>526</v>
      </c>
      <c r="X827" s="120">
        <v>15520</v>
      </c>
      <c r="Y827" s="123">
        <v>1178441</v>
      </c>
      <c r="Z827" s="120">
        <v>1982</v>
      </c>
      <c r="AA827" s="120" t="s">
        <v>1881</v>
      </c>
      <c r="AB827" s="120" t="s">
        <v>2406</v>
      </c>
      <c r="AC827" s="120" t="s">
        <v>2407</v>
      </c>
      <c r="AD827" s="121">
        <v>12</v>
      </c>
      <c r="AE827" s="121"/>
      <c r="AF827" s="120" t="s">
        <v>528</v>
      </c>
      <c r="AI827" s="120">
        <v>352</v>
      </c>
      <c r="AM827" s="120" t="s">
        <v>110</v>
      </c>
      <c r="AN827" s="120" t="s">
        <v>2070</v>
      </c>
      <c r="AO827" s="120" t="s">
        <v>525</v>
      </c>
      <c r="AP827" s="120" t="s">
        <v>119</v>
      </c>
      <c r="AQ827" s="120" t="s">
        <v>526</v>
      </c>
      <c r="AR827" s="120">
        <v>333415</v>
      </c>
      <c r="AT827" s="120">
        <v>96</v>
      </c>
      <c r="AY827" s="120" t="s">
        <v>276</v>
      </c>
      <c r="BE827" s="120" t="s">
        <v>158</v>
      </c>
      <c r="BG827" s="120">
        <v>12</v>
      </c>
      <c r="BL827" s="120" t="s">
        <v>528</v>
      </c>
      <c r="BN827" s="120">
        <v>12</v>
      </c>
      <c r="BT827" s="121"/>
      <c r="BV827" s="121"/>
      <c r="CD827" s="121"/>
      <c r="CN827" s="120" t="s">
        <v>176</v>
      </c>
      <c r="CU827" s="120" t="s">
        <v>126</v>
      </c>
      <c r="CV827" s="120" t="s">
        <v>187</v>
      </c>
      <c r="CW827" s="120" t="s">
        <v>2644</v>
      </c>
    </row>
    <row r="828" spans="1:101" x14ac:dyDescent="0.3">
      <c r="A828" s="120" t="s">
        <v>1332</v>
      </c>
      <c r="B828" s="120" t="s">
        <v>2300</v>
      </c>
      <c r="C828" s="120" t="s">
        <v>2301</v>
      </c>
      <c r="D828" s="120" t="s">
        <v>2302</v>
      </c>
      <c r="E828" s="120" t="s">
        <v>2303</v>
      </c>
      <c r="F828" s="120" t="s">
        <v>2304</v>
      </c>
      <c r="G828" s="120" t="s">
        <v>157</v>
      </c>
      <c r="I828" s="121">
        <v>12</v>
      </c>
      <c r="M828" s="120" t="s">
        <v>528</v>
      </c>
      <c r="N828" s="120" t="s">
        <v>109</v>
      </c>
      <c r="O828" s="120">
        <v>100</v>
      </c>
      <c r="P828" s="120" t="s">
        <v>172</v>
      </c>
      <c r="Q828" s="120" t="s">
        <v>173</v>
      </c>
      <c r="R828" t="str">
        <f>IFERROR(VLOOKUP(S828,'[1]Effects Code'!$C:$D,2,FALSE), S828)</f>
        <v>Alpha-amylase</v>
      </c>
      <c r="S828" s="120" t="s">
        <v>2417</v>
      </c>
      <c r="T828" s="120">
        <v>4</v>
      </c>
      <c r="U828" s="120" t="s">
        <v>122</v>
      </c>
      <c r="V828" s="120" t="str">
        <f t="shared" si="12"/>
        <v>Heteropneustidae, 4</v>
      </c>
      <c r="W828" s="120" t="s">
        <v>526</v>
      </c>
      <c r="X828" s="120">
        <v>15520</v>
      </c>
      <c r="Y828" s="123">
        <v>1178444</v>
      </c>
      <c r="Z828" s="120">
        <v>1982</v>
      </c>
      <c r="AA828" s="120" t="s">
        <v>1881</v>
      </c>
      <c r="AB828" s="120" t="s">
        <v>2406</v>
      </c>
      <c r="AC828" s="120" t="s">
        <v>2407</v>
      </c>
      <c r="AD828" s="121">
        <v>12</v>
      </c>
      <c r="AE828" s="121"/>
      <c r="AF828" s="120" t="s">
        <v>528</v>
      </c>
      <c r="AI828" s="120">
        <v>352</v>
      </c>
      <c r="AM828" s="120" t="s">
        <v>110</v>
      </c>
      <c r="AN828" s="120" t="s">
        <v>2070</v>
      </c>
      <c r="AO828" s="120" t="s">
        <v>525</v>
      </c>
      <c r="AP828" s="120" t="s">
        <v>119</v>
      </c>
      <c r="AQ828" s="120" t="s">
        <v>526</v>
      </c>
      <c r="AR828" s="120">
        <v>333415</v>
      </c>
      <c r="AT828" s="120">
        <v>96</v>
      </c>
      <c r="AY828" s="120" t="s">
        <v>276</v>
      </c>
      <c r="BE828" s="120" t="s">
        <v>158</v>
      </c>
      <c r="BG828" s="120">
        <v>12</v>
      </c>
      <c r="BL828" s="120" t="s">
        <v>528</v>
      </c>
      <c r="BN828" s="120">
        <v>12</v>
      </c>
      <c r="BT828" s="121"/>
      <c r="BV828" s="121"/>
      <c r="CD828" s="121"/>
      <c r="CN828" s="120" t="s">
        <v>176</v>
      </c>
      <c r="CU828" s="120" t="s">
        <v>126</v>
      </c>
      <c r="CV828" s="120" t="s">
        <v>187</v>
      </c>
      <c r="CW828" s="120" t="s">
        <v>2645</v>
      </c>
    </row>
    <row r="829" spans="1:101" x14ac:dyDescent="0.3">
      <c r="A829" s="120" t="s">
        <v>1332</v>
      </c>
      <c r="B829" s="120" t="s">
        <v>2300</v>
      </c>
      <c r="C829" s="120" t="s">
        <v>2301</v>
      </c>
      <c r="D829" s="120" t="s">
        <v>2302</v>
      </c>
      <c r="E829" s="120" t="s">
        <v>2303</v>
      </c>
      <c r="F829" s="120" t="s">
        <v>2304</v>
      </c>
      <c r="G829" s="120" t="s">
        <v>143</v>
      </c>
      <c r="I829" s="121">
        <v>12</v>
      </c>
      <c r="M829" s="120" t="s">
        <v>528</v>
      </c>
      <c r="N829" s="120" t="s">
        <v>109</v>
      </c>
      <c r="O829" s="120">
        <v>100</v>
      </c>
      <c r="P829" s="120" t="s">
        <v>172</v>
      </c>
      <c r="Q829" s="120" t="s">
        <v>173</v>
      </c>
      <c r="R829" t="str">
        <f>IFERROR(VLOOKUP(S829,'[1]Effects Code'!$C:$D,2,FALSE), S829)</f>
        <v>Glucose-6-phosphatase</v>
      </c>
      <c r="S829" s="120" t="s">
        <v>1908</v>
      </c>
      <c r="T829" s="120">
        <v>4</v>
      </c>
      <c r="U829" s="120" t="s">
        <v>122</v>
      </c>
      <c r="V829" s="120" t="str">
        <f t="shared" si="12"/>
        <v>Heteropneustidae, 4</v>
      </c>
      <c r="W829" s="120" t="s">
        <v>526</v>
      </c>
      <c r="X829" s="120">
        <v>15520</v>
      </c>
      <c r="Y829" s="123">
        <v>1178451</v>
      </c>
      <c r="Z829" s="120">
        <v>1982</v>
      </c>
      <c r="AA829" s="120" t="s">
        <v>1881</v>
      </c>
      <c r="AB829" s="120" t="s">
        <v>2406</v>
      </c>
      <c r="AC829" s="120" t="s">
        <v>2407</v>
      </c>
      <c r="AD829" s="121">
        <v>12</v>
      </c>
      <c r="AE829" s="121"/>
      <c r="AF829" s="120" t="s">
        <v>528</v>
      </c>
      <c r="AI829" s="120">
        <v>352</v>
      </c>
      <c r="AM829" s="120" t="s">
        <v>110</v>
      </c>
      <c r="AN829" s="120" t="s">
        <v>2070</v>
      </c>
      <c r="AO829" s="120" t="s">
        <v>525</v>
      </c>
      <c r="AP829" s="120" t="s">
        <v>119</v>
      </c>
      <c r="AQ829" s="120" t="s">
        <v>526</v>
      </c>
      <c r="AR829" s="120">
        <v>333415</v>
      </c>
      <c r="AT829" s="120">
        <v>96</v>
      </c>
      <c r="AY829" s="120" t="s">
        <v>276</v>
      </c>
      <c r="BE829" s="120" t="s">
        <v>158</v>
      </c>
      <c r="BG829" s="120">
        <v>12</v>
      </c>
      <c r="BL829" s="120" t="s">
        <v>528</v>
      </c>
      <c r="BN829" s="120">
        <v>12</v>
      </c>
      <c r="BT829" s="121"/>
      <c r="BV829" s="121"/>
      <c r="CD829" s="121"/>
      <c r="CN829" s="120" t="s">
        <v>176</v>
      </c>
      <c r="CU829" s="120" t="s">
        <v>126</v>
      </c>
      <c r="CV829" s="120" t="s">
        <v>187</v>
      </c>
      <c r="CW829" s="120" t="s">
        <v>2646</v>
      </c>
    </row>
    <row r="830" spans="1:101" x14ac:dyDescent="0.3">
      <c r="A830" s="120" t="s">
        <v>1332</v>
      </c>
      <c r="B830" s="120" t="s">
        <v>2300</v>
      </c>
      <c r="C830" s="120" t="s">
        <v>2301</v>
      </c>
      <c r="D830" s="120" t="s">
        <v>2302</v>
      </c>
      <c r="E830" s="120" t="s">
        <v>2303</v>
      </c>
      <c r="F830" s="120" t="s">
        <v>2304</v>
      </c>
      <c r="G830" s="120" t="s">
        <v>157</v>
      </c>
      <c r="I830" s="121">
        <v>12</v>
      </c>
      <c r="M830" s="120" t="s">
        <v>528</v>
      </c>
      <c r="N830" s="120" t="s">
        <v>109</v>
      </c>
      <c r="O830" s="120">
        <v>100</v>
      </c>
      <c r="P830" s="120" t="s">
        <v>172</v>
      </c>
      <c r="Q830" s="120" t="s">
        <v>173</v>
      </c>
      <c r="R830" t="str">
        <f>IFERROR(VLOOKUP(S830,'[1]Effects Code'!$C:$D,2,FALSE), S830)</f>
        <v>Trypsin</v>
      </c>
      <c r="S830" s="120" t="s">
        <v>1880</v>
      </c>
      <c r="T830" s="120">
        <v>4</v>
      </c>
      <c r="U830" s="120" t="s">
        <v>122</v>
      </c>
      <c r="V830" s="120" t="str">
        <f t="shared" si="12"/>
        <v>Heteropneustidae, 4</v>
      </c>
      <c r="W830" s="120" t="s">
        <v>526</v>
      </c>
      <c r="X830" s="120">
        <v>15520</v>
      </c>
      <c r="Y830" s="123">
        <v>1178500</v>
      </c>
      <c r="Z830" s="120">
        <v>1982</v>
      </c>
      <c r="AA830" s="120" t="s">
        <v>1881</v>
      </c>
      <c r="AB830" s="120" t="s">
        <v>2406</v>
      </c>
      <c r="AC830" s="120" t="s">
        <v>2407</v>
      </c>
      <c r="AD830" s="121">
        <v>12</v>
      </c>
      <c r="AE830" s="121"/>
      <c r="AF830" s="120" t="s">
        <v>528</v>
      </c>
      <c r="AI830" s="120">
        <v>352</v>
      </c>
      <c r="AM830" s="120" t="s">
        <v>110</v>
      </c>
      <c r="AN830" s="120" t="s">
        <v>2070</v>
      </c>
      <c r="AO830" s="120" t="s">
        <v>525</v>
      </c>
      <c r="AP830" s="120" t="s">
        <v>119</v>
      </c>
      <c r="AQ830" s="120" t="s">
        <v>526</v>
      </c>
      <c r="AR830" s="120">
        <v>333415</v>
      </c>
      <c r="AT830" s="120">
        <v>96</v>
      </c>
      <c r="AY830" s="120" t="s">
        <v>276</v>
      </c>
      <c r="BE830" s="120" t="s">
        <v>158</v>
      </c>
      <c r="BG830" s="120">
        <v>12</v>
      </c>
      <c r="BL830" s="120" t="s">
        <v>528</v>
      </c>
      <c r="BN830" s="120">
        <v>12</v>
      </c>
      <c r="BT830" s="121"/>
      <c r="BV830" s="121"/>
      <c r="CD830" s="121"/>
      <c r="CN830" s="120" t="s">
        <v>176</v>
      </c>
      <c r="CU830" s="120" t="s">
        <v>126</v>
      </c>
      <c r="CV830" s="120" t="s">
        <v>187</v>
      </c>
      <c r="CW830" s="120" t="s">
        <v>2647</v>
      </c>
    </row>
    <row r="831" spans="1:101" x14ac:dyDescent="0.3">
      <c r="A831" s="120" t="s">
        <v>1332</v>
      </c>
      <c r="B831" s="120" t="s">
        <v>2300</v>
      </c>
      <c r="C831" s="120" t="s">
        <v>2301</v>
      </c>
      <c r="D831" s="120" t="s">
        <v>2302</v>
      </c>
      <c r="E831" s="120" t="s">
        <v>2303</v>
      </c>
      <c r="F831" s="120" t="s">
        <v>2304</v>
      </c>
      <c r="G831" s="120" t="s">
        <v>157</v>
      </c>
      <c r="I831" s="121">
        <v>12</v>
      </c>
      <c r="M831" s="120" t="s">
        <v>528</v>
      </c>
      <c r="N831" s="120" t="s">
        <v>109</v>
      </c>
      <c r="O831" s="120">
        <v>100</v>
      </c>
      <c r="P831" s="120" t="s">
        <v>172</v>
      </c>
      <c r="Q831" s="120" t="s">
        <v>173</v>
      </c>
      <c r="R831" t="str">
        <f>IFERROR(VLOOKUP(S831,'[1]Effects Code'!$C:$D,2,FALSE), S831)</f>
        <v>Alkaline phosphatase</v>
      </c>
      <c r="S831" s="120" t="s">
        <v>1872</v>
      </c>
      <c r="T831" s="120">
        <v>4</v>
      </c>
      <c r="U831" s="120" t="s">
        <v>122</v>
      </c>
      <c r="V831" s="120" t="str">
        <f t="shared" si="12"/>
        <v>Heteropneustidae, 4</v>
      </c>
      <c r="W831" s="120" t="s">
        <v>526</v>
      </c>
      <c r="X831" s="120">
        <v>15520</v>
      </c>
      <c r="Y831" s="123">
        <v>1178442</v>
      </c>
      <c r="Z831" s="120">
        <v>1982</v>
      </c>
      <c r="AA831" s="120" t="s">
        <v>1881</v>
      </c>
      <c r="AB831" s="120" t="s">
        <v>2406</v>
      </c>
      <c r="AC831" s="120" t="s">
        <v>2407</v>
      </c>
      <c r="AD831" s="121">
        <v>12</v>
      </c>
      <c r="AE831" s="121"/>
      <c r="AF831" s="120" t="s">
        <v>528</v>
      </c>
      <c r="AI831" s="120">
        <v>352</v>
      </c>
      <c r="AM831" s="120" t="s">
        <v>110</v>
      </c>
      <c r="AN831" s="120" t="s">
        <v>2070</v>
      </c>
      <c r="AO831" s="120" t="s">
        <v>525</v>
      </c>
      <c r="AP831" s="120" t="s">
        <v>119</v>
      </c>
      <c r="AQ831" s="120" t="s">
        <v>526</v>
      </c>
      <c r="AR831" s="120">
        <v>333415</v>
      </c>
      <c r="AT831" s="120">
        <v>96</v>
      </c>
      <c r="AY831" s="120" t="s">
        <v>276</v>
      </c>
      <c r="BE831" s="120" t="s">
        <v>158</v>
      </c>
      <c r="BG831" s="120">
        <v>12</v>
      </c>
      <c r="BL831" s="120" t="s">
        <v>528</v>
      </c>
      <c r="BN831" s="120">
        <v>12</v>
      </c>
      <c r="BT831" s="121"/>
      <c r="BV831" s="121"/>
      <c r="CD831" s="121"/>
      <c r="CN831" s="120" t="s">
        <v>176</v>
      </c>
      <c r="CU831" s="120" t="s">
        <v>126</v>
      </c>
      <c r="CV831" s="120" t="s">
        <v>187</v>
      </c>
      <c r="CW831" s="120" t="s">
        <v>2648</v>
      </c>
    </row>
    <row r="832" spans="1:101" x14ac:dyDescent="0.3">
      <c r="A832" s="120" t="s">
        <v>1332</v>
      </c>
      <c r="B832" s="120" t="s">
        <v>2300</v>
      </c>
      <c r="C832" s="120" t="s">
        <v>2301</v>
      </c>
      <c r="D832" s="120" t="s">
        <v>2302</v>
      </c>
      <c r="E832" s="120" t="s">
        <v>2303</v>
      </c>
      <c r="F832" s="120" t="s">
        <v>2304</v>
      </c>
      <c r="G832" s="120" t="s">
        <v>157</v>
      </c>
      <c r="I832" s="121">
        <v>12</v>
      </c>
      <c r="M832" s="120" t="s">
        <v>528</v>
      </c>
      <c r="N832" s="120" t="s">
        <v>109</v>
      </c>
      <c r="O832" s="120">
        <v>100</v>
      </c>
      <c r="P832" s="120" t="s">
        <v>172</v>
      </c>
      <c r="Q832" s="120" t="s">
        <v>173</v>
      </c>
      <c r="R832" t="str">
        <f>IFERROR(VLOOKUP(S832,'[1]Effects Code'!$C:$D,2,FALSE), S832)</f>
        <v>Pepsin</v>
      </c>
      <c r="S832" s="120" t="s">
        <v>1886</v>
      </c>
      <c r="T832" s="120">
        <v>4</v>
      </c>
      <c r="U832" s="120" t="s">
        <v>122</v>
      </c>
      <c r="V832" s="120" t="str">
        <f t="shared" si="12"/>
        <v>Heteropneustidae, 4</v>
      </c>
      <c r="W832" s="120" t="s">
        <v>526</v>
      </c>
      <c r="X832" s="120">
        <v>15520</v>
      </c>
      <c r="Y832" s="123">
        <v>1178448</v>
      </c>
      <c r="Z832" s="120">
        <v>1982</v>
      </c>
      <c r="AA832" s="120" t="s">
        <v>1881</v>
      </c>
      <c r="AB832" s="120" t="s">
        <v>2406</v>
      </c>
      <c r="AC832" s="120" t="s">
        <v>2407</v>
      </c>
      <c r="AD832" s="121">
        <v>12</v>
      </c>
      <c r="AE832" s="121"/>
      <c r="AF832" s="120" t="s">
        <v>528</v>
      </c>
      <c r="AI832" s="120">
        <v>352</v>
      </c>
      <c r="AM832" s="120" t="s">
        <v>110</v>
      </c>
      <c r="AN832" s="120" t="s">
        <v>2070</v>
      </c>
      <c r="AO832" s="120" t="s">
        <v>525</v>
      </c>
      <c r="AP832" s="120" t="s">
        <v>119</v>
      </c>
      <c r="AQ832" s="120" t="s">
        <v>526</v>
      </c>
      <c r="AR832" s="120">
        <v>333415</v>
      </c>
      <c r="AT832" s="120">
        <v>96</v>
      </c>
      <c r="AY832" s="120" t="s">
        <v>276</v>
      </c>
      <c r="BE832" s="120" t="s">
        <v>158</v>
      </c>
      <c r="BG832" s="120">
        <v>12</v>
      </c>
      <c r="BL832" s="120" t="s">
        <v>528</v>
      </c>
      <c r="BN832" s="120">
        <v>12</v>
      </c>
      <c r="BT832" s="121"/>
      <c r="BV832" s="121"/>
      <c r="CD832" s="121"/>
      <c r="CN832" s="120" t="s">
        <v>176</v>
      </c>
      <c r="CU832" s="120" t="s">
        <v>126</v>
      </c>
      <c r="CV832" s="120" t="s">
        <v>187</v>
      </c>
      <c r="CW832" s="120" t="s">
        <v>2649</v>
      </c>
    </row>
    <row r="833" spans="1:101" x14ac:dyDescent="0.3">
      <c r="A833" s="120" t="s">
        <v>1332</v>
      </c>
      <c r="B833" s="120" t="s">
        <v>2300</v>
      </c>
      <c r="C833" s="120" t="s">
        <v>2301</v>
      </c>
      <c r="D833" s="120" t="s">
        <v>2302</v>
      </c>
      <c r="E833" s="120" t="s">
        <v>2303</v>
      </c>
      <c r="F833" s="120" t="s">
        <v>2304</v>
      </c>
      <c r="G833" s="120" t="s">
        <v>157</v>
      </c>
      <c r="I833" s="121">
        <v>12</v>
      </c>
      <c r="M833" s="120" t="s">
        <v>528</v>
      </c>
      <c r="N833" s="120" t="s">
        <v>109</v>
      </c>
      <c r="O833" s="120">
        <v>100</v>
      </c>
      <c r="P833" s="120" t="s">
        <v>172</v>
      </c>
      <c r="Q833" s="120" t="s">
        <v>173</v>
      </c>
      <c r="R833" t="str">
        <f>IFERROR(VLOOKUP(S833,'[1]Effects Code'!$C:$D,2,FALSE), S833)</f>
        <v>Lipase</v>
      </c>
      <c r="S833" s="120" t="s">
        <v>1888</v>
      </c>
      <c r="T833" s="120">
        <v>4</v>
      </c>
      <c r="U833" s="120" t="s">
        <v>122</v>
      </c>
      <c r="V833" s="120" t="str">
        <f t="shared" si="12"/>
        <v>Heteropneustidae, 4</v>
      </c>
      <c r="W833" s="120" t="s">
        <v>526</v>
      </c>
      <c r="X833" s="120">
        <v>15520</v>
      </c>
      <c r="Y833" s="123">
        <v>1178455</v>
      </c>
      <c r="Z833" s="120">
        <v>1982</v>
      </c>
      <c r="AA833" s="120" t="s">
        <v>1881</v>
      </c>
      <c r="AB833" s="120" t="s">
        <v>2406</v>
      </c>
      <c r="AC833" s="120" t="s">
        <v>2407</v>
      </c>
      <c r="AD833" s="121">
        <v>12</v>
      </c>
      <c r="AE833" s="121"/>
      <c r="AF833" s="120" t="s">
        <v>528</v>
      </c>
      <c r="AI833" s="120">
        <v>352</v>
      </c>
      <c r="AM833" s="120" t="s">
        <v>110</v>
      </c>
      <c r="AN833" s="120" t="s">
        <v>2070</v>
      </c>
      <c r="AO833" s="120" t="s">
        <v>525</v>
      </c>
      <c r="AP833" s="120" t="s">
        <v>119</v>
      </c>
      <c r="AQ833" s="120" t="s">
        <v>526</v>
      </c>
      <c r="AR833" s="120">
        <v>333415</v>
      </c>
      <c r="AT833" s="120">
        <v>96</v>
      </c>
      <c r="AY833" s="120" t="s">
        <v>276</v>
      </c>
      <c r="BE833" s="120" t="s">
        <v>158</v>
      </c>
      <c r="BG833" s="120">
        <v>12</v>
      </c>
      <c r="BL833" s="120" t="s">
        <v>528</v>
      </c>
      <c r="BN833" s="120">
        <v>12</v>
      </c>
      <c r="BT833" s="121"/>
      <c r="BV833" s="121"/>
      <c r="CD833" s="121"/>
      <c r="CN833" s="120" t="s">
        <v>176</v>
      </c>
      <c r="CU833" s="120" t="s">
        <v>126</v>
      </c>
      <c r="CV833" s="120" t="s">
        <v>187</v>
      </c>
      <c r="CW833" s="120" t="s">
        <v>2650</v>
      </c>
    </row>
    <row r="834" spans="1:101" x14ac:dyDescent="0.3">
      <c r="A834" s="120" t="s">
        <v>1332</v>
      </c>
      <c r="B834" s="120" t="s">
        <v>2300</v>
      </c>
      <c r="C834" s="120" t="s">
        <v>2301</v>
      </c>
      <c r="D834" s="120" t="s">
        <v>2302</v>
      </c>
      <c r="E834" s="120" t="s">
        <v>2303</v>
      </c>
      <c r="F834" s="120" t="s">
        <v>2304</v>
      </c>
      <c r="G834" s="120" t="s">
        <v>157</v>
      </c>
      <c r="I834" s="121">
        <v>12</v>
      </c>
      <c r="M834" s="120" t="s">
        <v>528</v>
      </c>
      <c r="N834" s="120" t="s">
        <v>109</v>
      </c>
      <c r="O834" s="120">
        <v>100</v>
      </c>
      <c r="P834" s="120" t="s">
        <v>172</v>
      </c>
      <c r="Q834" s="120" t="s">
        <v>173</v>
      </c>
      <c r="R834" t="str">
        <f>IFERROR(VLOOKUP(S834,'[1]Effects Code'!$C:$D,2,FALSE), S834)</f>
        <v>Lipase</v>
      </c>
      <c r="S834" s="120" t="s">
        <v>1888</v>
      </c>
      <c r="T834" s="120">
        <v>4</v>
      </c>
      <c r="U834" s="120" t="s">
        <v>122</v>
      </c>
      <c r="V834" s="120" t="str">
        <f t="shared" si="12"/>
        <v>Heteropneustidae, 4</v>
      </c>
      <c r="W834" s="120" t="s">
        <v>526</v>
      </c>
      <c r="X834" s="120">
        <v>15520</v>
      </c>
      <c r="Y834" s="123">
        <v>1178447</v>
      </c>
      <c r="Z834" s="120">
        <v>1982</v>
      </c>
      <c r="AA834" s="120" t="s">
        <v>1881</v>
      </c>
      <c r="AB834" s="120" t="s">
        <v>2406</v>
      </c>
      <c r="AC834" s="120" t="s">
        <v>2407</v>
      </c>
      <c r="AD834" s="121">
        <v>12</v>
      </c>
      <c r="AE834" s="121"/>
      <c r="AF834" s="120" t="s">
        <v>528</v>
      </c>
      <c r="AI834" s="120">
        <v>352</v>
      </c>
      <c r="AM834" s="120" t="s">
        <v>110</v>
      </c>
      <c r="AN834" s="120" t="s">
        <v>2070</v>
      </c>
      <c r="AO834" s="120" t="s">
        <v>525</v>
      </c>
      <c r="AP834" s="120" t="s">
        <v>119</v>
      </c>
      <c r="AQ834" s="120" t="s">
        <v>526</v>
      </c>
      <c r="AR834" s="120">
        <v>333415</v>
      </c>
      <c r="AT834" s="120">
        <v>96</v>
      </c>
      <c r="AY834" s="120" t="s">
        <v>276</v>
      </c>
      <c r="BE834" s="120" t="s">
        <v>158</v>
      </c>
      <c r="BG834" s="120">
        <v>12</v>
      </c>
      <c r="BL834" s="120" t="s">
        <v>528</v>
      </c>
      <c r="BN834" s="120">
        <v>12</v>
      </c>
      <c r="BT834" s="121"/>
      <c r="BV834" s="121"/>
      <c r="CD834" s="121"/>
      <c r="CN834" s="120" t="s">
        <v>176</v>
      </c>
      <c r="CU834" s="120" t="s">
        <v>126</v>
      </c>
      <c r="CV834" s="120" t="s">
        <v>187</v>
      </c>
      <c r="CW834" s="120" t="s">
        <v>2651</v>
      </c>
    </row>
    <row r="835" spans="1:101" x14ac:dyDescent="0.3">
      <c r="A835" s="120" t="s">
        <v>1332</v>
      </c>
      <c r="B835" s="120" t="s">
        <v>2300</v>
      </c>
      <c r="C835" s="120" t="s">
        <v>2301</v>
      </c>
      <c r="D835" s="120" t="s">
        <v>2302</v>
      </c>
      <c r="E835" s="120" t="s">
        <v>2303</v>
      </c>
      <c r="F835" s="120" t="s">
        <v>2304</v>
      </c>
      <c r="G835" s="120" t="s">
        <v>143</v>
      </c>
      <c r="I835" s="121">
        <v>12</v>
      </c>
      <c r="M835" s="120" t="s">
        <v>528</v>
      </c>
      <c r="N835" s="120" t="s">
        <v>109</v>
      </c>
      <c r="O835" s="120">
        <v>100</v>
      </c>
      <c r="P835" s="120" t="s">
        <v>172</v>
      </c>
      <c r="Q835" s="120" t="s">
        <v>173</v>
      </c>
      <c r="R835" t="str">
        <f>IFERROR(VLOOKUP(S835,'[1]Effects Code'!$C:$D,2,FALSE), S835)</f>
        <v>Alkaline phosphatase</v>
      </c>
      <c r="S835" s="120" t="s">
        <v>1872</v>
      </c>
      <c r="T835" s="120">
        <v>4</v>
      </c>
      <c r="U835" s="120" t="s">
        <v>122</v>
      </c>
      <c r="V835" s="120" t="str">
        <f t="shared" ref="V835:V898" si="13">CONCATENATE(B835,", ",T835)</f>
        <v>Heteropneustidae, 4</v>
      </c>
      <c r="W835" s="120" t="s">
        <v>526</v>
      </c>
      <c r="X835" s="120">
        <v>15520</v>
      </c>
      <c r="Y835" s="123">
        <v>1178449</v>
      </c>
      <c r="Z835" s="120">
        <v>1982</v>
      </c>
      <c r="AA835" s="120" t="s">
        <v>1881</v>
      </c>
      <c r="AB835" s="120" t="s">
        <v>2406</v>
      </c>
      <c r="AC835" s="120" t="s">
        <v>2407</v>
      </c>
      <c r="AD835" s="121">
        <v>12</v>
      </c>
      <c r="AE835" s="121"/>
      <c r="AF835" s="120" t="s">
        <v>528</v>
      </c>
      <c r="AI835" s="120">
        <v>352</v>
      </c>
      <c r="AM835" s="120" t="s">
        <v>110</v>
      </c>
      <c r="AN835" s="120" t="s">
        <v>2070</v>
      </c>
      <c r="AO835" s="120" t="s">
        <v>525</v>
      </c>
      <c r="AP835" s="120" t="s">
        <v>119</v>
      </c>
      <c r="AQ835" s="120" t="s">
        <v>526</v>
      </c>
      <c r="AR835" s="120">
        <v>333415</v>
      </c>
      <c r="AT835" s="120">
        <v>96</v>
      </c>
      <c r="AY835" s="120" t="s">
        <v>276</v>
      </c>
      <c r="BE835" s="120" t="s">
        <v>158</v>
      </c>
      <c r="BG835" s="120">
        <v>12</v>
      </c>
      <c r="BL835" s="120" t="s">
        <v>528</v>
      </c>
      <c r="BN835" s="120">
        <v>12</v>
      </c>
      <c r="BT835" s="121"/>
      <c r="BV835" s="121"/>
      <c r="CD835" s="121"/>
      <c r="CN835" s="120" t="s">
        <v>176</v>
      </c>
      <c r="CU835" s="120" t="s">
        <v>126</v>
      </c>
      <c r="CV835" s="120" t="s">
        <v>187</v>
      </c>
      <c r="CW835" s="120" t="s">
        <v>2652</v>
      </c>
    </row>
    <row r="836" spans="1:101" x14ac:dyDescent="0.3">
      <c r="A836" s="120" t="s">
        <v>1332</v>
      </c>
      <c r="B836" s="120" t="s">
        <v>2300</v>
      </c>
      <c r="C836" s="120" t="s">
        <v>2301</v>
      </c>
      <c r="D836" s="120" t="s">
        <v>2302</v>
      </c>
      <c r="E836" s="120" t="s">
        <v>2303</v>
      </c>
      <c r="F836" s="120" t="s">
        <v>2304</v>
      </c>
      <c r="G836" s="120" t="s">
        <v>157</v>
      </c>
      <c r="I836" s="121">
        <v>12</v>
      </c>
      <c r="M836" s="120" t="s">
        <v>528</v>
      </c>
      <c r="N836" s="120" t="s">
        <v>109</v>
      </c>
      <c r="O836" s="120">
        <v>100</v>
      </c>
      <c r="P836" s="120" t="s">
        <v>172</v>
      </c>
      <c r="Q836" s="120" t="s">
        <v>173</v>
      </c>
      <c r="R836" t="str">
        <f>IFERROR(VLOOKUP(S836,'[1]Effects Code'!$C:$D,2,FALSE), S836)</f>
        <v>Maltase</v>
      </c>
      <c r="S836" s="120" t="s">
        <v>1898</v>
      </c>
      <c r="T836" s="120">
        <v>4</v>
      </c>
      <c r="U836" s="120" t="s">
        <v>122</v>
      </c>
      <c r="V836" s="120" t="str">
        <f t="shared" si="13"/>
        <v>Heteropneustidae, 4</v>
      </c>
      <c r="W836" s="120" t="s">
        <v>526</v>
      </c>
      <c r="X836" s="120">
        <v>15520</v>
      </c>
      <c r="Y836" s="123">
        <v>1178445</v>
      </c>
      <c r="Z836" s="120">
        <v>1982</v>
      </c>
      <c r="AA836" s="120" t="s">
        <v>1881</v>
      </c>
      <c r="AB836" s="120" t="s">
        <v>2406</v>
      </c>
      <c r="AC836" s="120" t="s">
        <v>2407</v>
      </c>
      <c r="AD836" s="121">
        <v>12</v>
      </c>
      <c r="AE836" s="121"/>
      <c r="AF836" s="120" t="s">
        <v>528</v>
      </c>
      <c r="AI836" s="120">
        <v>352</v>
      </c>
      <c r="AM836" s="120" t="s">
        <v>110</v>
      </c>
      <c r="AN836" s="120" t="s">
        <v>2070</v>
      </c>
      <c r="AO836" s="120" t="s">
        <v>525</v>
      </c>
      <c r="AP836" s="120" t="s">
        <v>119</v>
      </c>
      <c r="AQ836" s="120" t="s">
        <v>526</v>
      </c>
      <c r="AR836" s="120">
        <v>333415</v>
      </c>
      <c r="AT836" s="120">
        <v>96</v>
      </c>
      <c r="AY836" s="120" t="s">
        <v>276</v>
      </c>
      <c r="BE836" s="120" t="s">
        <v>158</v>
      </c>
      <c r="BG836" s="120">
        <v>12</v>
      </c>
      <c r="BL836" s="120" t="s">
        <v>528</v>
      </c>
      <c r="BN836" s="120">
        <v>12</v>
      </c>
      <c r="BT836" s="121"/>
      <c r="BV836" s="121"/>
      <c r="CD836" s="121"/>
      <c r="CN836" s="120" t="s">
        <v>176</v>
      </c>
      <c r="CU836" s="120" t="s">
        <v>126</v>
      </c>
      <c r="CV836" s="120" t="s">
        <v>187</v>
      </c>
      <c r="CW836" s="120" t="s">
        <v>2653</v>
      </c>
    </row>
    <row r="837" spans="1:101" x14ac:dyDescent="0.3">
      <c r="A837" s="120" t="s">
        <v>1332</v>
      </c>
      <c r="B837" s="120" t="s">
        <v>2300</v>
      </c>
      <c r="C837" s="120" t="s">
        <v>2301</v>
      </c>
      <c r="D837" s="120" t="s">
        <v>2302</v>
      </c>
      <c r="E837" s="120" t="s">
        <v>2303</v>
      </c>
      <c r="F837" s="120" t="s">
        <v>2304</v>
      </c>
      <c r="G837" s="120" t="s">
        <v>157</v>
      </c>
      <c r="I837" s="121">
        <v>12</v>
      </c>
      <c r="M837" s="120" t="s">
        <v>528</v>
      </c>
      <c r="N837" s="120" t="s">
        <v>109</v>
      </c>
      <c r="O837" s="120">
        <v>100</v>
      </c>
      <c r="P837" s="120" t="s">
        <v>172</v>
      </c>
      <c r="Q837" s="120" t="s">
        <v>173</v>
      </c>
      <c r="R837" t="str">
        <f>IFERROR(VLOOKUP(S837,'[1]Effects Code'!$C:$D,2,FALSE), S837)</f>
        <v>Lactase</v>
      </c>
      <c r="S837" s="120" t="s">
        <v>1893</v>
      </c>
      <c r="T837" s="120">
        <v>4</v>
      </c>
      <c r="U837" s="120" t="s">
        <v>122</v>
      </c>
      <c r="V837" s="120" t="str">
        <f t="shared" si="13"/>
        <v>Heteropneustidae, 4</v>
      </c>
      <c r="W837" s="120" t="s">
        <v>526</v>
      </c>
      <c r="X837" s="120">
        <v>15520</v>
      </c>
      <c r="Y837" s="123">
        <v>1178446</v>
      </c>
      <c r="Z837" s="120">
        <v>1982</v>
      </c>
      <c r="AA837" s="120" t="s">
        <v>1881</v>
      </c>
      <c r="AB837" s="120" t="s">
        <v>2406</v>
      </c>
      <c r="AC837" s="120" t="s">
        <v>2407</v>
      </c>
      <c r="AD837" s="121">
        <v>12</v>
      </c>
      <c r="AE837" s="121"/>
      <c r="AF837" s="120" t="s">
        <v>528</v>
      </c>
      <c r="AI837" s="120">
        <v>352</v>
      </c>
      <c r="AM837" s="120" t="s">
        <v>110</v>
      </c>
      <c r="AN837" s="120" t="s">
        <v>2070</v>
      </c>
      <c r="AO837" s="120" t="s">
        <v>525</v>
      </c>
      <c r="AP837" s="120" t="s">
        <v>119</v>
      </c>
      <c r="AQ837" s="120" t="s">
        <v>526</v>
      </c>
      <c r="AR837" s="120">
        <v>333415</v>
      </c>
      <c r="AT837" s="120">
        <v>96</v>
      </c>
      <c r="AY837" s="120" t="s">
        <v>276</v>
      </c>
      <c r="BE837" s="120" t="s">
        <v>158</v>
      </c>
      <c r="BG837" s="120">
        <v>12</v>
      </c>
      <c r="BL837" s="120" t="s">
        <v>528</v>
      </c>
      <c r="BN837" s="120">
        <v>12</v>
      </c>
      <c r="BT837" s="121"/>
      <c r="BV837" s="121"/>
      <c r="CD837" s="121"/>
      <c r="CN837" s="120" t="s">
        <v>176</v>
      </c>
      <c r="CU837" s="120" t="s">
        <v>126</v>
      </c>
      <c r="CV837" s="120" t="s">
        <v>187</v>
      </c>
      <c r="CW837" s="120" t="s">
        <v>2654</v>
      </c>
    </row>
    <row r="838" spans="1:101" x14ac:dyDescent="0.3">
      <c r="A838" s="120" t="s">
        <v>1332</v>
      </c>
      <c r="B838" s="120" t="s">
        <v>2300</v>
      </c>
      <c r="C838" s="120" t="s">
        <v>2301</v>
      </c>
      <c r="D838" s="120" t="s">
        <v>2302</v>
      </c>
      <c r="E838" s="120" t="s">
        <v>2303</v>
      </c>
      <c r="F838" s="120" t="s">
        <v>2304</v>
      </c>
      <c r="G838" s="120" t="s">
        <v>143</v>
      </c>
      <c r="I838" s="121">
        <v>12</v>
      </c>
      <c r="M838" s="120" t="s">
        <v>528</v>
      </c>
      <c r="N838" s="120" t="s">
        <v>109</v>
      </c>
      <c r="O838" s="120">
        <v>100</v>
      </c>
      <c r="P838" s="120" t="s">
        <v>172</v>
      </c>
      <c r="Q838" s="120" t="s">
        <v>173</v>
      </c>
      <c r="R838" t="str">
        <f>IFERROR(VLOOKUP(S838,'[1]Effects Code'!$C:$D,2,FALSE), S838)</f>
        <v>Glucose-6-phosphatase</v>
      </c>
      <c r="S838" s="120" t="s">
        <v>1908</v>
      </c>
      <c r="T838" s="120">
        <v>4</v>
      </c>
      <c r="U838" s="120" t="s">
        <v>122</v>
      </c>
      <c r="V838" s="120" t="str">
        <f t="shared" si="13"/>
        <v>Heteropneustidae, 4</v>
      </c>
      <c r="W838" s="120" t="s">
        <v>526</v>
      </c>
      <c r="X838" s="120">
        <v>15520</v>
      </c>
      <c r="Y838" s="123">
        <v>1178443</v>
      </c>
      <c r="Z838" s="120">
        <v>1982</v>
      </c>
      <c r="AA838" s="120" t="s">
        <v>1881</v>
      </c>
      <c r="AB838" s="120" t="s">
        <v>2406</v>
      </c>
      <c r="AC838" s="120" t="s">
        <v>2407</v>
      </c>
      <c r="AD838" s="121">
        <v>12</v>
      </c>
      <c r="AE838" s="121"/>
      <c r="AF838" s="120" t="s">
        <v>528</v>
      </c>
      <c r="AI838" s="120">
        <v>352</v>
      </c>
      <c r="AM838" s="120" t="s">
        <v>110</v>
      </c>
      <c r="AN838" s="120" t="s">
        <v>2070</v>
      </c>
      <c r="AO838" s="120" t="s">
        <v>525</v>
      </c>
      <c r="AP838" s="120" t="s">
        <v>119</v>
      </c>
      <c r="AQ838" s="120" t="s">
        <v>526</v>
      </c>
      <c r="AR838" s="120">
        <v>333415</v>
      </c>
      <c r="AT838" s="120">
        <v>96</v>
      </c>
      <c r="AY838" s="120" t="s">
        <v>276</v>
      </c>
      <c r="BE838" s="120" t="s">
        <v>158</v>
      </c>
      <c r="BG838" s="120">
        <v>12</v>
      </c>
      <c r="BL838" s="120" t="s">
        <v>528</v>
      </c>
      <c r="BN838" s="120">
        <v>12</v>
      </c>
      <c r="BT838" s="121"/>
      <c r="BV838" s="121"/>
      <c r="CD838" s="121"/>
      <c r="CN838" s="120" t="s">
        <v>176</v>
      </c>
      <c r="CU838" s="120" t="s">
        <v>126</v>
      </c>
      <c r="CV838" s="120" t="s">
        <v>187</v>
      </c>
      <c r="CW838" s="120" t="s">
        <v>2655</v>
      </c>
    </row>
    <row r="839" spans="1:101" x14ac:dyDescent="0.3">
      <c r="A839" s="120" t="s">
        <v>1332</v>
      </c>
      <c r="B839" s="120" t="s">
        <v>2300</v>
      </c>
      <c r="C839" s="120" t="s">
        <v>2301</v>
      </c>
      <c r="D839" s="120" t="s">
        <v>2302</v>
      </c>
      <c r="E839" s="120" t="s">
        <v>2303</v>
      </c>
      <c r="F839" s="120" t="s">
        <v>2304</v>
      </c>
      <c r="G839" s="120" t="s">
        <v>143</v>
      </c>
      <c r="I839" s="121">
        <v>12</v>
      </c>
      <c r="M839" s="120" t="s">
        <v>528</v>
      </c>
      <c r="N839" s="120" t="s">
        <v>109</v>
      </c>
      <c r="O839" s="120">
        <v>100</v>
      </c>
      <c r="P839" s="120" t="s">
        <v>172</v>
      </c>
      <c r="Q839" s="120" t="s">
        <v>173</v>
      </c>
      <c r="R839" t="str">
        <f>IFERROR(VLOOKUP(S839,'[1]Effects Code'!$C:$D,2,FALSE), S839)</f>
        <v>Acid phosphatase</v>
      </c>
      <c r="S839" s="120" t="s">
        <v>1913</v>
      </c>
      <c r="T839" s="120">
        <v>4</v>
      </c>
      <c r="U839" s="120" t="s">
        <v>122</v>
      </c>
      <c r="V839" s="120" t="str">
        <f t="shared" si="13"/>
        <v>Heteropneustidae, 4</v>
      </c>
      <c r="W839" s="120" t="s">
        <v>526</v>
      </c>
      <c r="X839" s="120">
        <v>15520</v>
      </c>
      <c r="Y839" s="123">
        <v>1178450</v>
      </c>
      <c r="Z839" s="120">
        <v>1982</v>
      </c>
      <c r="AA839" s="120" t="s">
        <v>1881</v>
      </c>
      <c r="AB839" s="120" t="s">
        <v>2406</v>
      </c>
      <c r="AC839" s="120" t="s">
        <v>2407</v>
      </c>
      <c r="AD839" s="121">
        <v>12</v>
      </c>
      <c r="AE839" s="121"/>
      <c r="AF839" s="120" t="s">
        <v>528</v>
      </c>
      <c r="AI839" s="120">
        <v>352</v>
      </c>
      <c r="AM839" s="120" t="s">
        <v>110</v>
      </c>
      <c r="AN839" s="120" t="s">
        <v>2070</v>
      </c>
      <c r="AO839" s="120" t="s">
        <v>525</v>
      </c>
      <c r="AP839" s="120" t="s">
        <v>119</v>
      </c>
      <c r="AQ839" s="120" t="s">
        <v>526</v>
      </c>
      <c r="AR839" s="120">
        <v>333415</v>
      </c>
      <c r="AT839" s="120">
        <v>96</v>
      </c>
      <c r="AY839" s="120" t="s">
        <v>276</v>
      </c>
      <c r="BE839" s="120" t="s">
        <v>158</v>
      </c>
      <c r="BG839" s="120">
        <v>12</v>
      </c>
      <c r="BL839" s="120" t="s">
        <v>528</v>
      </c>
      <c r="BN839" s="120">
        <v>12</v>
      </c>
      <c r="BT839" s="121"/>
      <c r="BV839" s="121"/>
      <c r="CD839" s="121"/>
      <c r="CN839" s="120" t="s">
        <v>176</v>
      </c>
      <c r="CU839" s="120" t="s">
        <v>126</v>
      </c>
      <c r="CV839" s="120" t="s">
        <v>187</v>
      </c>
      <c r="CW839" s="120" t="s">
        <v>2656</v>
      </c>
    </row>
    <row r="840" spans="1:101" x14ac:dyDescent="0.3">
      <c r="A840" s="120" t="s">
        <v>1332</v>
      </c>
      <c r="B840" s="120" t="s">
        <v>2300</v>
      </c>
      <c r="C840" s="120" t="s">
        <v>2301</v>
      </c>
      <c r="D840" s="120" t="s">
        <v>2302</v>
      </c>
      <c r="E840" s="120" t="s">
        <v>2303</v>
      </c>
      <c r="F840" s="120" t="s">
        <v>2304</v>
      </c>
      <c r="G840" s="120" t="s">
        <v>157</v>
      </c>
      <c r="I840" s="121">
        <v>12</v>
      </c>
      <c r="M840" s="120" t="s">
        <v>528</v>
      </c>
      <c r="N840" s="120" t="s">
        <v>109</v>
      </c>
      <c r="O840" s="120">
        <v>100</v>
      </c>
      <c r="P840" s="120" t="s">
        <v>172</v>
      </c>
      <c r="Q840" s="120" t="s">
        <v>173</v>
      </c>
      <c r="R840" t="str">
        <f>IFERROR(VLOOKUP(S840,'[1]Effects Code'!$C:$D,2,FALSE), S840)</f>
        <v>Alpha-amylase</v>
      </c>
      <c r="S840" s="120" t="s">
        <v>2417</v>
      </c>
      <c r="T840" s="120">
        <v>4</v>
      </c>
      <c r="U840" s="120" t="s">
        <v>122</v>
      </c>
      <c r="V840" s="120" t="str">
        <f t="shared" si="13"/>
        <v>Heteropneustidae, 4</v>
      </c>
      <c r="W840" s="120" t="s">
        <v>526</v>
      </c>
      <c r="X840" s="120">
        <v>15520</v>
      </c>
      <c r="Y840" s="123">
        <v>1178452</v>
      </c>
      <c r="Z840" s="120">
        <v>1982</v>
      </c>
      <c r="AA840" s="120" t="s">
        <v>1881</v>
      </c>
      <c r="AB840" s="120" t="s">
        <v>2406</v>
      </c>
      <c r="AC840" s="120" t="s">
        <v>2407</v>
      </c>
      <c r="AD840" s="121">
        <v>12</v>
      </c>
      <c r="AE840" s="121"/>
      <c r="AF840" s="120" t="s">
        <v>528</v>
      </c>
      <c r="AI840" s="120">
        <v>352</v>
      </c>
      <c r="AM840" s="120" t="s">
        <v>110</v>
      </c>
      <c r="AN840" s="120" t="s">
        <v>2070</v>
      </c>
      <c r="AO840" s="120" t="s">
        <v>525</v>
      </c>
      <c r="AP840" s="120" t="s">
        <v>119</v>
      </c>
      <c r="AQ840" s="120" t="s">
        <v>526</v>
      </c>
      <c r="AR840" s="120">
        <v>333415</v>
      </c>
      <c r="AT840" s="120">
        <v>96</v>
      </c>
      <c r="AY840" s="120" t="s">
        <v>276</v>
      </c>
      <c r="BE840" s="120" t="s">
        <v>158</v>
      </c>
      <c r="BG840" s="120">
        <v>12</v>
      </c>
      <c r="BL840" s="120" t="s">
        <v>528</v>
      </c>
      <c r="BN840" s="120">
        <v>12</v>
      </c>
      <c r="BT840" s="121"/>
      <c r="BV840" s="121"/>
      <c r="CD840" s="121"/>
      <c r="CN840" s="120" t="s">
        <v>176</v>
      </c>
      <c r="CU840" s="120" t="s">
        <v>126</v>
      </c>
      <c r="CV840" s="120" t="s">
        <v>187</v>
      </c>
      <c r="CW840" s="120" t="s">
        <v>2657</v>
      </c>
    </row>
    <row r="841" spans="1:101" x14ac:dyDescent="0.3">
      <c r="A841" s="120" t="s">
        <v>1332</v>
      </c>
      <c r="B841" s="120" t="s">
        <v>2300</v>
      </c>
      <c r="C841" s="120" t="s">
        <v>2301</v>
      </c>
      <c r="D841" s="120" t="s">
        <v>2302</v>
      </c>
      <c r="E841" s="120" t="s">
        <v>2303</v>
      </c>
      <c r="F841" s="120" t="s">
        <v>2304</v>
      </c>
      <c r="G841" s="120" t="s">
        <v>157</v>
      </c>
      <c r="I841" s="121">
        <v>12</v>
      </c>
      <c r="M841" s="120" t="s">
        <v>528</v>
      </c>
      <c r="N841" s="120" t="s">
        <v>109</v>
      </c>
      <c r="O841" s="120">
        <v>100</v>
      </c>
      <c r="P841" s="120" t="s">
        <v>172</v>
      </c>
      <c r="Q841" s="120" t="s">
        <v>173</v>
      </c>
      <c r="R841" t="str">
        <f>IFERROR(VLOOKUP(S841,'[1]Effects Code'!$C:$D,2,FALSE), S841)</f>
        <v>Lactase</v>
      </c>
      <c r="S841" s="120" t="s">
        <v>1893</v>
      </c>
      <c r="T841" s="120">
        <v>4</v>
      </c>
      <c r="U841" s="120" t="s">
        <v>122</v>
      </c>
      <c r="V841" s="120" t="str">
        <f t="shared" si="13"/>
        <v>Heteropneustidae, 4</v>
      </c>
      <c r="W841" s="120" t="s">
        <v>526</v>
      </c>
      <c r="X841" s="120">
        <v>15520</v>
      </c>
      <c r="Y841" s="123">
        <v>1178454</v>
      </c>
      <c r="Z841" s="120">
        <v>1982</v>
      </c>
      <c r="AA841" s="120" t="s">
        <v>1881</v>
      </c>
      <c r="AB841" s="120" t="s">
        <v>2406</v>
      </c>
      <c r="AC841" s="120" t="s">
        <v>2407</v>
      </c>
      <c r="AD841" s="121">
        <v>12</v>
      </c>
      <c r="AE841" s="121"/>
      <c r="AF841" s="120" t="s">
        <v>528</v>
      </c>
      <c r="AI841" s="120">
        <v>352</v>
      </c>
      <c r="AM841" s="120" t="s">
        <v>110</v>
      </c>
      <c r="AN841" s="120" t="s">
        <v>2070</v>
      </c>
      <c r="AO841" s="120" t="s">
        <v>525</v>
      </c>
      <c r="AP841" s="120" t="s">
        <v>119</v>
      </c>
      <c r="AQ841" s="120" t="s">
        <v>526</v>
      </c>
      <c r="AR841" s="120">
        <v>333415</v>
      </c>
      <c r="AT841" s="120">
        <v>96</v>
      </c>
      <c r="AY841" s="120" t="s">
        <v>276</v>
      </c>
      <c r="BE841" s="120" t="s">
        <v>158</v>
      </c>
      <c r="BG841" s="120">
        <v>12</v>
      </c>
      <c r="BL841" s="120" t="s">
        <v>528</v>
      </c>
      <c r="BN841" s="120">
        <v>12</v>
      </c>
      <c r="BT841" s="121"/>
      <c r="BV841" s="121"/>
      <c r="CD841" s="121"/>
      <c r="CN841" s="120" t="s">
        <v>176</v>
      </c>
      <c r="CU841" s="120" t="s">
        <v>126</v>
      </c>
      <c r="CV841" s="120" t="s">
        <v>187</v>
      </c>
      <c r="CW841" s="120" t="s">
        <v>2434</v>
      </c>
    </row>
    <row r="842" spans="1:101" x14ac:dyDescent="0.3">
      <c r="A842" s="120" t="s">
        <v>1332</v>
      </c>
      <c r="B842" s="120" t="s">
        <v>2300</v>
      </c>
      <c r="C842" s="120" t="s">
        <v>2301</v>
      </c>
      <c r="D842" s="120" t="s">
        <v>2302</v>
      </c>
      <c r="E842" s="120" t="s">
        <v>2303</v>
      </c>
      <c r="F842" s="120" t="s">
        <v>2304</v>
      </c>
      <c r="G842" s="120" t="s">
        <v>157</v>
      </c>
      <c r="I842" s="121">
        <v>12</v>
      </c>
      <c r="M842" s="120" t="s">
        <v>528</v>
      </c>
      <c r="N842" s="120" t="s">
        <v>109</v>
      </c>
      <c r="O842" s="120">
        <v>100</v>
      </c>
      <c r="P842" s="120" t="s">
        <v>172</v>
      </c>
      <c r="Q842" s="120" t="s">
        <v>173</v>
      </c>
      <c r="R842" t="str">
        <f>IFERROR(VLOOKUP(S842,'[1]Effects Code'!$C:$D,2,FALSE), S842)</f>
        <v>Lactase</v>
      </c>
      <c r="S842" s="120" t="s">
        <v>1893</v>
      </c>
      <c r="T842" s="120">
        <v>4</v>
      </c>
      <c r="U842" s="120" t="s">
        <v>122</v>
      </c>
      <c r="V842" s="120" t="str">
        <f t="shared" si="13"/>
        <v>Heteropneustidae, 4</v>
      </c>
      <c r="W842" s="120" t="s">
        <v>526</v>
      </c>
      <c r="X842" s="120">
        <v>15520</v>
      </c>
      <c r="Y842" s="123">
        <v>1178439</v>
      </c>
      <c r="Z842" s="120">
        <v>1982</v>
      </c>
      <c r="AA842" s="120" t="s">
        <v>1881</v>
      </c>
      <c r="AB842" s="120" t="s">
        <v>2406</v>
      </c>
      <c r="AC842" s="120" t="s">
        <v>2407</v>
      </c>
      <c r="AD842" s="121">
        <v>12</v>
      </c>
      <c r="AE842" s="121"/>
      <c r="AF842" s="120" t="s">
        <v>528</v>
      </c>
      <c r="AI842" s="120">
        <v>352</v>
      </c>
      <c r="AM842" s="120" t="s">
        <v>110</v>
      </c>
      <c r="AN842" s="120" t="s">
        <v>2070</v>
      </c>
      <c r="AO842" s="120" t="s">
        <v>525</v>
      </c>
      <c r="AP842" s="120" t="s">
        <v>119</v>
      </c>
      <c r="AQ842" s="120" t="s">
        <v>526</v>
      </c>
      <c r="AR842" s="120">
        <v>333415</v>
      </c>
      <c r="AT842" s="120">
        <v>96</v>
      </c>
      <c r="AY842" s="120" t="s">
        <v>276</v>
      </c>
      <c r="BE842" s="120" t="s">
        <v>158</v>
      </c>
      <c r="BG842" s="120">
        <v>12</v>
      </c>
      <c r="BL842" s="120" t="s">
        <v>528</v>
      </c>
      <c r="BN842" s="120">
        <v>12</v>
      </c>
      <c r="BT842" s="121"/>
      <c r="BV842" s="121"/>
      <c r="CD842" s="121"/>
      <c r="CN842" s="120" t="s">
        <v>176</v>
      </c>
      <c r="CU842" s="120" t="s">
        <v>126</v>
      </c>
      <c r="CV842" s="120" t="s">
        <v>187</v>
      </c>
      <c r="CW842" s="120" t="s">
        <v>2658</v>
      </c>
    </row>
    <row r="843" spans="1:101" x14ac:dyDescent="0.3">
      <c r="A843" s="120" t="s">
        <v>1332</v>
      </c>
      <c r="B843" s="120" t="s">
        <v>2300</v>
      </c>
      <c r="C843" s="120" t="s">
        <v>2301</v>
      </c>
      <c r="D843" s="120" t="s">
        <v>2302</v>
      </c>
      <c r="E843" s="120" t="s">
        <v>2303</v>
      </c>
      <c r="F843" s="120" t="s">
        <v>2304</v>
      </c>
      <c r="G843" s="120" t="s">
        <v>157</v>
      </c>
      <c r="I843" s="121">
        <v>12</v>
      </c>
      <c r="M843" s="120" t="s">
        <v>528</v>
      </c>
      <c r="N843" s="120" t="s">
        <v>109</v>
      </c>
      <c r="O843" s="120">
        <v>100</v>
      </c>
      <c r="P843" s="120" t="s">
        <v>172</v>
      </c>
      <c r="Q843" s="120" t="s">
        <v>173</v>
      </c>
      <c r="R843" t="str">
        <f>IFERROR(VLOOKUP(S843,'[1]Effects Code'!$C:$D,2,FALSE), S843)</f>
        <v>Alpha-amylase</v>
      </c>
      <c r="S843" s="120" t="s">
        <v>2417</v>
      </c>
      <c r="T843" s="120">
        <v>4</v>
      </c>
      <c r="U843" s="120" t="s">
        <v>122</v>
      </c>
      <c r="V843" s="120" t="str">
        <f t="shared" si="13"/>
        <v>Heteropneustidae, 4</v>
      </c>
      <c r="W843" s="120" t="s">
        <v>526</v>
      </c>
      <c r="X843" s="120">
        <v>15520</v>
      </c>
      <c r="Y843" s="123">
        <v>1178437</v>
      </c>
      <c r="Z843" s="120">
        <v>1982</v>
      </c>
      <c r="AA843" s="120" t="s">
        <v>1881</v>
      </c>
      <c r="AB843" s="120" t="s">
        <v>2406</v>
      </c>
      <c r="AC843" s="120" t="s">
        <v>2407</v>
      </c>
      <c r="AD843" s="121">
        <v>12</v>
      </c>
      <c r="AE843" s="121"/>
      <c r="AF843" s="120" t="s">
        <v>528</v>
      </c>
      <c r="AI843" s="120">
        <v>352</v>
      </c>
      <c r="AM843" s="120" t="s">
        <v>110</v>
      </c>
      <c r="AN843" s="120" t="s">
        <v>2070</v>
      </c>
      <c r="AO843" s="120" t="s">
        <v>525</v>
      </c>
      <c r="AP843" s="120" t="s">
        <v>119</v>
      </c>
      <c r="AQ843" s="120" t="s">
        <v>526</v>
      </c>
      <c r="AR843" s="120">
        <v>333415</v>
      </c>
      <c r="AT843" s="120">
        <v>96</v>
      </c>
      <c r="AY843" s="120" t="s">
        <v>276</v>
      </c>
      <c r="BE843" s="120" t="s">
        <v>158</v>
      </c>
      <c r="BG843" s="120">
        <v>12</v>
      </c>
      <c r="BL843" s="120" t="s">
        <v>528</v>
      </c>
      <c r="BN843" s="120">
        <v>12</v>
      </c>
      <c r="BT843" s="121"/>
      <c r="BV843" s="121"/>
      <c r="CD843" s="121"/>
      <c r="CN843" s="120" t="s">
        <v>176</v>
      </c>
      <c r="CU843" s="120" t="s">
        <v>126</v>
      </c>
      <c r="CV843" s="120" t="s">
        <v>187</v>
      </c>
      <c r="CW843" s="120" t="s">
        <v>2659</v>
      </c>
    </row>
    <row r="844" spans="1:101" x14ac:dyDescent="0.3">
      <c r="A844" s="120" t="s">
        <v>1332</v>
      </c>
      <c r="B844" s="120" t="s">
        <v>2300</v>
      </c>
      <c r="C844" s="120" t="s">
        <v>2301</v>
      </c>
      <c r="D844" s="120" t="s">
        <v>2302</v>
      </c>
      <c r="E844" s="120" t="s">
        <v>2303</v>
      </c>
      <c r="F844" s="120" t="s">
        <v>2304</v>
      </c>
      <c r="G844" s="120" t="s">
        <v>143</v>
      </c>
      <c r="I844" s="121">
        <v>12</v>
      </c>
      <c r="M844" s="120" t="s">
        <v>528</v>
      </c>
      <c r="N844" s="120" t="s">
        <v>109</v>
      </c>
      <c r="O844" s="120">
        <v>100</v>
      </c>
      <c r="P844" s="120" t="s">
        <v>172</v>
      </c>
      <c r="Q844" s="120" t="s">
        <v>173</v>
      </c>
      <c r="R844" t="str">
        <f>IFERROR(VLOOKUP(S844,'[1]Effects Code'!$C:$D,2,FALSE), S844)</f>
        <v>Glucose-6-phosphatase</v>
      </c>
      <c r="S844" s="120" t="s">
        <v>1908</v>
      </c>
      <c r="T844" s="120">
        <v>4</v>
      </c>
      <c r="U844" s="120" t="s">
        <v>122</v>
      </c>
      <c r="V844" s="120" t="str">
        <f t="shared" si="13"/>
        <v>Heteropneustidae, 4</v>
      </c>
      <c r="W844" s="120" t="s">
        <v>526</v>
      </c>
      <c r="X844" s="120">
        <v>15520</v>
      </c>
      <c r="Y844" s="123">
        <v>1178436</v>
      </c>
      <c r="Z844" s="120">
        <v>1982</v>
      </c>
      <c r="AA844" s="120" t="s">
        <v>1881</v>
      </c>
      <c r="AB844" s="120" t="s">
        <v>2406</v>
      </c>
      <c r="AC844" s="120" t="s">
        <v>2407</v>
      </c>
      <c r="AD844" s="121">
        <v>12</v>
      </c>
      <c r="AE844" s="121"/>
      <c r="AF844" s="120" t="s">
        <v>528</v>
      </c>
      <c r="AI844" s="120">
        <v>352</v>
      </c>
      <c r="AM844" s="120" t="s">
        <v>110</v>
      </c>
      <c r="AN844" s="120" t="s">
        <v>2070</v>
      </c>
      <c r="AO844" s="120" t="s">
        <v>525</v>
      </c>
      <c r="AP844" s="120" t="s">
        <v>119</v>
      </c>
      <c r="AQ844" s="120" t="s">
        <v>526</v>
      </c>
      <c r="AR844" s="120">
        <v>333415</v>
      </c>
      <c r="AT844" s="120">
        <v>96</v>
      </c>
      <c r="AY844" s="120" t="s">
        <v>276</v>
      </c>
      <c r="BE844" s="120" t="s">
        <v>158</v>
      </c>
      <c r="BG844" s="120">
        <v>12</v>
      </c>
      <c r="BL844" s="120" t="s">
        <v>528</v>
      </c>
      <c r="BN844" s="120">
        <v>12</v>
      </c>
      <c r="BT844" s="121"/>
      <c r="BV844" s="121"/>
      <c r="CD844" s="121"/>
      <c r="CN844" s="120" t="s">
        <v>176</v>
      </c>
      <c r="CU844" s="120" t="s">
        <v>126</v>
      </c>
      <c r="CV844" s="120" t="s">
        <v>187</v>
      </c>
      <c r="CW844" s="120" t="s">
        <v>2660</v>
      </c>
    </row>
    <row r="845" spans="1:101" x14ac:dyDescent="0.3">
      <c r="A845" s="120" t="s">
        <v>1332</v>
      </c>
      <c r="B845" s="120" t="s">
        <v>2300</v>
      </c>
      <c r="C845" s="120" t="s">
        <v>2301</v>
      </c>
      <c r="D845" s="120" t="s">
        <v>2302</v>
      </c>
      <c r="E845" s="120" t="s">
        <v>2303</v>
      </c>
      <c r="F845" s="120" t="s">
        <v>2304</v>
      </c>
      <c r="G845" s="120" t="s">
        <v>157</v>
      </c>
      <c r="I845" s="121">
        <v>12</v>
      </c>
      <c r="M845" s="120" t="s">
        <v>528</v>
      </c>
      <c r="N845" s="120" t="s">
        <v>109</v>
      </c>
      <c r="O845" s="120">
        <v>100</v>
      </c>
      <c r="P845" s="120" t="s">
        <v>172</v>
      </c>
      <c r="Q845" s="120" t="s">
        <v>173</v>
      </c>
      <c r="R845" t="str">
        <f>IFERROR(VLOOKUP(S845,'[1]Effects Code'!$C:$D,2,FALSE), S845)</f>
        <v>Acid phosphatase</v>
      </c>
      <c r="S845" s="120" t="s">
        <v>1913</v>
      </c>
      <c r="T845" s="120">
        <v>4</v>
      </c>
      <c r="U845" s="120" t="s">
        <v>122</v>
      </c>
      <c r="V845" s="120" t="str">
        <f t="shared" si="13"/>
        <v>Heteropneustidae, 4</v>
      </c>
      <c r="W845" s="120" t="s">
        <v>526</v>
      </c>
      <c r="X845" s="120">
        <v>15520</v>
      </c>
      <c r="Y845" s="123">
        <v>1178435</v>
      </c>
      <c r="Z845" s="120">
        <v>1982</v>
      </c>
      <c r="AA845" s="120" t="s">
        <v>1881</v>
      </c>
      <c r="AB845" s="120" t="s">
        <v>2406</v>
      </c>
      <c r="AC845" s="120" t="s">
        <v>2407</v>
      </c>
      <c r="AD845" s="121">
        <v>12</v>
      </c>
      <c r="AE845" s="121"/>
      <c r="AF845" s="120" t="s">
        <v>528</v>
      </c>
      <c r="AI845" s="120">
        <v>352</v>
      </c>
      <c r="AM845" s="120" t="s">
        <v>110</v>
      </c>
      <c r="AN845" s="120" t="s">
        <v>2070</v>
      </c>
      <c r="AO845" s="120" t="s">
        <v>525</v>
      </c>
      <c r="AP845" s="120" t="s">
        <v>119</v>
      </c>
      <c r="AQ845" s="120" t="s">
        <v>526</v>
      </c>
      <c r="AR845" s="120">
        <v>333415</v>
      </c>
      <c r="AT845" s="120">
        <v>96</v>
      </c>
      <c r="AY845" s="120" t="s">
        <v>276</v>
      </c>
      <c r="BE845" s="120" t="s">
        <v>158</v>
      </c>
      <c r="BG845" s="120">
        <v>12</v>
      </c>
      <c r="BL845" s="120" t="s">
        <v>528</v>
      </c>
      <c r="BN845" s="120">
        <v>12</v>
      </c>
      <c r="BT845" s="121"/>
      <c r="BV845" s="121"/>
      <c r="CD845" s="121"/>
      <c r="CN845" s="120" t="s">
        <v>176</v>
      </c>
      <c r="CU845" s="120" t="s">
        <v>126</v>
      </c>
      <c r="CV845" s="120" t="s">
        <v>187</v>
      </c>
      <c r="CW845" s="120" t="s">
        <v>2661</v>
      </c>
    </row>
    <row r="846" spans="1:101" x14ac:dyDescent="0.3">
      <c r="A846" s="120" t="s">
        <v>1332</v>
      </c>
      <c r="B846" s="120" t="s">
        <v>2300</v>
      </c>
      <c r="C846" s="120" t="s">
        <v>2301</v>
      </c>
      <c r="D846" s="120" t="s">
        <v>2302</v>
      </c>
      <c r="E846" s="120" t="s">
        <v>2303</v>
      </c>
      <c r="F846" s="120" t="s">
        <v>2304</v>
      </c>
      <c r="G846" s="120" t="s">
        <v>143</v>
      </c>
      <c r="I846" s="121">
        <v>12</v>
      </c>
      <c r="M846" s="120" t="s">
        <v>528</v>
      </c>
      <c r="N846" s="120" t="s">
        <v>109</v>
      </c>
      <c r="O846" s="120">
        <v>100</v>
      </c>
      <c r="P846" s="120" t="s">
        <v>172</v>
      </c>
      <c r="Q846" s="120" t="s">
        <v>173</v>
      </c>
      <c r="R846" t="str">
        <f>IFERROR(VLOOKUP(S846,'[1]Effects Code'!$C:$D,2,FALSE), S846)</f>
        <v>Lipase</v>
      </c>
      <c r="S846" s="120" t="s">
        <v>1888</v>
      </c>
      <c r="T846" s="120">
        <v>4</v>
      </c>
      <c r="U846" s="120" t="s">
        <v>122</v>
      </c>
      <c r="V846" s="120" t="str">
        <f t="shared" si="13"/>
        <v>Heteropneustidae, 4</v>
      </c>
      <c r="W846" s="120" t="s">
        <v>526</v>
      </c>
      <c r="X846" s="120">
        <v>15520</v>
      </c>
      <c r="Y846" s="123">
        <v>1178440</v>
      </c>
      <c r="Z846" s="120">
        <v>1982</v>
      </c>
      <c r="AA846" s="120" t="s">
        <v>1881</v>
      </c>
      <c r="AB846" s="120" t="s">
        <v>2406</v>
      </c>
      <c r="AC846" s="120" t="s">
        <v>2407</v>
      </c>
      <c r="AD846" s="121">
        <v>12</v>
      </c>
      <c r="AE846" s="121"/>
      <c r="AF846" s="120" t="s">
        <v>528</v>
      </c>
      <c r="AI846" s="120">
        <v>352</v>
      </c>
      <c r="AM846" s="120" t="s">
        <v>110</v>
      </c>
      <c r="AN846" s="120" t="s">
        <v>2070</v>
      </c>
      <c r="AO846" s="120" t="s">
        <v>525</v>
      </c>
      <c r="AP846" s="120" t="s">
        <v>119</v>
      </c>
      <c r="AQ846" s="120" t="s">
        <v>526</v>
      </c>
      <c r="AR846" s="120">
        <v>333415</v>
      </c>
      <c r="AT846" s="120">
        <v>96</v>
      </c>
      <c r="AY846" s="120" t="s">
        <v>276</v>
      </c>
      <c r="BE846" s="120" t="s">
        <v>158</v>
      </c>
      <c r="BG846" s="120">
        <v>12</v>
      </c>
      <c r="BL846" s="120" t="s">
        <v>528</v>
      </c>
      <c r="BN846" s="120">
        <v>12</v>
      </c>
      <c r="BT846" s="121"/>
      <c r="BV846" s="121"/>
      <c r="CD846" s="121"/>
      <c r="CN846" s="120" t="s">
        <v>176</v>
      </c>
      <c r="CU846" s="120" t="s">
        <v>126</v>
      </c>
      <c r="CV846" s="120" t="s">
        <v>187</v>
      </c>
      <c r="CW846" s="120" t="s">
        <v>2662</v>
      </c>
    </row>
    <row r="847" spans="1:101" x14ac:dyDescent="0.3">
      <c r="A847" s="120" t="s">
        <v>1332</v>
      </c>
      <c r="B847" s="120" t="s">
        <v>2300</v>
      </c>
      <c r="C847" s="120" t="s">
        <v>2301</v>
      </c>
      <c r="D847" s="120" t="s">
        <v>2302</v>
      </c>
      <c r="E847" s="120" t="s">
        <v>2303</v>
      </c>
      <c r="F847" s="120" t="s">
        <v>2304</v>
      </c>
      <c r="G847" s="120" t="s">
        <v>143</v>
      </c>
      <c r="I847" s="121">
        <v>12</v>
      </c>
      <c r="M847" s="120" t="s">
        <v>528</v>
      </c>
      <c r="N847" s="120" t="s">
        <v>109</v>
      </c>
      <c r="O847" s="120">
        <v>100</v>
      </c>
      <c r="P847" s="120" t="s">
        <v>172</v>
      </c>
      <c r="Q847" s="120" t="s">
        <v>173</v>
      </c>
      <c r="R847" t="str">
        <f>IFERROR(VLOOKUP(S847,'[1]Effects Code'!$C:$D,2,FALSE), S847)</f>
        <v>Alkaline phosphatase</v>
      </c>
      <c r="S847" s="120" t="s">
        <v>1872</v>
      </c>
      <c r="T847" s="120">
        <v>4</v>
      </c>
      <c r="U847" s="120" t="s">
        <v>122</v>
      </c>
      <c r="V847" s="120" t="str">
        <f t="shared" si="13"/>
        <v>Heteropneustidae, 4</v>
      </c>
      <c r="W847" s="120" t="s">
        <v>526</v>
      </c>
      <c r="X847" s="120">
        <v>15520</v>
      </c>
      <c r="Y847" s="123">
        <v>1178434</v>
      </c>
      <c r="Z847" s="120">
        <v>1982</v>
      </c>
      <c r="AA847" s="120" t="s">
        <v>1881</v>
      </c>
      <c r="AB847" s="120" t="s">
        <v>2406</v>
      </c>
      <c r="AC847" s="120" t="s">
        <v>2407</v>
      </c>
      <c r="AD847" s="121">
        <v>12</v>
      </c>
      <c r="AE847" s="121"/>
      <c r="AF847" s="120" t="s">
        <v>528</v>
      </c>
      <c r="AI847" s="120">
        <v>352</v>
      </c>
      <c r="AM847" s="120" t="s">
        <v>110</v>
      </c>
      <c r="AN847" s="120" t="s">
        <v>2070</v>
      </c>
      <c r="AO847" s="120" t="s">
        <v>525</v>
      </c>
      <c r="AP847" s="120" t="s">
        <v>119</v>
      </c>
      <c r="AQ847" s="120" t="s">
        <v>526</v>
      </c>
      <c r="AR847" s="120">
        <v>333415</v>
      </c>
      <c r="AT847" s="120">
        <v>96</v>
      </c>
      <c r="AY847" s="120" t="s">
        <v>276</v>
      </c>
      <c r="BE847" s="120" t="s">
        <v>158</v>
      </c>
      <c r="BG847" s="120">
        <v>12</v>
      </c>
      <c r="BL847" s="120" t="s">
        <v>528</v>
      </c>
      <c r="BN847" s="120">
        <v>12</v>
      </c>
      <c r="BT847" s="121"/>
      <c r="BV847" s="121"/>
      <c r="CD847" s="121"/>
      <c r="CN847" s="120" t="s">
        <v>176</v>
      </c>
      <c r="CU847" s="120" t="s">
        <v>126</v>
      </c>
      <c r="CV847" s="120" t="s">
        <v>187</v>
      </c>
      <c r="CW847" s="120" t="s">
        <v>2663</v>
      </c>
    </row>
    <row r="848" spans="1:101" x14ac:dyDescent="0.3">
      <c r="A848" s="120" t="s">
        <v>1332</v>
      </c>
      <c r="B848" s="120" t="s">
        <v>2300</v>
      </c>
      <c r="C848" s="120" t="s">
        <v>2301</v>
      </c>
      <c r="D848" s="120" t="s">
        <v>2302</v>
      </c>
      <c r="E848" s="120" t="s">
        <v>2303</v>
      </c>
      <c r="F848" s="120" t="s">
        <v>2304</v>
      </c>
      <c r="G848" s="120" t="s">
        <v>157</v>
      </c>
      <c r="I848" s="121">
        <v>12</v>
      </c>
      <c r="M848" s="120" t="s">
        <v>528</v>
      </c>
      <c r="N848" s="120" t="s">
        <v>109</v>
      </c>
      <c r="O848" s="120">
        <v>100</v>
      </c>
      <c r="P848" s="120" t="s">
        <v>172</v>
      </c>
      <c r="Q848" s="120" t="s">
        <v>173</v>
      </c>
      <c r="R848" t="str">
        <f>IFERROR(VLOOKUP(S848,'[1]Effects Code'!$C:$D,2,FALSE), S848)</f>
        <v>Maltase</v>
      </c>
      <c r="S848" s="120" t="s">
        <v>1898</v>
      </c>
      <c r="T848" s="120">
        <v>4</v>
      </c>
      <c r="U848" s="120" t="s">
        <v>122</v>
      </c>
      <c r="V848" s="120" t="str">
        <f t="shared" si="13"/>
        <v>Heteropneustidae, 4</v>
      </c>
      <c r="W848" s="120" t="s">
        <v>526</v>
      </c>
      <c r="X848" s="120">
        <v>15520</v>
      </c>
      <c r="Y848" s="123">
        <v>1178438</v>
      </c>
      <c r="Z848" s="120">
        <v>1982</v>
      </c>
      <c r="AA848" s="120" t="s">
        <v>1881</v>
      </c>
      <c r="AB848" s="120" t="s">
        <v>2406</v>
      </c>
      <c r="AC848" s="120" t="s">
        <v>2407</v>
      </c>
      <c r="AD848" s="121">
        <v>12</v>
      </c>
      <c r="AE848" s="121"/>
      <c r="AF848" s="120" t="s">
        <v>528</v>
      </c>
      <c r="AI848" s="120">
        <v>352</v>
      </c>
      <c r="AM848" s="120" t="s">
        <v>110</v>
      </c>
      <c r="AN848" s="120" t="s">
        <v>2070</v>
      </c>
      <c r="AO848" s="120" t="s">
        <v>525</v>
      </c>
      <c r="AP848" s="120" t="s">
        <v>119</v>
      </c>
      <c r="AQ848" s="120" t="s">
        <v>526</v>
      </c>
      <c r="AR848" s="120">
        <v>333415</v>
      </c>
      <c r="AT848" s="120">
        <v>96</v>
      </c>
      <c r="AY848" s="120" t="s">
        <v>276</v>
      </c>
      <c r="BE848" s="120" t="s">
        <v>158</v>
      </c>
      <c r="BG848" s="120">
        <v>12</v>
      </c>
      <c r="BL848" s="120" t="s">
        <v>528</v>
      </c>
      <c r="BN848" s="120">
        <v>12</v>
      </c>
      <c r="BT848" s="121"/>
      <c r="BV848" s="121"/>
      <c r="CD848" s="121"/>
      <c r="CN848" s="120" t="s">
        <v>176</v>
      </c>
      <c r="CU848" s="120" t="s">
        <v>126</v>
      </c>
      <c r="CV848" s="120" t="s">
        <v>187</v>
      </c>
      <c r="CW848" s="120" t="s">
        <v>2664</v>
      </c>
    </row>
    <row r="849" spans="1:101" x14ac:dyDescent="0.3">
      <c r="A849" s="120" t="s">
        <v>1332</v>
      </c>
      <c r="B849" s="120" t="s">
        <v>2300</v>
      </c>
      <c r="C849" s="120" t="s">
        <v>2301</v>
      </c>
      <c r="D849" s="120" t="s">
        <v>2302</v>
      </c>
      <c r="E849" s="120" t="s">
        <v>2303</v>
      </c>
      <c r="F849" s="120" t="s">
        <v>2304</v>
      </c>
      <c r="G849" s="120" t="s">
        <v>157</v>
      </c>
      <c r="I849" s="121">
        <v>12</v>
      </c>
      <c r="M849" s="120" t="s">
        <v>528</v>
      </c>
      <c r="N849" s="120" t="s">
        <v>109</v>
      </c>
      <c r="O849" s="120">
        <v>100</v>
      </c>
      <c r="P849" s="120" t="s">
        <v>172</v>
      </c>
      <c r="Q849" s="120" t="s">
        <v>173</v>
      </c>
      <c r="R849" t="str">
        <f>IFERROR(VLOOKUP(S849,'[1]Effects Code'!$C:$D,2,FALSE), S849)</f>
        <v>Maltase</v>
      </c>
      <c r="S849" s="120" t="s">
        <v>1898</v>
      </c>
      <c r="T849" s="120">
        <v>4</v>
      </c>
      <c r="U849" s="120" t="s">
        <v>122</v>
      </c>
      <c r="V849" s="120" t="str">
        <f t="shared" si="13"/>
        <v>Heteropneustidae, 4</v>
      </c>
      <c r="W849" s="120" t="s">
        <v>526</v>
      </c>
      <c r="X849" s="120">
        <v>15520</v>
      </c>
      <c r="Y849" s="123">
        <v>1178453</v>
      </c>
      <c r="Z849" s="120">
        <v>1982</v>
      </c>
      <c r="AA849" s="120" t="s">
        <v>1881</v>
      </c>
      <c r="AB849" s="120" t="s">
        <v>2406</v>
      </c>
      <c r="AC849" s="120" t="s">
        <v>2407</v>
      </c>
      <c r="AD849" s="121">
        <v>12</v>
      </c>
      <c r="AE849" s="121"/>
      <c r="AF849" s="120" t="s">
        <v>528</v>
      </c>
      <c r="AI849" s="120">
        <v>352</v>
      </c>
      <c r="AM849" s="120" t="s">
        <v>110</v>
      </c>
      <c r="AN849" s="120" t="s">
        <v>2070</v>
      </c>
      <c r="AO849" s="120" t="s">
        <v>525</v>
      </c>
      <c r="AP849" s="120" t="s">
        <v>119</v>
      </c>
      <c r="AQ849" s="120" t="s">
        <v>526</v>
      </c>
      <c r="AR849" s="120">
        <v>333415</v>
      </c>
      <c r="AT849" s="120">
        <v>96</v>
      </c>
      <c r="AY849" s="120" t="s">
        <v>276</v>
      </c>
      <c r="BE849" s="120" t="s">
        <v>158</v>
      </c>
      <c r="BG849" s="120">
        <v>12</v>
      </c>
      <c r="BL849" s="120" t="s">
        <v>528</v>
      </c>
      <c r="BN849" s="120">
        <v>12</v>
      </c>
      <c r="BT849" s="121"/>
      <c r="BV849" s="121"/>
      <c r="CD849" s="121"/>
      <c r="CN849" s="120" t="s">
        <v>176</v>
      </c>
      <c r="CU849" s="120" t="s">
        <v>126</v>
      </c>
      <c r="CV849" s="120" t="s">
        <v>187</v>
      </c>
      <c r="CW849" s="120" t="s">
        <v>2665</v>
      </c>
    </row>
    <row r="850" spans="1:101" x14ac:dyDescent="0.3">
      <c r="A850" s="120" t="s">
        <v>1332</v>
      </c>
      <c r="B850" s="120" t="s">
        <v>1673</v>
      </c>
      <c r="C850" s="120" t="s">
        <v>2196</v>
      </c>
      <c r="D850" s="120" t="s">
        <v>2255</v>
      </c>
      <c r="E850" s="120" t="s">
        <v>2256</v>
      </c>
      <c r="F850" s="120" t="s">
        <v>2257</v>
      </c>
      <c r="G850" s="120" t="s">
        <v>108</v>
      </c>
      <c r="I850" s="121">
        <v>12.12</v>
      </c>
      <c r="L850" s="120"/>
      <c r="M850" s="120" t="s">
        <v>528</v>
      </c>
      <c r="N850" s="120" t="s">
        <v>109</v>
      </c>
      <c r="O850" s="120">
        <v>100</v>
      </c>
      <c r="P850" s="120" t="s">
        <v>102</v>
      </c>
      <c r="Q850" s="120" t="s">
        <v>102</v>
      </c>
      <c r="R850" t="str">
        <f>IFERROR(VLOOKUP(S850,'[1]Effects Code'!$C:$D,2,FALSE), S850)</f>
        <v>Mortality</v>
      </c>
      <c r="S850" s="120" t="s">
        <v>184</v>
      </c>
      <c r="T850" s="120">
        <v>2</v>
      </c>
      <c r="U850" s="120" t="s">
        <v>122</v>
      </c>
      <c r="V850" s="120" t="str">
        <f t="shared" si="13"/>
        <v>Poeciliidae, 2</v>
      </c>
      <c r="W850" s="120" t="s">
        <v>526</v>
      </c>
      <c r="X850" s="120">
        <v>160917</v>
      </c>
      <c r="Y850" s="123">
        <v>2076014</v>
      </c>
      <c r="Z850" s="120">
        <v>2012</v>
      </c>
      <c r="AA850" s="120" t="s">
        <v>2258</v>
      </c>
      <c r="AB850" s="120" t="s">
        <v>2259</v>
      </c>
      <c r="AC850" s="120" t="s">
        <v>2260</v>
      </c>
      <c r="AD850" s="121">
        <v>12.12</v>
      </c>
      <c r="AF850" s="120" t="s">
        <v>528</v>
      </c>
      <c r="AI850" s="120">
        <v>287</v>
      </c>
      <c r="AL850" s="120" t="s">
        <v>225</v>
      </c>
      <c r="AM850" s="120" t="s">
        <v>110</v>
      </c>
      <c r="AN850" s="120" t="s">
        <v>1682</v>
      </c>
      <c r="AO850" s="120" t="s">
        <v>525</v>
      </c>
      <c r="AP850" s="120" t="s">
        <v>119</v>
      </c>
      <c r="AQ850" s="120" t="s">
        <v>526</v>
      </c>
      <c r="AR850" s="120">
        <v>333415</v>
      </c>
      <c r="AT850" s="120">
        <v>48</v>
      </c>
      <c r="AY850" s="120" t="s">
        <v>276</v>
      </c>
      <c r="BE850" s="120" t="s">
        <v>158</v>
      </c>
      <c r="BG850" s="120">
        <v>12.12</v>
      </c>
      <c r="BL850" s="120" t="s">
        <v>175</v>
      </c>
      <c r="BN850" s="120">
        <v>12.12</v>
      </c>
      <c r="CM850" s="120">
        <v>1</v>
      </c>
      <c r="CN850" s="120" t="s">
        <v>125</v>
      </c>
      <c r="CO850" s="120">
        <v>7.1</v>
      </c>
      <c r="CP850" s="120">
        <v>125.1</v>
      </c>
      <c r="CQ850" s="120" t="s">
        <v>528</v>
      </c>
      <c r="CU850" s="120" t="s">
        <v>126</v>
      </c>
      <c r="CV850" s="120" t="s">
        <v>1344</v>
      </c>
      <c r="CW850" s="120" t="s">
        <v>2085</v>
      </c>
    </row>
    <row r="851" spans="1:101" x14ac:dyDescent="0.3">
      <c r="A851" s="120" t="s">
        <v>1332</v>
      </c>
      <c r="B851" s="120" t="s">
        <v>2076</v>
      </c>
      <c r="C851" s="120" t="s">
        <v>2077</v>
      </c>
      <c r="D851" s="120" t="s">
        <v>2078</v>
      </c>
      <c r="E851" s="120" t="s">
        <v>2079</v>
      </c>
      <c r="F851" s="120" t="s">
        <v>2080</v>
      </c>
      <c r="G851" s="120" t="s">
        <v>2341</v>
      </c>
      <c r="I851" s="121">
        <v>12.14</v>
      </c>
      <c r="L851" s="120"/>
      <c r="M851" s="120" t="s">
        <v>528</v>
      </c>
      <c r="N851" s="120" t="s">
        <v>109</v>
      </c>
      <c r="O851" s="120">
        <v>100</v>
      </c>
      <c r="P851" s="120" t="s">
        <v>102</v>
      </c>
      <c r="Q851" s="120" t="s">
        <v>102</v>
      </c>
      <c r="R851" t="str">
        <f>IFERROR(VLOOKUP(S851,'[1]Effects Code'!$C:$D,2,FALSE), S851)</f>
        <v>Mortality</v>
      </c>
      <c r="S851" s="120" t="s">
        <v>184</v>
      </c>
      <c r="T851" s="120">
        <v>1</v>
      </c>
      <c r="U851" s="120" t="s">
        <v>122</v>
      </c>
      <c r="V851" s="120" t="str">
        <f t="shared" si="13"/>
        <v>Pangasiidae, 1</v>
      </c>
      <c r="W851" s="120" t="s">
        <v>526</v>
      </c>
      <c r="X851" s="120">
        <v>160541</v>
      </c>
      <c r="Y851" s="123">
        <v>2076095</v>
      </c>
      <c r="Z851" s="120">
        <v>2012</v>
      </c>
      <c r="AA851" s="120" t="s">
        <v>2082</v>
      </c>
      <c r="AB851" s="120" t="s">
        <v>2083</v>
      </c>
      <c r="AC851" s="120" t="s">
        <v>2084</v>
      </c>
      <c r="AD851" s="121">
        <v>12.14</v>
      </c>
      <c r="AF851" s="120" t="s">
        <v>528</v>
      </c>
      <c r="AI851" s="120">
        <v>31626</v>
      </c>
      <c r="AL851" s="120" t="s">
        <v>225</v>
      </c>
      <c r="AM851" s="120" t="s">
        <v>110</v>
      </c>
      <c r="AN851" s="120" t="s">
        <v>2070</v>
      </c>
      <c r="AO851" s="120" t="s">
        <v>525</v>
      </c>
      <c r="AP851" s="120" t="s">
        <v>119</v>
      </c>
      <c r="AQ851" s="120" t="s">
        <v>526</v>
      </c>
      <c r="AR851" s="120">
        <v>333415</v>
      </c>
      <c r="AT851" s="120">
        <v>24</v>
      </c>
      <c r="AY851" s="120" t="s">
        <v>276</v>
      </c>
      <c r="BE851" s="120" t="s">
        <v>158</v>
      </c>
      <c r="BG851" s="120">
        <v>12.14</v>
      </c>
      <c r="BL851" s="120" t="s">
        <v>175</v>
      </c>
      <c r="BN851" s="120">
        <v>12.14</v>
      </c>
      <c r="CM851" s="120">
        <v>1</v>
      </c>
      <c r="CN851" s="120" t="s">
        <v>125</v>
      </c>
      <c r="CU851" s="120" t="s">
        <v>126</v>
      </c>
      <c r="CV851" s="120" t="s">
        <v>545</v>
      </c>
      <c r="CW851" s="120" t="s">
        <v>2085</v>
      </c>
    </row>
    <row r="852" spans="1:101" x14ac:dyDescent="0.3">
      <c r="A852" s="120" t="s">
        <v>1332</v>
      </c>
      <c r="B852" s="120" t="s">
        <v>1333</v>
      </c>
      <c r="C852" s="120" t="s">
        <v>1334</v>
      </c>
      <c r="D852" s="120" t="s">
        <v>1335</v>
      </c>
      <c r="E852" s="120" t="s">
        <v>1336</v>
      </c>
      <c r="F852" s="120" t="s">
        <v>1337</v>
      </c>
      <c r="G852" s="120" t="s">
        <v>185</v>
      </c>
      <c r="I852" s="121">
        <v>12.29</v>
      </c>
      <c r="L852" s="120"/>
      <c r="M852" s="120" t="s">
        <v>528</v>
      </c>
      <c r="N852" s="120" t="s">
        <v>109</v>
      </c>
      <c r="O852" s="120">
        <v>100</v>
      </c>
      <c r="P852" s="120" t="s">
        <v>102</v>
      </c>
      <c r="Q852" s="120" t="s">
        <v>102</v>
      </c>
      <c r="R852" t="str">
        <f>IFERROR(VLOOKUP(S852,'[1]Effects Code'!$C:$D,2,FALSE), S852)</f>
        <v>Mortality</v>
      </c>
      <c r="S852" s="120" t="s">
        <v>184</v>
      </c>
      <c r="T852" s="120">
        <v>3</v>
      </c>
      <c r="U852" s="120" t="s">
        <v>122</v>
      </c>
      <c r="V852" s="120" t="str">
        <f t="shared" si="13"/>
        <v>Cyprinidae, 3</v>
      </c>
      <c r="W852" s="120" t="s">
        <v>526</v>
      </c>
      <c r="X852" s="120">
        <v>156024</v>
      </c>
      <c r="Y852" s="123">
        <v>2076100</v>
      </c>
      <c r="Z852" s="120">
        <v>2011</v>
      </c>
      <c r="AA852" s="120" t="s">
        <v>2031</v>
      </c>
      <c r="AB852" s="120" t="s">
        <v>2032</v>
      </c>
      <c r="AC852" s="120" t="s">
        <v>2033</v>
      </c>
      <c r="AD852" s="121">
        <v>12.29</v>
      </c>
      <c r="AF852" s="120" t="s">
        <v>528</v>
      </c>
      <c r="AH852" s="120" t="s">
        <v>147</v>
      </c>
      <c r="AI852" s="120">
        <v>21</v>
      </c>
      <c r="AM852" s="120" t="s">
        <v>110</v>
      </c>
      <c r="AN852" s="120" t="s">
        <v>1342</v>
      </c>
      <c r="AO852" s="120" t="s">
        <v>525</v>
      </c>
      <c r="AP852" s="120" t="s">
        <v>119</v>
      </c>
      <c r="AQ852" s="120" t="s">
        <v>526</v>
      </c>
      <c r="AR852" s="120">
        <v>333415</v>
      </c>
      <c r="AT852" s="120">
        <v>72</v>
      </c>
      <c r="AY852" s="120" t="s">
        <v>276</v>
      </c>
      <c r="BE852" s="120" t="s">
        <v>123</v>
      </c>
      <c r="BG852" s="120">
        <v>12.29</v>
      </c>
      <c r="BL852" s="120" t="s">
        <v>528</v>
      </c>
      <c r="BN852" s="120">
        <v>12.29</v>
      </c>
      <c r="CM852" s="120">
        <v>1</v>
      </c>
      <c r="CN852" s="120" t="s">
        <v>125</v>
      </c>
      <c r="CO852" s="120" t="s">
        <v>2034</v>
      </c>
      <c r="CP852" s="120" t="s">
        <v>2035</v>
      </c>
      <c r="CQ852" s="120" t="s">
        <v>568</v>
      </c>
      <c r="CU852" s="120" t="s">
        <v>126</v>
      </c>
      <c r="CV852" s="120" t="s">
        <v>1344</v>
      </c>
      <c r="CW852" s="120" t="s">
        <v>2036</v>
      </c>
    </row>
    <row r="853" spans="1:101" x14ac:dyDescent="0.3">
      <c r="A853" s="120" t="s">
        <v>1332</v>
      </c>
      <c r="B853" s="120" t="s">
        <v>2290</v>
      </c>
      <c r="C853" s="120" t="s">
        <v>2291</v>
      </c>
      <c r="D853" s="120" t="s">
        <v>2292</v>
      </c>
      <c r="E853" s="120" t="s">
        <v>2293</v>
      </c>
      <c r="F853" s="120" t="s">
        <v>2294</v>
      </c>
      <c r="G853" s="120" t="s">
        <v>1420</v>
      </c>
      <c r="I853" s="121">
        <v>12.3</v>
      </c>
      <c r="L853" s="120"/>
      <c r="M853" s="120" t="s">
        <v>528</v>
      </c>
      <c r="N853" s="120" t="s">
        <v>109</v>
      </c>
      <c r="O853" s="120">
        <v>100</v>
      </c>
      <c r="P853" s="120" t="s">
        <v>102</v>
      </c>
      <c r="Q853" s="120" t="s">
        <v>102</v>
      </c>
      <c r="R853" t="str">
        <f>IFERROR(VLOOKUP(S853,'[1]Effects Code'!$C:$D,2,FALSE), S853)</f>
        <v>Mortality</v>
      </c>
      <c r="S853" s="120" t="s">
        <v>184</v>
      </c>
      <c r="T853" s="120">
        <v>3</v>
      </c>
      <c r="U853" s="120" t="s">
        <v>122</v>
      </c>
      <c r="V853" s="120" t="str">
        <f t="shared" si="13"/>
        <v>Osphronemidae, 3</v>
      </c>
      <c r="W853" s="120" t="s">
        <v>526</v>
      </c>
      <c r="X853" s="120">
        <v>159005</v>
      </c>
      <c r="Y853" s="123">
        <v>2076096</v>
      </c>
      <c r="Z853" s="120">
        <v>2012</v>
      </c>
      <c r="AA853" s="120" t="s">
        <v>2295</v>
      </c>
      <c r="AB853" s="120" t="s">
        <v>2296</v>
      </c>
      <c r="AC853" s="120" t="s">
        <v>2297</v>
      </c>
      <c r="AD853" s="121">
        <v>12.3</v>
      </c>
      <c r="AF853" s="120" t="s">
        <v>528</v>
      </c>
      <c r="AI853" s="120">
        <v>811</v>
      </c>
      <c r="AM853" s="120" t="s">
        <v>110</v>
      </c>
      <c r="AN853" s="120" t="s">
        <v>1491</v>
      </c>
      <c r="AO853" s="120" t="s">
        <v>525</v>
      </c>
      <c r="AP853" s="120" t="s">
        <v>119</v>
      </c>
      <c r="AQ853" s="120" t="s">
        <v>526</v>
      </c>
      <c r="AR853" s="120">
        <v>333415</v>
      </c>
      <c r="AT853" s="120">
        <v>72</v>
      </c>
      <c r="AY853" s="120" t="s">
        <v>276</v>
      </c>
      <c r="BE853" s="120" t="s">
        <v>158</v>
      </c>
      <c r="BG853" s="120">
        <v>12.3</v>
      </c>
      <c r="BL853" s="120" t="s">
        <v>175</v>
      </c>
      <c r="BN853" s="120">
        <v>12.3</v>
      </c>
      <c r="CM853" s="120">
        <v>1</v>
      </c>
      <c r="CN853" s="120" t="s">
        <v>125</v>
      </c>
      <c r="CU853" s="120" t="s">
        <v>126</v>
      </c>
      <c r="CV853" s="120" t="s">
        <v>545</v>
      </c>
      <c r="CW853" s="120" t="s">
        <v>2085</v>
      </c>
    </row>
    <row r="854" spans="1:101" x14ac:dyDescent="0.3">
      <c r="A854" s="120" t="s">
        <v>1332</v>
      </c>
      <c r="B854" s="120" t="s">
        <v>2290</v>
      </c>
      <c r="C854" s="120" t="s">
        <v>2291</v>
      </c>
      <c r="D854" s="120" t="s">
        <v>2292</v>
      </c>
      <c r="E854" s="120" t="s">
        <v>2293</v>
      </c>
      <c r="F854" s="120" t="s">
        <v>2294</v>
      </c>
      <c r="G854" s="120" t="s">
        <v>1420</v>
      </c>
      <c r="I854" s="121">
        <v>12.3</v>
      </c>
      <c r="L854" s="120"/>
      <c r="M854" s="120" t="s">
        <v>528</v>
      </c>
      <c r="N854" s="120" t="s">
        <v>109</v>
      </c>
      <c r="O854" s="120">
        <v>100</v>
      </c>
      <c r="P854" s="120" t="s">
        <v>102</v>
      </c>
      <c r="Q854" s="120" t="s">
        <v>102</v>
      </c>
      <c r="R854" t="str">
        <f>IFERROR(VLOOKUP(S854,'[1]Effects Code'!$C:$D,2,FALSE), S854)</f>
        <v>Mortality</v>
      </c>
      <c r="S854" s="120" t="s">
        <v>184</v>
      </c>
      <c r="T854" s="120">
        <v>4</v>
      </c>
      <c r="U854" s="120" t="s">
        <v>122</v>
      </c>
      <c r="V854" s="120" t="str">
        <f t="shared" si="13"/>
        <v>Osphronemidae, 4</v>
      </c>
      <c r="W854" s="120" t="s">
        <v>526</v>
      </c>
      <c r="X854" s="120">
        <v>159005</v>
      </c>
      <c r="Y854" s="123">
        <v>2076096</v>
      </c>
      <c r="Z854" s="120">
        <v>2012</v>
      </c>
      <c r="AA854" s="120" t="s">
        <v>2295</v>
      </c>
      <c r="AB854" s="120" t="s">
        <v>2296</v>
      </c>
      <c r="AC854" s="120" t="s">
        <v>2297</v>
      </c>
      <c r="AD854" s="121">
        <v>12.3</v>
      </c>
      <c r="AF854" s="120" t="s">
        <v>528</v>
      </c>
      <c r="AI854" s="120">
        <v>811</v>
      </c>
      <c r="AM854" s="120" t="s">
        <v>110</v>
      </c>
      <c r="AN854" s="120" t="s">
        <v>1491</v>
      </c>
      <c r="AO854" s="120" t="s">
        <v>525</v>
      </c>
      <c r="AP854" s="120" t="s">
        <v>119</v>
      </c>
      <c r="AQ854" s="120" t="s">
        <v>526</v>
      </c>
      <c r="AR854" s="120">
        <v>333415</v>
      </c>
      <c r="AT854" s="120">
        <v>96</v>
      </c>
      <c r="AY854" s="120" t="s">
        <v>276</v>
      </c>
      <c r="BE854" s="120" t="s">
        <v>158</v>
      </c>
      <c r="BG854" s="120">
        <v>12.3</v>
      </c>
      <c r="BL854" s="120" t="s">
        <v>175</v>
      </c>
      <c r="BN854" s="120">
        <v>12.3</v>
      </c>
      <c r="CM854" s="120">
        <v>1</v>
      </c>
      <c r="CN854" s="120" t="s">
        <v>125</v>
      </c>
      <c r="CU854" s="120" t="s">
        <v>126</v>
      </c>
      <c r="CV854" s="120" t="s">
        <v>545</v>
      </c>
      <c r="CW854" s="120" t="s">
        <v>2085</v>
      </c>
    </row>
    <row r="855" spans="1:101" x14ac:dyDescent="0.3">
      <c r="A855" s="120" t="s">
        <v>1332</v>
      </c>
      <c r="B855" s="120" t="s">
        <v>1673</v>
      </c>
      <c r="C855" s="120" t="s">
        <v>2196</v>
      </c>
      <c r="D855" s="120" t="s">
        <v>2255</v>
      </c>
      <c r="E855" s="120" t="s">
        <v>2256</v>
      </c>
      <c r="F855" s="120" t="s">
        <v>2257</v>
      </c>
      <c r="G855" s="120" t="s">
        <v>2266</v>
      </c>
      <c r="I855" s="121">
        <v>12.59</v>
      </c>
      <c r="L855" s="120"/>
      <c r="M855" s="120" t="s">
        <v>528</v>
      </c>
      <c r="N855" s="120" t="s">
        <v>109</v>
      </c>
      <c r="O855" s="120">
        <v>100</v>
      </c>
      <c r="P855" s="120" t="s">
        <v>102</v>
      </c>
      <c r="Q855" s="120" t="s">
        <v>102</v>
      </c>
      <c r="R855" t="str">
        <f>IFERROR(VLOOKUP(S855,'[1]Effects Code'!$C:$D,2,FALSE), S855)</f>
        <v>Mortality</v>
      </c>
      <c r="S855" s="120" t="s">
        <v>184</v>
      </c>
      <c r="T855" s="120">
        <v>3</v>
      </c>
      <c r="U855" s="120" t="s">
        <v>122</v>
      </c>
      <c r="V855" s="120" t="str">
        <f t="shared" si="13"/>
        <v>Poeciliidae, 3</v>
      </c>
      <c r="W855" s="120" t="s">
        <v>526</v>
      </c>
      <c r="X855" s="120">
        <v>160917</v>
      </c>
      <c r="Y855" s="123">
        <v>2076014</v>
      </c>
      <c r="Z855" s="120">
        <v>2012</v>
      </c>
      <c r="AA855" s="120" t="s">
        <v>2258</v>
      </c>
      <c r="AB855" s="120" t="s">
        <v>2259</v>
      </c>
      <c r="AC855" s="120" t="s">
        <v>2260</v>
      </c>
      <c r="AD855" s="121">
        <v>12.59</v>
      </c>
      <c r="AF855" s="120" t="s">
        <v>528</v>
      </c>
      <c r="AI855" s="120">
        <v>287</v>
      </c>
      <c r="AL855" s="120" t="s">
        <v>225</v>
      </c>
      <c r="AM855" s="120" t="s">
        <v>110</v>
      </c>
      <c r="AN855" s="120" t="s">
        <v>1682</v>
      </c>
      <c r="AO855" s="120" t="s">
        <v>525</v>
      </c>
      <c r="AP855" s="120" t="s">
        <v>119</v>
      </c>
      <c r="AQ855" s="120" t="s">
        <v>526</v>
      </c>
      <c r="AR855" s="120">
        <v>333415</v>
      </c>
      <c r="AT855" s="120">
        <v>72</v>
      </c>
      <c r="AY855" s="120" t="s">
        <v>276</v>
      </c>
      <c r="BE855" s="120" t="s">
        <v>158</v>
      </c>
      <c r="BG855" s="120">
        <v>12.59</v>
      </c>
      <c r="BL855" s="120" t="s">
        <v>175</v>
      </c>
      <c r="BN855" s="120">
        <v>12.59</v>
      </c>
      <c r="CM855" s="120">
        <v>1</v>
      </c>
      <c r="CN855" s="120" t="s">
        <v>125</v>
      </c>
      <c r="CO855" s="120">
        <v>7.1</v>
      </c>
      <c r="CP855" s="120">
        <v>125.1</v>
      </c>
      <c r="CQ855" s="120" t="s">
        <v>528</v>
      </c>
      <c r="CU855" s="120" t="s">
        <v>126</v>
      </c>
      <c r="CV855" s="120" t="s">
        <v>1344</v>
      </c>
      <c r="CW855" s="120" t="s">
        <v>2085</v>
      </c>
    </row>
    <row r="856" spans="1:101" x14ac:dyDescent="0.3">
      <c r="A856" s="120" t="s">
        <v>1414</v>
      </c>
      <c r="B856" s="120" t="s">
        <v>2110</v>
      </c>
      <c r="C856" s="120" t="s">
        <v>2111</v>
      </c>
      <c r="D856" s="120" t="s">
        <v>2112</v>
      </c>
      <c r="E856" s="120" t="s">
        <v>2113</v>
      </c>
      <c r="F856" s="120" t="s">
        <v>2114</v>
      </c>
      <c r="G856" s="120" t="s">
        <v>185</v>
      </c>
      <c r="I856" s="121">
        <v>12.64</v>
      </c>
      <c r="M856" s="120" t="s">
        <v>528</v>
      </c>
      <c r="N856" s="120" t="s">
        <v>109</v>
      </c>
      <c r="O856" s="120">
        <v>100</v>
      </c>
      <c r="P856" s="120" t="s">
        <v>102</v>
      </c>
      <c r="Q856" s="120" t="s">
        <v>102</v>
      </c>
      <c r="R856" t="str">
        <f>IFERROR(VLOOKUP(S856,'[1]Effects Code'!$C:$D,2,FALSE), S856)</f>
        <v>Mortality</v>
      </c>
      <c r="S856" s="120" t="s">
        <v>184</v>
      </c>
      <c r="T856" s="120">
        <v>4</v>
      </c>
      <c r="U856" s="120" t="s">
        <v>122</v>
      </c>
      <c r="V856" s="120" t="str">
        <f t="shared" si="13"/>
        <v>Pipidae, 4</v>
      </c>
      <c r="W856" s="120" t="s">
        <v>526</v>
      </c>
      <c r="X856" s="120">
        <v>153564</v>
      </c>
      <c r="Y856" s="123">
        <v>1338738</v>
      </c>
      <c r="Z856" s="120">
        <v>2011</v>
      </c>
      <c r="AA856" s="120" t="s">
        <v>2115</v>
      </c>
      <c r="AB856" s="120" t="s">
        <v>2116</v>
      </c>
      <c r="AC856" s="120" t="s">
        <v>2117</v>
      </c>
      <c r="AD856" s="121">
        <v>12.64</v>
      </c>
      <c r="AE856" s="121"/>
      <c r="AF856" s="120" t="s">
        <v>528</v>
      </c>
      <c r="AH856" s="120" t="s">
        <v>147</v>
      </c>
      <c r="AI856" s="120">
        <v>206</v>
      </c>
      <c r="AJ856" s="120" t="s">
        <v>387</v>
      </c>
      <c r="AK856" s="120" t="s">
        <v>1473</v>
      </c>
      <c r="AL856" s="120" t="s">
        <v>148</v>
      </c>
      <c r="AM856" s="120" t="s">
        <v>110</v>
      </c>
      <c r="AN856" s="120" t="s">
        <v>1425</v>
      </c>
      <c r="AO856" s="120" t="s">
        <v>525</v>
      </c>
      <c r="AP856" s="120" t="s">
        <v>119</v>
      </c>
      <c r="AQ856" s="120" t="s">
        <v>526</v>
      </c>
      <c r="AR856" s="120">
        <v>333415</v>
      </c>
      <c r="AT856" s="120">
        <v>96</v>
      </c>
      <c r="AY856" s="120" t="s">
        <v>276</v>
      </c>
      <c r="BE856" s="120" t="s">
        <v>123</v>
      </c>
      <c r="BG856" s="120">
        <v>12.64</v>
      </c>
      <c r="BL856" s="120" t="s">
        <v>528</v>
      </c>
      <c r="BN856" s="121">
        <v>12.64</v>
      </c>
      <c r="CD856" s="121"/>
      <c r="CM856" s="120">
        <v>4</v>
      </c>
      <c r="CN856" s="120" t="s">
        <v>125</v>
      </c>
      <c r="CO856" s="120" t="s">
        <v>2120</v>
      </c>
      <c r="CU856" s="120" t="s">
        <v>126</v>
      </c>
      <c r="CV856" s="120" t="s">
        <v>1344</v>
      </c>
      <c r="CW856" s="120" t="s">
        <v>2666</v>
      </c>
    </row>
    <row r="857" spans="1:101" x14ac:dyDescent="0.3">
      <c r="A857" s="120" t="s">
        <v>1332</v>
      </c>
      <c r="B857" s="120" t="s">
        <v>1673</v>
      </c>
      <c r="C857" s="120" t="s">
        <v>2196</v>
      </c>
      <c r="D857" s="120" t="s">
        <v>2255</v>
      </c>
      <c r="E857" s="120" t="s">
        <v>2256</v>
      </c>
      <c r="F857" s="120" t="s">
        <v>2257</v>
      </c>
      <c r="G857" s="120" t="s">
        <v>1651</v>
      </c>
      <c r="I857" s="121">
        <v>12.73</v>
      </c>
      <c r="L857" s="120"/>
      <c r="M857" s="120" t="s">
        <v>528</v>
      </c>
      <c r="N857" s="120" t="s">
        <v>109</v>
      </c>
      <c r="O857" s="120">
        <v>100</v>
      </c>
      <c r="P857" s="120" t="s">
        <v>102</v>
      </c>
      <c r="Q857" s="120" t="s">
        <v>102</v>
      </c>
      <c r="R857" t="str">
        <f>IFERROR(VLOOKUP(S857,'[1]Effects Code'!$C:$D,2,FALSE), S857)</f>
        <v>Mortality</v>
      </c>
      <c r="S857" s="120" t="s">
        <v>184</v>
      </c>
      <c r="T857" s="120">
        <v>4</v>
      </c>
      <c r="U857" s="120" t="s">
        <v>122</v>
      </c>
      <c r="V857" s="120" t="str">
        <f t="shared" si="13"/>
        <v>Poeciliidae, 4</v>
      </c>
      <c r="W857" s="120" t="s">
        <v>526</v>
      </c>
      <c r="X857" s="120">
        <v>160917</v>
      </c>
      <c r="Y857" s="123">
        <v>2076014</v>
      </c>
      <c r="Z857" s="120">
        <v>2012</v>
      </c>
      <c r="AA857" s="120" t="s">
        <v>2258</v>
      </c>
      <c r="AB857" s="120" t="s">
        <v>2259</v>
      </c>
      <c r="AC857" s="120" t="s">
        <v>2260</v>
      </c>
      <c r="AD857" s="121">
        <v>12.73</v>
      </c>
      <c r="AF857" s="120" t="s">
        <v>528</v>
      </c>
      <c r="AI857" s="120">
        <v>287</v>
      </c>
      <c r="AL857" s="120" t="s">
        <v>225</v>
      </c>
      <c r="AM857" s="120" t="s">
        <v>110</v>
      </c>
      <c r="AN857" s="120" t="s">
        <v>1682</v>
      </c>
      <c r="AO857" s="120" t="s">
        <v>525</v>
      </c>
      <c r="AP857" s="120" t="s">
        <v>119</v>
      </c>
      <c r="AQ857" s="120" t="s">
        <v>526</v>
      </c>
      <c r="AR857" s="120">
        <v>333415</v>
      </c>
      <c r="AT857" s="120">
        <v>96</v>
      </c>
      <c r="AY857" s="120" t="s">
        <v>276</v>
      </c>
      <c r="BE857" s="120" t="s">
        <v>158</v>
      </c>
      <c r="BG857" s="120">
        <v>12.73</v>
      </c>
      <c r="BL857" s="120" t="s">
        <v>175</v>
      </c>
      <c r="BN857" s="120">
        <v>12.73</v>
      </c>
      <c r="CM857" s="120">
        <v>1</v>
      </c>
      <c r="CN857" s="120" t="s">
        <v>125</v>
      </c>
      <c r="CO857" s="120">
        <v>7.1</v>
      </c>
      <c r="CP857" s="120">
        <v>125.1</v>
      </c>
      <c r="CQ857" s="120" t="s">
        <v>528</v>
      </c>
      <c r="CU857" s="120" t="s">
        <v>126</v>
      </c>
      <c r="CV857" s="120" t="s">
        <v>1344</v>
      </c>
      <c r="CW857" s="120" t="s">
        <v>2085</v>
      </c>
    </row>
    <row r="858" spans="1:101" x14ac:dyDescent="0.3">
      <c r="A858" s="120" t="s">
        <v>1332</v>
      </c>
      <c r="B858" s="120" t="s">
        <v>2290</v>
      </c>
      <c r="C858" s="120" t="s">
        <v>2291</v>
      </c>
      <c r="D858" s="120" t="s">
        <v>2292</v>
      </c>
      <c r="E858" s="120" t="s">
        <v>2293</v>
      </c>
      <c r="F858" s="120" t="s">
        <v>2294</v>
      </c>
      <c r="G858" s="120" t="s">
        <v>2266</v>
      </c>
      <c r="I858" s="121">
        <v>13.1</v>
      </c>
      <c r="L858" s="120"/>
      <c r="M858" s="120" t="s">
        <v>528</v>
      </c>
      <c r="N858" s="120" t="s">
        <v>109</v>
      </c>
      <c r="O858" s="120">
        <v>100</v>
      </c>
      <c r="P858" s="120" t="s">
        <v>102</v>
      </c>
      <c r="Q858" s="120" t="s">
        <v>102</v>
      </c>
      <c r="R858" t="str">
        <f>IFERROR(VLOOKUP(S858,'[1]Effects Code'!$C:$D,2,FALSE), S858)</f>
        <v>Mortality</v>
      </c>
      <c r="S858" s="120" t="s">
        <v>184</v>
      </c>
      <c r="T858" s="120">
        <v>4</v>
      </c>
      <c r="U858" s="120" t="s">
        <v>122</v>
      </c>
      <c r="V858" s="120" t="str">
        <f t="shared" si="13"/>
        <v>Osphronemidae, 4</v>
      </c>
      <c r="W858" s="120" t="s">
        <v>526</v>
      </c>
      <c r="X858" s="120">
        <v>159005</v>
      </c>
      <c r="Y858" s="123">
        <v>2076096</v>
      </c>
      <c r="Z858" s="120">
        <v>2012</v>
      </c>
      <c r="AA858" s="120" t="s">
        <v>2295</v>
      </c>
      <c r="AB858" s="120" t="s">
        <v>2296</v>
      </c>
      <c r="AC858" s="120" t="s">
        <v>2297</v>
      </c>
      <c r="AD858" s="121">
        <v>13.1</v>
      </c>
      <c r="AF858" s="120" t="s">
        <v>528</v>
      </c>
      <c r="AI858" s="120">
        <v>811</v>
      </c>
      <c r="AM858" s="120" t="s">
        <v>110</v>
      </c>
      <c r="AN858" s="120" t="s">
        <v>1491</v>
      </c>
      <c r="AO858" s="120" t="s">
        <v>525</v>
      </c>
      <c r="AP858" s="120" t="s">
        <v>119</v>
      </c>
      <c r="AQ858" s="120" t="s">
        <v>526</v>
      </c>
      <c r="AR858" s="120">
        <v>333415</v>
      </c>
      <c r="AT858" s="120">
        <v>96</v>
      </c>
      <c r="AY858" s="120" t="s">
        <v>276</v>
      </c>
      <c r="BE858" s="120" t="s">
        <v>158</v>
      </c>
      <c r="BG858" s="120">
        <v>13.1</v>
      </c>
      <c r="BL858" s="120" t="s">
        <v>175</v>
      </c>
      <c r="BN858" s="120">
        <v>13.1</v>
      </c>
      <c r="CM858" s="120">
        <v>1</v>
      </c>
      <c r="CN858" s="120" t="s">
        <v>125</v>
      </c>
      <c r="CU858" s="120" t="s">
        <v>126</v>
      </c>
      <c r="CV858" s="120" t="s">
        <v>545</v>
      </c>
      <c r="CW858" s="120" t="s">
        <v>2085</v>
      </c>
    </row>
    <row r="859" spans="1:101" x14ac:dyDescent="0.3">
      <c r="A859" s="120" t="s">
        <v>1332</v>
      </c>
      <c r="B859" s="120" t="s">
        <v>1745</v>
      </c>
      <c r="C859" s="120" t="s">
        <v>1746</v>
      </c>
      <c r="D859" s="120" t="s">
        <v>1747</v>
      </c>
      <c r="E859" s="120" t="s">
        <v>1748</v>
      </c>
      <c r="F859" s="120" t="s">
        <v>1749</v>
      </c>
      <c r="G859" s="120" t="s">
        <v>166</v>
      </c>
      <c r="I859" s="129">
        <v>13.3</v>
      </c>
      <c r="J859" s="120" t="s">
        <v>117</v>
      </c>
      <c r="L859" s="129">
        <v>26.6</v>
      </c>
      <c r="M859" s="119" t="s">
        <v>528</v>
      </c>
      <c r="N859" s="120" t="s">
        <v>109</v>
      </c>
      <c r="O859" s="120">
        <v>99</v>
      </c>
      <c r="P859" s="120" t="s">
        <v>1002</v>
      </c>
      <c r="Q859" s="120" t="s">
        <v>1224</v>
      </c>
      <c r="R859" t="str">
        <f>IFERROR(VLOOKUP(S859,'[1]Effects Code'!$C:$D,2,FALSE), S859)</f>
        <v>Necrosis</v>
      </c>
      <c r="S859" s="120" t="s">
        <v>2667</v>
      </c>
      <c r="T859" s="120">
        <v>2</v>
      </c>
      <c r="U859" s="120" t="s">
        <v>122</v>
      </c>
      <c r="V859" s="120" t="str">
        <f t="shared" si="13"/>
        <v>Adrianichthyidae, 2</v>
      </c>
      <c r="W859" s="120" t="s">
        <v>526</v>
      </c>
      <c r="X859" s="120">
        <v>59879</v>
      </c>
      <c r="Y859" s="123">
        <v>1259137</v>
      </c>
      <c r="Z859" s="120">
        <v>1998</v>
      </c>
      <c r="AA859" s="120" t="s">
        <v>2537</v>
      </c>
      <c r="AB859" s="120" t="s">
        <v>2538</v>
      </c>
      <c r="AC859" s="120" t="s">
        <v>2539</v>
      </c>
      <c r="AD859" s="121">
        <v>4.3659000000000003E-5</v>
      </c>
      <c r="AE859" s="121">
        <v>8.7318000000000007E-5</v>
      </c>
      <c r="AF859" s="120" t="s">
        <v>176</v>
      </c>
      <c r="AI859" s="120">
        <v>109</v>
      </c>
      <c r="AJ859" s="120">
        <v>5</v>
      </c>
      <c r="AK859" s="120" t="s">
        <v>122</v>
      </c>
      <c r="AL859" s="120" t="s">
        <v>148</v>
      </c>
      <c r="AM859" s="120" t="s">
        <v>110</v>
      </c>
      <c r="AN859" s="120" t="s">
        <v>1754</v>
      </c>
      <c r="AO859" s="120" t="s">
        <v>525</v>
      </c>
      <c r="AP859" s="120" t="s">
        <v>119</v>
      </c>
      <c r="AQ859" s="120" t="s">
        <v>526</v>
      </c>
      <c r="AR859" s="120">
        <v>333415</v>
      </c>
      <c r="AT859" s="120">
        <v>2</v>
      </c>
      <c r="AY859" s="120" t="s">
        <v>122</v>
      </c>
      <c r="BE859" s="120" t="s">
        <v>123</v>
      </c>
      <c r="BG859" s="120">
        <v>4.4100000000000001E-5</v>
      </c>
      <c r="BL859" s="120" t="s">
        <v>176</v>
      </c>
      <c r="BN859" s="124">
        <v>4.3659000000000003E-5</v>
      </c>
      <c r="BT859" s="121"/>
      <c r="BV859" s="121"/>
      <c r="BX859" s="120">
        <v>8.8200000000000003E-5</v>
      </c>
      <c r="CD859" s="121">
        <v>8.7318000000000007E-5</v>
      </c>
      <c r="CM859" s="120">
        <v>2</v>
      </c>
      <c r="CN859" s="120" t="s">
        <v>125</v>
      </c>
      <c r="CO859" s="120" t="s">
        <v>2540</v>
      </c>
      <c r="CU859" s="120" t="s">
        <v>126</v>
      </c>
      <c r="CV859" s="120" t="s">
        <v>545</v>
      </c>
      <c r="CW859" s="120" t="s">
        <v>2668</v>
      </c>
    </row>
    <row r="860" spans="1:101" x14ac:dyDescent="0.3">
      <c r="A860" s="120" t="s">
        <v>1332</v>
      </c>
      <c r="B860" s="120" t="s">
        <v>1745</v>
      </c>
      <c r="C860" s="120" t="s">
        <v>1746</v>
      </c>
      <c r="D860" s="120" t="s">
        <v>1747</v>
      </c>
      <c r="E860" s="120" t="s">
        <v>1748</v>
      </c>
      <c r="F860" s="120" t="s">
        <v>1749</v>
      </c>
      <c r="G860" s="120" t="s">
        <v>166</v>
      </c>
      <c r="I860" s="129">
        <v>13.3</v>
      </c>
      <c r="J860" s="120" t="s">
        <v>117</v>
      </c>
      <c r="L860" s="129">
        <v>26.6</v>
      </c>
      <c r="M860" s="119" t="s">
        <v>528</v>
      </c>
      <c r="N860" s="120" t="s">
        <v>109</v>
      </c>
      <c r="O860" s="120">
        <v>99</v>
      </c>
      <c r="P860" s="120" t="s">
        <v>1002</v>
      </c>
      <c r="Q860" s="120" t="s">
        <v>1224</v>
      </c>
      <c r="R860" t="str">
        <f>IFERROR(VLOOKUP(S860,'[1]Effects Code'!$C:$D,2,FALSE), S860)</f>
        <v>Necrosis</v>
      </c>
      <c r="S860" s="120" t="s">
        <v>2667</v>
      </c>
      <c r="T860" s="120">
        <v>6</v>
      </c>
      <c r="U860" s="120" t="s">
        <v>122</v>
      </c>
      <c r="V860" s="120" t="str">
        <f t="shared" si="13"/>
        <v>Adrianichthyidae, 6</v>
      </c>
      <c r="W860" s="120" t="s">
        <v>526</v>
      </c>
      <c r="X860" s="120">
        <v>59879</v>
      </c>
      <c r="Y860" s="123">
        <v>1259339</v>
      </c>
      <c r="Z860" s="120">
        <v>1998</v>
      </c>
      <c r="AA860" s="120" t="s">
        <v>2537</v>
      </c>
      <c r="AB860" s="120" t="s">
        <v>2538</v>
      </c>
      <c r="AC860" s="120" t="s">
        <v>2539</v>
      </c>
      <c r="AD860" s="121">
        <v>4.3659000000000003E-5</v>
      </c>
      <c r="AE860" s="121">
        <v>8.7318000000000007E-5</v>
      </c>
      <c r="AF860" s="120" t="s">
        <v>176</v>
      </c>
      <c r="AI860" s="120">
        <v>109</v>
      </c>
      <c r="AJ860" s="120">
        <v>1</v>
      </c>
      <c r="AK860" s="120" t="s">
        <v>122</v>
      </c>
      <c r="AL860" s="120" t="s">
        <v>148</v>
      </c>
      <c r="AM860" s="120" t="s">
        <v>110</v>
      </c>
      <c r="AN860" s="120" t="s">
        <v>1754</v>
      </c>
      <c r="AO860" s="120" t="s">
        <v>525</v>
      </c>
      <c r="AP860" s="120" t="s">
        <v>119</v>
      </c>
      <c r="AQ860" s="120" t="s">
        <v>526</v>
      </c>
      <c r="AR860" s="120">
        <v>333415</v>
      </c>
      <c r="AT860" s="120">
        <v>6</v>
      </c>
      <c r="AY860" s="120" t="s">
        <v>122</v>
      </c>
      <c r="BE860" s="120" t="s">
        <v>123</v>
      </c>
      <c r="BG860" s="120">
        <v>4.4100000000000001E-5</v>
      </c>
      <c r="BL860" s="120" t="s">
        <v>176</v>
      </c>
      <c r="BN860" s="124">
        <v>4.3659000000000003E-5</v>
      </c>
      <c r="BT860" s="121"/>
      <c r="BV860" s="121"/>
      <c r="BX860" s="120">
        <v>8.8200000000000003E-5</v>
      </c>
      <c r="CD860" s="121">
        <v>8.7318000000000007E-5</v>
      </c>
      <c r="CM860" s="120">
        <v>3</v>
      </c>
      <c r="CN860" s="120" t="s">
        <v>125</v>
      </c>
      <c r="CO860" s="120" t="s">
        <v>2540</v>
      </c>
      <c r="CU860" s="120" t="s">
        <v>126</v>
      </c>
      <c r="CV860" s="120" t="s">
        <v>545</v>
      </c>
      <c r="CW860" s="120" t="s">
        <v>2668</v>
      </c>
    </row>
    <row r="861" spans="1:101" x14ac:dyDescent="0.3">
      <c r="A861" s="120" t="s">
        <v>1332</v>
      </c>
      <c r="B861" s="120" t="s">
        <v>1745</v>
      </c>
      <c r="C861" s="120" t="s">
        <v>1746</v>
      </c>
      <c r="D861" s="120" t="s">
        <v>1747</v>
      </c>
      <c r="E861" s="120" t="s">
        <v>1748</v>
      </c>
      <c r="F861" s="120" t="s">
        <v>1749</v>
      </c>
      <c r="G861" s="120" t="s">
        <v>117</v>
      </c>
      <c r="I861" s="129">
        <v>13.3</v>
      </c>
      <c r="M861" s="119" t="s">
        <v>528</v>
      </c>
      <c r="N861" s="120" t="s">
        <v>109</v>
      </c>
      <c r="O861" s="120">
        <v>99</v>
      </c>
      <c r="P861" s="120" t="s">
        <v>172</v>
      </c>
      <c r="Q861" s="120" t="s">
        <v>173</v>
      </c>
      <c r="R861" t="str">
        <f>IFERROR(VLOOKUP(S861,'[1]Effects Code'!$C:$D,2,FALSE), S861)</f>
        <v>Acetylcholinesterase</v>
      </c>
      <c r="S861" s="120" t="s">
        <v>174</v>
      </c>
      <c r="T861" s="120">
        <v>2</v>
      </c>
      <c r="U861" s="120" t="s">
        <v>122</v>
      </c>
      <c r="V861" s="120" t="str">
        <f t="shared" si="13"/>
        <v>Adrianichthyidae, 2</v>
      </c>
      <c r="W861" s="120" t="s">
        <v>526</v>
      </c>
      <c r="X861" s="120">
        <v>59879</v>
      </c>
      <c r="Y861" s="123">
        <v>1259200</v>
      </c>
      <c r="Z861" s="120">
        <v>1998</v>
      </c>
      <c r="AA861" s="120" t="s">
        <v>2537</v>
      </c>
      <c r="AB861" s="120" t="s">
        <v>2538</v>
      </c>
      <c r="AC861" s="120" t="s">
        <v>2539</v>
      </c>
      <c r="AD861" s="121">
        <v>4.3659000000000003E-5</v>
      </c>
      <c r="AE861" s="121"/>
      <c r="AF861" s="120" t="s">
        <v>176</v>
      </c>
      <c r="AI861" s="120">
        <v>109</v>
      </c>
      <c r="AJ861" s="120">
        <v>5</v>
      </c>
      <c r="AK861" s="120" t="s">
        <v>122</v>
      </c>
      <c r="AL861" s="120" t="s">
        <v>148</v>
      </c>
      <c r="AM861" s="120" t="s">
        <v>110</v>
      </c>
      <c r="AN861" s="120" t="s">
        <v>1754</v>
      </c>
      <c r="AO861" s="120" t="s">
        <v>525</v>
      </c>
      <c r="AP861" s="120" t="s">
        <v>119</v>
      </c>
      <c r="AQ861" s="120" t="s">
        <v>526</v>
      </c>
      <c r="AR861" s="120">
        <v>333415</v>
      </c>
      <c r="AT861" s="120">
        <v>2</v>
      </c>
      <c r="AY861" s="120" t="s">
        <v>122</v>
      </c>
      <c r="BE861" s="120" t="s">
        <v>123</v>
      </c>
      <c r="BG861" s="120">
        <v>4.4100000000000001E-5</v>
      </c>
      <c r="BL861" s="120" t="s">
        <v>176</v>
      </c>
      <c r="BN861" s="124">
        <v>4.3659000000000003E-5</v>
      </c>
      <c r="BT861" s="121"/>
      <c r="BV861" s="121"/>
      <c r="CD861" s="121"/>
      <c r="CM861" s="120">
        <v>2</v>
      </c>
      <c r="CN861" s="120" t="s">
        <v>125</v>
      </c>
      <c r="CO861" s="120" t="s">
        <v>2540</v>
      </c>
      <c r="CU861" s="120" t="s">
        <v>126</v>
      </c>
      <c r="CV861" s="120" t="s">
        <v>545</v>
      </c>
      <c r="CW861" s="120" t="s">
        <v>2541</v>
      </c>
    </row>
    <row r="862" spans="1:101" x14ac:dyDescent="0.3">
      <c r="A862" s="120" t="s">
        <v>1332</v>
      </c>
      <c r="B862" s="120" t="s">
        <v>2076</v>
      </c>
      <c r="C862" s="120" t="s">
        <v>2077</v>
      </c>
      <c r="D862" s="120" t="s">
        <v>2078</v>
      </c>
      <c r="E862" s="120" t="s">
        <v>2079</v>
      </c>
      <c r="F862" s="120" t="s">
        <v>2080</v>
      </c>
      <c r="G862" s="120" t="s">
        <v>2351</v>
      </c>
      <c r="I862" s="121">
        <v>13.34</v>
      </c>
      <c r="L862" s="120"/>
      <c r="M862" s="120" t="s">
        <v>528</v>
      </c>
      <c r="N862" s="120" t="s">
        <v>109</v>
      </c>
      <c r="O862" s="120">
        <v>100</v>
      </c>
      <c r="P862" s="120" t="s">
        <v>102</v>
      </c>
      <c r="Q862" s="120" t="s">
        <v>102</v>
      </c>
      <c r="R862" t="str">
        <f>IFERROR(VLOOKUP(S862,'[1]Effects Code'!$C:$D,2,FALSE), S862)</f>
        <v>Mortality</v>
      </c>
      <c r="S862" s="120" t="s">
        <v>184</v>
      </c>
      <c r="T862" s="120">
        <v>1</v>
      </c>
      <c r="U862" s="120" t="s">
        <v>122</v>
      </c>
      <c r="V862" s="120" t="str">
        <f t="shared" si="13"/>
        <v>Pangasiidae, 1</v>
      </c>
      <c r="W862" s="120" t="s">
        <v>526</v>
      </c>
      <c r="X862" s="120">
        <v>160541</v>
      </c>
      <c r="Y862" s="123">
        <v>2076095</v>
      </c>
      <c r="Z862" s="120">
        <v>2012</v>
      </c>
      <c r="AA862" s="120" t="s">
        <v>2082</v>
      </c>
      <c r="AB862" s="120" t="s">
        <v>2083</v>
      </c>
      <c r="AC862" s="120" t="s">
        <v>2084</v>
      </c>
      <c r="AD862" s="121">
        <v>13.34</v>
      </c>
      <c r="AF862" s="120" t="s">
        <v>528</v>
      </c>
      <c r="AI862" s="120">
        <v>31626</v>
      </c>
      <c r="AL862" s="120" t="s">
        <v>225</v>
      </c>
      <c r="AM862" s="120" t="s">
        <v>110</v>
      </c>
      <c r="AN862" s="120" t="s">
        <v>2070</v>
      </c>
      <c r="AO862" s="120" t="s">
        <v>525</v>
      </c>
      <c r="AP862" s="120" t="s">
        <v>119</v>
      </c>
      <c r="AQ862" s="120" t="s">
        <v>526</v>
      </c>
      <c r="AR862" s="120">
        <v>333415</v>
      </c>
      <c r="AT862" s="120">
        <v>24</v>
      </c>
      <c r="AY862" s="120" t="s">
        <v>276</v>
      </c>
      <c r="BE862" s="120" t="s">
        <v>158</v>
      </c>
      <c r="BG862" s="120">
        <v>13.34</v>
      </c>
      <c r="BL862" s="120" t="s">
        <v>175</v>
      </c>
      <c r="BN862" s="120">
        <v>13.34</v>
      </c>
      <c r="CM862" s="120">
        <v>1</v>
      </c>
      <c r="CN862" s="120" t="s">
        <v>125</v>
      </c>
      <c r="CU862" s="120" t="s">
        <v>126</v>
      </c>
      <c r="CV862" s="120" t="s">
        <v>545</v>
      </c>
      <c r="CW862" s="120" t="s">
        <v>2085</v>
      </c>
    </row>
    <row r="863" spans="1:101" x14ac:dyDescent="0.3">
      <c r="A863" s="120" t="s">
        <v>1332</v>
      </c>
      <c r="B863" s="120" t="s">
        <v>1333</v>
      </c>
      <c r="C863" s="120" t="s">
        <v>2041</v>
      </c>
      <c r="D863" s="120" t="s">
        <v>2042</v>
      </c>
      <c r="E863" s="120" t="s">
        <v>2043</v>
      </c>
      <c r="F863" s="120" t="s">
        <v>2044</v>
      </c>
      <c r="G863" s="120" t="s">
        <v>108</v>
      </c>
      <c r="I863" s="121">
        <v>13.4</v>
      </c>
      <c r="M863" s="120" t="s">
        <v>528</v>
      </c>
      <c r="N863" s="120" t="s">
        <v>109</v>
      </c>
      <c r="O863" s="120">
        <v>100</v>
      </c>
      <c r="P863" s="120" t="s">
        <v>102</v>
      </c>
      <c r="Q863" s="120" t="s">
        <v>102</v>
      </c>
      <c r="R863" t="str">
        <f>IFERROR(VLOOKUP(S863,'[1]Effects Code'!$C:$D,2,FALSE), S863)</f>
        <v>Mortality</v>
      </c>
      <c r="S863" s="120" t="s">
        <v>184</v>
      </c>
      <c r="T863" s="120">
        <v>4</v>
      </c>
      <c r="U863" s="120" t="s">
        <v>122</v>
      </c>
      <c r="V863" s="120" t="str">
        <f t="shared" si="13"/>
        <v>Cyprinidae, 4</v>
      </c>
      <c r="W863" s="120" t="s">
        <v>526</v>
      </c>
      <c r="X863" s="120">
        <v>120888</v>
      </c>
      <c r="Y863" s="123">
        <v>1338533</v>
      </c>
      <c r="Z863" s="120">
        <v>2006</v>
      </c>
      <c r="AA863" s="120" t="s">
        <v>2543</v>
      </c>
      <c r="AB863" s="120" t="s">
        <v>2544</v>
      </c>
      <c r="AC863" s="120" t="s">
        <v>2545</v>
      </c>
      <c r="AD863" s="121">
        <v>13.4</v>
      </c>
      <c r="AE863" s="121"/>
      <c r="AF863" s="120" t="s">
        <v>528</v>
      </c>
      <c r="AI863" s="120">
        <v>201</v>
      </c>
      <c r="AM863" s="120" t="s">
        <v>110</v>
      </c>
      <c r="AN863" s="120" t="s">
        <v>1342</v>
      </c>
      <c r="AO863" s="120" t="s">
        <v>525</v>
      </c>
      <c r="AP863" s="120" t="s">
        <v>119</v>
      </c>
      <c r="AQ863" s="120" t="s">
        <v>526</v>
      </c>
      <c r="AR863" s="120">
        <v>333415</v>
      </c>
      <c r="AT863" s="120">
        <v>96</v>
      </c>
      <c r="AY863" s="120" t="s">
        <v>276</v>
      </c>
      <c r="BE863" s="120" t="s">
        <v>123</v>
      </c>
      <c r="BG863" s="120">
        <v>13.4</v>
      </c>
      <c r="BL863" s="120" t="s">
        <v>528</v>
      </c>
      <c r="BN863" s="121">
        <v>13.4</v>
      </c>
      <c r="CD863" s="121"/>
      <c r="CM863" s="120">
        <v>5</v>
      </c>
      <c r="CN863" s="120" t="s">
        <v>125</v>
      </c>
      <c r="CO863" s="120" t="s">
        <v>2546</v>
      </c>
      <c r="CP863" s="120" t="s">
        <v>2547</v>
      </c>
      <c r="CQ863" s="120" t="s">
        <v>528</v>
      </c>
      <c r="CU863" s="120" t="s">
        <v>126</v>
      </c>
      <c r="CV863" s="120" t="s">
        <v>545</v>
      </c>
      <c r="CW863" s="120" t="s">
        <v>2669</v>
      </c>
    </row>
    <row r="864" spans="1:101" x14ac:dyDescent="0.3">
      <c r="A864" s="120" t="s">
        <v>1332</v>
      </c>
      <c r="B864" s="120" t="s">
        <v>2290</v>
      </c>
      <c r="C864" s="120" t="s">
        <v>2291</v>
      </c>
      <c r="D864" s="120" t="s">
        <v>2292</v>
      </c>
      <c r="E864" s="120" t="s">
        <v>2293</v>
      </c>
      <c r="F864" s="120" t="s">
        <v>2294</v>
      </c>
      <c r="G864" s="120" t="s">
        <v>2321</v>
      </c>
      <c r="I864" s="121">
        <v>13.8</v>
      </c>
      <c r="L864" s="120"/>
      <c r="M864" s="120" t="s">
        <v>528</v>
      </c>
      <c r="N864" s="120" t="s">
        <v>109</v>
      </c>
      <c r="O864" s="120">
        <v>100</v>
      </c>
      <c r="P864" s="120" t="s">
        <v>102</v>
      </c>
      <c r="Q864" s="120" t="s">
        <v>102</v>
      </c>
      <c r="R864" t="str">
        <f>IFERROR(VLOOKUP(S864,'[1]Effects Code'!$C:$D,2,FALSE), S864)</f>
        <v>Mortality</v>
      </c>
      <c r="S864" s="120" t="s">
        <v>184</v>
      </c>
      <c r="T864" s="120">
        <v>4</v>
      </c>
      <c r="U864" s="120" t="s">
        <v>122</v>
      </c>
      <c r="V864" s="120" t="str">
        <f t="shared" si="13"/>
        <v>Osphronemidae, 4</v>
      </c>
      <c r="W864" s="120" t="s">
        <v>526</v>
      </c>
      <c r="X864" s="120">
        <v>159005</v>
      </c>
      <c r="Y864" s="123">
        <v>2076096</v>
      </c>
      <c r="Z864" s="120">
        <v>2012</v>
      </c>
      <c r="AA864" s="120" t="s">
        <v>2295</v>
      </c>
      <c r="AB864" s="120" t="s">
        <v>2296</v>
      </c>
      <c r="AC864" s="120" t="s">
        <v>2297</v>
      </c>
      <c r="AD864" s="121">
        <v>13.8</v>
      </c>
      <c r="AF864" s="120" t="s">
        <v>528</v>
      </c>
      <c r="AI864" s="120">
        <v>811</v>
      </c>
      <c r="AM864" s="120" t="s">
        <v>110</v>
      </c>
      <c r="AN864" s="120" t="s">
        <v>1491</v>
      </c>
      <c r="AO864" s="120" t="s">
        <v>525</v>
      </c>
      <c r="AP864" s="120" t="s">
        <v>119</v>
      </c>
      <c r="AQ864" s="120" t="s">
        <v>526</v>
      </c>
      <c r="AR864" s="120">
        <v>333415</v>
      </c>
      <c r="AT864" s="120">
        <v>96</v>
      </c>
      <c r="AY864" s="120" t="s">
        <v>276</v>
      </c>
      <c r="BE864" s="120" t="s">
        <v>158</v>
      </c>
      <c r="BG864" s="120">
        <v>13.8</v>
      </c>
      <c r="BL864" s="120" t="s">
        <v>175</v>
      </c>
      <c r="BN864" s="120">
        <v>13.8</v>
      </c>
      <c r="CM864" s="120">
        <v>1</v>
      </c>
      <c r="CN864" s="120" t="s">
        <v>125</v>
      </c>
      <c r="CU864" s="120" t="s">
        <v>126</v>
      </c>
      <c r="CV864" s="120" t="s">
        <v>545</v>
      </c>
      <c r="CW864" s="120" t="s">
        <v>2085</v>
      </c>
    </row>
    <row r="865" spans="1:101" x14ac:dyDescent="0.3">
      <c r="A865" s="120" t="s">
        <v>1332</v>
      </c>
      <c r="B865" s="120" t="s">
        <v>1333</v>
      </c>
      <c r="C865" s="120" t="s">
        <v>2041</v>
      </c>
      <c r="D865" s="120" t="s">
        <v>2042</v>
      </c>
      <c r="E865" s="120" t="s">
        <v>2043</v>
      </c>
      <c r="F865" s="120" t="s">
        <v>2044</v>
      </c>
      <c r="G865" s="120" t="s">
        <v>108</v>
      </c>
      <c r="I865" s="121">
        <v>13.89</v>
      </c>
      <c r="M865" s="120" t="s">
        <v>528</v>
      </c>
      <c r="N865" s="120" t="s">
        <v>109</v>
      </c>
      <c r="O865" s="120">
        <v>100</v>
      </c>
      <c r="P865" s="120" t="s">
        <v>102</v>
      </c>
      <c r="Q865" s="120" t="s">
        <v>102</v>
      </c>
      <c r="R865" t="str">
        <f>IFERROR(VLOOKUP(S865,'[1]Effects Code'!$C:$D,2,FALSE), S865)</f>
        <v>Mortality</v>
      </c>
      <c r="S865" s="120" t="s">
        <v>184</v>
      </c>
      <c r="T865" s="120">
        <v>3</v>
      </c>
      <c r="U865" s="120" t="s">
        <v>122</v>
      </c>
      <c r="V865" s="120" t="str">
        <f t="shared" si="13"/>
        <v>Cyprinidae, 3</v>
      </c>
      <c r="W865" s="120" t="s">
        <v>526</v>
      </c>
      <c r="X865" s="120">
        <v>120888</v>
      </c>
      <c r="Y865" s="123">
        <v>1338585</v>
      </c>
      <c r="Z865" s="120">
        <v>2006</v>
      </c>
      <c r="AA865" s="120" t="s">
        <v>2543</v>
      </c>
      <c r="AB865" s="120" t="s">
        <v>2544</v>
      </c>
      <c r="AC865" s="120" t="s">
        <v>2545</v>
      </c>
      <c r="AD865" s="121">
        <v>13.89</v>
      </c>
      <c r="AE865" s="121"/>
      <c r="AF865" s="120" t="s">
        <v>528</v>
      </c>
      <c r="AI865" s="120">
        <v>201</v>
      </c>
      <c r="AM865" s="120" t="s">
        <v>110</v>
      </c>
      <c r="AN865" s="120" t="s">
        <v>1342</v>
      </c>
      <c r="AO865" s="120" t="s">
        <v>525</v>
      </c>
      <c r="AP865" s="120" t="s">
        <v>119</v>
      </c>
      <c r="AQ865" s="120" t="s">
        <v>526</v>
      </c>
      <c r="AR865" s="120">
        <v>333415</v>
      </c>
      <c r="AT865" s="120">
        <v>72</v>
      </c>
      <c r="AY865" s="120" t="s">
        <v>276</v>
      </c>
      <c r="BE865" s="120" t="s">
        <v>123</v>
      </c>
      <c r="BG865" s="120">
        <v>13.89</v>
      </c>
      <c r="BL865" s="120" t="s">
        <v>528</v>
      </c>
      <c r="BN865" s="121">
        <v>13.89</v>
      </c>
      <c r="CD865" s="121"/>
      <c r="CM865" s="120">
        <v>5</v>
      </c>
      <c r="CN865" s="120" t="s">
        <v>125</v>
      </c>
      <c r="CO865" s="120" t="s">
        <v>2546</v>
      </c>
      <c r="CP865" s="120" t="s">
        <v>2547</v>
      </c>
      <c r="CQ865" s="120" t="s">
        <v>528</v>
      </c>
      <c r="CU865" s="120" t="s">
        <v>126</v>
      </c>
      <c r="CV865" s="120" t="s">
        <v>545</v>
      </c>
      <c r="CW865" s="120" t="s">
        <v>2669</v>
      </c>
    </row>
    <row r="866" spans="1:101" x14ac:dyDescent="0.3">
      <c r="A866" s="120" t="s">
        <v>1332</v>
      </c>
      <c r="B866" s="120" t="s">
        <v>1333</v>
      </c>
      <c r="C866" s="120" t="s">
        <v>2518</v>
      </c>
      <c r="D866" s="120" t="s">
        <v>1206</v>
      </c>
      <c r="E866" s="120" t="s">
        <v>2604</v>
      </c>
      <c r="F866" s="120" t="s">
        <v>2605</v>
      </c>
      <c r="G866" s="120" t="s">
        <v>185</v>
      </c>
      <c r="I866" s="121">
        <v>14</v>
      </c>
      <c r="M866" s="120" t="s">
        <v>528</v>
      </c>
      <c r="N866" s="120" t="s">
        <v>109</v>
      </c>
      <c r="O866" s="120">
        <v>91</v>
      </c>
      <c r="P866" s="120" t="s">
        <v>102</v>
      </c>
      <c r="Q866" s="120" t="s">
        <v>102</v>
      </c>
      <c r="R866" t="str">
        <f>IFERROR(VLOOKUP(S866,'[1]Effects Code'!$C:$D,2,FALSE), S866)</f>
        <v>Mortality</v>
      </c>
      <c r="S866" s="120" t="s">
        <v>184</v>
      </c>
      <c r="T866" s="120">
        <v>2</v>
      </c>
      <c r="U866" s="120" t="s">
        <v>122</v>
      </c>
      <c r="V866" s="120" t="str">
        <f t="shared" si="13"/>
        <v>Cyprinidae, 2</v>
      </c>
      <c r="W866" s="120" t="s">
        <v>526</v>
      </c>
      <c r="X866" s="120">
        <v>13000</v>
      </c>
      <c r="Y866" s="123">
        <v>1151659</v>
      </c>
      <c r="Z866" s="120">
        <v>1965</v>
      </c>
      <c r="AA866" s="120" t="s">
        <v>1793</v>
      </c>
      <c r="AB866" s="120" t="s">
        <v>1794</v>
      </c>
      <c r="AC866" s="120" t="s">
        <v>1795</v>
      </c>
      <c r="AD866" s="121">
        <v>14</v>
      </c>
      <c r="AE866" s="121"/>
      <c r="AF866" s="120" t="s">
        <v>528</v>
      </c>
      <c r="AG866" s="120" t="s">
        <v>314</v>
      </c>
      <c r="AH866" s="120" t="s">
        <v>397</v>
      </c>
      <c r="AI866" s="120">
        <v>25</v>
      </c>
      <c r="AM866" s="120" t="s">
        <v>110</v>
      </c>
      <c r="AN866" s="120" t="s">
        <v>1342</v>
      </c>
      <c r="AO866" s="120" t="s">
        <v>525</v>
      </c>
      <c r="AP866" s="120" t="s">
        <v>119</v>
      </c>
      <c r="AQ866" s="120" t="s">
        <v>526</v>
      </c>
      <c r="AR866" s="120">
        <v>333415</v>
      </c>
      <c r="AT866" s="120">
        <v>48</v>
      </c>
      <c r="AY866" s="120" t="s">
        <v>276</v>
      </c>
      <c r="BE866" s="120" t="s">
        <v>158</v>
      </c>
      <c r="BG866" s="120">
        <v>14000</v>
      </c>
      <c r="BI866" s="120">
        <v>11500</v>
      </c>
      <c r="BK866" s="120">
        <v>17100</v>
      </c>
      <c r="BL866" s="120" t="s">
        <v>544</v>
      </c>
      <c r="BN866" s="120">
        <v>14000</v>
      </c>
      <c r="BP866" s="120">
        <v>11500</v>
      </c>
      <c r="BR866" s="120">
        <v>17100</v>
      </c>
      <c r="BT866" s="121">
        <v>11.5</v>
      </c>
      <c r="BV866" s="121">
        <v>17.100000000000001</v>
      </c>
      <c r="CD866" s="121"/>
      <c r="CN866" s="120" t="s">
        <v>125</v>
      </c>
      <c r="CU866" s="120" t="s">
        <v>126</v>
      </c>
      <c r="CV866" s="120" t="s">
        <v>545</v>
      </c>
      <c r="CW866" s="120" t="s">
        <v>2606</v>
      </c>
    </row>
    <row r="867" spans="1:101" x14ac:dyDescent="0.3">
      <c r="A867" s="120" t="s">
        <v>1332</v>
      </c>
      <c r="B867" s="120" t="s">
        <v>1333</v>
      </c>
      <c r="C867" s="120" t="s">
        <v>2041</v>
      </c>
      <c r="D867" s="120" t="s">
        <v>2042</v>
      </c>
      <c r="E867" s="120" t="s">
        <v>2043</v>
      </c>
      <c r="F867" s="120" t="s">
        <v>2044</v>
      </c>
      <c r="G867" s="120" t="s">
        <v>108</v>
      </c>
      <c r="I867" s="121">
        <v>14.11</v>
      </c>
      <c r="M867" s="120" t="s">
        <v>528</v>
      </c>
      <c r="N867" s="120" t="s">
        <v>109</v>
      </c>
      <c r="O867" s="120">
        <v>100</v>
      </c>
      <c r="P867" s="120" t="s">
        <v>102</v>
      </c>
      <c r="Q867" s="120" t="s">
        <v>102</v>
      </c>
      <c r="R867" t="str">
        <f>IFERROR(VLOOKUP(S867,'[1]Effects Code'!$C:$D,2,FALSE), S867)</f>
        <v>Mortality</v>
      </c>
      <c r="S867" s="120" t="s">
        <v>184</v>
      </c>
      <c r="T867" s="120">
        <v>2</v>
      </c>
      <c r="U867" s="120" t="s">
        <v>122</v>
      </c>
      <c r="V867" s="120" t="str">
        <f t="shared" si="13"/>
        <v>Cyprinidae, 2</v>
      </c>
      <c r="W867" s="120" t="s">
        <v>526</v>
      </c>
      <c r="X867" s="120">
        <v>120888</v>
      </c>
      <c r="Y867" s="123">
        <v>1338584</v>
      </c>
      <c r="Z867" s="120">
        <v>2006</v>
      </c>
      <c r="AA867" s="120" t="s">
        <v>2543</v>
      </c>
      <c r="AB867" s="120" t="s">
        <v>2544</v>
      </c>
      <c r="AC867" s="120" t="s">
        <v>2545</v>
      </c>
      <c r="AD867" s="121">
        <v>14.11</v>
      </c>
      <c r="AE867" s="121"/>
      <c r="AF867" s="120" t="s">
        <v>528</v>
      </c>
      <c r="AI867" s="120">
        <v>201</v>
      </c>
      <c r="AM867" s="120" t="s">
        <v>110</v>
      </c>
      <c r="AN867" s="120" t="s">
        <v>1342</v>
      </c>
      <c r="AO867" s="120" t="s">
        <v>525</v>
      </c>
      <c r="AP867" s="120" t="s">
        <v>119</v>
      </c>
      <c r="AQ867" s="120" t="s">
        <v>526</v>
      </c>
      <c r="AR867" s="120">
        <v>333415</v>
      </c>
      <c r="AT867" s="120">
        <v>48</v>
      </c>
      <c r="AY867" s="120" t="s">
        <v>276</v>
      </c>
      <c r="BE867" s="120" t="s">
        <v>123</v>
      </c>
      <c r="BG867" s="120">
        <v>14.11</v>
      </c>
      <c r="BL867" s="120" t="s">
        <v>528</v>
      </c>
      <c r="BN867" s="121">
        <v>14.11</v>
      </c>
      <c r="CD867" s="121"/>
      <c r="CM867" s="120">
        <v>5</v>
      </c>
      <c r="CN867" s="120" t="s">
        <v>125</v>
      </c>
      <c r="CO867" s="120" t="s">
        <v>2546</v>
      </c>
      <c r="CP867" s="120" t="s">
        <v>2547</v>
      </c>
      <c r="CQ867" s="120" t="s">
        <v>528</v>
      </c>
      <c r="CU867" s="120" t="s">
        <v>126</v>
      </c>
      <c r="CV867" s="120" t="s">
        <v>545</v>
      </c>
      <c r="CW867" s="120" t="s">
        <v>2669</v>
      </c>
    </row>
    <row r="868" spans="1:101" x14ac:dyDescent="0.3">
      <c r="A868" s="120" t="s">
        <v>1332</v>
      </c>
      <c r="B868" s="120" t="s">
        <v>1673</v>
      </c>
      <c r="C868" s="120" t="s">
        <v>2196</v>
      </c>
      <c r="D868" s="120" t="s">
        <v>2197</v>
      </c>
      <c r="E868" s="120" t="s">
        <v>2198</v>
      </c>
      <c r="F868" s="120" t="s">
        <v>2199</v>
      </c>
      <c r="G868" s="120" t="s">
        <v>185</v>
      </c>
      <c r="I868" s="121">
        <v>14.3</v>
      </c>
      <c r="L868" s="120"/>
      <c r="M868" s="120" t="s">
        <v>528</v>
      </c>
      <c r="N868" s="120" t="s">
        <v>109</v>
      </c>
      <c r="O868" s="120">
        <v>100</v>
      </c>
      <c r="P868" s="120" t="s">
        <v>102</v>
      </c>
      <c r="Q868" s="120" t="s">
        <v>102</v>
      </c>
      <c r="R868" t="str">
        <f>IFERROR(VLOOKUP(S868,'[1]Effects Code'!$C:$D,2,FALSE), S868)</f>
        <v>Mortality</v>
      </c>
      <c r="S868" s="120" t="s">
        <v>184</v>
      </c>
      <c r="T868" s="120">
        <v>4</v>
      </c>
      <c r="U868" s="120" t="s">
        <v>122</v>
      </c>
      <c r="V868" s="120" t="str">
        <f t="shared" si="13"/>
        <v>Poeciliidae, 4</v>
      </c>
      <c r="W868" s="120" t="s">
        <v>526</v>
      </c>
      <c r="X868" s="120">
        <v>159006</v>
      </c>
      <c r="Y868" s="123">
        <v>2076061</v>
      </c>
      <c r="Z868" s="120">
        <v>2012</v>
      </c>
      <c r="AA868" s="120" t="s">
        <v>2200</v>
      </c>
      <c r="AB868" s="120" t="s">
        <v>2201</v>
      </c>
      <c r="AC868" s="120" t="s">
        <v>2202</v>
      </c>
      <c r="AD868" s="121">
        <v>14.3</v>
      </c>
      <c r="AF868" s="120" t="s">
        <v>528</v>
      </c>
      <c r="AI868" s="120">
        <v>1681</v>
      </c>
      <c r="AL868" s="120" t="s">
        <v>225</v>
      </c>
      <c r="AM868" s="120" t="s">
        <v>110</v>
      </c>
      <c r="AN868" s="120" t="s">
        <v>1682</v>
      </c>
      <c r="AO868" s="120" t="s">
        <v>525</v>
      </c>
      <c r="AP868" s="120" t="s">
        <v>119</v>
      </c>
      <c r="AQ868" s="120" t="s">
        <v>526</v>
      </c>
      <c r="AR868" s="120">
        <v>333415</v>
      </c>
      <c r="AT868" s="120">
        <v>96</v>
      </c>
      <c r="AY868" s="120" t="s">
        <v>276</v>
      </c>
      <c r="BE868" s="120" t="s">
        <v>158</v>
      </c>
      <c r="BG868" s="120">
        <v>14.3</v>
      </c>
      <c r="BL868" s="120" t="s">
        <v>175</v>
      </c>
      <c r="BN868" s="120">
        <v>14.3</v>
      </c>
      <c r="CM868" s="120">
        <v>1</v>
      </c>
      <c r="CN868" s="120" t="s">
        <v>125</v>
      </c>
      <c r="CU868" s="120" t="s">
        <v>126</v>
      </c>
      <c r="CV868" s="120" t="s">
        <v>545</v>
      </c>
      <c r="CW868" s="120" t="s">
        <v>2085</v>
      </c>
    </row>
    <row r="869" spans="1:101" x14ac:dyDescent="0.3">
      <c r="A869" s="120" t="s">
        <v>1332</v>
      </c>
      <c r="B869" s="120" t="s">
        <v>1673</v>
      </c>
      <c r="C869" s="120" t="s">
        <v>2196</v>
      </c>
      <c r="D869" s="120" t="s">
        <v>2255</v>
      </c>
      <c r="E869" s="120" t="s">
        <v>2256</v>
      </c>
      <c r="F869" s="120" t="s">
        <v>2257</v>
      </c>
      <c r="G869" s="120" t="s">
        <v>2321</v>
      </c>
      <c r="I869" s="121">
        <v>14.49</v>
      </c>
      <c r="L869" s="120"/>
      <c r="M869" s="120" t="s">
        <v>528</v>
      </c>
      <c r="N869" s="120" t="s">
        <v>109</v>
      </c>
      <c r="O869" s="120">
        <v>100</v>
      </c>
      <c r="P869" s="120" t="s">
        <v>102</v>
      </c>
      <c r="Q869" s="120" t="s">
        <v>102</v>
      </c>
      <c r="R869" t="str">
        <f>IFERROR(VLOOKUP(S869,'[1]Effects Code'!$C:$D,2,FALSE), S869)</f>
        <v>Mortality</v>
      </c>
      <c r="S869" s="120" t="s">
        <v>184</v>
      </c>
      <c r="T869" s="120">
        <v>3</v>
      </c>
      <c r="U869" s="120" t="s">
        <v>122</v>
      </c>
      <c r="V869" s="120" t="str">
        <f t="shared" si="13"/>
        <v>Poeciliidae, 3</v>
      </c>
      <c r="W869" s="120" t="s">
        <v>526</v>
      </c>
      <c r="X869" s="120">
        <v>160917</v>
      </c>
      <c r="Y869" s="123">
        <v>2076014</v>
      </c>
      <c r="Z869" s="120">
        <v>2012</v>
      </c>
      <c r="AA869" s="120" t="s">
        <v>2258</v>
      </c>
      <c r="AB869" s="120" t="s">
        <v>2259</v>
      </c>
      <c r="AC869" s="120" t="s">
        <v>2260</v>
      </c>
      <c r="AD869" s="121">
        <v>14.49</v>
      </c>
      <c r="AF869" s="120" t="s">
        <v>528</v>
      </c>
      <c r="AI869" s="120">
        <v>287</v>
      </c>
      <c r="AL869" s="120" t="s">
        <v>225</v>
      </c>
      <c r="AM869" s="120" t="s">
        <v>110</v>
      </c>
      <c r="AN869" s="120" t="s">
        <v>1682</v>
      </c>
      <c r="AO869" s="120" t="s">
        <v>525</v>
      </c>
      <c r="AP869" s="120" t="s">
        <v>119</v>
      </c>
      <c r="AQ869" s="120" t="s">
        <v>526</v>
      </c>
      <c r="AR869" s="120">
        <v>333415</v>
      </c>
      <c r="AT869" s="120">
        <v>72</v>
      </c>
      <c r="AY869" s="120" t="s">
        <v>276</v>
      </c>
      <c r="BE869" s="120" t="s">
        <v>158</v>
      </c>
      <c r="BG869" s="120">
        <v>14.49</v>
      </c>
      <c r="BL869" s="120" t="s">
        <v>175</v>
      </c>
      <c r="BN869" s="120">
        <v>14.49</v>
      </c>
      <c r="CM869" s="120">
        <v>1</v>
      </c>
      <c r="CN869" s="120" t="s">
        <v>125</v>
      </c>
      <c r="CO869" s="120">
        <v>7.1</v>
      </c>
      <c r="CP869" s="120">
        <v>125.1</v>
      </c>
      <c r="CQ869" s="120" t="s">
        <v>528</v>
      </c>
      <c r="CU869" s="120" t="s">
        <v>126</v>
      </c>
      <c r="CV869" s="120" t="s">
        <v>1344</v>
      </c>
      <c r="CW869" s="120" t="s">
        <v>2085</v>
      </c>
    </row>
    <row r="870" spans="1:101" x14ac:dyDescent="0.3">
      <c r="A870" s="120" t="s">
        <v>1332</v>
      </c>
      <c r="B870" s="120" t="s">
        <v>2290</v>
      </c>
      <c r="C870" s="120" t="s">
        <v>2291</v>
      </c>
      <c r="D870" s="120" t="s">
        <v>2292</v>
      </c>
      <c r="E870" s="120" t="s">
        <v>2293</v>
      </c>
      <c r="F870" s="120" t="s">
        <v>2294</v>
      </c>
      <c r="G870" s="120" t="s">
        <v>185</v>
      </c>
      <c r="I870" s="121">
        <v>14.5</v>
      </c>
      <c r="L870" s="120"/>
      <c r="M870" s="120" t="s">
        <v>528</v>
      </c>
      <c r="N870" s="120" t="s">
        <v>109</v>
      </c>
      <c r="O870" s="120">
        <v>100</v>
      </c>
      <c r="P870" s="120" t="s">
        <v>102</v>
      </c>
      <c r="Q870" s="120" t="s">
        <v>102</v>
      </c>
      <c r="R870" t="str">
        <f>IFERROR(VLOOKUP(S870,'[1]Effects Code'!$C:$D,2,FALSE), S870)</f>
        <v>Mortality</v>
      </c>
      <c r="S870" s="120" t="s">
        <v>184</v>
      </c>
      <c r="T870" s="120">
        <v>4</v>
      </c>
      <c r="U870" s="120" t="s">
        <v>122</v>
      </c>
      <c r="V870" s="120" t="str">
        <f t="shared" si="13"/>
        <v>Osphronemidae, 4</v>
      </c>
      <c r="W870" s="120" t="s">
        <v>526</v>
      </c>
      <c r="X870" s="120">
        <v>159005</v>
      </c>
      <c r="Y870" s="123">
        <v>2076096</v>
      </c>
      <c r="Z870" s="120">
        <v>2012</v>
      </c>
      <c r="AA870" s="120" t="s">
        <v>2295</v>
      </c>
      <c r="AB870" s="120" t="s">
        <v>2296</v>
      </c>
      <c r="AC870" s="120" t="s">
        <v>2297</v>
      </c>
      <c r="AD870" s="121">
        <v>14.5</v>
      </c>
      <c r="AF870" s="120" t="s">
        <v>528</v>
      </c>
      <c r="AI870" s="120">
        <v>811</v>
      </c>
      <c r="AM870" s="120" t="s">
        <v>110</v>
      </c>
      <c r="AN870" s="120" t="s">
        <v>1491</v>
      </c>
      <c r="AO870" s="120" t="s">
        <v>525</v>
      </c>
      <c r="AP870" s="120" t="s">
        <v>119</v>
      </c>
      <c r="AQ870" s="120" t="s">
        <v>526</v>
      </c>
      <c r="AR870" s="120">
        <v>333415</v>
      </c>
      <c r="AT870" s="120">
        <v>96</v>
      </c>
      <c r="AY870" s="120" t="s">
        <v>276</v>
      </c>
      <c r="BE870" s="120" t="s">
        <v>158</v>
      </c>
      <c r="BG870" s="120">
        <v>14.5</v>
      </c>
      <c r="BL870" s="120" t="s">
        <v>175</v>
      </c>
      <c r="BN870" s="120">
        <v>14.5</v>
      </c>
      <c r="CM870" s="120">
        <v>1</v>
      </c>
      <c r="CN870" s="120" t="s">
        <v>125</v>
      </c>
      <c r="CU870" s="120" t="s">
        <v>126</v>
      </c>
      <c r="CV870" s="120" t="s">
        <v>545</v>
      </c>
      <c r="CW870" s="120" t="s">
        <v>2085</v>
      </c>
    </row>
    <row r="871" spans="1:101" x14ac:dyDescent="0.3">
      <c r="A871" s="120" t="s">
        <v>1332</v>
      </c>
      <c r="B871" s="120" t="s">
        <v>1673</v>
      </c>
      <c r="C871" s="120" t="s">
        <v>2196</v>
      </c>
      <c r="D871" s="120" t="s">
        <v>2255</v>
      </c>
      <c r="E871" s="120" t="s">
        <v>2256</v>
      </c>
      <c r="F871" s="120" t="s">
        <v>2257</v>
      </c>
      <c r="G871" s="120" t="s">
        <v>2467</v>
      </c>
      <c r="I871" s="121">
        <v>14.55</v>
      </c>
      <c r="L871" s="120"/>
      <c r="M871" s="120" t="s">
        <v>528</v>
      </c>
      <c r="N871" s="120" t="s">
        <v>109</v>
      </c>
      <c r="O871" s="120">
        <v>100</v>
      </c>
      <c r="P871" s="120" t="s">
        <v>102</v>
      </c>
      <c r="Q871" s="120" t="s">
        <v>102</v>
      </c>
      <c r="R871" t="str">
        <f>IFERROR(VLOOKUP(S871,'[1]Effects Code'!$C:$D,2,FALSE), S871)</f>
        <v>Mortality</v>
      </c>
      <c r="S871" s="120" t="s">
        <v>184</v>
      </c>
      <c r="T871" s="120">
        <v>4</v>
      </c>
      <c r="U871" s="120" t="s">
        <v>122</v>
      </c>
      <c r="V871" s="120" t="str">
        <f t="shared" si="13"/>
        <v>Poeciliidae, 4</v>
      </c>
      <c r="W871" s="120" t="s">
        <v>526</v>
      </c>
      <c r="X871" s="120">
        <v>160917</v>
      </c>
      <c r="Y871" s="123">
        <v>2076014</v>
      </c>
      <c r="Z871" s="120">
        <v>2012</v>
      </c>
      <c r="AA871" s="120" t="s">
        <v>2258</v>
      </c>
      <c r="AB871" s="120" t="s">
        <v>2259</v>
      </c>
      <c r="AC871" s="120" t="s">
        <v>2260</v>
      </c>
      <c r="AD871" s="121">
        <v>14.55</v>
      </c>
      <c r="AF871" s="120" t="s">
        <v>528</v>
      </c>
      <c r="AI871" s="120">
        <v>287</v>
      </c>
      <c r="AL871" s="120" t="s">
        <v>225</v>
      </c>
      <c r="AM871" s="120" t="s">
        <v>110</v>
      </c>
      <c r="AN871" s="120" t="s">
        <v>1682</v>
      </c>
      <c r="AO871" s="120" t="s">
        <v>525</v>
      </c>
      <c r="AP871" s="120" t="s">
        <v>119</v>
      </c>
      <c r="AQ871" s="120" t="s">
        <v>526</v>
      </c>
      <c r="AR871" s="120">
        <v>333415</v>
      </c>
      <c r="AT871" s="120">
        <v>96</v>
      </c>
      <c r="AY871" s="120" t="s">
        <v>276</v>
      </c>
      <c r="BE871" s="120" t="s">
        <v>158</v>
      </c>
      <c r="BG871" s="120">
        <v>14.55</v>
      </c>
      <c r="BL871" s="120" t="s">
        <v>175</v>
      </c>
      <c r="BN871" s="120">
        <v>14.55</v>
      </c>
      <c r="CM871" s="120">
        <v>1</v>
      </c>
      <c r="CN871" s="120" t="s">
        <v>125</v>
      </c>
      <c r="CO871" s="120">
        <v>7.1</v>
      </c>
      <c r="CP871" s="120">
        <v>125.1</v>
      </c>
      <c r="CQ871" s="120" t="s">
        <v>528</v>
      </c>
      <c r="CU871" s="120" t="s">
        <v>126</v>
      </c>
      <c r="CV871" s="120" t="s">
        <v>1344</v>
      </c>
      <c r="CW871" s="120" t="s">
        <v>2085</v>
      </c>
    </row>
    <row r="872" spans="1:101" x14ac:dyDescent="0.3">
      <c r="A872" s="120" t="s">
        <v>1332</v>
      </c>
      <c r="B872" s="120" t="s">
        <v>2076</v>
      </c>
      <c r="C872" s="120" t="s">
        <v>2077</v>
      </c>
      <c r="D872" s="120" t="s">
        <v>2078</v>
      </c>
      <c r="E872" s="120" t="s">
        <v>2079</v>
      </c>
      <c r="F872" s="120" t="s">
        <v>2080</v>
      </c>
      <c r="G872" s="120" t="s">
        <v>2352</v>
      </c>
      <c r="I872" s="121">
        <v>14.76</v>
      </c>
      <c r="L872" s="120"/>
      <c r="M872" s="120" t="s">
        <v>528</v>
      </c>
      <c r="N872" s="120" t="s">
        <v>109</v>
      </c>
      <c r="O872" s="120">
        <v>100</v>
      </c>
      <c r="P872" s="120" t="s">
        <v>102</v>
      </c>
      <c r="Q872" s="120" t="s">
        <v>102</v>
      </c>
      <c r="R872" t="str">
        <f>IFERROR(VLOOKUP(S872,'[1]Effects Code'!$C:$D,2,FALSE), S872)</f>
        <v>Mortality</v>
      </c>
      <c r="S872" s="120" t="s">
        <v>184</v>
      </c>
      <c r="T872" s="120">
        <v>1</v>
      </c>
      <c r="U872" s="120" t="s">
        <v>122</v>
      </c>
      <c r="V872" s="120" t="str">
        <f t="shared" si="13"/>
        <v>Pangasiidae, 1</v>
      </c>
      <c r="W872" s="120" t="s">
        <v>526</v>
      </c>
      <c r="X872" s="120">
        <v>160541</v>
      </c>
      <c r="Y872" s="123">
        <v>2076095</v>
      </c>
      <c r="Z872" s="120">
        <v>2012</v>
      </c>
      <c r="AA872" s="120" t="s">
        <v>2082</v>
      </c>
      <c r="AB872" s="120" t="s">
        <v>2083</v>
      </c>
      <c r="AC872" s="120" t="s">
        <v>2084</v>
      </c>
      <c r="AD872" s="121">
        <v>14.76</v>
      </c>
      <c r="AF872" s="120" t="s">
        <v>528</v>
      </c>
      <c r="AI872" s="120">
        <v>31626</v>
      </c>
      <c r="AL872" s="120" t="s">
        <v>225</v>
      </c>
      <c r="AM872" s="120" t="s">
        <v>110</v>
      </c>
      <c r="AN872" s="120" t="s">
        <v>2070</v>
      </c>
      <c r="AO872" s="120" t="s">
        <v>525</v>
      </c>
      <c r="AP872" s="120" t="s">
        <v>119</v>
      </c>
      <c r="AQ872" s="120" t="s">
        <v>526</v>
      </c>
      <c r="AR872" s="120">
        <v>333415</v>
      </c>
      <c r="AT872" s="120">
        <v>24</v>
      </c>
      <c r="AY872" s="120" t="s">
        <v>276</v>
      </c>
      <c r="BE872" s="120" t="s">
        <v>158</v>
      </c>
      <c r="BG872" s="120">
        <v>14.76</v>
      </c>
      <c r="BL872" s="120" t="s">
        <v>175</v>
      </c>
      <c r="BN872" s="120">
        <v>14.76</v>
      </c>
      <c r="CM872" s="120">
        <v>1</v>
      </c>
      <c r="CN872" s="120" t="s">
        <v>125</v>
      </c>
      <c r="CU872" s="120" t="s">
        <v>126</v>
      </c>
      <c r="CV872" s="120" t="s">
        <v>545</v>
      </c>
      <c r="CW872" s="120" t="s">
        <v>2085</v>
      </c>
    </row>
    <row r="873" spans="1:101" x14ac:dyDescent="0.3">
      <c r="A873" s="120" t="s">
        <v>1332</v>
      </c>
      <c r="B873" s="120" t="s">
        <v>2180</v>
      </c>
      <c r="C873" s="120" t="s">
        <v>2181</v>
      </c>
      <c r="D873" s="120" t="s">
        <v>2326</v>
      </c>
      <c r="E873" s="120" t="s">
        <v>2327</v>
      </c>
      <c r="F873" s="120" t="s">
        <v>2328</v>
      </c>
      <c r="G873" s="120" t="s">
        <v>185</v>
      </c>
      <c r="I873" s="121">
        <v>14.791600000000001</v>
      </c>
      <c r="M873" s="120" t="s">
        <v>528</v>
      </c>
      <c r="N873" s="120" t="s">
        <v>109</v>
      </c>
      <c r="O873" s="120">
        <v>100</v>
      </c>
      <c r="P873" s="120" t="s">
        <v>102</v>
      </c>
      <c r="Q873" s="120" t="s">
        <v>102</v>
      </c>
      <c r="R873" t="str">
        <f>IFERROR(VLOOKUP(S873,'[1]Effects Code'!$C:$D,2,FALSE), S873)</f>
        <v>Mortality</v>
      </c>
      <c r="S873" s="120" t="s">
        <v>184</v>
      </c>
      <c r="T873" s="120">
        <v>4</v>
      </c>
      <c r="U873" s="120" t="s">
        <v>122</v>
      </c>
      <c r="V873" s="120" t="str">
        <f t="shared" si="13"/>
        <v>Clariidae, 4</v>
      </c>
      <c r="W873" s="120" t="s">
        <v>526</v>
      </c>
      <c r="X873" s="120">
        <v>14634</v>
      </c>
      <c r="Y873" s="123">
        <v>1166008</v>
      </c>
      <c r="Z873" s="120">
        <v>1992</v>
      </c>
      <c r="AA873" s="120" t="s">
        <v>2329</v>
      </c>
      <c r="AB873" s="120" t="s">
        <v>2330</v>
      </c>
      <c r="AC873" s="120" t="s">
        <v>2331</v>
      </c>
      <c r="AD873" s="121">
        <v>14.791600000000001</v>
      </c>
      <c r="AE873" s="121"/>
      <c r="AF873" s="120" t="s">
        <v>528</v>
      </c>
      <c r="AI873" s="120">
        <v>113</v>
      </c>
      <c r="AL873" s="120" t="s">
        <v>220</v>
      </c>
      <c r="AM873" s="120" t="s">
        <v>110</v>
      </c>
      <c r="AN873" s="120" t="s">
        <v>2070</v>
      </c>
      <c r="AO873" s="120" t="s">
        <v>525</v>
      </c>
      <c r="AP873" s="120" t="s">
        <v>119</v>
      </c>
      <c r="AQ873" s="120" t="s">
        <v>526</v>
      </c>
      <c r="AR873" s="120">
        <v>333415</v>
      </c>
      <c r="AT873" s="120">
        <v>96</v>
      </c>
      <c r="AY873" s="120" t="s">
        <v>276</v>
      </c>
      <c r="BE873" s="120" t="s">
        <v>123</v>
      </c>
      <c r="BG873" s="120">
        <v>14791.6</v>
      </c>
      <c r="BI873" s="120">
        <v>11856.4</v>
      </c>
      <c r="BK873" s="120">
        <v>18173.5</v>
      </c>
      <c r="BL873" s="120" t="s">
        <v>544</v>
      </c>
      <c r="BN873" s="120">
        <v>14791.6</v>
      </c>
      <c r="BP873" s="120">
        <v>11856.4</v>
      </c>
      <c r="BR873" s="120">
        <v>18173.5</v>
      </c>
      <c r="BT873" s="121">
        <v>11.856400000000001</v>
      </c>
      <c r="BV873" s="121">
        <v>18.173500000000001</v>
      </c>
      <c r="CD873" s="121"/>
      <c r="CN873" s="120" t="s">
        <v>125</v>
      </c>
      <c r="CO873" s="120">
        <v>7.3</v>
      </c>
      <c r="CU873" s="120" t="s">
        <v>126</v>
      </c>
      <c r="CV873" s="120" t="s">
        <v>1344</v>
      </c>
      <c r="CW873" s="120" t="s">
        <v>2332</v>
      </c>
    </row>
    <row r="874" spans="1:101" x14ac:dyDescent="0.3">
      <c r="A874" s="120" t="s">
        <v>1332</v>
      </c>
      <c r="B874" s="120" t="s">
        <v>1333</v>
      </c>
      <c r="C874" s="120" t="s">
        <v>1967</v>
      </c>
      <c r="D874" s="120" t="s">
        <v>1968</v>
      </c>
      <c r="E874" s="120" t="s">
        <v>1969</v>
      </c>
      <c r="F874" s="120" t="s">
        <v>1970</v>
      </c>
      <c r="G874" s="120" t="s">
        <v>1651</v>
      </c>
      <c r="I874" s="121">
        <v>14.854799999999999</v>
      </c>
      <c r="L874" s="120"/>
      <c r="M874" s="120" t="s">
        <v>528</v>
      </c>
      <c r="N874" s="120" t="s">
        <v>109</v>
      </c>
      <c r="O874" s="120">
        <v>60</v>
      </c>
      <c r="P874" s="120" t="s">
        <v>102</v>
      </c>
      <c r="Q874" s="120" t="s">
        <v>102</v>
      </c>
      <c r="R874" t="str">
        <f>IFERROR(VLOOKUP(S874,'[1]Effects Code'!$C:$D,2,FALSE), S874)</f>
        <v>Mortality</v>
      </c>
      <c r="S874" s="120" t="s">
        <v>184</v>
      </c>
      <c r="T874" s="120">
        <v>2</v>
      </c>
      <c r="U874" s="120" t="s">
        <v>122</v>
      </c>
      <c r="V874" s="120" t="str">
        <f t="shared" si="13"/>
        <v>Cyprinidae, 2</v>
      </c>
      <c r="W874" s="120" t="s">
        <v>526</v>
      </c>
      <c r="X874" s="120">
        <v>160916</v>
      </c>
      <c r="Y874" s="123">
        <v>2076894</v>
      </c>
      <c r="Z874" s="120">
        <v>2012</v>
      </c>
      <c r="AA874" s="120" t="s">
        <v>1971</v>
      </c>
      <c r="AB874" s="120" t="s">
        <v>1972</v>
      </c>
      <c r="AC874" s="120" t="s">
        <v>1973</v>
      </c>
      <c r="AD874" s="121">
        <v>14.854799999999999</v>
      </c>
      <c r="AF874" s="120" t="s">
        <v>528</v>
      </c>
      <c r="AH874" s="120" t="s">
        <v>397</v>
      </c>
      <c r="AI874" s="120">
        <v>32018</v>
      </c>
      <c r="AL874" s="120" t="s">
        <v>1516</v>
      </c>
      <c r="AM874" s="120" t="s">
        <v>110</v>
      </c>
      <c r="AN874" s="120" t="s">
        <v>1342</v>
      </c>
      <c r="AO874" s="120" t="s">
        <v>525</v>
      </c>
      <c r="AP874" s="120" t="s">
        <v>119</v>
      </c>
      <c r="AQ874" s="120" t="s">
        <v>526</v>
      </c>
      <c r="AR874" s="120">
        <v>333415</v>
      </c>
      <c r="AT874" s="120">
        <v>48</v>
      </c>
      <c r="AY874" s="120" t="s">
        <v>276</v>
      </c>
      <c r="BE874" s="120" t="s">
        <v>123</v>
      </c>
      <c r="BG874" s="120">
        <v>24.757999999999999</v>
      </c>
      <c r="BL874" s="120" t="s">
        <v>528</v>
      </c>
      <c r="BN874" s="120">
        <v>14.854799999999999</v>
      </c>
      <c r="CM874" s="120">
        <v>1</v>
      </c>
      <c r="CN874" s="120" t="s">
        <v>125</v>
      </c>
      <c r="CO874" s="120" t="s">
        <v>1974</v>
      </c>
      <c r="CP874" s="120" t="s">
        <v>1975</v>
      </c>
      <c r="CQ874" s="120" t="s">
        <v>568</v>
      </c>
      <c r="CU874" s="120" t="s">
        <v>126</v>
      </c>
      <c r="CV874" s="120" t="s">
        <v>1344</v>
      </c>
      <c r="CW874" s="120" t="s">
        <v>1976</v>
      </c>
    </row>
    <row r="875" spans="1:101" x14ac:dyDescent="0.3">
      <c r="A875" s="120" t="s">
        <v>1332</v>
      </c>
      <c r="B875" s="120" t="s">
        <v>1333</v>
      </c>
      <c r="C875" s="120" t="s">
        <v>1334</v>
      </c>
      <c r="D875" s="120" t="s">
        <v>1335</v>
      </c>
      <c r="E875" s="120" t="s">
        <v>1336</v>
      </c>
      <c r="F875" s="120" t="s">
        <v>1337</v>
      </c>
      <c r="G875" s="120" t="s">
        <v>185</v>
      </c>
      <c r="I875" s="121">
        <v>14.87</v>
      </c>
      <c r="L875" s="120"/>
      <c r="M875" s="120" t="s">
        <v>528</v>
      </c>
      <c r="N875" s="120" t="s">
        <v>109</v>
      </c>
      <c r="O875" s="120">
        <v>100</v>
      </c>
      <c r="P875" s="120" t="s">
        <v>102</v>
      </c>
      <c r="Q875" s="120" t="s">
        <v>102</v>
      </c>
      <c r="R875" t="str">
        <f>IFERROR(VLOOKUP(S875,'[1]Effects Code'!$C:$D,2,FALSE), S875)</f>
        <v>Mortality</v>
      </c>
      <c r="S875" s="120" t="s">
        <v>184</v>
      </c>
      <c r="T875" s="120">
        <v>2</v>
      </c>
      <c r="U875" s="120" t="s">
        <v>122</v>
      </c>
      <c r="V875" s="120" t="str">
        <f t="shared" si="13"/>
        <v>Cyprinidae, 2</v>
      </c>
      <c r="W875" s="120" t="s">
        <v>526</v>
      </c>
      <c r="X875" s="120">
        <v>156024</v>
      </c>
      <c r="Y875" s="123">
        <v>2076100</v>
      </c>
      <c r="Z875" s="120">
        <v>2011</v>
      </c>
      <c r="AA875" s="120" t="s">
        <v>2031</v>
      </c>
      <c r="AB875" s="120" t="s">
        <v>2032</v>
      </c>
      <c r="AC875" s="120" t="s">
        <v>2033</v>
      </c>
      <c r="AD875" s="121">
        <v>14.87</v>
      </c>
      <c r="AF875" s="120" t="s">
        <v>528</v>
      </c>
      <c r="AH875" s="120" t="s">
        <v>147</v>
      </c>
      <c r="AI875" s="120">
        <v>21</v>
      </c>
      <c r="AM875" s="120" t="s">
        <v>110</v>
      </c>
      <c r="AN875" s="120" t="s">
        <v>1342</v>
      </c>
      <c r="AO875" s="120" t="s">
        <v>525</v>
      </c>
      <c r="AP875" s="120" t="s">
        <v>119</v>
      </c>
      <c r="AQ875" s="120" t="s">
        <v>526</v>
      </c>
      <c r="AR875" s="120">
        <v>333415</v>
      </c>
      <c r="AT875" s="120">
        <v>48</v>
      </c>
      <c r="AY875" s="120" t="s">
        <v>276</v>
      </c>
      <c r="BE875" s="120" t="s">
        <v>123</v>
      </c>
      <c r="BG875" s="120">
        <v>14.87</v>
      </c>
      <c r="BL875" s="120" t="s">
        <v>528</v>
      </c>
      <c r="BN875" s="120">
        <v>14.87</v>
      </c>
      <c r="CM875" s="120">
        <v>1</v>
      </c>
      <c r="CN875" s="120" t="s">
        <v>125</v>
      </c>
      <c r="CO875" s="120" t="s">
        <v>2034</v>
      </c>
      <c r="CP875" s="120" t="s">
        <v>2035</v>
      </c>
      <c r="CQ875" s="120" t="s">
        <v>568</v>
      </c>
      <c r="CU875" s="120" t="s">
        <v>126</v>
      </c>
      <c r="CV875" s="120" t="s">
        <v>1344</v>
      </c>
      <c r="CW875" s="120" t="s">
        <v>2036</v>
      </c>
    </row>
    <row r="876" spans="1:101" x14ac:dyDescent="0.3">
      <c r="A876" s="120" t="s">
        <v>1332</v>
      </c>
      <c r="B876" s="120" t="s">
        <v>2290</v>
      </c>
      <c r="C876" s="120" t="s">
        <v>2291</v>
      </c>
      <c r="D876" s="120" t="s">
        <v>2292</v>
      </c>
      <c r="E876" s="120" t="s">
        <v>2293</v>
      </c>
      <c r="F876" s="120" t="s">
        <v>2294</v>
      </c>
      <c r="G876" s="120" t="s">
        <v>2266</v>
      </c>
      <c r="I876" s="121">
        <v>14.9</v>
      </c>
      <c r="L876" s="120"/>
      <c r="M876" s="120" t="s">
        <v>528</v>
      </c>
      <c r="N876" s="120" t="s">
        <v>109</v>
      </c>
      <c r="O876" s="120">
        <v>100</v>
      </c>
      <c r="P876" s="120" t="s">
        <v>102</v>
      </c>
      <c r="Q876" s="120" t="s">
        <v>102</v>
      </c>
      <c r="R876" t="str">
        <f>IFERROR(VLOOKUP(S876,'[1]Effects Code'!$C:$D,2,FALSE), S876)</f>
        <v>Mortality</v>
      </c>
      <c r="S876" s="120" t="s">
        <v>184</v>
      </c>
      <c r="T876" s="120">
        <v>3</v>
      </c>
      <c r="U876" s="120" t="s">
        <v>122</v>
      </c>
      <c r="V876" s="120" t="str">
        <f t="shared" si="13"/>
        <v>Osphronemidae, 3</v>
      </c>
      <c r="W876" s="120" t="s">
        <v>526</v>
      </c>
      <c r="X876" s="120">
        <v>159005</v>
      </c>
      <c r="Y876" s="123">
        <v>2076096</v>
      </c>
      <c r="Z876" s="120">
        <v>2012</v>
      </c>
      <c r="AA876" s="120" t="s">
        <v>2295</v>
      </c>
      <c r="AB876" s="120" t="s">
        <v>2296</v>
      </c>
      <c r="AC876" s="120" t="s">
        <v>2297</v>
      </c>
      <c r="AD876" s="121">
        <v>14.9</v>
      </c>
      <c r="AF876" s="120" t="s">
        <v>528</v>
      </c>
      <c r="AI876" s="120">
        <v>811</v>
      </c>
      <c r="AM876" s="120" t="s">
        <v>110</v>
      </c>
      <c r="AN876" s="120" t="s">
        <v>1491</v>
      </c>
      <c r="AO876" s="120" t="s">
        <v>525</v>
      </c>
      <c r="AP876" s="120" t="s">
        <v>119</v>
      </c>
      <c r="AQ876" s="120" t="s">
        <v>526</v>
      </c>
      <c r="AR876" s="120">
        <v>333415</v>
      </c>
      <c r="AT876" s="120">
        <v>72</v>
      </c>
      <c r="AY876" s="120" t="s">
        <v>276</v>
      </c>
      <c r="BE876" s="120" t="s">
        <v>158</v>
      </c>
      <c r="BG876" s="120">
        <v>14.9</v>
      </c>
      <c r="BL876" s="120" t="s">
        <v>175</v>
      </c>
      <c r="BN876" s="120">
        <v>14.9</v>
      </c>
      <c r="CM876" s="120">
        <v>1</v>
      </c>
      <c r="CN876" s="120" t="s">
        <v>125</v>
      </c>
      <c r="CU876" s="120" t="s">
        <v>126</v>
      </c>
      <c r="CV876" s="120" t="s">
        <v>545</v>
      </c>
      <c r="CW876" s="120" t="s">
        <v>2085</v>
      </c>
    </row>
    <row r="877" spans="1:101" x14ac:dyDescent="0.3">
      <c r="A877" s="120" t="s">
        <v>1332</v>
      </c>
      <c r="B877" s="120" t="s">
        <v>1333</v>
      </c>
      <c r="C877" s="120" t="s">
        <v>1334</v>
      </c>
      <c r="D877" s="120" t="s">
        <v>1335</v>
      </c>
      <c r="E877" s="120" t="s">
        <v>1336</v>
      </c>
      <c r="F877" s="120" t="s">
        <v>1337</v>
      </c>
      <c r="G877" s="120" t="s">
        <v>2353</v>
      </c>
      <c r="H877" s="120" t="s">
        <v>208</v>
      </c>
      <c r="I877" s="121">
        <v>15</v>
      </c>
      <c r="M877" s="120" t="s">
        <v>528</v>
      </c>
      <c r="N877" s="120" t="s">
        <v>109</v>
      </c>
      <c r="O877" s="120">
        <v>60</v>
      </c>
      <c r="P877" s="120" t="s">
        <v>102</v>
      </c>
      <c r="Q877" s="120" t="s">
        <v>102</v>
      </c>
      <c r="R877" t="str">
        <f>IFERROR(VLOOKUP(S877,'[1]Effects Code'!$C:$D,2,FALSE), S877)</f>
        <v>Mortality</v>
      </c>
      <c r="S877" s="120" t="s">
        <v>184</v>
      </c>
      <c r="T877" s="120">
        <v>4</v>
      </c>
      <c r="U877" s="120" t="s">
        <v>122</v>
      </c>
      <c r="V877" s="120" t="str">
        <f t="shared" si="13"/>
        <v>Cyprinidae, 4</v>
      </c>
      <c r="W877" s="120" t="s">
        <v>526</v>
      </c>
      <c r="X877" s="120">
        <v>76924</v>
      </c>
      <c r="Y877" s="123">
        <v>1259146</v>
      </c>
      <c r="Z877" s="120">
        <v>2001</v>
      </c>
      <c r="AA877" s="120" t="s">
        <v>2670</v>
      </c>
      <c r="AB877" s="120" t="s">
        <v>2671</v>
      </c>
      <c r="AC877" s="120" t="s">
        <v>2672</v>
      </c>
      <c r="AD877" s="121">
        <v>15</v>
      </c>
      <c r="AE877" s="121"/>
      <c r="AF877" s="120" t="s">
        <v>528</v>
      </c>
      <c r="AI877" s="120">
        <v>21</v>
      </c>
      <c r="AL877" s="120" t="s">
        <v>141</v>
      </c>
      <c r="AM877" s="120" t="s">
        <v>110</v>
      </c>
      <c r="AN877" s="120" t="s">
        <v>1342</v>
      </c>
      <c r="AO877" s="120" t="s">
        <v>525</v>
      </c>
      <c r="AP877" s="120" t="s">
        <v>119</v>
      </c>
      <c r="AQ877" s="120" t="s">
        <v>526</v>
      </c>
      <c r="AR877" s="120">
        <v>333415</v>
      </c>
      <c r="AT877" s="120">
        <v>96</v>
      </c>
      <c r="AY877" s="120" t="s">
        <v>276</v>
      </c>
      <c r="BE877" s="120" t="s">
        <v>123</v>
      </c>
      <c r="BF877" s="120" t="s">
        <v>208</v>
      </c>
      <c r="BG877" s="120">
        <v>25</v>
      </c>
      <c r="BL877" s="120" t="s">
        <v>528</v>
      </c>
      <c r="BM877" s="120" t="s">
        <v>208</v>
      </c>
      <c r="BN877" s="120">
        <v>15</v>
      </c>
      <c r="BT877" s="121"/>
      <c r="BV877" s="121"/>
      <c r="CD877" s="121"/>
      <c r="CM877" s="120">
        <v>7</v>
      </c>
      <c r="CN877" s="120" t="s">
        <v>125</v>
      </c>
      <c r="CO877" s="120" t="s">
        <v>2673</v>
      </c>
      <c r="CU877" s="120" t="s">
        <v>126</v>
      </c>
      <c r="CV877" s="120" t="s">
        <v>1344</v>
      </c>
      <c r="CW877" s="120" t="s">
        <v>2674</v>
      </c>
    </row>
    <row r="878" spans="1:101" x14ac:dyDescent="0.3">
      <c r="A878" s="120" t="s">
        <v>1332</v>
      </c>
      <c r="B878" s="120" t="s">
        <v>1333</v>
      </c>
      <c r="C878" s="120" t="s">
        <v>1479</v>
      </c>
      <c r="D878" s="120" t="s">
        <v>1480</v>
      </c>
      <c r="E878" s="120" t="s">
        <v>1481</v>
      </c>
      <c r="F878" s="120" t="s">
        <v>1482</v>
      </c>
      <c r="G878" s="120" t="s">
        <v>200</v>
      </c>
      <c r="I878" s="121">
        <v>15</v>
      </c>
      <c r="M878" s="120" t="s">
        <v>528</v>
      </c>
      <c r="N878" s="120" t="s">
        <v>109</v>
      </c>
      <c r="O878" s="120">
        <v>56</v>
      </c>
      <c r="P878" s="120" t="s">
        <v>102</v>
      </c>
      <c r="Q878" s="120" t="s">
        <v>102</v>
      </c>
      <c r="R878" t="str">
        <f>IFERROR(VLOOKUP(S878,'[1]Effects Code'!$C:$D,2,FALSE), S878)</f>
        <v>Mortality</v>
      </c>
      <c r="S878" s="120" t="s">
        <v>184</v>
      </c>
      <c r="T878" s="120">
        <v>7</v>
      </c>
      <c r="U878" s="120" t="s">
        <v>122</v>
      </c>
      <c r="V878" s="120" t="str">
        <f t="shared" si="13"/>
        <v>Cyprinidae, 7</v>
      </c>
      <c r="W878" s="120" t="s">
        <v>526</v>
      </c>
      <c r="X878" s="120">
        <v>111434</v>
      </c>
      <c r="Y878" s="123">
        <v>1290283</v>
      </c>
      <c r="Z878" s="120">
        <v>2001</v>
      </c>
      <c r="AA878" s="120" t="s">
        <v>2333</v>
      </c>
      <c r="AB878" s="120" t="s">
        <v>2334</v>
      </c>
      <c r="AC878" s="120" t="s">
        <v>2335</v>
      </c>
      <c r="AD878" s="121">
        <v>15</v>
      </c>
      <c r="AE878" s="121"/>
      <c r="AF878" s="120" t="s">
        <v>528</v>
      </c>
      <c r="AH878" s="120" t="s">
        <v>323</v>
      </c>
      <c r="AI878" s="120">
        <v>1</v>
      </c>
      <c r="AL878" s="120" t="s">
        <v>2336</v>
      </c>
      <c r="AM878" s="120" t="s">
        <v>110</v>
      </c>
      <c r="AN878" s="120" t="s">
        <v>1342</v>
      </c>
      <c r="AO878" s="120" t="s">
        <v>525</v>
      </c>
      <c r="AP878" s="120" t="s">
        <v>119</v>
      </c>
      <c r="AQ878" s="120" t="s">
        <v>526</v>
      </c>
      <c r="AR878" s="120">
        <v>333415</v>
      </c>
      <c r="AT878" s="120">
        <v>7</v>
      </c>
      <c r="AY878" s="120" t="s">
        <v>122</v>
      </c>
      <c r="BE878" s="120" t="s">
        <v>158</v>
      </c>
      <c r="BG878" s="120">
        <v>15000</v>
      </c>
      <c r="BL878" s="120" t="s">
        <v>1731</v>
      </c>
      <c r="BN878" s="121">
        <v>15000</v>
      </c>
      <c r="CD878" s="121"/>
      <c r="CM878" s="120">
        <v>9</v>
      </c>
      <c r="CN878" s="120" t="s">
        <v>125</v>
      </c>
      <c r="CO878" s="120" t="s">
        <v>2337</v>
      </c>
      <c r="CP878" s="120" t="s">
        <v>2338</v>
      </c>
      <c r="CQ878" s="120" t="s">
        <v>528</v>
      </c>
      <c r="CU878" s="120" t="s">
        <v>126</v>
      </c>
      <c r="CV878" s="120" t="s">
        <v>545</v>
      </c>
      <c r="CW878" s="120" t="s">
        <v>2675</v>
      </c>
    </row>
    <row r="879" spans="1:101" x14ac:dyDescent="0.3">
      <c r="A879" s="120" t="s">
        <v>1332</v>
      </c>
      <c r="B879" s="120" t="s">
        <v>2290</v>
      </c>
      <c r="C879" s="120" t="s">
        <v>2291</v>
      </c>
      <c r="D879" s="120" t="s">
        <v>2292</v>
      </c>
      <c r="E879" s="120" t="s">
        <v>2293</v>
      </c>
      <c r="F879" s="120" t="s">
        <v>2294</v>
      </c>
      <c r="G879" s="120" t="s">
        <v>2341</v>
      </c>
      <c r="I879" s="121">
        <v>15.1</v>
      </c>
      <c r="L879" s="120"/>
      <c r="M879" s="120" t="s">
        <v>528</v>
      </c>
      <c r="N879" s="120" t="s">
        <v>109</v>
      </c>
      <c r="O879" s="120">
        <v>100</v>
      </c>
      <c r="P879" s="120" t="s">
        <v>102</v>
      </c>
      <c r="Q879" s="120" t="s">
        <v>102</v>
      </c>
      <c r="R879" t="str">
        <f>IFERROR(VLOOKUP(S879,'[1]Effects Code'!$C:$D,2,FALSE), S879)</f>
        <v>Mortality</v>
      </c>
      <c r="S879" s="120" t="s">
        <v>184</v>
      </c>
      <c r="T879" s="120">
        <v>4</v>
      </c>
      <c r="U879" s="120" t="s">
        <v>122</v>
      </c>
      <c r="V879" s="120" t="str">
        <f t="shared" si="13"/>
        <v>Osphronemidae, 4</v>
      </c>
      <c r="W879" s="120" t="s">
        <v>526</v>
      </c>
      <c r="X879" s="120">
        <v>159005</v>
      </c>
      <c r="Y879" s="123">
        <v>2076096</v>
      </c>
      <c r="Z879" s="120">
        <v>2012</v>
      </c>
      <c r="AA879" s="120" t="s">
        <v>2295</v>
      </c>
      <c r="AB879" s="120" t="s">
        <v>2296</v>
      </c>
      <c r="AC879" s="120" t="s">
        <v>2297</v>
      </c>
      <c r="AD879" s="121">
        <v>15.1</v>
      </c>
      <c r="AF879" s="120" t="s">
        <v>528</v>
      </c>
      <c r="AI879" s="120">
        <v>811</v>
      </c>
      <c r="AM879" s="120" t="s">
        <v>110</v>
      </c>
      <c r="AN879" s="120" t="s">
        <v>1491</v>
      </c>
      <c r="AO879" s="120" t="s">
        <v>525</v>
      </c>
      <c r="AP879" s="120" t="s">
        <v>119</v>
      </c>
      <c r="AQ879" s="120" t="s">
        <v>526</v>
      </c>
      <c r="AR879" s="120">
        <v>333415</v>
      </c>
      <c r="AT879" s="120">
        <v>96</v>
      </c>
      <c r="AY879" s="120" t="s">
        <v>276</v>
      </c>
      <c r="BE879" s="120" t="s">
        <v>158</v>
      </c>
      <c r="BG879" s="120">
        <v>15.1</v>
      </c>
      <c r="BL879" s="120" t="s">
        <v>175</v>
      </c>
      <c r="BN879" s="120">
        <v>15.1</v>
      </c>
      <c r="CM879" s="120">
        <v>1</v>
      </c>
      <c r="CN879" s="120" t="s">
        <v>125</v>
      </c>
      <c r="CU879" s="120" t="s">
        <v>126</v>
      </c>
      <c r="CV879" s="120" t="s">
        <v>545</v>
      </c>
      <c r="CW879" s="120" t="s">
        <v>2085</v>
      </c>
    </row>
    <row r="880" spans="1:101" x14ac:dyDescent="0.3">
      <c r="A880" s="120" t="s">
        <v>1332</v>
      </c>
      <c r="B880" s="120" t="s">
        <v>1333</v>
      </c>
      <c r="C880" s="120" t="s">
        <v>2041</v>
      </c>
      <c r="D880" s="120" t="s">
        <v>2042</v>
      </c>
      <c r="E880" s="120" t="s">
        <v>2043</v>
      </c>
      <c r="F880" s="120" t="s">
        <v>2044</v>
      </c>
      <c r="G880" s="120" t="s">
        <v>185</v>
      </c>
      <c r="I880" s="121">
        <v>15.13</v>
      </c>
      <c r="M880" s="120" t="s">
        <v>528</v>
      </c>
      <c r="N880" s="120" t="s">
        <v>109</v>
      </c>
      <c r="O880" s="120">
        <v>100</v>
      </c>
      <c r="P880" s="120" t="s">
        <v>102</v>
      </c>
      <c r="Q880" s="120" t="s">
        <v>102</v>
      </c>
      <c r="R880" t="str">
        <f>IFERROR(VLOOKUP(S880,'[1]Effects Code'!$C:$D,2,FALSE), S880)</f>
        <v>Mortality</v>
      </c>
      <c r="S880" s="120" t="s">
        <v>184</v>
      </c>
      <c r="T880" s="120">
        <v>4</v>
      </c>
      <c r="U880" s="120" t="s">
        <v>122</v>
      </c>
      <c r="V880" s="120" t="str">
        <f t="shared" si="13"/>
        <v>Cyprinidae, 4</v>
      </c>
      <c r="W880" s="120" t="s">
        <v>526</v>
      </c>
      <c r="X880" s="120">
        <v>120888</v>
      </c>
      <c r="Y880" s="123">
        <v>1338534</v>
      </c>
      <c r="Z880" s="120">
        <v>2006</v>
      </c>
      <c r="AA880" s="120" t="s">
        <v>2543</v>
      </c>
      <c r="AB880" s="120" t="s">
        <v>2544</v>
      </c>
      <c r="AC880" s="120" t="s">
        <v>2545</v>
      </c>
      <c r="AD880" s="121">
        <v>15.13</v>
      </c>
      <c r="AE880" s="121"/>
      <c r="AF880" s="120" t="s">
        <v>528</v>
      </c>
      <c r="AI880" s="120">
        <v>201</v>
      </c>
      <c r="AM880" s="120" t="s">
        <v>110</v>
      </c>
      <c r="AN880" s="120" t="s">
        <v>1342</v>
      </c>
      <c r="AO880" s="120" t="s">
        <v>525</v>
      </c>
      <c r="AP880" s="120" t="s">
        <v>119</v>
      </c>
      <c r="AQ880" s="120" t="s">
        <v>526</v>
      </c>
      <c r="AR880" s="120">
        <v>333415</v>
      </c>
      <c r="AT880" s="120">
        <v>96</v>
      </c>
      <c r="AY880" s="120" t="s">
        <v>276</v>
      </c>
      <c r="BE880" s="120" t="s">
        <v>123</v>
      </c>
      <c r="BG880" s="120">
        <v>15.13</v>
      </c>
      <c r="BL880" s="120" t="s">
        <v>528</v>
      </c>
      <c r="BN880" s="121">
        <v>15.13</v>
      </c>
      <c r="CD880" s="121"/>
      <c r="CM880" s="120">
        <v>5</v>
      </c>
      <c r="CN880" s="120" t="s">
        <v>125</v>
      </c>
      <c r="CO880" s="120" t="s">
        <v>2546</v>
      </c>
      <c r="CP880" s="120" t="s">
        <v>2547</v>
      </c>
      <c r="CQ880" s="120" t="s">
        <v>528</v>
      </c>
      <c r="CU880" s="120" t="s">
        <v>126</v>
      </c>
      <c r="CV880" s="120" t="s">
        <v>545</v>
      </c>
      <c r="CW880" s="120" t="s">
        <v>2669</v>
      </c>
    </row>
    <row r="881" spans="1:101" x14ac:dyDescent="0.3">
      <c r="A881" s="120" t="s">
        <v>1332</v>
      </c>
      <c r="B881" s="120" t="s">
        <v>1333</v>
      </c>
      <c r="C881" s="120" t="s">
        <v>2041</v>
      </c>
      <c r="D881" s="120" t="s">
        <v>2042</v>
      </c>
      <c r="E881" s="120" t="s">
        <v>2043</v>
      </c>
      <c r="F881" s="120" t="s">
        <v>2044</v>
      </c>
      <c r="G881" s="120" t="s">
        <v>108</v>
      </c>
      <c r="I881" s="121">
        <v>15.13</v>
      </c>
      <c r="M881" s="120" t="s">
        <v>528</v>
      </c>
      <c r="N881" s="120" t="s">
        <v>109</v>
      </c>
      <c r="O881" s="120">
        <v>100</v>
      </c>
      <c r="P881" s="120" t="s">
        <v>102</v>
      </c>
      <c r="Q881" s="120" t="s">
        <v>102</v>
      </c>
      <c r="R881" t="str">
        <f>IFERROR(VLOOKUP(S881,'[1]Effects Code'!$C:$D,2,FALSE), S881)</f>
        <v>Mortality</v>
      </c>
      <c r="S881" s="120" t="s">
        <v>184</v>
      </c>
      <c r="T881" s="120">
        <v>1</v>
      </c>
      <c r="U881" s="120" t="s">
        <v>122</v>
      </c>
      <c r="V881" s="120" t="str">
        <f t="shared" si="13"/>
        <v>Cyprinidae, 1</v>
      </c>
      <c r="W881" s="120" t="s">
        <v>526</v>
      </c>
      <c r="X881" s="120">
        <v>120888</v>
      </c>
      <c r="Y881" s="123">
        <v>1338583</v>
      </c>
      <c r="Z881" s="120">
        <v>2006</v>
      </c>
      <c r="AA881" s="120" t="s">
        <v>2543</v>
      </c>
      <c r="AB881" s="120" t="s">
        <v>2544</v>
      </c>
      <c r="AC881" s="120" t="s">
        <v>2545</v>
      </c>
      <c r="AD881" s="121">
        <v>15.13</v>
      </c>
      <c r="AE881" s="121"/>
      <c r="AF881" s="120" t="s">
        <v>528</v>
      </c>
      <c r="AI881" s="120">
        <v>201</v>
      </c>
      <c r="AM881" s="120" t="s">
        <v>110</v>
      </c>
      <c r="AN881" s="120" t="s">
        <v>1342</v>
      </c>
      <c r="AO881" s="120" t="s">
        <v>525</v>
      </c>
      <c r="AP881" s="120" t="s">
        <v>119</v>
      </c>
      <c r="AQ881" s="120" t="s">
        <v>526</v>
      </c>
      <c r="AR881" s="120">
        <v>333415</v>
      </c>
      <c r="AT881" s="120">
        <v>24</v>
      </c>
      <c r="AY881" s="120" t="s">
        <v>276</v>
      </c>
      <c r="BE881" s="120" t="s">
        <v>123</v>
      </c>
      <c r="BG881" s="120">
        <v>15.13</v>
      </c>
      <c r="BL881" s="120" t="s">
        <v>528</v>
      </c>
      <c r="BN881" s="121">
        <v>15.13</v>
      </c>
      <c r="CD881" s="121"/>
      <c r="CM881" s="120">
        <v>5</v>
      </c>
      <c r="CN881" s="120" t="s">
        <v>125</v>
      </c>
      <c r="CO881" s="120" t="s">
        <v>2546</v>
      </c>
      <c r="CP881" s="120" t="s">
        <v>2547</v>
      </c>
      <c r="CQ881" s="120" t="s">
        <v>528</v>
      </c>
      <c r="CU881" s="120" t="s">
        <v>126</v>
      </c>
      <c r="CV881" s="120" t="s">
        <v>545</v>
      </c>
      <c r="CW881" s="120" t="s">
        <v>2669</v>
      </c>
    </row>
    <row r="882" spans="1:101" x14ac:dyDescent="0.3">
      <c r="A882" s="120" t="s">
        <v>1332</v>
      </c>
      <c r="B882" s="120" t="s">
        <v>1673</v>
      </c>
      <c r="C882" s="120" t="s">
        <v>2196</v>
      </c>
      <c r="D882" s="120" t="s">
        <v>2197</v>
      </c>
      <c r="E882" s="120" t="s">
        <v>2198</v>
      </c>
      <c r="F882" s="120" t="s">
        <v>2199</v>
      </c>
      <c r="G882" s="120" t="s">
        <v>108</v>
      </c>
      <c r="I882" s="121">
        <v>15.3</v>
      </c>
      <c r="L882" s="120"/>
      <c r="M882" s="120" t="s">
        <v>528</v>
      </c>
      <c r="N882" s="120" t="s">
        <v>109</v>
      </c>
      <c r="O882" s="120">
        <v>100</v>
      </c>
      <c r="P882" s="120" t="s">
        <v>102</v>
      </c>
      <c r="Q882" s="120" t="s">
        <v>102</v>
      </c>
      <c r="R882" t="str">
        <f>IFERROR(VLOOKUP(S882,'[1]Effects Code'!$C:$D,2,FALSE), S882)</f>
        <v>Mortality</v>
      </c>
      <c r="S882" s="120" t="s">
        <v>184</v>
      </c>
      <c r="T882" s="120">
        <v>2</v>
      </c>
      <c r="U882" s="120" t="s">
        <v>122</v>
      </c>
      <c r="V882" s="120" t="str">
        <f t="shared" si="13"/>
        <v>Poeciliidae, 2</v>
      </c>
      <c r="W882" s="120" t="s">
        <v>526</v>
      </c>
      <c r="X882" s="120">
        <v>159006</v>
      </c>
      <c r="Y882" s="123">
        <v>2076061</v>
      </c>
      <c r="Z882" s="120">
        <v>2012</v>
      </c>
      <c r="AA882" s="120" t="s">
        <v>2200</v>
      </c>
      <c r="AB882" s="120" t="s">
        <v>2201</v>
      </c>
      <c r="AC882" s="120" t="s">
        <v>2202</v>
      </c>
      <c r="AD882" s="121">
        <v>15.3</v>
      </c>
      <c r="AF882" s="120" t="s">
        <v>528</v>
      </c>
      <c r="AI882" s="120">
        <v>1681</v>
      </c>
      <c r="AL882" s="120" t="s">
        <v>225</v>
      </c>
      <c r="AM882" s="120" t="s">
        <v>110</v>
      </c>
      <c r="AN882" s="120" t="s">
        <v>1682</v>
      </c>
      <c r="AO882" s="120" t="s">
        <v>525</v>
      </c>
      <c r="AP882" s="120" t="s">
        <v>119</v>
      </c>
      <c r="AQ882" s="120" t="s">
        <v>526</v>
      </c>
      <c r="AR882" s="120">
        <v>333415</v>
      </c>
      <c r="AT882" s="120">
        <v>48</v>
      </c>
      <c r="AY882" s="120" t="s">
        <v>276</v>
      </c>
      <c r="BE882" s="120" t="s">
        <v>158</v>
      </c>
      <c r="BG882" s="120">
        <v>15.3</v>
      </c>
      <c r="BL882" s="120" t="s">
        <v>175</v>
      </c>
      <c r="BN882" s="120">
        <v>15.3</v>
      </c>
      <c r="CM882" s="120">
        <v>1</v>
      </c>
      <c r="CN882" s="120" t="s">
        <v>125</v>
      </c>
      <c r="CU882" s="120" t="s">
        <v>126</v>
      </c>
      <c r="CV882" s="120" t="s">
        <v>545</v>
      </c>
      <c r="CW882" s="120" t="s">
        <v>2085</v>
      </c>
    </row>
    <row r="883" spans="1:101" x14ac:dyDescent="0.3">
      <c r="A883" s="120" t="s">
        <v>1332</v>
      </c>
      <c r="B883" s="120" t="s">
        <v>1333</v>
      </c>
      <c r="C883" s="120" t="s">
        <v>1967</v>
      </c>
      <c r="D883" s="120" t="s">
        <v>1968</v>
      </c>
      <c r="E883" s="120" t="s">
        <v>1969</v>
      </c>
      <c r="F883" s="120" t="s">
        <v>1970</v>
      </c>
      <c r="G883" s="120" t="s">
        <v>1651</v>
      </c>
      <c r="I883" s="121">
        <v>15.5154</v>
      </c>
      <c r="L883" s="120"/>
      <c r="M883" s="120" t="s">
        <v>528</v>
      </c>
      <c r="N883" s="120" t="s">
        <v>109</v>
      </c>
      <c r="O883" s="120">
        <v>60</v>
      </c>
      <c r="P883" s="120" t="s">
        <v>102</v>
      </c>
      <c r="Q883" s="120" t="s">
        <v>102</v>
      </c>
      <c r="R883" t="str">
        <f>IFERROR(VLOOKUP(S883,'[1]Effects Code'!$C:$D,2,FALSE), S883)</f>
        <v>Mortality</v>
      </c>
      <c r="S883" s="120" t="s">
        <v>184</v>
      </c>
      <c r="T883" s="120">
        <v>1</v>
      </c>
      <c r="U883" s="120" t="s">
        <v>122</v>
      </c>
      <c r="V883" s="120" t="str">
        <f t="shared" si="13"/>
        <v>Cyprinidae, 1</v>
      </c>
      <c r="W883" s="120" t="s">
        <v>526</v>
      </c>
      <c r="X883" s="120">
        <v>160916</v>
      </c>
      <c r="Y883" s="123">
        <v>2076894</v>
      </c>
      <c r="Z883" s="120">
        <v>2012</v>
      </c>
      <c r="AA883" s="120" t="s">
        <v>1971</v>
      </c>
      <c r="AB883" s="120" t="s">
        <v>1972</v>
      </c>
      <c r="AC883" s="120" t="s">
        <v>1973</v>
      </c>
      <c r="AD883" s="121">
        <v>15.5154</v>
      </c>
      <c r="AF883" s="120" t="s">
        <v>528</v>
      </c>
      <c r="AH883" s="120" t="s">
        <v>397</v>
      </c>
      <c r="AI883" s="120">
        <v>32018</v>
      </c>
      <c r="AL883" s="120" t="s">
        <v>1516</v>
      </c>
      <c r="AM883" s="120" t="s">
        <v>110</v>
      </c>
      <c r="AN883" s="120" t="s">
        <v>1342</v>
      </c>
      <c r="AO883" s="120" t="s">
        <v>525</v>
      </c>
      <c r="AP883" s="120" t="s">
        <v>119</v>
      </c>
      <c r="AQ883" s="120" t="s">
        <v>526</v>
      </c>
      <c r="AR883" s="120">
        <v>333415</v>
      </c>
      <c r="AT883" s="120">
        <v>24</v>
      </c>
      <c r="AY883" s="120" t="s">
        <v>276</v>
      </c>
      <c r="BE883" s="120" t="s">
        <v>123</v>
      </c>
      <c r="BG883" s="120">
        <v>25.859000000000002</v>
      </c>
      <c r="BL883" s="120" t="s">
        <v>528</v>
      </c>
      <c r="BN883" s="120">
        <v>15.5154</v>
      </c>
      <c r="CM883" s="120">
        <v>1</v>
      </c>
      <c r="CN883" s="120" t="s">
        <v>125</v>
      </c>
      <c r="CO883" s="120" t="s">
        <v>1974</v>
      </c>
      <c r="CP883" s="120" t="s">
        <v>1975</v>
      </c>
      <c r="CQ883" s="120" t="s">
        <v>568</v>
      </c>
      <c r="CU883" s="120" t="s">
        <v>126</v>
      </c>
      <c r="CV883" s="120" t="s">
        <v>1344</v>
      </c>
      <c r="CW883" s="120" t="s">
        <v>1976</v>
      </c>
    </row>
    <row r="884" spans="1:101" x14ac:dyDescent="0.3">
      <c r="A884" s="120" t="s">
        <v>1332</v>
      </c>
      <c r="B884" s="120" t="s">
        <v>2290</v>
      </c>
      <c r="C884" s="120" t="s">
        <v>2291</v>
      </c>
      <c r="D884" s="120" t="s">
        <v>2292</v>
      </c>
      <c r="E884" s="120" t="s">
        <v>2293</v>
      </c>
      <c r="F884" s="120" t="s">
        <v>2294</v>
      </c>
      <c r="G884" s="120" t="s">
        <v>2351</v>
      </c>
      <c r="I884" s="121">
        <v>15.8</v>
      </c>
      <c r="L884" s="120"/>
      <c r="M884" s="120" t="s">
        <v>528</v>
      </c>
      <c r="N884" s="120" t="s">
        <v>109</v>
      </c>
      <c r="O884" s="120">
        <v>100</v>
      </c>
      <c r="P884" s="120" t="s">
        <v>102</v>
      </c>
      <c r="Q884" s="120" t="s">
        <v>102</v>
      </c>
      <c r="R884" t="str">
        <f>IFERROR(VLOOKUP(S884,'[1]Effects Code'!$C:$D,2,FALSE), S884)</f>
        <v>Mortality</v>
      </c>
      <c r="S884" s="120" t="s">
        <v>184</v>
      </c>
      <c r="T884" s="120">
        <v>4</v>
      </c>
      <c r="U884" s="120" t="s">
        <v>122</v>
      </c>
      <c r="V884" s="120" t="str">
        <f t="shared" si="13"/>
        <v>Osphronemidae, 4</v>
      </c>
      <c r="W884" s="120" t="s">
        <v>526</v>
      </c>
      <c r="X884" s="120">
        <v>159005</v>
      </c>
      <c r="Y884" s="123">
        <v>2076096</v>
      </c>
      <c r="Z884" s="120">
        <v>2012</v>
      </c>
      <c r="AA884" s="120" t="s">
        <v>2295</v>
      </c>
      <c r="AB884" s="120" t="s">
        <v>2296</v>
      </c>
      <c r="AC884" s="120" t="s">
        <v>2297</v>
      </c>
      <c r="AD884" s="121">
        <v>15.8</v>
      </c>
      <c r="AF884" s="120" t="s">
        <v>528</v>
      </c>
      <c r="AI884" s="120">
        <v>811</v>
      </c>
      <c r="AM884" s="120" t="s">
        <v>110</v>
      </c>
      <c r="AN884" s="120" t="s">
        <v>1491</v>
      </c>
      <c r="AO884" s="120" t="s">
        <v>525</v>
      </c>
      <c r="AP884" s="120" t="s">
        <v>119</v>
      </c>
      <c r="AQ884" s="120" t="s">
        <v>526</v>
      </c>
      <c r="AR884" s="120">
        <v>333415</v>
      </c>
      <c r="AT884" s="120">
        <v>96</v>
      </c>
      <c r="AY884" s="120" t="s">
        <v>276</v>
      </c>
      <c r="BE884" s="120" t="s">
        <v>158</v>
      </c>
      <c r="BG884" s="120">
        <v>15.8</v>
      </c>
      <c r="BL884" s="120" t="s">
        <v>175</v>
      </c>
      <c r="BN884" s="120">
        <v>15.8</v>
      </c>
      <c r="CM884" s="120">
        <v>1</v>
      </c>
      <c r="CN884" s="120" t="s">
        <v>125</v>
      </c>
      <c r="CU884" s="120" t="s">
        <v>126</v>
      </c>
      <c r="CV884" s="120" t="s">
        <v>545</v>
      </c>
      <c r="CW884" s="120" t="s">
        <v>2085</v>
      </c>
    </row>
    <row r="885" spans="1:101" x14ac:dyDescent="0.3">
      <c r="A885" s="120" t="s">
        <v>1332</v>
      </c>
      <c r="B885" s="120" t="s">
        <v>1764</v>
      </c>
      <c r="C885" s="120" t="s">
        <v>1765</v>
      </c>
      <c r="D885" s="120" t="s">
        <v>1954</v>
      </c>
      <c r="E885" s="120" t="s">
        <v>1955</v>
      </c>
      <c r="F885" s="120" t="s">
        <v>1956</v>
      </c>
      <c r="G885" s="120" t="s">
        <v>1128</v>
      </c>
      <c r="I885" s="121">
        <v>15.85</v>
      </c>
      <c r="M885" s="120" t="s">
        <v>528</v>
      </c>
      <c r="N885" s="120" t="s">
        <v>109</v>
      </c>
      <c r="O885" s="120">
        <v>90</v>
      </c>
      <c r="P885" s="120" t="s">
        <v>102</v>
      </c>
      <c r="Q885" s="120" t="s">
        <v>102</v>
      </c>
      <c r="R885" t="str">
        <f>IFERROR(VLOOKUP(S885,'[1]Effects Code'!$C:$D,2,FALSE), S885)</f>
        <v>Mortality</v>
      </c>
      <c r="S885" s="120" t="s">
        <v>184</v>
      </c>
      <c r="T885" s="120">
        <v>4</v>
      </c>
      <c r="U885" s="120" t="s">
        <v>122</v>
      </c>
      <c r="V885" s="120" t="str">
        <f t="shared" si="13"/>
        <v>Cichlidae, 4</v>
      </c>
      <c r="W885" s="120" t="s">
        <v>526</v>
      </c>
      <c r="X885" s="120">
        <v>66476</v>
      </c>
      <c r="Y885" s="123">
        <v>1236930</v>
      </c>
      <c r="Z885" s="120">
        <v>1982</v>
      </c>
      <c r="AA885" s="120" t="s">
        <v>1957</v>
      </c>
      <c r="AB885" s="120" t="s">
        <v>1958</v>
      </c>
      <c r="AC885" s="120" t="s">
        <v>1959</v>
      </c>
      <c r="AD885" s="121">
        <v>15.85</v>
      </c>
      <c r="AE885" s="121"/>
      <c r="AF885" s="120" t="s">
        <v>528</v>
      </c>
      <c r="AG885" s="120" t="s">
        <v>314</v>
      </c>
      <c r="AH885" s="120" t="s">
        <v>397</v>
      </c>
      <c r="AI885" s="120">
        <v>134</v>
      </c>
      <c r="AM885" s="120" t="s">
        <v>110</v>
      </c>
      <c r="AN885" s="120" t="s">
        <v>1491</v>
      </c>
      <c r="AO885" s="120" t="s">
        <v>525</v>
      </c>
      <c r="AP885" s="120" t="s">
        <v>119</v>
      </c>
      <c r="AQ885" s="120" t="s">
        <v>526</v>
      </c>
      <c r="AR885" s="120">
        <v>333415</v>
      </c>
      <c r="AT885" s="120">
        <v>96</v>
      </c>
      <c r="AY885" s="120" t="s">
        <v>276</v>
      </c>
      <c r="BE885" s="120" t="s">
        <v>158</v>
      </c>
      <c r="BG885" s="120">
        <v>15.85</v>
      </c>
      <c r="BL885" s="120" t="s">
        <v>124</v>
      </c>
      <c r="BN885" s="120">
        <v>15.85</v>
      </c>
      <c r="BT885" s="121"/>
      <c r="BV885" s="121"/>
      <c r="CD885" s="121"/>
      <c r="CN885" s="120" t="s">
        <v>125</v>
      </c>
      <c r="CO885" s="120" t="s">
        <v>1961</v>
      </c>
      <c r="CU885" s="120" t="s">
        <v>126</v>
      </c>
      <c r="CV885" s="120" t="s">
        <v>545</v>
      </c>
      <c r="CW885" s="120" t="s">
        <v>2676</v>
      </c>
    </row>
    <row r="886" spans="1:101" x14ac:dyDescent="0.3">
      <c r="A886" s="120" t="s">
        <v>1332</v>
      </c>
      <c r="B886" s="120" t="s">
        <v>1333</v>
      </c>
      <c r="C886" s="120" t="s">
        <v>1334</v>
      </c>
      <c r="D886" s="120" t="s">
        <v>1335</v>
      </c>
      <c r="E886" s="120" t="s">
        <v>1336</v>
      </c>
      <c r="F886" s="120" t="s">
        <v>1337</v>
      </c>
      <c r="G886" s="120" t="s">
        <v>185</v>
      </c>
      <c r="I886" s="121">
        <v>16</v>
      </c>
      <c r="M886" s="120" t="s">
        <v>528</v>
      </c>
      <c r="N886" s="120" t="s">
        <v>109</v>
      </c>
      <c r="O886" s="120">
        <v>60</v>
      </c>
      <c r="P886" s="120" t="s">
        <v>102</v>
      </c>
      <c r="Q886" s="120" t="s">
        <v>102</v>
      </c>
      <c r="R886" t="str">
        <f>IFERROR(VLOOKUP(S886,'[1]Effects Code'!$C:$D,2,FALSE), S886)</f>
        <v>Mortality</v>
      </c>
      <c r="S886" s="120" t="s">
        <v>184</v>
      </c>
      <c r="T886" s="120">
        <v>4</v>
      </c>
      <c r="U886" s="120" t="s">
        <v>122</v>
      </c>
      <c r="V886" s="120" t="str">
        <f t="shared" si="13"/>
        <v>Cyprinidae, 4</v>
      </c>
      <c r="W886" s="120" t="s">
        <v>526</v>
      </c>
      <c r="X886" s="120">
        <v>76924</v>
      </c>
      <c r="Y886" s="123">
        <v>1259349</v>
      </c>
      <c r="Z886" s="120">
        <v>2001</v>
      </c>
      <c r="AA886" s="120" t="s">
        <v>2670</v>
      </c>
      <c r="AB886" s="120" t="s">
        <v>2671</v>
      </c>
      <c r="AC886" s="120" t="s">
        <v>2672</v>
      </c>
      <c r="AD886" s="121">
        <v>16</v>
      </c>
      <c r="AE886" s="121"/>
      <c r="AF886" s="120" t="s">
        <v>528</v>
      </c>
      <c r="AI886" s="120">
        <v>21</v>
      </c>
      <c r="AL886" s="120" t="s">
        <v>141</v>
      </c>
      <c r="AM886" s="120" t="s">
        <v>110</v>
      </c>
      <c r="AN886" s="120" t="s">
        <v>1342</v>
      </c>
      <c r="AO886" s="120" t="s">
        <v>525</v>
      </c>
      <c r="AP886" s="120" t="s">
        <v>119</v>
      </c>
      <c r="AQ886" s="120" t="s">
        <v>526</v>
      </c>
      <c r="AR886" s="120">
        <v>333415</v>
      </c>
      <c r="AT886" s="120">
        <v>96</v>
      </c>
      <c r="AY886" s="120" t="s">
        <v>276</v>
      </c>
      <c r="BE886" s="120" t="s">
        <v>158</v>
      </c>
      <c r="BG886" s="120">
        <v>16</v>
      </c>
      <c r="BL886" s="120" t="s">
        <v>1787</v>
      </c>
      <c r="BN886" s="120">
        <v>16</v>
      </c>
      <c r="BT886" s="121"/>
      <c r="BV886" s="121"/>
      <c r="CD886" s="121"/>
      <c r="CM886" s="120">
        <v>7</v>
      </c>
      <c r="CN886" s="120" t="s">
        <v>125</v>
      </c>
      <c r="CO886" s="120" t="s">
        <v>2673</v>
      </c>
      <c r="CU886" s="120" t="s">
        <v>126</v>
      </c>
      <c r="CV886" s="120" t="s">
        <v>1344</v>
      </c>
      <c r="CW886" s="120" t="s">
        <v>2677</v>
      </c>
    </row>
    <row r="887" spans="1:101" x14ac:dyDescent="0.3">
      <c r="A887" s="120" t="s">
        <v>1332</v>
      </c>
      <c r="B887" s="120" t="s">
        <v>1673</v>
      </c>
      <c r="C887" s="120" t="s">
        <v>2196</v>
      </c>
      <c r="D887" s="120" t="s">
        <v>2255</v>
      </c>
      <c r="E887" s="120" t="s">
        <v>2256</v>
      </c>
      <c r="F887" s="120" t="s">
        <v>2257</v>
      </c>
      <c r="G887" s="120" t="s">
        <v>185</v>
      </c>
      <c r="I887" s="121">
        <v>16.27</v>
      </c>
      <c r="L887" s="120"/>
      <c r="M887" s="120" t="s">
        <v>528</v>
      </c>
      <c r="N887" s="120" t="s">
        <v>109</v>
      </c>
      <c r="O887" s="120">
        <v>100</v>
      </c>
      <c r="P887" s="120" t="s">
        <v>102</v>
      </c>
      <c r="Q887" s="120" t="s">
        <v>102</v>
      </c>
      <c r="R887" t="str">
        <f>IFERROR(VLOOKUP(S887,'[1]Effects Code'!$C:$D,2,FALSE), S887)</f>
        <v>Mortality</v>
      </c>
      <c r="S887" s="120" t="s">
        <v>184</v>
      </c>
      <c r="T887" s="120">
        <v>3</v>
      </c>
      <c r="U887" s="120" t="s">
        <v>122</v>
      </c>
      <c r="V887" s="120" t="str">
        <f t="shared" si="13"/>
        <v>Poeciliidae, 3</v>
      </c>
      <c r="W887" s="120" t="s">
        <v>526</v>
      </c>
      <c r="X887" s="120">
        <v>160917</v>
      </c>
      <c r="Y887" s="123">
        <v>2076014</v>
      </c>
      <c r="Z887" s="120">
        <v>2012</v>
      </c>
      <c r="AA887" s="120" t="s">
        <v>2258</v>
      </c>
      <c r="AB887" s="120" t="s">
        <v>2259</v>
      </c>
      <c r="AC887" s="120" t="s">
        <v>2260</v>
      </c>
      <c r="AD887" s="121">
        <v>16.27</v>
      </c>
      <c r="AF887" s="120" t="s">
        <v>528</v>
      </c>
      <c r="AI887" s="120">
        <v>287</v>
      </c>
      <c r="AL887" s="120" t="s">
        <v>225</v>
      </c>
      <c r="AM887" s="120" t="s">
        <v>110</v>
      </c>
      <c r="AN887" s="120" t="s">
        <v>1682</v>
      </c>
      <c r="AO887" s="120" t="s">
        <v>525</v>
      </c>
      <c r="AP887" s="120" t="s">
        <v>119</v>
      </c>
      <c r="AQ887" s="120" t="s">
        <v>526</v>
      </c>
      <c r="AR887" s="120">
        <v>333415</v>
      </c>
      <c r="AT887" s="120">
        <v>72</v>
      </c>
      <c r="AY887" s="120" t="s">
        <v>276</v>
      </c>
      <c r="BE887" s="120" t="s">
        <v>158</v>
      </c>
      <c r="BG887" s="120">
        <v>16.27</v>
      </c>
      <c r="BL887" s="120" t="s">
        <v>175</v>
      </c>
      <c r="BN887" s="120">
        <v>16.27</v>
      </c>
      <c r="CM887" s="120">
        <v>1</v>
      </c>
      <c r="CN887" s="120" t="s">
        <v>125</v>
      </c>
      <c r="CO887" s="120">
        <v>7.1</v>
      </c>
      <c r="CP887" s="120">
        <v>125.1</v>
      </c>
      <c r="CQ887" s="120" t="s">
        <v>528</v>
      </c>
      <c r="CU887" s="120" t="s">
        <v>126</v>
      </c>
      <c r="CV887" s="120" t="s">
        <v>1344</v>
      </c>
      <c r="CW887" s="120" t="s">
        <v>2085</v>
      </c>
    </row>
    <row r="888" spans="1:101" x14ac:dyDescent="0.3">
      <c r="A888" s="120" t="s">
        <v>1332</v>
      </c>
      <c r="B888" s="120" t="s">
        <v>1673</v>
      </c>
      <c r="C888" s="120" t="s">
        <v>2196</v>
      </c>
      <c r="D888" s="120" t="s">
        <v>2255</v>
      </c>
      <c r="E888" s="120" t="s">
        <v>2256</v>
      </c>
      <c r="F888" s="120" t="s">
        <v>2257</v>
      </c>
      <c r="G888" s="120" t="s">
        <v>1420</v>
      </c>
      <c r="I888" s="121">
        <v>16.54</v>
      </c>
      <c r="L888" s="120"/>
      <c r="M888" s="120" t="s">
        <v>528</v>
      </c>
      <c r="N888" s="120" t="s">
        <v>109</v>
      </c>
      <c r="O888" s="120">
        <v>100</v>
      </c>
      <c r="P888" s="120" t="s">
        <v>102</v>
      </c>
      <c r="Q888" s="120" t="s">
        <v>102</v>
      </c>
      <c r="R888" t="str">
        <f>IFERROR(VLOOKUP(S888,'[1]Effects Code'!$C:$D,2,FALSE), S888)</f>
        <v>Mortality</v>
      </c>
      <c r="S888" s="120" t="s">
        <v>184</v>
      </c>
      <c r="T888" s="120">
        <v>2</v>
      </c>
      <c r="U888" s="120" t="s">
        <v>122</v>
      </c>
      <c r="V888" s="120" t="str">
        <f t="shared" si="13"/>
        <v>Poeciliidae, 2</v>
      </c>
      <c r="W888" s="120" t="s">
        <v>526</v>
      </c>
      <c r="X888" s="120">
        <v>160917</v>
      </c>
      <c r="Y888" s="123">
        <v>2076014</v>
      </c>
      <c r="Z888" s="120">
        <v>2012</v>
      </c>
      <c r="AA888" s="120" t="s">
        <v>2258</v>
      </c>
      <c r="AB888" s="120" t="s">
        <v>2259</v>
      </c>
      <c r="AC888" s="120" t="s">
        <v>2260</v>
      </c>
      <c r="AD888" s="121">
        <v>16.54</v>
      </c>
      <c r="AF888" s="120" t="s">
        <v>528</v>
      </c>
      <c r="AI888" s="120">
        <v>287</v>
      </c>
      <c r="AL888" s="120" t="s">
        <v>225</v>
      </c>
      <c r="AM888" s="120" t="s">
        <v>110</v>
      </c>
      <c r="AN888" s="120" t="s">
        <v>1682</v>
      </c>
      <c r="AO888" s="120" t="s">
        <v>525</v>
      </c>
      <c r="AP888" s="120" t="s">
        <v>119</v>
      </c>
      <c r="AQ888" s="120" t="s">
        <v>526</v>
      </c>
      <c r="AR888" s="120">
        <v>333415</v>
      </c>
      <c r="AT888" s="120">
        <v>48</v>
      </c>
      <c r="AY888" s="120" t="s">
        <v>276</v>
      </c>
      <c r="BE888" s="120" t="s">
        <v>158</v>
      </c>
      <c r="BG888" s="120">
        <v>16.54</v>
      </c>
      <c r="BL888" s="120" t="s">
        <v>175</v>
      </c>
      <c r="BN888" s="120">
        <v>16.54</v>
      </c>
      <c r="CM888" s="120">
        <v>1</v>
      </c>
      <c r="CN888" s="120" t="s">
        <v>125</v>
      </c>
      <c r="CO888" s="120">
        <v>7.1</v>
      </c>
      <c r="CP888" s="120">
        <v>125.1</v>
      </c>
      <c r="CQ888" s="120" t="s">
        <v>528</v>
      </c>
      <c r="CU888" s="120" t="s">
        <v>126</v>
      </c>
      <c r="CV888" s="120" t="s">
        <v>1344</v>
      </c>
      <c r="CW888" s="120" t="s">
        <v>2085</v>
      </c>
    </row>
    <row r="889" spans="1:101" x14ac:dyDescent="0.3">
      <c r="A889" s="120" t="s">
        <v>1332</v>
      </c>
      <c r="B889" s="120" t="s">
        <v>1333</v>
      </c>
      <c r="C889" s="120" t="s">
        <v>2041</v>
      </c>
      <c r="D889" s="120" t="s">
        <v>2042</v>
      </c>
      <c r="E889" s="120" t="s">
        <v>2043</v>
      </c>
      <c r="F889" s="120" t="s">
        <v>2044</v>
      </c>
      <c r="G889" s="120" t="s">
        <v>185</v>
      </c>
      <c r="I889" s="121">
        <v>16.68</v>
      </c>
      <c r="M889" s="120" t="s">
        <v>528</v>
      </c>
      <c r="N889" s="120" t="s">
        <v>109</v>
      </c>
      <c r="O889" s="120">
        <v>100</v>
      </c>
      <c r="P889" s="120" t="s">
        <v>102</v>
      </c>
      <c r="Q889" s="120" t="s">
        <v>102</v>
      </c>
      <c r="R889" t="str">
        <f>IFERROR(VLOOKUP(S889,'[1]Effects Code'!$C:$D,2,FALSE), S889)</f>
        <v>Mortality</v>
      </c>
      <c r="S889" s="120" t="s">
        <v>184</v>
      </c>
      <c r="T889" s="120">
        <v>3</v>
      </c>
      <c r="U889" s="120" t="s">
        <v>122</v>
      </c>
      <c r="V889" s="120" t="str">
        <f t="shared" si="13"/>
        <v>Cyprinidae, 3</v>
      </c>
      <c r="W889" s="120" t="s">
        <v>526</v>
      </c>
      <c r="X889" s="120">
        <v>120888</v>
      </c>
      <c r="Y889" s="123">
        <v>1338588</v>
      </c>
      <c r="Z889" s="120">
        <v>2006</v>
      </c>
      <c r="AA889" s="120" t="s">
        <v>2543</v>
      </c>
      <c r="AB889" s="120" t="s">
        <v>2544</v>
      </c>
      <c r="AC889" s="120" t="s">
        <v>2545</v>
      </c>
      <c r="AD889" s="121">
        <v>16.68</v>
      </c>
      <c r="AE889" s="121"/>
      <c r="AF889" s="120" t="s">
        <v>528</v>
      </c>
      <c r="AI889" s="120">
        <v>201</v>
      </c>
      <c r="AM889" s="120" t="s">
        <v>110</v>
      </c>
      <c r="AN889" s="120" t="s">
        <v>1342</v>
      </c>
      <c r="AO889" s="120" t="s">
        <v>525</v>
      </c>
      <c r="AP889" s="120" t="s">
        <v>119</v>
      </c>
      <c r="AQ889" s="120" t="s">
        <v>526</v>
      </c>
      <c r="AR889" s="120">
        <v>333415</v>
      </c>
      <c r="AT889" s="120">
        <v>72</v>
      </c>
      <c r="AY889" s="120" t="s">
        <v>276</v>
      </c>
      <c r="BE889" s="120" t="s">
        <v>123</v>
      </c>
      <c r="BG889" s="120">
        <v>16.68</v>
      </c>
      <c r="BL889" s="120" t="s">
        <v>528</v>
      </c>
      <c r="BN889" s="121">
        <v>16.68</v>
      </c>
      <c r="CD889" s="121"/>
      <c r="CM889" s="120">
        <v>5</v>
      </c>
      <c r="CN889" s="120" t="s">
        <v>125</v>
      </c>
      <c r="CO889" s="120" t="s">
        <v>2546</v>
      </c>
      <c r="CP889" s="120" t="s">
        <v>2547</v>
      </c>
      <c r="CQ889" s="120" t="s">
        <v>528</v>
      </c>
      <c r="CU889" s="120" t="s">
        <v>126</v>
      </c>
      <c r="CV889" s="120" t="s">
        <v>545</v>
      </c>
      <c r="CW889" s="120" t="s">
        <v>2669</v>
      </c>
    </row>
    <row r="890" spans="1:101" x14ac:dyDescent="0.3">
      <c r="A890" s="120" t="s">
        <v>1332</v>
      </c>
      <c r="B890" s="120" t="s">
        <v>2290</v>
      </c>
      <c r="C890" s="120" t="s">
        <v>2291</v>
      </c>
      <c r="D890" s="120" t="s">
        <v>2292</v>
      </c>
      <c r="E890" s="120" t="s">
        <v>2293</v>
      </c>
      <c r="F890" s="120" t="s">
        <v>2294</v>
      </c>
      <c r="G890" s="120" t="s">
        <v>2352</v>
      </c>
      <c r="I890" s="121">
        <v>16.7</v>
      </c>
      <c r="L890" s="120"/>
      <c r="M890" s="120" t="s">
        <v>528</v>
      </c>
      <c r="N890" s="120" t="s">
        <v>109</v>
      </c>
      <c r="O890" s="120">
        <v>100</v>
      </c>
      <c r="P890" s="120" t="s">
        <v>102</v>
      </c>
      <c r="Q890" s="120" t="s">
        <v>102</v>
      </c>
      <c r="R890" t="str">
        <f>IFERROR(VLOOKUP(S890,'[1]Effects Code'!$C:$D,2,FALSE), S890)</f>
        <v>Mortality</v>
      </c>
      <c r="S890" s="120" t="s">
        <v>184</v>
      </c>
      <c r="T890" s="120">
        <v>4</v>
      </c>
      <c r="U890" s="120" t="s">
        <v>122</v>
      </c>
      <c r="V890" s="120" t="str">
        <f t="shared" si="13"/>
        <v>Osphronemidae, 4</v>
      </c>
      <c r="W890" s="120" t="s">
        <v>526</v>
      </c>
      <c r="X890" s="120">
        <v>159005</v>
      </c>
      <c r="Y890" s="123">
        <v>2076096</v>
      </c>
      <c r="Z890" s="120">
        <v>2012</v>
      </c>
      <c r="AA890" s="120" t="s">
        <v>2295</v>
      </c>
      <c r="AB890" s="120" t="s">
        <v>2296</v>
      </c>
      <c r="AC890" s="120" t="s">
        <v>2297</v>
      </c>
      <c r="AD890" s="121">
        <v>16.7</v>
      </c>
      <c r="AF890" s="120" t="s">
        <v>528</v>
      </c>
      <c r="AI890" s="120">
        <v>811</v>
      </c>
      <c r="AM890" s="120" t="s">
        <v>110</v>
      </c>
      <c r="AN890" s="120" t="s">
        <v>1491</v>
      </c>
      <c r="AO890" s="120" t="s">
        <v>525</v>
      </c>
      <c r="AP890" s="120" t="s">
        <v>119</v>
      </c>
      <c r="AQ890" s="120" t="s">
        <v>526</v>
      </c>
      <c r="AR890" s="120">
        <v>333415</v>
      </c>
      <c r="AT890" s="120">
        <v>96</v>
      </c>
      <c r="AY890" s="120" t="s">
        <v>276</v>
      </c>
      <c r="BE890" s="120" t="s">
        <v>158</v>
      </c>
      <c r="BG890" s="120">
        <v>16.7</v>
      </c>
      <c r="BL890" s="120" t="s">
        <v>175</v>
      </c>
      <c r="BN890" s="120">
        <v>16.7</v>
      </c>
      <c r="CM890" s="120">
        <v>1</v>
      </c>
      <c r="CN890" s="120" t="s">
        <v>125</v>
      </c>
      <c r="CU890" s="120" t="s">
        <v>126</v>
      </c>
      <c r="CV890" s="120" t="s">
        <v>545</v>
      </c>
      <c r="CW890" s="120" t="s">
        <v>2085</v>
      </c>
    </row>
    <row r="891" spans="1:101" x14ac:dyDescent="0.3">
      <c r="A891" s="120" t="s">
        <v>1332</v>
      </c>
      <c r="B891" s="120" t="s">
        <v>2076</v>
      </c>
      <c r="C891" s="120" t="s">
        <v>2077</v>
      </c>
      <c r="D891" s="120" t="s">
        <v>2078</v>
      </c>
      <c r="E891" s="120" t="s">
        <v>2079</v>
      </c>
      <c r="F891" s="120" t="s">
        <v>2080</v>
      </c>
      <c r="G891" s="120" t="s">
        <v>1651</v>
      </c>
      <c r="I891" s="121">
        <v>16.71</v>
      </c>
      <c r="L891" s="120"/>
      <c r="M891" s="120" t="s">
        <v>528</v>
      </c>
      <c r="N891" s="120" t="s">
        <v>109</v>
      </c>
      <c r="O891" s="120">
        <v>100</v>
      </c>
      <c r="P891" s="120" t="s">
        <v>102</v>
      </c>
      <c r="Q891" s="120" t="s">
        <v>102</v>
      </c>
      <c r="R891" t="str">
        <f>IFERROR(VLOOKUP(S891,'[1]Effects Code'!$C:$D,2,FALSE), S891)</f>
        <v>Mortality</v>
      </c>
      <c r="S891" s="120" t="s">
        <v>184</v>
      </c>
      <c r="T891" s="120">
        <v>1</v>
      </c>
      <c r="U891" s="120" t="s">
        <v>122</v>
      </c>
      <c r="V891" s="120" t="str">
        <f t="shared" si="13"/>
        <v>Pangasiidae, 1</v>
      </c>
      <c r="W891" s="120" t="s">
        <v>526</v>
      </c>
      <c r="X891" s="120">
        <v>160541</v>
      </c>
      <c r="Y891" s="123">
        <v>2076095</v>
      </c>
      <c r="Z891" s="120">
        <v>2012</v>
      </c>
      <c r="AA891" s="120" t="s">
        <v>2082</v>
      </c>
      <c r="AB891" s="120" t="s">
        <v>2083</v>
      </c>
      <c r="AC891" s="120" t="s">
        <v>2084</v>
      </c>
      <c r="AD891" s="121">
        <v>16.71</v>
      </c>
      <c r="AF891" s="120" t="s">
        <v>528</v>
      </c>
      <c r="AI891" s="120">
        <v>31626</v>
      </c>
      <c r="AL891" s="120" t="s">
        <v>225</v>
      </c>
      <c r="AM891" s="120" t="s">
        <v>110</v>
      </c>
      <c r="AN891" s="120" t="s">
        <v>2070</v>
      </c>
      <c r="AO891" s="120" t="s">
        <v>525</v>
      </c>
      <c r="AP891" s="120" t="s">
        <v>119</v>
      </c>
      <c r="AQ891" s="120" t="s">
        <v>526</v>
      </c>
      <c r="AR891" s="120">
        <v>333415</v>
      </c>
      <c r="AT891" s="120">
        <v>24</v>
      </c>
      <c r="AY891" s="120" t="s">
        <v>276</v>
      </c>
      <c r="BE891" s="120" t="s">
        <v>158</v>
      </c>
      <c r="BG891" s="120">
        <v>16.71</v>
      </c>
      <c r="BL891" s="120" t="s">
        <v>175</v>
      </c>
      <c r="BN891" s="120">
        <v>16.71</v>
      </c>
      <c r="CM891" s="120">
        <v>1</v>
      </c>
      <c r="CN891" s="120" t="s">
        <v>125</v>
      </c>
      <c r="CU891" s="120" t="s">
        <v>126</v>
      </c>
      <c r="CV891" s="120" t="s">
        <v>545</v>
      </c>
      <c r="CW891" s="120" t="s">
        <v>2085</v>
      </c>
    </row>
    <row r="892" spans="1:101" x14ac:dyDescent="0.3">
      <c r="A892" s="120" t="s">
        <v>1332</v>
      </c>
      <c r="B892" s="120" t="s">
        <v>1333</v>
      </c>
      <c r="C892" s="120" t="s">
        <v>2041</v>
      </c>
      <c r="D892" s="120" t="s">
        <v>2042</v>
      </c>
      <c r="E892" s="120" t="s">
        <v>2043</v>
      </c>
      <c r="F892" s="120" t="s">
        <v>2044</v>
      </c>
      <c r="G892" s="120" t="s">
        <v>1651</v>
      </c>
      <c r="I892" s="121">
        <v>16.98</v>
      </c>
      <c r="M892" s="120" t="s">
        <v>528</v>
      </c>
      <c r="N892" s="120" t="s">
        <v>109</v>
      </c>
      <c r="O892" s="120">
        <v>100</v>
      </c>
      <c r="P892" s="120" t="s">
        <v>102</v>
      </c>
      <c r="Q892" s="120" t="s">
        <v>102</v>
      </c>
      <c r="R892" t="str">
        <f>IFERROR(VLOOKUP(S892,'[1]Effects Code'!$C:$D,2,FALSE), S892)</f>
        <v>Mortality</v>
      </c>
      <c r="S892" s="120" t="s">
        <v>184</v>
      </c>
      <c r="T892" s="120">
        <v>4</v>
      </c>
      <c r="U892" s="120" t="s">
        <v>122</v>
      </c>
      <c r="V892" s="120" t="str">
        <f t="shared" si="13"/>
        <v>Cyprinidae, 4</v>
      </c>
      <c r="W892" s="120" t="s">
        <v>526</v>
      </c>
      <c r="X892" s="120">
        <v>120888</v>
      </c>
      <c r="Y892" s="123">
        <v>1338535</v>
      </c>
      <c r="Z892" s="120">
        <v>2006</v>
      </c>
      <c r="AA892" s="120" t="s">
        <v>2543</v>
      </c>
      <c r="AB892" s="120" t="s">
        <v>2544</v>
      </c>
      <c r="AC892" s="120" t="s">
        <v>2545</v>
      </c>
      <c r="AD892" s="121">
        <v>16.98</v>
      </c>
      <c r="AE892" s="121"/>
      <c r="AF892" s="120" t="s">
        <v>528</v>
      </c>
      <c r="AI892" s="120">
        <v>201</v>
      </c>
      <c r="AM892" s="120" t="s">
        <v>110</v>
      </c>
      <c r="AN892" s="120" t="s">
        <v>1342</v>
      </c>
      <c r="AO892" s="120" t="s">
        <v>525</v>
      </c>
      <c r="AP892" s="120" t="s">
        <v>119</v>
      </c>
      <c r="AQ892" s="120" t="s">
        <v>526</v>
      </c>
      <c r="AR892" s="120">
        <v>333415</v>
      </c>
      <c r="AT892" s="120">
        <v>96</v>
      </c>
      <c r="AY892" s="120" t="s">
        <v>276</v>
      </c>
      <c r="BE892" s="120" t="s">
        <v>123</v>
      </c>
      <c r="BG892" s="120">
        <v>16.98</v>
      </c>
      <c r="BL892" s="120" t="s">
        <v>528</v>
      </c>
      <c r="BN892" s="121">
        <v>16.98</v>
      </c>
      <c r="CD892" s="121"/>
      <c r="CM892" s="120">
        <v>5</v>
      </c>
      <c r="CN892" s="120" t="s">
        <v>125</v>
      </c>
      <c r="CO892" s="120" t="s">
        <v>2546</v>
      </c>
      <c r="CP892" s="120" t="s">
        <v>2547</v>
      </c>
      <c r="CQ892" s="120" t="s">
        <v>528</v>
      </c>
      <c r="CU892" s="120" t="s">
        <v>126</v>
      </c>
      <c r="CV892" s="120" t="s">
        <v>545</v>
      </c>
      <c r="CW892" s="120" t="s">
        <v>2669</v>
      </c>
    </row>
    <row r="893" spans="1:101" x14ac:dyDescent="0.3">
      <c r="A893" s="120" t="s">
        <v>1332</v>
      </c>
      <c r="B893" s="120" t="s">
        <v>2290</v>
      </c>
      <c r="C893" s="120" t="s">
        <v>2291</v>
      </c>
      <c r="D893" s="120" t="s">
        <v>2292</v>
      </c>
      <c r="E893" s="120" t="s">
        <v>2293</v>
      </c>
      <c r="F893" s="120" t="s">
        <v>2294</v>
      </c>
      <c r="G893" s="120" t="s">
        <v>2321</v>
      </c>
      <c r="I893" s="121">
        <v>17.100000000000001</v>
      </c>
      <c r="L893" s="120"/>
      <c r="M893" s="120" t="s">
        <v>528</v>
      </c>
      <c r="N893" s="120" t="s">
        <v>109</v>
      </c>
      <c r="O893" s="120">
        <v>100</v>
      </c>
      <c r="P893" s="120" t="s">
        <v>102</v>
      </c>
      <c r="Q893" s="120" t="s">
        <v>102</v>
      </c>
      <c r="R893" t="str">
        <f>IFERROR(VLOOKUP(S893,'[1]Effects Code'!$C:$D,2,FALSE), S893)</f>
        <v>Mortality</v>
      </c>
      <c r="S893" s="120" t="s">
        <v>184</v>
      </c>
      <c r="T893" s="120">
        <v>3</v>
      </c>
      <c r="U893" s="120" t="s">
        <v>122</v>
      </c>
      <c r="V893" s="120" t="str">
        <f t="shared" si="13"/>
        <v>Osphronemidae, 3</v>
      </c>
      <c r="W893" s="120" t="s">
        <v>526</v>
      </c>
      <c r="X893" s="120">
        <v>159005</v>
      </c>
      <c r="Y893" s="123">
        <v>2076096</v>
      </c>
      <c r="Z893" s="120">
        <v>2012</v>
      </c>
      <c r="AA893" s="120" t="s">
        <v>2295</v>
      </c>
      <c r="AB893" s="120" t="s">
        <v>2296</v>
      </c>
      <c r="AC893" s="120" t="s">
        <v>2297</v>
      </c>
      <c r="AD893" s="121">
        <v>17.100000000000001</v>
      </c>
      <c r="AF893" s="120" t="s">
        <v>528</v>
      </c>
      <c r="AI893" s="120">
        <v>811</v>
      </c>
      <c r="AM893" s="120" t="s">
        <v>110</v>
      </c>
      <c r="AN893" s="120" t="s">
        <v>1491</v>
      </c>
      <c r="AO893" s="120" t="s">
        <v>525</v>
      </c>
      <c r="AP893" s="120" t="s">
        <v>119</v>
      </c>
      <c r="AQ893" s="120" t="s">
        <v>526</v>
      </c>
      <c r="AR893" s="120">
        <v>333415</v>
      </c>
      <c r="AT893" s="120">
        <v>72</v>
      </c>
      <c r="AY893" s="120" t="s">
        <v>276</v>
      </c>
      <c r="BE893" s="120" t="s">
        <v>158</v>
      </c>
      <c r="BG893" s="120">
        <v>17.100000000000001</v>
      </c>
      <c r="BL893" s="120" t="s">
        <v>175</v>
      </c>
      <c r="BN893" s="120">
        <v>17.100000000000001</v>
      </c>
      <c r="CM893" s="120">
        <v>1</v>
      </c>
      <c r="CN893" s="120" t="s">
        <v>125</v>
      </c>
      <c r="CU893" s="120" t="s">
        <v>126</v>
      </c>
      <c r="CV893" s="120" t="s">
        <v>545</v>
      </c>
      <c r="CW893" s="120" t="s">
        <v>2085</v>
      </c>
    </row>
    <row r="894" spans="1:101" x14ac:dyDescent="0.3">
      <c r="A894" s="120" t="s">
        <v>1332</v>
      </c>
      <c r="B894" s="120" t="s">
        <v>1333</v>
      </c>
      <c r="C894" s="120" t="s">
        <v>2041</v>
      </c>
      <c r="D894" s="120" t="s">
        <v>2042</v>
      </c>
      <c r="E894" s="120" t="s">
        <v>2043</v>
      </c>
      <c r="F894" s="120" t="s">
        <v>2044</v>
      </c>
      <c r="G894" s="120" t="s">
        <v>185</v>
      </c>
      <c r="I894" s="121">
        <v>17.21</v>
      </c>
      <c r="M894" s="120" t="s">
        <v>528</v>
      </c>
      <c r="N894" s="120" t="s">
        <v>109</v>
      </c>
      <c r="O894" s="120">
        <v>100</v>
      </c>
      <c r="P894" s="120" t="s">
        <v>102</v>
      </c>
      <c r="Q894" s="120" t="s">
        <v>102</v>
      </c>
      <c r="R894" t="str">
        <f>IFERROR(VLOOKUP(S894,'[1]Effects Code'!$C:$D,2,FALSE), S894)</f>
        <v>Mortality</v>
      </c>
      <c r="S894" s="120" t="s">
        <v>184</v>
      </c>
      <c r="T894" s="120">
        <v>2</v>
      </c>
      <c r="U894" s="120" t="s">
        <v>122</v>
      </c>
      <c r="V894" s="120" t="str">
        <f t="shared" si="13"/>
        <v>Cyprinidae, 2</v>
      </c>
      <c r="W894" s="120" t="s">
        <v>526</v>
      </c>
      <c r="X894" s="120">
        <v>120888</v>
      </c>
      <c r="Y894" s="123">
        <v>1338587</v>
      </c>
      <c r="Z894" s="120">
        <v>2006</v>
      </c>
      <c r="AA894" s="120" t="s">
        <v>2543</v>
      </c>
      <c r="AB894" s="120" t="s">
        <v>2544</v>
      </c>
      <c r="AC894" s="120" t="s">
        <v>2545</v>
      </c>
      <c r="AD894" s="121">
        <v>17.21</v>
      </c>
      <c r="AE894" s="121"/>
      <c r="AF894" s="120" t="s">
        <v>528</v>
      </c>
      <c r="AI894" s="120">
        <v>201</v>
      </c>
      <c r="AM894" s="120" t="s">
        <v>110</v>
      </c>
      <c r="AN894" s="120" t="s">
        <v>1342</v>
      </c>
      <c r="AO894" s="120" t="s">
        <v>525</v>
      </c>
      <c r="AP894" s="120" t="s">
        <v>119</v>
      </c>
      <c r="AQ894" s="120" t="s">
        <v>526</v>
      </c>
      <c r="AR894" s="120">
        <v>333415</v>
      </c>
      <c r="AT894" s="120">
        <v>48</v>
      </c>
      <c r="AY894" s="120" t="s">
        <v>276</v>
      </c>
      <c r="BE894" s="120" t="s">
        <v>123</v>
      </c>
      <c r="BG894" s="120">
        <v>17.21</v>
      </c>
      <c r="BL894" s="120" t="s">
        <v>528</v>
      </c>
      <c r="BN894" s="121">
        <v>17.21</v>
      </c>
      <c r="CD894" s="121"/>
      <c r="CM894" s="120">
        <v>5</v>
      </c>
      <c r="CN894" s="120" t="s">
        <v>125</v>
      </c>
      <c r="CO894" s="120" t="s">
        <v>2546</v>
      </c>
      <c r="CP894" s="120" t="s">
        <v>2547</v>
      </c>
      <c r="CQ894" s="120" t="s">
        <v>528</v>
      </c>
      <c r="CU894" s="120" t="s">
        <v>126</v>
      </c>
      <c r="CV894" s="120" t="s">
        <v>545</v>
      </c>
      <c r="CW894" s="120" t="s">
        <v>2669</v>
      </c>
    </row>
    <row r="895" spans="1:101" x14ac:dyDescent="0.3">
      <c r="A895" s="120" t="s">
        <v>1332</v>
      </c>
      <c r="B895" s="120" t="s">
        <v>1673</v>
      </c>
      <c r="C895" s="120" t="s">
        <v>2196</v>
      </c>
      <c r="D895" s="120" t="s">
        <v>2255</v>
      </c>
      <c r="E895" s="120" t="s">
        <v>2256</v>
      </c>
      <c r="F895" s="120" t="s">
        <v>2257</v>
      </c>
      <c r="G895" s="120" t="s">
        <v>108</v>
      </c>
      <c r="I895" s="121">
        <v>17.64</v>
      </c>
      <c r="L895" s="120"/>
      <c r="M895" s="120" t="s">
        <v>528</v>
      </c>
      <c r="N895" s="120" t="s">
        <v>109</v>
      </c>
      <c r="O895" s="120">
        <v>100</v>
      </c>
      <c r="P895" s="120" t="s">
        <v>102</v>
      </c>
      <c r="Q895" s="120" t="s">
        <v>102</v>
      </c>
      <c r="R895" t="str">
        <f>IFERROR(VLOOKUP(S895,'[1]Effects Code'!$C:$D,2,FALSE), S895)</f>
        <v>Mortality</v>
      </c>
      <c r="S895" s="120" t="s">
        <v>184</v>
      </c>
      <c r="T895" s="120">
        <v>1</v>
      </c>
      <c r="U895" s="120" t="s">
        <v>122</v>
      </c>
      <c r="V895" s="120" t="str">
        <f t="shared" si="13"/>
        <v>Poeciliidae, 1</v>
      </c>
      <c r="W895" s="120" t="s">
        <v>526</v>
      </c>
      <c r="X895" s="120">
        <v>160917</v>
      </c>
      <c r="Y895" s="123">
        <v>2076014</v>
      </c>
      <c r="Z895" s="120">
        <v>2012</v>
      </c>
      <c r="AA895" s="120" t="s">
        <v>2258</v>
      </c>
      <c r="AB895" s="120" t="s">
        <v>2259</v>
      </c>
      <c r="AC895" s="120" t="s">
        <v>2260</v>
      </c>
      <c r="AD895" s="121">
        <v>17.64</v>
      </c>
      <c r="AF895" s="120" t="s">
        <v>528</v>
      </c>
      <c r="AI895" s="120">
        <v>287</v>
      </c>
      <c r="AL895" s="120" t="s">
        <v>225</v>
      </c>
      <c r="AM895" s="120" t="s">
        <v>110</v>
      </c>
      <c r="AN895" s="120" t="s">
        <v>1682</v>
      </c>
      <c r="AO895" s="120" t="s">
        <v>525</v>
      </c>
      <c r="AP895" s="120" t="s">
        <v>119</v>
      </c>
      <c r="AQ895" s="120" t="s">
        <v>526</v>
      </c>
      <c r="AR895" s="120">
        <v>333415</v>
      </c>
      <c r="AT895" s="120">
        <v>24</v>
      </c>
      <c r="AY895" s="120" t="s">
        <v>276</v>
      </c>
      <c r="BE895" s="120" t="s">
        <v>158</v>
      </c>
      <c r="BG895" s="120">
        <v>17.64</v>
      </c>
      <c r="BL895" s="120" t="s">
        <v>175</v>
      </c>
      <c r="BN895" s="120">
        <v>17.64</v>
      </c>
      <c r="CM895" s="120">
        <v>1</v>
      </c>
      <c r="CN895" s="120" t="s">
        <v>125</v>
      </c>
      <c r="CO895" s="120">
        <v>7.1</v>
      </c>
      <c r="CP895" s="120">
        <v>125.1</v>
      </c>
      <c r="CQ895" s="120" t="s">
        <v>528</v>
      </c>
      <c r="CU895" s="120" t="s">
        <v>126</v>
      </c>
      <c r="CV895" s="120" t="s">
        <v>1344</v>
      </c>
      <c r="CW895" s="120" t="s">
        <v>2085</v>
      </c>
    </row>
    <row r="896" spans="1:101" x14ac:dyDescent="0.3">
      <c r="A896" s="120" t="s">
        <v>1332</v>
      </c>
      <c r="B896" s="120" t="s">
        <v>2290</v>
      </c>
      <c r="C896" s="120" t="s">
        <v>2291</v>
      </c>
      <c r="D896" s="120" t="s">
        <v>2292</v>
      </c>
      <c r="E896" s="120" t="s">
        <v>2293</v>
      </c>
      <c r="F896" s="120" t="s">
        <v>2294</v>
      </c>
      <c r="G896" s="120" t="s">
        <v>1651</v>
      </c>
      <c r="I896" s="121">
        <v>17.8</v>
      </c>
      <c r="L896" s="120"/>
      <c r="M896" s="120" t="s">
        <v>528</v>
      </c>
      <c r="N896" s="120" t="s">
        <v>109</v>
      </c>
      <c r="O896" s="120">
        <v>100</v>
      </c>
      <c r="P896" s="120" t="s">
        <v>102</v>
      </c>
      <c r="Q896" s="120" t="s">
        <v>102</v>
      </c>
      <c r="R896" t="str">
        <f>IFERROR(VLOOKUP(S896,'[1]Effects Code'!$C:$D,2,FALSE), S896)</f>
        <v>Mortality</v>
      </c>
      <c r="S896" s="120" t="s">
        <v>184</v>
      </c>
      <c r="T896" s="120">
        <v>4</v>
      </c>
      <c r="U896" s="120" t="s">
        <v>122</v>
      </c>
      <c r="V896" s="120" t="str">
        <f t="shared" si="13"/>
        <v>Osphronemidae, 4</v>
      </c>
      <c r="W896" s="120" t="s">
        <v>526</v>
      </c>
      <c r="X896" s="120">
        <v>159005</v>
      </c>
      <c r="Y896" s="123">
        <v>2076096</v>
      </c>
      <c r="Z896" s="120">
        <v>2012</v>
      </c>
      <c r="AA896" s="120" t="s">
        <v>2295</v>
      </c>
      <c r="AB896" s="120" t="s">
        <v>2296</v>
      </c>
      <c r="AC896" s="120" t="s">
        <v>2297</v>
      </c>
      <c r="AD896" s="121">
        <v>17.8</v>
      </c>
      <c r="AF896" s="120" t="s">
        <v>528</v>
      </c>
      <c r="AI896" s="120">
        <v>811</v>
      </c>
      <c r="AM896" s="120" t="s">
        <v>110</v>
      </c>
      <c r="AN896" s="120" t="s">
        <v>1491</v>
      </c>
      <c r="AO896" s="120" t="s">
        <v>525</v>
      </c>
      <c r="AP896" s="120" t="s">
        <v>119</v>
      </c>
      <c r="AQ896" s="120" t="s">
        <v>526</v>
      </c>
      <c r="AR896" s="120">
        <v>333415</v>
      </c>
      <c r="AT896" s="120">
        <v>96</v>
      </c>
      <c r="AY896" s="120" t="s">
        <v>276</v>
      </c>
      <c r="BE896" s="120" t="s">
        <v>158</v>
      </c>
      <c r="BG896" s="120">
        <v>17.8</v>
      </c>
      <c r="BL896" s="120" t="s">
        <v>175</v>
      </c>
      <c r="BN896" s="120">
        <v>17.8</v>
      </c>
      <c r="CM896" s="120">
        <v>1</v>
      </c>
      <c r="CN896" s="120" t="s">
        <v>125</v>
      </c>
      <c r="CU896" s="120" t="s">
        <v>126</v>
      </c>
      <c r="CV896" s="120" t="s">
        <v>545</v>
      </c>
      <c r="CW896" s="120" t="s">
        <v>2085</v>
      </c>
    </row>
    <row r="897" spans="1:101" x14ac:dyDescent="0.3">
      <c r="A897" s="120" t="s">
        <v>1332</v>
      </c>
      <c r="B897" s="120" t="s">
        <v>1333</v>
      </c>
      <c r="C897" s="120" t="s">
        <v>2518</v>
      </c>
      <c r="D897" s="120" t="s">
        <v>1206</v>
      </c>
      <c r="E897" s="120" t="s">
        <v>2604</v>
      </c>
      <c r="F897" s="120" t="s">
        <v>2605</v>
      </c>
      <c r="G897" s="120" t="s">
        <v>185</v>
      </c>
      <c r="I897" s="121">
        <v>18</v>
      </c>
      <c r="M897" s="120" t="s">
        <v>528</v>
      </c>
      <c r="N897" s="120" t="s">
        <v>109</v>
      </c>
      <c r="O897" s="120">
        <v>91</v>
      </c>
      <c r="P897" s="120" t="s">
        <v>102</v>
      </c>
      <c r="Q897" s="120" t="s">
        <v>102</v>
      </c>
      <c r="R897" t="str">
        <f>IFERROR(VLOOKUP(S897,'[1]Effects Code'!$C:$D,2,FALSE), S897)</f>
        <v>Mortality</v>
      </c>
      <c r="S897" s="120" t="s">
        <v>184</v>
      </c>
      <c r="T897" s="120">
        <v>1</v>
      </c>
      <c r="U897" s="120" t="s">
        <v>122</v>
      </c>
      <c r="V897" s="120" t="str">
        <f t="shared" si="13"/>
        <v>Cyprinidae, 1</v>
      </c>
      <c r="W897" s="120" t="s">
        <v>526</v>
      </c>
      <c r="X897" s="120">
        <v>13000</v>
      </c>
      <c r="Y897" s="123">
        <v>1151660</v>
      </c>
      <c r="Z897" s="120">
        <v>1965</v>
      </c>
      <c r="AA897" s="120" t="s">
        <v>1793</v>
      </c>
      <c r="AB897" s="120" t="s">
        <v>1794</v>
      </c>
      <c r="AC897" s="120" t="s">
        <v>1795</v>
      </c>
      <c r="AD897" s="121">
        <v>18</v>
      </c>
      <c r="AE897" s="121"/>
      <c r="AF897" s="120" t="s">
        <v>528</v>
      </c>
      <c r="AG897" s="120" t="s">
        <v>314</v>
      </c>
      <c r="AH897" s="120" t="s">
        <v>397</v>
      </c>
      <c r="AI897" s="120">
        <v>25</v>
      </c>
      <c r="AM897" s="120" t="s">
        <v>110</v>
      </c>
      <c r="AN897" s="120" t="s">
        <v>1342</v>
      </c>
      <c r="AO897" s="120" t="s">
        <v>525</v>
      </c>
      <c r="AP897" s="120" t="s">
        <v>119</v>
      </c>
      <c r="AQ897" s="120" t="s">
        <v>526</v>
      </c>
      <c r="AR897" s="120">
        <v>333415</v>
      </c>
      <c r="AT897" s="120">
        <v>24</v>
      </c>
      <c r="AY897" s="120" t="s">
        <v>276</v>
      </c>
      <c r="BE897" s="120" t="s">
        <v>158</v>
      </c>
      <c r="BG897" s="120">
        <v>18000</v>
      </c>
      <c r="BI897" s="120">
        <v>15100</v>
      </c>
      <c r="BK897" s="120">
        <v>21400</v>
      </c>
      <c r="BL897" s="120" t="s">
        <v>544</v>
      </c>
      <c r="BN897" s="120">
        <v>18000</v>
      </c>
      <c r="BP897" s="120">
        <v>15100</v>
      </c>
      <c r="BR897" s="120">
        <v>21400</v>
      </c>
      <c r="BT897" s="121">
        <v>15.1</v>
      </c>
      <c r="BV897" s="121">
        <v>21.4</v>
      </c>
      <c r="CD897" s="121"/>
      <c r="CN897" s="120" t="s">
        <v>125</v>
      </c>
      <c r="CU897" s="120" t="s">
        <v>126</v>
      </c>
      <c r="CV897" s="120" t="s">
        <v>545</v>
      </c>
      <c r="CW897" s="120" t="s">
        <v>2606</v>
      </c>
    </row>
    <row r="898" spans="1:101" x14ac:dyDescent="0.3">
      <c r="A898" s="120" t="s">
        <v>1414</v>
      </c>
      <c r="B898" s="120" t="s">
        <v>2110</v>
      </c>
      <c r="C898" s="120" t="s">
        <v>2111</v>
      </c>
      <c r="D898" s="120" t="s">
        <v>2112</v>
      </c>
      <c r="E898" s="120" t="s">
        <v>2113</v>
      </c>
      <c r="F898" s="120" t="s">
        <v>2114</v>
      </c>
      <c r="G898" s="120" t="s">
        <v>200</v>
      </c>
      <c r="I898" s="121">
        <v>18</v>
      </c>
      <c r="M898" s="120" t="s">
        <v>528</v>
      </c>
      <c r="N898" s="120" t="s">
        <v>109</v>
      </c>
      <c r="O898" s="120">
        <v>100</v>
      </c>
      <c r="P898" s="120" t="s">
        <v>102</v>
      </c>
      <c r="Q898" s="120" t="s">
        <v>102</v>
      </c>
      <c r="R898" t="str">
        <f>IFERROR(VLOOKUP(S898,'[1]Effects Code'!$C:$D,2,FALSE), S898)</f>
        <v>Mortality</v>
      </c>
      <c r="S898" s="120" t="s">
        <v>184</v>
      </c>
      <c r="T898" s="120">
        <v>4</v>
      </c>
      <c r="U898" s="120" t="s">
        <v>122</v>
      </c>
      <c r="V898" s="120" t="str">
        <f t="shared" si="13"/>
        <v>Pipidae, 4</v>
      </c>
      <c r="W898" s="120" t="s">
        <v>526</v>
      </c>
      <c r="X898" s="120">
        <v>153564</v>
      </c>
      <c r="Y898" s="123">
        <v>1338733</v>
      </c>
      <c r="Z898" s="120">
        <v>2011</v>
      </c>
      <c r="AA898" s="120" t="s">
        <v>2115</v>
      </c>
      <c r="AB898" s="120" t="s">
        <v>2116</v>
      </c>
      <c r="AC898" s="120" t="s">
        <v>2117</v>
      </c>
      <c r="AD898" s="121">
        <v>18</v>
      </c>
      <c r="AE898" s="121"/>
      <c r="AF898" s="120" t="s">
        <v>528</v>
      </c>
      <c r="AH898" s="120" t="s">
        <v>147</v>
      </c>
      <c r="AI898" s="120">
        <v>206</v>
      </c>
      <c r="AJ898" s="120" t="s">
        <v>387</v>
      </c>
      <c r="AK898" s="120" t="s">
        <v>1473</v>
      </c>
      <c r="AL898" s="120" t="s">
        <v>148</v>
      </c>
      <c r="AM898" s="120" t="s">
        <v>110</v>
      </c>
      <c r="AN898" s="120" t="s">
        <v>1425</v>
      </c>
      <c r="AO898" s="120" t="s">
        <v>525</v>
      </c>
      <c r="AP898" s="120" t="s">
        <v>119</v>
      </c>
      <c r="AQ898" s="120" t="s">
        <v>526</v>
      </c>
      <c r="AR898" s="120">
        <v>333415</v>
      </c>
      <c r="AT898" s="120">
        <v>96</v>
      </c>
      <c r="AY898" s="120" t="s">
        <v>276</v>
      </c>
      <c r="BE898" s="120" t="s">
        <v>123</v>
      </c>
      <c r="BG898" s="120">
        <v>18</v>
      </c>
      <c r="BL898" s="120" t="s">
        <v>528</v>
      </c>
      <c r="BN898" s="121">
        <v>18</v>
      </c>
      <c r="CD898" s="121"/>
      <c r="CM898" s="120">
        <v>4</v>
      </c>
      <c r="CN898" s="120" t="s">
        <v>125</v>
      </c>
      <c r="CO898" s="120" t="s">
        <v>2118</v>
      </c>
      <c r="CU898" s="120" t="s">
        <v>126</v>
      </c>
      <c r="CV898" s="120" t="s">
        <v>1344</v>
      </c>
      <c r="CW898" s="120" t="s">
        <v>2678</v>
      </c>
    </row>
    <row r="899" spans="1:101" x14ac:dyDescent="0.3">
      <c r="A899" s="120" t="s">
        <v>1414</v>
      </c>
      <c r="B899" s="120" t="s">
        <v>2110</v>
      </c>
      <c r="C899" s="120" t="s">
        <v>2111</v>
      </c>
      <c r="D899" s="120" t="s">
        <v>2112</v>
      </c>
      <c r="E899" s="120" t="s">
        <v>2113</v>
      </c>
      <c r="F899" s="120" t="s">
        <v>2114</v>
      </c>
      <c r="G899" s="120" t="s">
        <v>200</v>
      </c>
      <c r="I899" s="121">
        <v>18</v>
      </c>
      <c r="M899" s="120" t="s">
        <v>528</v>
      </c>
      <c r="N899" s="120" t="s">
        <v>109</v>
      </c>
      <c r="O899" s="120">
        <v>100</v>
      </c>
      <c r="P899" s="120" t="s">
        <v>102</v>
      </c>
      <c r="Q899" s="120" t="s">
        <v>102</v>
      </c>
      <c r="R899" t="str">
        <f>IFERROR(VLOOKUP(S899,'[1]Effects Code'!$C:$D,2,FALSE), S899)</f>
        <v>Mortality</v>
      </c>
      <c r="S899" s="120" t="s">
        <v>184</v>
      </c>
      <c r="T899" s="120">
        <v>4</v>
      </c>
      <c r="U899" s="120" t="s">
        <v>122</v>
      </c>
      <c r="V899" s="120" t="str">
        <f t="shared" ref="V899:V962" si="14">CONCATENATE(B899,", ",T899)</f>
        <v>Pipidae, 4</v>
      </c>
      <c r="W899" s="120" t="s">
        <v>526</v>
      </c>
      <c r="X899" s="120">
        <v>153564</v>
      </c>
      <c r="Y899" s="123">
        <v>1338736</v>
      </c>
      <c r="Z899" s="120">
        <v>2011</v>
      </c>
      <c r="AA899" s="120" t="s">
        <v>2115</v>
      </c>
      <c r="AB899" s="120" t="s">
        <v>2116</v>
      </c>
      <c r="AC899" s="120" t="s">
        <v>2117</v>
      </c>
      <c r="AD899" s="121">
        <v>18</v>
      </c>
      <c r="AE899" s="121"/>
      <c r="AF899" s="120" t="s">
        <v>528</v>
      </c>
      <c r="AH899" s="120" t="s">
        <v>147</v>
      </c>
      <c r="AI899" s="120">
        <v>206</v>
      </c>
      <c r="AJ899" s="120" t="s">
        <v>387</v>
      </c>
      <c r="AK899" s="120" t="s">
        <v>1473</v>
      </c>
      <c r="AL899" s="120" t="s">
        <v>148</v>
      </c>
      <c r="AM899" s="120" t="s">
        <v>110</v>
      </c>
      <c r="AN899" s="120" t="s">
        <v>1425</v>
      </c>
      <c r="AO899" s="120" t="s">
        <v>525</v>
      </c>
      <c r="AP899" s="120" t="s">
        <v>119</v>
      </c>
      <c r="AQ899" s="120" t="s">
        <v>526</v>
      </c>
      <c r="AR899" s="120">
        <v>333415</v>
      </c>
      <c r="AT899" s="120">
        <v>96</v>
      </c>
      <c r="AY899" s="120" t="s">
        <v>276</v>
      </c>
      <c r="BE899" s="120" t="s">
        <v>123</v>
      </c>
      <c r="BG899" s="120">
        <v>18</v>
      </c>
      <c r="BL899" s="120" t="s">
        <v>528</v>
      </c>
      <c r="BN899" s="121">
        <v>18</v>
      </c>
      <c r="CD899" s="121"/>
      <c r="CM899" s="120">
        <v>4</v>
      </c>
      <c r="CN899" s="120" t="s">
        <v>125</v>
      </c>
      <c r="CO899" s="120" t="s">
        <v>2120</v>
      </c>
      <c r="CU899" s="120" t="s">
        <v>126</v>
      </c>
      <c r="CV899" s="120" t="s">
        <v>1344</v>
      </c>
      <c r="CW899" s="120" t="s">
        <v>2679</v>
      </c>
    </row>
    <row r="900" spans="1:101" x14ac:dyDescent="0.3">
      <c r="A900" s="120" t="s">
        <v>1332</v>
      </c>
      <c r="B900" s="120" t="s">
        <v>1673</v>
      </c>
      <c r="C900" s="120" t="s">
        <v>2196</v>
      </c>
      <c r="D900" s="120" t="s">
        <v>2197</v>
      </c>
      <c r="E900" s="120" t="s">
        <v>2198</v>
      </c>
      <c r="F900" s="120" t="s">
        <v>2199</v>
      </c>
      <c r="G900" s="120" t="s">
        <v>2351</v>
      </c>
      <c r="I900" s="121">
        <v>18</v>
      </c>
      <c r="L900" s="120"/>
      <c r="M900" s="120" t="s">
        <v>528</v>
      </c>
      <c r="N900" s="120" t="s">
        <v>109</v>
      </c>
      <c r="O900" s="120">
        <v>100</v>
      </c>
      <c r="P900" s="120" t="s">
        <v>102</v>
      </c>
      <c r="Q900" s="120" t="s">
        <v>102</v>
      </c>
      <c r="R900" t="str">
        <f>IFERROR(VLOOKUP(S900,'[1]Effects Code'!$C:$D,2,FALSE), S900)</f>
        <v>Mortality</v>
      </c>
      <c r="S900" s="120" t="s">
        <v>184</v>
      </c>
      <c r="T900" s="120">
        <v>4</v>
      </c>
      <c r="U900" s="120" t="s">
        <v>122</v>
      </c>
      <c r="V900" s="120" t="str">
        <f t="shared" si="14"/>
        <v>Poeciliidae, 4</v>
      </c>
      <c r="W900" s="120" t="s">
        <v>526</v>
      </c>
      <c r="X900" s="120">
        <v>159006</v>
      </c>
      <c r="Y900" s="123">
        <v>2076061</v>
      </c>
      <c r="Z900" s="120">
        <v>2012</v>
      </c>
      <c r="AA900" s="120" t="s">
        <v>2200</v>
      </c>
      <c r="AB900" s="120" t="s">
        <v>2201</v>
      </c>
      <c r="AC900" s="120" t="s">
        <v>2202</v>
      </c>
      <c r="AD900" s="121">
        <v>18</v>
      </c>
      <c r="AF900" s="120" t="s">
        <v>528</v>
      </c>
      <c r="AI900" s="120">
        <v>1681</v>
      </c>
      <c r="AL900" s="120" t="s">
        <v>225</v>
      </c>
      <c r="AM900" s="120" t="s">
        <v>110</v>
      </c>
      <c r="AN900" s="120" t="s">
        <v>1682</v>
      </c>
      <c r="AO900" s="120" t="s">
        <v>525</v>
      </c>
      <c r="AP900" s="120" t="s">
        <v>119</v>
      </c>
      <c r="AQ900" s="120" t="s">
        <v>526</v>
      </c>
      <c r="AR900" s="120">
        <v>333415</v>
      </c>
      <c r="AT900" s="120">
        <v>96</v>
      </c>
      <c r="AY900" s="120" t="s">
        <v>276</v>
      </c>
      <c r="BE900" s="120" t="s">
        <v>158</v>
      </c>
      <c r="BG900" s="120">
        <v>18</v>
      </c>
      <c r="BL900" s="120" t="s">
        <v>175</v>
      </c>
      <c r="BN900" s="120">
        <v>18</v>
      </c>
      <c r="CM900" s="120">
        <v>1</v>
      </c>
      <c r="CN900" s="120" t="s">
        <v>125</v>
      </c>
      <c r="CU900" s="120" t="s">
        <v>126</v>
      </c>
      <c r="CV900" s="120" t="s">
        <v>545</v>
      </c>
      <c r="CW900" s="120" t="s">
        <v>2085</v>
      </c>
    </row>
    <row r="901" spans="1:101" x14ac:dyDescent="0.3">
      <c r="A901" s="120" t="s">
        <v>1332</v>
      </c>
      <c r="B901" s="120" t="s">
        <v>1673</v>
      </c>
      <c r="C901" s="120" t="s">
        <v>2196</v>
      </c>
      <c r="D901" s="120" t="s">
        <v>2255</v>
      </c>
      <c r="E901" s="120" t="s">
        <v>2256</v>
      </c>
      <c r="F901" s="120" t="s">
        <v>2257</v>
      </c>
      <c r="G901" s="120" t="s">
        <v>2341</v>
      </c>
      <c r="I901" s="121">
        <v>18.05</v>
      </c>
      <c r="L901" s="120"/>
      <c r="M901" s="120" t="s">
        <v>528</v>
      </c>
      <c r="N901" s="120" t="s">
        <v>109</v>
      </c>
      <c r="O901" s="120">
        <v>100</v>
      </c>
      <c r="P901" s="120" t="s">
        <v>102</v>
      </c>
      <c r="Q901" s="120" t="s">
        <v>102</v>
      </c>
      <c r="R901" t="str">
        <f>IFERROR(VLOOKUP(S901,'[1]Effects Code'!$C:$D,2,FALSE), S901)</f>
        <v>Mortality</v>
      </c>
      <c r="S901" s="120" t="s">
        <v>184</v>
      </c>
      <c r="T901" s="120">
        <v>3</v>
      </c>
      <c r="U901" s="120" t="s">
        <v>122</v>
      </c>
      <c r="V901" s="120" t="str">
        <f t="shared" si="14"/>
        <v>Poeciliidae, 3</v>
      </c>
      <c r="W901" s="120" t="s">
        <v>526</v>
      </c>
      <c r="X901" s="120">
        <v>160917</v>
      </c>
      <c r="Y901" s="123">
        <v>2076014</v>
      </c>
      <c r="Z901" s="120">
        <v>2012</v>
      </c>
      <c r="AA901" s="120" t="s">
        <v>2258</v>
      </c>
      <c r="AB901" s="120" t="s">
        <v>2259</v>
      </c>
      <c r="AC901" s="120" t="s">
        <v>2260</v>
      </c>
      <c r="AD901" s="121">
        <v>18.05</v>
      </c>
      <c r="AF901" s="120" t="s">
        <v>528</v>
      </c>
      <c r="AI901" s="120">
        <v>287</v>
      </c>
      <c r="AL901" s="120" t="s">
        <v>225</v>
      </c>
      <c r="AM901" s="120" t="s">
        <v>110</v>
      </c>
      <c r="AN901" s="120" t="s">
        <v>1682</v>
      </c>
      <c r="AO901" s="120" t="s">
        <v>525</v>
      </c>
      <c r="AP901" s="120" t="s">
        <v>119</v>
      </c>
      <c r="AQ901" s="120" t="s">
        <v>526</v>
      </c>
      <c r="AR901" s="120">
        <v>333415</v>
      </c>
      <c r="AT901" s="120">
        <v>72</v>
      </c>
      <c r="AY901" s="120" t="s">
        <v>276</v>
      </c>
      <c r="BE901" s="120" t="s">
        <v>158</v>
      </c>
      <c r="BG901" s="120">
        <v>18.05</v>
      </c>
      <c r="BL901" s="120" t="s">
        <v>175</v>
      </c>
      <c r="BN901" s="120">
        <v>18.05</v>
      </c>
      <c r="CM901" s="120">
        <v>1</v>
      </c>
      <c r="CN901" s="120" t="s">
        <v>125</v>
      </c>
      <c r="CO901" s="120">
        <v>7.1</v>
      </c>
      <c r="CP901" s="120">
        <v>125.1</v>
      </c>
      <c r="CQ901" s="120" t="s">
        <v>528</v>
      </c>
      <c r="CU901" s="120" t="s">
        <v>126</v>
      </c>
      <c r="CV901" s="120" t="s">
        <v>1344</v>
      </c>
      <c r="CW901" s="120" t="s">
        <v>2085</v>
      </c>
    </row>
    <row r="902" spans="1:101" x14ac:dyDescent="0.3">
      <c r="A902" s="120" t="s">
        <v>1332</v>
      </c>
      <c r="B902" s="120" t="s">
        <v>1333</v>
      </c>
      <c r="C902" s="120" t="s">
        <v>2041</v>
      </c>
      <c r="D902" s="120" t="s">
        <v>2042</v>
      </c>
      <c r="E902" s="120" t="s">
        <v>2043</v>
      </c>
      <c r="F902" s="120" t="s">
        <v>2044</v>
      </c>
      <c r="G902" s="120" t="s">
        <v>185</v>
      </c>
      <c r="I902" s="121">
        <v>18.190000000000001</v>
      </c>
      <c r="M902" s="120" t="s">
        <v>528</v>
      </c>
      <c r="N902" s="120" t="s">
        <v>109</v>
      </c>
      <c r="O902" s="120">
        <v>100</v>
      </c>
      <c r="P902" s="120" t="s">
        <v>102</v>
      </c>
      <c r="Q902" s="120" t="s">
        <v>102</v>
      </c>
      <c r="R902" t="str">
        <f>IFERROR(VLOOKUP(S902,'[1]Effects Code'!$C:$D,2,FALSE), S902)</f>
        <v>Mortality</v>
      </c>
      <c r="S902" s="120" t="s">
        <v>184</v>
      </c>
      <c r="T902" s="120">
        <v>1</v>
      </c>
      <c r="U902" s="120" t="s">
        <v>122</v>
      </c>
      <c r="V902" s="120" t="str">
        <f t="shared" si="14"/>
        <v>Cyprinidae, 1</v>
      </c>
      <c r="W902" s="120" t="s">
        <v>526</v>
      </c>
      <c r="X902" s="120">
        <v>120888</v>
      </c>
      <c r="Y902" s="123">
        <v>1338586</v>
      </c>
      <c r="Z902" s="120">
        <v>2006</v>
      </c>
      <c r="AA902" s="120" t="s">
        <v>2543</v>
      </c>
      <c r="AB902" s="120" t="s">
        <v>2544</v>
      </c>
      <c r="AC902" s="120" t="s">
        <v>2545</v>
      </c>
      <c r="AD902" s="121">
        <v>18.190000000000001</v>
      </c>
      <c r="AE902" s="121"/>
      <c r="AF902" s="120" t="s">
        <v>528</v>
      </c>
      <c r="AI902" s="120">
        <v>201</v>
      </c>
      <c r="AM902" s="120" t="s">
        <v>110</v>
      </c>
      <c r="AN902" s="120" t="s">
        <v>1342</v>
      </c>
      <c r="AO902" s="120" t="s">
        <v>525</v>
      </c>
      <c r="AP902" s="120" t="s">
        <v>119</v>
      </c>
      <c r="AQ902" s="120" t="s">
        <v>526</v>
      </c>
      <c r="AR902" s="120">
        <v>333415</v>
      </c>
      <c r="AT902" s="120">
        <v>24</v>
      </c>
      <c r="AY902" s="120" t="s">
        <v>276</v>
      </c>
      <c r="BE902" s="120" t="s">
        <v>123</v>
      </c>
      <c r="BG902" s="120">
        <v>18.190000000000001</v>
      </c>
      <c r="BL902" s="120" t="s">
        <v>528</v>
      </c>
      <c r="BN902" s="121">
        <v>18.190000000000001</v>
      </c>
      <c r="CD902" s="121"/>
      <c r="CM902" s="120">
        <v>5</v>
      </c>
      <c r="CN902" s="120" t="s">
        <v>125</v>
      </c>
      <c r="CO902" s="120" t="s">
        <v>2546</v>
      </c>
      <c r="CP902" s="120" t="s">
        <v>2547</v>
      </c>
      <c r="CQ902" s="120" t="s">
        <v>528</v>
      </c>
      <c r="CU902" s="120" t="s">
        <v>126</v>
      </c>
      <c r="CV902" s="120" t="s">
        <v>545</v>
      </c>
      <c r="CW902" s="120" t="s">
        <v>2669</v>
      </c>
    </row>
    <row r="903" spans="1:101" x14ac:dyDescent="0.3">
      <c r="A903" s="120" t="s">
        <v>1332</v>
      </c>
      <c r="B903" s="120" t="s">
        <v>1333</v>
      </c>
      <c r="C903" s="120" t="s">
        <v>1334</v>
      </c>
      <c r="D903" s="120" t="s">
        <v>1335</v>
      </c>
      <c r="E903" s="120" t="s">
        <v>1336</v>
      </c>
      <c r="F903" s="120" t="s">
        <v>1337</v>
      </c>
      <c r="G903" s="120" t="s">
        <v>185</v>
      </c>
      <c r="I903" s="121">
        <v>18.57</v>
      </c>
      <c r="L903" s="120"/>
      <c r="M903" s="120" t="s">
        <v>528</v>
      </c>
      <c r="N903" s="120" t="s">
        <v>109</v>
      </c>
      <c r="O903" s="120">
        <v>100</v>
      </c>
      <c r="P903" s="120" t="s">
        <v>102</v>
      </c>
      <c r="Q903" s="120" t="s">
        <v>102</v>
      </c>
      <c r="R903" t="str">
        <f>IFERROR(VLOOKUP(S903,'[1]Effects Code'!$C:$D,2,FALSE), S903)</f>
        <v>Mortality</v>
      </c>
      <c r="S903" s="120" t="s">
        <v>184</v>
      </c>
      <c r="T903" s="120">
        <v>1</v>
      </c>
      <c r="U903" s="120" t="s">
        <v>122</v>
      </c>
      <c r="V903" s="120" t="str">
        <f t="shared" si="14"/>
        <v>Cyprinidae, 1</v>
      </c>
      <c r="W903" s="120" t="s">
        <v>526</v>
      </c>
      <c r="X903" s="120">
        <v>156024</v>
      </c>
      <c r="Y903" s="123">
        <v>2076100</v>
      </c>
      <c r="Z903" s="120">
        <v>2011</v>
      </c>
      <c r="AA903" s="120" t="s">
        <v>2031</v>
      </c>
      <c r="AB903" s="120" t="s">
        <v>2032</v>
      </c>
      <c r="AC903" s="120" t="s">
        <v>2033</v>
      </c>
      <c r="AD903" s="121">
        <v>18.57</v>
      </c>
      <c r="AF903" s="120" t="s">
        <v>528</v>
      </c>
      <c r="AH903" s="120" t="s">
        <v>147</v>
      </c>
      <c r="AI903" s="120">
        <v>21</v>
      </c>
      <c r="AM903" s="120" t="s">
        <v>110</v>
      </c>
      <c r="AN903" s="120" t="s">
        <v>1342</v>
      </c>
      <c r="AO903" s="120" t="s">
        <v>525</v>
      </c>
      <c r="AP903" s="120" t="s">
        <v>119</v>
      </c>
      <c r="AQ903" s="120" t="s">
        <v>526</v>
      </c>
      <c r="AR903" s="120">
        <v>333415</v>
      </c>
      <c r="AT903" s="120">
        <v>24</v>
      </c>
      <c r="AY903" s="120" t="s">
        <v>276</v>
      </c>
      <c r="BE903" s="120" t="s">
        <v>123</v>
      </c>
      <c r="BG903" s="120">
        <v>18.57</v>
      </c>
      <c r="BL903" s="120" t="s">
        <v>528</v>
      </c>
      <c r="BN903" s="120">
        <v>18.57</v>
      </c>
      <c r="CM903" s="120">
        <v>1</v>
      </c>
      <c r="CN903" s="120" t="s">
        <v>125</v>
      </c>
      <c r="CO903" s="120" t="s">
        <v>2034</v>
      </c>
      <c r="CP903" s="120" t="s">
        <v>2035</v>
      </c>
      <c r="CQ903" s="120" t="s">
        <v>568</v>
      </c>
      <c r="CU903" s="120" t="s">
        <v>126</v>
      </c>
      <c r="CV903" s="120" t="s">
        <v>1344</v>
      </c>
      <c r="CW903" s="120" t="s">
        <v>2036</v>
      </c>
    </row>
    <row r="904" spans="1:101" x14ac:dyDescent="0.3">
      <c r="A904" s="120" t="s">
        <v>1332</v>
      </c>
      <c r="B904" s="120" t="s">
        <v>1333</v>
      </c>
      <c r="C904" s="120" t="s">
        <v>2041</v>
      </c>
      <c r="D904" s="120" t="s">
        <v>2042</v>
      </c>
      <c r="E904" s="120" t="s">
        <v>2043</v>
      </c>
      <c r="F904" s="120" t="s">
        <v>2044</v>
      </c>
      <c r="G904" s="120" t="s">
        <v>1651</v>
      </c>
      <c r="I904" s="121">
        <v>18.97</v>
      </c>
      <c r="M904" s="120" t="s">
        <v>528</v>
      </c>
      <c r="N904" s="120" t="s">
        <v>109</v>
      </c>
      <c r="O904" s="120">
        <v>100</v>
      </c>
      <c r="P904" s="120" t="s">
        <v>102</v>
      </c>
      <c r="Q904" s="120" t="s">
        <v>102</v>
      </c>
      <c r="R904" t="str">
        <f>IFERROR(VLOOKUP(S904,'[1]Effects Code'!$C:$D,2,FALSE), S904)</f>
        <v>Mortality</v>
      </c>
      <c r="S904" s="120" t="s">
        <v>184</v>
      </c>
      <c r="T904" s="120">
        <v>3</v>
      </c>
      <c r="U904" s="120" t="s">
        <v>122</v>
      </c>
      <c r="V904" s="120" t="str">
        <f t="shared" si="14"/>
        <v>Cyprinidae, 3</v>
      </c>
      <c r="W904" s="120" t="s">
        <v>526</v>
      </c>
      <c r="X904" s="120">
        <v>120888</v>
      </c>
      <c r="Y904" s="123">
        <v>1338591</v>
      </c>
      <c r="Z904" s="120">
        <v>2006</v>
      </c>
      <c r="AA904" s="120" t="s">
        <v>2543</v>
      </c>
      <c r="AB904" s="120" t="s">
        <v>2544</v>
      </c>
      <c r="AC904" s="120" t="s">
        <v>2545</v>
      </c>
      <c r="AD904" s="121">
        <v>18.97</v>
      </c>
      <c r="AE904" s="121"/>
      <c r="AF904" s="120" t="s">
        <v>528</v>
      </c>
      <c r="AI904" s="120">
        <v>201</v>
      </c>
      <c r="AM904" s="120" t="s">
        <v>110</v>
      </c>
      <c r="AN904" s="120" t="s">
        <v>1342</v>
      </c>
      <c r="AO904" s="120" t="s">
        <v>525</v>
      </c>
      <c r="AP904" s="120" t="s">
        <v>119</v>
      </c>
      <c r="AQ904" s="120" t="s">
        <v>526</v>
      </c>
      <c r="AR904" s="120">
        <v>333415</v>
      </c>
      <c r="AT904" s="120">
        <v>72</v>
      </c>
      <c r="AY904" s="120" t="s">
        <v>276</v>
      </c>
      <c r="BE904" s="120" t="s">
        <v>123</v>
      </c>
      <c r="BG904" s="120">
        <v>18.97</v>
      </c>
      <c r="BL904" s="120" t="s">
        <v>528</v>
      </c>
      <c r="BN904" s="121">
        <v>18.97</v>
      </c>
      <c r="CD904" s="121"/>
      <c r="CM904" s="120">
        <v>5</v>
      </c>
      <c r="CN904" s="120" t="s">
        <v>125</v>
      </c>
      <c r="CO904" s="120" t="s">
        <v>2546</v>
      </c>
      <c r="CP904" s="120" t="s">
        <v>2547</v>
      </c>
      <c r="CQ904" s="120" t="s">
        <v>528</v>
      </c>
      <c r="CU904" s="120" t="s">
        <v>126</v>
      </c>
      <c r="CV904" s="120" t="s">
        <v>545</v>
      </c>
      <c r="CW904" s="120" t="s">
        <v>2669</v>
      </c>
    </row>
    <row r="905" spans="1:101" x14ac:dyDescent="0.3">
      <c r="A905" s="120" t="s">
        <v>1332</v>
      </c>
      <c r="B905" s="120" t="s">
        <v>2522</v>
      </c>
      <c r="C905" s="120" t="s">
        <v>2523</v>
      </c>
      <c r="D905" s="120" t="s">
        <v>2524</v>
      </c>
      <c r="E905" s="120" t="s">
        <v>2525</v>
      </c>
      <c r="F905" s="120" t="s">
        <v>2526</v>
      </c>
      <c r="G905" s="120" t="s">
        <v>185</v>
      </c>
      <c r="H905" s="120" t="s">
        <v>260</v>
      </c>
      <c r="I905" s="121">
        <v>19</v>
      </c>
      <c r="M905" s="120" t="s">
        <v>528</v>
      </c>
      <c r="N905" s="120" t="s">
        <v>109</v>
      </c>
      <c r="O905" s="120">
        <v>90.2</v>
      </c>
      <c r="P905" s="120" t="s">
        <v>102</v>
      </c>
      <c r="Q905" s="120" t="s">
        <v>102</v>
      </c>
      <c r="R905" t="str">
        <f>IFERROR(VLOOKUP(S905,'[1]Effects Code'!$C:$D,2,FALSE), S905)</f>
        <v>Mortality</v>
      </c>
      <c r="S905" s="120" t="s">
        <v>184</v>
      </c>
      <c r="T905" s="120">
        <v>4</v>
      </c>
      <c r="U905" s="120" t="s">
        <v>122</v>
      </c>
      <c r="V905" s="120" t="str">
        <f t="shared" si="14"/>
        <v>Melanotaeniidae, 4</v>
      </c>
      <c r="W905" s="120" t="s">
        <v>526</v>
      </c>
      <c r="X905" s="120">
        <v>85626</v>
      </c>
      <c r="Y905" s="123">
        <v>1255437</v>
      </c>
      <c r="Z905" s="120">
        <v>1998</v>
      </c>
      <c r="AA905" s="120" t="s">
        <v>2528</v>
      </c>
      <c r="AB905" s="120" t="s">
        <v>2529</v>
      </c>
      <c r="AC905" s="120" t="s">
        <v>2530</v>
      </c>
      <c r="AD905" s="121">
        <v>19</v>
      </c>
      <c r="AE905" s="121"/>
      <c r="AF905" s="120" t="s">
        <v>528</v>
      </c>
      <c r="AI905" s="120">
        <v>5676</v>
      </c>
      <c r="AJ905" s="120">
        <v>1.5</v>
      </c>
      <c r="AK905" s="120" t="s">
        <v>512</v>
      </c>
      <c r="AL905" s="120" t="s">
        <v>220</v>
      </c>
      <c r="AM905" s="120" t="s">
        <v>110</v>
      </c>
      <c r="AN905" s="120" t="s">
        <v>1655</v>
      </c>
      <c r="AO905" s="120" t="s">
        <v>525</v>
      </c>
      <c r="AP905" s="120" t="s">
        <v>119</v>
      </c>
      <c r="AQ905" s="120" t="s">
        <v>526</v>
      </c>
      <c r="AR905" s="120">
        <v>333415</v>
      </c>
      <c r="AT905" s="120">
        <v>96</v>
      </c>
      <c r="AY905" s="120" t="s">
        <v>276</v>
      </c>
      <c r="BE905" s="120" t="s">
        <v>158</v>
      </c>
      <c r="BF905" s="120" t="s">
        <v>260</v>
      </c>
      <c r="BG905" s="120">
        <v>19</v>
      </c>
      <c r="BL905" s="120" t="s">
        <v>528</v>
      </c>
      <c r="BM905" s="120" t="s">
        <v>260</v>
      </c>
      <c r="BN905" s="120">
        <v>19</v>
      </c>
      <c r="BT905" s="121"/>
      <c r="BV905" s="121"/>
      <c r="CD905" s="121"/>
      <c r="CM905" s="120">
        <v>5</v>
      </c>
      <c r="CN905" s="120" t="s">
        <v>125</v>
      </c>
      <c r="CO905" s="120" t="s">
        <v>2680</v>
      </c>
      <c r="CU905" s="120" t="s">
        <v>126</v>
      </c>
      <c r="CV905" s="120" t="s">
        <v>545</v>
      </c>
      <c r="CW905" s="120" t="s">
        <v>2681</v>
      </c>
    </row>
    <row r="906" spans="1:101" x14ac:dyDescent="0.3">
      <c r="A906" s="120" t="s">
        <v>1332</v>
      </c>
      <c r="B906" s="120" t="s">
        <v>2290</v>
      </c>
      <c r="C906" s="120" t="s">
        <v>2291</v>
      </c>
      <c r="D906" s="120" t="s">
        <v>2292</v>
      </c>
      <c r="E906" s="120" t="s">
        <v>2293</v>
      </c>
      <c r="F906" s="120" t="s">
        <v>2294</v>
      </c>
      <c r="G906" s="120" t="s">
        <v>185</v>
      </c>
      <c r="I906" s="121">
        <v>19.2</v>
      </c>
      <c r="L906" s="120"/>
      <c r="M906" s="120" t="s">
        <v>528</v>
      </c>
      <c r="N906" s="120" t="s">
        <v>109</v>
      </c>
      <c r="O906" s="120">
        <v>100</v>
      </c>
      <c r="P906" s="120" t="s">
        <v>102</v>
      </c>
      <c r="Q906" s="120" t="s">
        <v>102</v>
      </c>
      <c r="R906" t="str">
        <f>IFERROR(VLOOKUP(S906,'[1]Effects Code'!$C:$D,2,FALSE), S906)</f>
        <v>Mortality</v>
      </c>
      <c r="S906" s="120" t="s">
        <v>184</v>
      </c>
      <c r="T906" s="120">
        <v>3</v>
      </c>
      <c r="U906" s="120" t="s">
        <v>122</v>
      </c>
      <c r="V906" s="120" t="str">
        <f t="shared" si="14"/>
        <v>Osphronemidae, 3</v>
      </c>
      <c r="W906" s="120" t="s">
        <v>526</v>
      </c>
      <c r="X906" s="120">
        <v>159005</v>
      </c>
      <c r="Y906" s="123">
        <v>2076096</v>
      </c>
      <c r="Z906" s="120">
        <v>2012</v>
      </c>
      <c r="AA906" s="120" t="s">
        <v>2295</v>
      </c>
      <c r="AB906" s="120" t="s">
        <v>2296</v>
      </c>
      <c r="AC906" s="120" t="s">
        <v>2297</v>
      </c>
      <c r="AD906" s="121">
        <v>19.2</v>
      </c>
      <c r="AF906" s="120" t="s">
        <v>528</v>
      </c>
      <c r="AI906" s="120">
        <v>811</v>
      </c>
      <c r="AM906" s="120" t="s">
        <v>110</v>
      </c>
      <c r="AN906" s="120" t="s">
        <v>1491</v>
      </c>
      <c r="AO906" s="120" t="s">
        <v>525</v>
      </c>
      <c r="AP906" s="120" t="s">
        <v>119</v>
      </c>
      <c r="AQ906" s="120" t="s">
        <v>526</v>
      </c>
      <c r="AR906" s="120">
        <v>333415</v>
      </c>
      <c r="AT906" s="120">
        <v>72</v>
      </c>
      <c r="AY906" s="120" t="s">
        <v>276</v>
      </c>
      <c r="BE906" s="120" t="s">
        <v>158</v>
      </c>
      <c r="BG906" s="120">
        <v>19.2</v>
      </c>
      <c r="BL906" s="120" t="s">
        <v>175</v>
      </c>
      <c r="BN906" s="120">
        <v>19.2</v>
      </c>
      <c r="CM906" s="120">
        <v>1</v>
      </c>
      <c r="CN906" s="120" t="s">
        <v>125</v>
      </c>
      <c r="CU906" s="120" t="s">
        <v>126</v>
      </c>
      <c r="CV906" s="120" t="s">
        <v>545</v>
      </c>
      <c r="CW906" s="120" t="s">
        <v>2085</v>
      </c>
    </row>
    <row r="907" spans="1:101" x14ac:dyDescent="0.3">
      <c r="A907" s="120" t="s">
        <v>1332</v>
      </c>
      <c r="B907" s="120" t="s">
        <v>2290</v>
      </c>
      <c r="C907" s="120" t="s">
        <v>2291</v>
      </c>
      <c r="D907" s="120" t="s">
        <v>2292</v>
      </c>
      <c r="E907" s="120" t="s">
        <v>2293</v>
      </c>
      <c r="F907" s="120" t="s">
        <v>2294</v>
      </c>
      <c r="G907" s="120" t="s">
        <v>2081</v>
      </c>
      <c r="I907" s="121">
        <v>19.3</v>
      </c>
      <c r="L907" s="120"/>
      <c r="M907" s="120" t="s">
        <v>528</v>
      </c>
      <c r="N907" s="120" t="s">
        <v>109</v>
      </c>
      <c r="O907" s="120">
        <v>100</v>
      </c>
      <c r="P907" s="120" t="s">
        <v>102</v>
      </c>
      <c r="Q907" s="120" t="s">
        <v>102</v>
      </c>
      <c r="R907" t="str">
        <f>IFERROR(VLOOKUP(S907,'[1]Effects Code'!$C:$D,2,FALSE), S907)</f>
        <v>Mortality</v>
      </c>
      <c r="S907" s="120" t="s">
        <v>184</v>
      </c>
      <c r="T907" s="120">
        <v>2</v>
      </c>
      <c r="U907" s="120" t="s">
        <v>122</v>
      </c>
      <c r="V907" s="120" t="str">
        <f t="shared" si="14"/>
        <v>Osphronemidae, 2</v>
      </c>
      <c r="W907" s="120" t="s">
        <v>526</v>
      </c>
      <c r="X907" s="120">
        <v>159005</v>
      </c>
      <c r="Y907" s="123">
        <v>2076096</v>
      </c>
      <c r="Z907" s="120">
        <v>2012</v>
      </c>
      <c r="AA907" s="120" t="s">
        <v>2295</v>
      </c>
      <c r="AB907" s="120" t="s">
        <v>2296</v>
      </c>
      <c r="AC907" s="120" t="s">
        <v>2297</v>
      </c>
      <c r="AD907" s="121">
        <v>19.3</v>
      </c>
      <c r="AF907" s="120" t="s">
        <v>528</v>
      </c>
      <c r="AI907" s="120">
        <v>811</v>
      </c>
      <c r="AM907" s="120" t="s">
        <v>110</v>
      </c>
      <c r="AN907" s="120" t="s">
        <v>1491</v>
      </c>
      <c r="AO907" s="120" t="s">
        <v>525</v>
      </c>
      <c r="AP907" s="120" t="s">
        <v>119</v>
      </c>
      <c r="AQ907" s="120" t="s">
        <v>526</v>
      </c>
      <c r="AR907" s="120">
        <v>333415</v>
      </c>
      <c r="AT907" s="120">
        <v>48</v>
      </c>
      <c r="AY907" s="120" t="s">
        <v>276</v>
      </c>
      <c r="BE907" s="120" t="s">
        <v>158</v>
      </c>
      <c r="BG907" s="120">
        <v>19.3</v>
      </c>
      <c r="BL907" s="120" t="s">
        <v>175</v>
      </c>
      <c r="BN907" s="120">
        <v>19.3</v>
      </c>
      <c r="CM907" s="120">
        <v>1</v>
      </c>
      <c r="CN907" s="120" t="s">
        <v>125</v>
      </c>
      <c r="CU907" s="120" t="s">
        <v>126</v>
      </c>
      <c r="CV907" s="120" t="s">
        <v>545</v>
      </c>
      <c r="CW907" s="120" t="s">
        <v>2085</v>
      </c>
    </row>
    <row r="908" spans="1:101" x14ac:dyDescent="0.3">
      <c r="A908" s="120" t="s">
        <v>1332</v>
      </c>
      <c r="B908" s="120" t="s">
        <v>1333</v>
      </c>
      <c r="C908" s="120" t="s">
        <v>1334</v>
      </c>
      <c r="D908" s="120" t="s">
        <v>1335</v>
      </c>
      <c r="E908" s="120" t="s">
        <v>1336</v>
      </c>
      <c r="F908" s="120" t="s">
        <v>1337</v>
      </c>
      <c r="G908" s="120" t="s">
        <v>143</v>
      </c>
      <c r="I908" s="121">
        <v>19.5</v>
      </c>
      <c r="M908" s="120" t="s">
        <v>528</v>
      </c>
      <c r="N908" s="120" t="s">
        <v>109</v>
      </c>
      <c r="O908" s="120">
        <v>60</v>
      </c>
      <c r="P908" s="120" t="s">
        <v>1002</v>
      </c>
      <c r="Q908" s="120" t="s">
        <v>1002</v>
      </c>
      <c r="R908" t="str">
        <f>IFERROR(VLOOKUP(S908,'[1]Effects Code'!$C:$D,2,FALSE), S908)</f>
        <v>Leukocytes</v>
      </c>
      <c r="S908" s="120" t="s">
        <v>1528</v>
      </c>
      <c r="T908" s="120">
        <v>4</v>
      </c>
      <c r="U908" s="120" t="s">
        <v>122</v>
      </c>
      <c r="V908" s="120" t="str">
        <f t="shared" si="14"/>
        <v>Cyprinidae, 4</v>
      </c>
      <c r="W908" s="120" t="s">
        <v>526</v>
      </c>
      <c r="X908" s="120">
        <v>76924</v>
      </c>
      <c r="Y908" s="123">
        <v>1338194</v>
      </c>
      <c r="Z908" s="120">
        <v>2001</v>
      </c>
      <c r="AA908" s="120" t="s">
        <v>2670</v>
      </c>
      <c r="AB908" s="120" t="s">
        <v>2671</v>
      </c>
      <c r="AC908" s="120" t="s">
        <v>2672</v>
      </c>
      <c r="AD908" s="121">
        <v>19.5</v>
      </c>
      <c r="AE908" s="121"/>
      <c r="AF908" s="120" t="s">
        <v>528</v>
      </c>
      <c r="AI908" s="120">
        <v>21</v>
      </c>
      <c r="AJ908" s="120" t="s">
        <v>2682</v>
      </c>
      <c r="AK908" s="120" t="s">
        <v>512</v>
      </c>
      <c r="AM908" s="120" t="s">
        <v>110</v>
      </c>
      <c r="AN908" s="120" t="s">
        <v>1342</v>
      </c>
      <c r="AO908" s="120" t="s">
        <v>525</v>
      </c>
      <c r="AP908" s="120" t="s">
        <v>119</v>
      </c>
      <c r="AQ908" s="120" t="s">
        <v>526</v>
      </c>
      <c r="AR908" s="120">
        <v>333415</v>
      </c>
      <c r="AT908" s="120">
        <v>96</v>
      </c>
      <c r="AY908" s="120" t="s">
        <v>276</v>
      </c>
      <c r="BE908" s="120" t="s">
        <v>123</v>
      </c>
      <c r="BG908" s="120">
        <v>32.5</v>
      </c>
      <c r="BL908" s="120" t="s">
        <v>528</v>
      </c>
      <c r="BN908" s="121">
        <v>19.5</v>
      </c>
      <c r="CD908" s="121"/>
      <c r="CM908" s="120">
        <v>1</v>
      </c>
      <c r="CN908" s="120" t="s">
        <v>125</v>
      </c>
      <c r="CO908" s="120" t="s">
        <v>2683</v>
      </c>
      <c r="CU908" s="120" t="s">
        <v>126</v>
      </c>
      <c r="CV908" s="120" t="s">
        <v>1344</v>
      </c>
      <c r="CW908" s="120" t="s">
        <v>2684</v>
      </c>
    </row>
    <row r="909" spans="1:101" x14ac:dyDescent="0.3">
      <c r="A909" s="120" t="s">
        <v>1332</v>
      </c>
      <c r="B909" s="120" t="s">
        <v>1333</v>
      </c>
      <c r="C909" s="120" t="s">
        <v>1334</v>
      </c>
      <c r="D909" s="120" t="s">
        <v>1335</v>
      </c>
      <c r="E909" s="120" t="s">
        <v>1336</v>
      </c>
      <c r="F909" s="120" t="s">
        <v>1337</v>
      </c>
      <c r="G909" s="120" t="s">
        <v>143</v>
      </c>
      <c r="I909" s="121">
        <v>19.5</v>
      </c>
      <c r="M909" s="120" t="s">
        <v>528</v>
      </c>
      <c r="N909" s="120" t="s">
        <v>109</v>
      </c>
      <c r="O909" s="120">
        <v>60</v>
      </c>
      <c r="P909" s="120" t="s">
        <v>172</v>
      </c>
      <c r="Q909" s="120" t="s">
        <v>172</v>
      </c>
      <c r="R909" t="str">
        <f>IFERROR(VLOOKUP(S909,'[1]Effects Code'!$C:$D,2,FALSE), S909)</f>
        <v>Hematocrit (anemia)</v>
      </c>
      <c r="S909" s="120" t="s">
        <v>1522</v>
      </c>
      <c r="T909" s="120">
        <v>4</v>
      </c>
      <c r="U909" s="120" t="s">
        <v>122</v>
      </c>
      <c r="V909" s="120" t="str">
        <f t="shared" si="14"/>
        <v>Cyprinidae, 4</v>
      </c>
      <c r="W909" s="120" t="s">
        <v>526</v>
      </c>
      <c r="X909" s="120">
        <v>76924</v>
      </c>
      <c r="Y909" s="123">
        <v>1338193</v>
      </c>
      <c r="Z909" s="120">
        <v>2001</v>
      </c>
      <c r="AA909" s="120" t="s">
        <v>2670</v>
      </c>
      <c r="AB909" s="120" t="s">
        <v>2671</v>
      </c>
      <c r="AC909" s="120" t="s">
        <v>2672</v>
      </c>
      <c r="AD909" s="121">
        <v>19.5</v>
      </c>
      <c r="AE909" s="121"/>
      <c r="AF909" s="120" t="s">
        <v>528</v>
      </c>
      <c r="AI909" s="120">
        <v>21</v>
      </c>
      <c r="AJ909" s="120" t="s">
        <v>2682</v>
      </c>
      <c r="AK909" s="120" t="s">
        <v>512</v>
      </c>
      <c r="AM909" s="120" t="s">
        <v>110</v>
      </c>
      <c r="AN909" s="120" t="s">
        <v>1342</v>
      </c>
      <c r="AO909" s="120" t="s">
        <v>525</v>
      </c>
      <c r="AP909" s="120" t="s">
        <v>119</v>
      </c>
      <c r="AQ909" s="120" t="s">
        <v>526</v>
      </c>
      <c r="AR909" s="120">
        <v>333415</v>
      </c>
      <c r="AT909" s="120">
        <v>96</v>
      </c>
      <c r="AY909" s="120" t="s">
        <v>276</v>
      </c>
      <c r="BE909" s="120" t="s">
        <v>123</v>
      </c>
      <c r="BG909" s="120">
        <v>32.5</v>
      </c>
      <c r="BL909" s="120" t="s">
        <v>528</v>
      </c>
      <c r="BN909" s="121">
        <v>19.5</v>
      </c>
      <c r="CD909" s="121"/>
      <c r="CM909" s="120">
        <v>1</v>
      </c>
      <c r="CN909" s="120" t="s">
        <v>125</v>
      </c>
      <c r="CO909" s="120" t="s">
        <v>2683</v>
      </c>
      <c r="CU909" s="120" t="s">
        <v>126</v>
      </c>
      <c r="CV909" s="120" t="s">
        <v>1344</v>
      </c>
      <c r="CW909" s="120" t="s">
        <v>2684</v>
      </c>
    </row>
    <row r="910" spans="1:101" x14ac:dyDescent="0.3">
      <c r="A910" s="120" t="s">
        <v>1332</v>
      </c>
      <c r="B910" s="120" t="s">
        <v>1333</v>
      </c>
      <c r="C910" s="120" t="s">
        <v>1334</v>
      </c>
      <c r="D910" s="120" t="s">
        <v>1335</v>
      </c>
      <c r="E910" s="120" t="s">
        <v>1336</v>
      </c>
      <c r="F910" s="120" t="s">
        <v>1337</v>
      </c>
      <c r="G910" s="120" t="s">
        <v>157</v>
      </c>
      <c r="I910" s="121">
        <v>19.5</v>
      </c>
      <c r="M910" s="120" t="s">
        <v>528</v>
      </c>
      <c r="N910" s="120" t="s">
        <v>109</v>
      </c>
      <c r="O910" s="120">
        <v>60</v>
      </c>
      <c r="P910" s="120" t="s">
        <v>1002</v>
      </c>
      <c r="Q910" s="120" t="s">
        <v>1002</v>
      </c>
      <c r="R910" t="str">
        <f>IFERROR(VLOOKUP(S910,'[1]Effects Code'!$C:$D,2,FALSE), S910)</f>
        <v>Monocyte</v>
      </c>
      <c r="S910" s="120" t="s">
        <v>2213</v>
      </c>
      <c r="T910" s="120">
        <v>4</v>
      </c>
      <c r="U910" s="120" t="s">
        <v>122</v>
      </c>
      <c r="V910" s="120" t="str">
        <f t="shared" si="14"/>
        <v>Cyprinidae, 4</v>
      </c>
      <c r="W910" s="120" t="s">
        <v>526</v>
      </c>
      <c r="X910" s="120">
        <v>76924</v>
      </c>
      <c r="Y910" s="123">
        <v>1338188</v>
      </c>
      <c r="Z910" s="120">
        <v>2001</v>
      </c>
      <c r="AA910" s="120" t="s">
        <v>2670</v>
      </c>
      <c r="AB910" s="120" t="s">
        <v>2671</v>
      </c>
      <c r="AC910" s="120" t="s">
        <v>2672</v>
      </c>
      <c r="AD910" s="121">
        <v>19.5</v>
      </c>
      <c r="AE910" s="121"/>
      <c r="AF910" s="120" t="s">
        <v>528</v>
      </c>
      <c r="AI910" s="120">
        <v>21</v>
      </c>
      <c r="AJ910" s="120" t="s">
        <v>2682</v>
      </c>
      <c r="AK910" s="120" t="s">
        <v>512</v>
      </c>
      <c r="AM910" s="120" t="s">
        <v>110</v>
      </c>
      <c r="AN910" s="120" t="s">
        <v>1342</v>
      </c>
      <c r="AO910" s="120" t="s">
        <v>525</v>
      </c>
      <c r="AP910" s="120" t="s">
        <v>119</v>
      </c>
      <c r="AQ910" s="120" t="s">
        <v>526</v>
      </c>
      <c r="AR910" s="120">
        <v>333415</v>
      </c>
      <c r="AT910" s="120">
        <v>96</v>
      </c>
      <c r="AY910" s="120" t="s">
        <v>276</v>
      </c>
      <c r="BE910" s="120" t="s">
        <v>123</v>
      </c>
      <c r="BG910" s="120">
        <v>32.5</v>
      </c>
      <c r="BL910" s="120" t="s">
        <v>528</v>
      </c>
      <c r="BN910" s="121">
        <v>19.5</v>
      </c>
      <c r="CD910" s="121"/>
      <c r="CM910" s="120">
        <v>1</v>
      </c>
      <c r="CN910" s="120" t="s">
        <v>125</v>
      </c>
      <c r="CO910" s="120" t="s">
        <v>2683</v>
      </c>
      <c r="CU910" s="120" t="s">
        <v>126</v>
      </c>
      <c r="CV910" s="120" t="s">
        <v>1344</v>
      </c>
      <c r="CW910" s="120" t="s">
        <v>2684</v>
      </c>
    </row>
    <row r="911" spans="1:101" x14ac:dyDescent="0.3">
      <c r="A911" s="120" t="s">
        <v>1332</v>
      </c>
      <c r="B911" s="120" t="s">
        <v>1333</v>
      </c>
      <c r="C911" s="120" t="s">
        <v>1334</v>
      </c>
      <c r="D911" s="120" t="s">
        <v>1335</v>
      </c>
      <c r="E911" s="120" t="s">
        <v>1336</v>
      </c>
      <c r="F911" s="120" t="s">
        <v>1337</v>
      </c>
      <c r="G911" s="120" t="s">
        <v>157</v>
      </c>
      <c r="I911" s="121">
        <v>19.5</v>
      </c>
      <c r="M911" s="120" t="s">
        <v>528</v>
      </c>
      <c r="N911" s="120" t="s">
        <v>109</v>
      </c>
      <c r="O911" s="120">
        <v>60</v>
      </c>
      <c r="P911" s="120" t="s">
        <v>1002</v>
      </c>
      <c r="Q911" s="120" t="s">
        <v>1002</v>
      </c>
      <c r="R911" t="str">
        <f>IFERROR(VLOOKUP(S911,'[1]Effects Code'!$C:$D,2,FALSE), S911)</f>
        <v>Neutrophil</v>
      </c>
      <c r="S911" s="120" t="s">
        <v>1512</v>
      </c>
      <c r="T911" s="120">
        <v>4</v>
      </c>
      <c r="U911" s="120" t="s">
        <v>122</v>
      </c>
      <c r="V911" s="120" t="str">
        <f t="shared" si="14"/>
        <v>Cyprinidae, 4</v>
      </c>
      <c r="W911" s="120" t="s">
        <v>526</v>
      </c>
      <c r="X911" s="120">
        <v>76924</v>
      </c>
      <c r="Y911" s="123">
        <v>1338191</v>
      </c>
      <c r="Z911" s="120">
        <v>2001</v>
      </c>
      <c r="AA911" s="120" t="s">
        <v>2670</v>
      </c>
      <c r="AB911" s="120" t="s">
        <v>2671</v>
      </c>
      <c r="AC911" s="120" t="s">
        <v>2672</v>
      </c>
      <c r="AD911" s="121">
        <v>19.5</v>
      </c>
      <c r="AE911" s="121"/>
      <c r="AF911" s="120" t="s">
        <v>528</v>
      </c>
      <c r="AI911" s="120">
        <v>21</v>
      </c>
      <c r="AJ911" s="120" t="s">
        <v>2682</v>
      </c>
      <c r="AK911" s="120" t="s">
        <v>512</v>
      </c>
      <c r="AM911" s="120" t="s">
        <v>110</v>
      </c>
      <c r="AN911" s="120" t="s">
        <v>1342</v>
      </c>
      <c r="AO911" s="120" t="s">
        <v>525</v>
      </c>
      <c r="AP911" s="120" t="s">
        <v>119</v>
      </c>
      <c r="AQ911" s="120" t="s">
        <v>526</v>
      </c>
      <c r="AR911" s="120">
        <v>333415</v>
      </c>
      <c r="AT911" s="120">
        <v>96</v>
      </c>
      <c r="AY911" s="120" t="s">
        <v>276</v>
      </c>
      <c r="BE911" s="120" t="s">
        <v>123</v>
      </c>
      <c r="BG911" s="120">
        <v>32.5</v>
      </c>
      <c r="BL911" s="120" t="s">
        <v>528</v>
      </c>
      <c r="BN911" s="121">
        <v>19.5</v>
      </c>
      <c r="CD911" s="121"/>
      <c r="CM911" s="120">
        <v>1</v>
      </c>
      <c r="CN911" s="120" t="s">
        <v>125</v>
      </c>
      <c r="CO911" s="120" t="s">
        <v>2683</v>
      </c>
      <c r="CU911" s="120" t="s">
        <v>126</v>
      </c>
      <c r="CV911" s="120" t="s">
        <v>1344</v>
      </c>
      <c r="CW911" s="120" t="s">
        <v>2685</v>
      </c>
    </row>
    <row r="912" spans="1:101" x14ac:dyDescent="0.3">
      <c r="A912" s="120" t="s">
        <v>1332</v>
      </c>
      <c r="B912" s="120" t="s">
        <v>1333</v>
      </c>
      <c r="C912" s="120" t="s">
        <v>1334</v>
      </c>
      <c r="D912" s="120" t="s">
        <v>1335</v>
      </c>
      <c r="E912" s="120" t="s">
        <v>1336</v>
      </c>
      <c r="F912" s="120" t="s">
        <v>1337</v>
      </c>
      <c r="G912" s="120" t="s">
        <v>157</v>
      </c>
      <c r="I912" s="121">
        <v>19.5</v>
      </c>
      <c r="M912" s="120" t="s">
        <v>528</v>
      </c>
      <c r="N912" s="120" t="s">
        <v>109</v>
      </c>
      <c r="O912" s="120">
        <v>60</v>
      </c>
      <c r="P912" s="120" t="s">
        <v>172</v>
      </c>
      <c r="Q912" s="120" t="s">
        <v>172</v>
      </c>
      <c r="R912" t="str">
        <f>IFERROR(VLOOKUP(S912,'[1]Effects Code'!$C:$D,2,FALSE), S912)</f>
        <v>Mean corpuscular (cell) hemoglobin concentration</v>
      </c>
      <c r="S912" s="120" t="s">
        <v>2178</v>
      </c>
      <c r="T912" s="120">
        <v>4</v>
      </c>
      <c r="U912" s="120" t="s">
        <v>122</v>
      </c>
      <c r="V912" s="120" t="str">
        <f t="shared" si="14"/>
        <v>Cyprinidae, 4</v>
      </c>
      <c r="W912" s="120" t="s">
        <v>526</v>
      </c>
      <c r="X912" s="120">
        <v>76924</v>
      </c>
      <c r="Y912" s="123">
        <v>1338186</v>
      </c>
      <c r="Z912" s="120">
        <v>2001</v>
      </c>
      <c r="AA912" s="120" t="s">
        <v>2670</v>
      </c>
      <c r="AB912" s="120" t="s">
        <v>2671</v>
      </c>
      <c r="AC912" s="120" t="s">
        <v>2672</v>
      </c>
      <c r="AD912" s="121">
        <v>19.5</v>
      </c>
      <c r="AE912" s="121"/>
      <c r="AF912" s="120" t="s">
        <v>528</v>
      </c>
      <c r="AI912" s="120">
        <v>21</v>
      </c>
      <c r="AJ912" s="120" t="s">
        <v>2682</v>
      </c>
      <c r="AK912" s="120" t="s">
        <v>512</v>
      </c>
      <c r="AM912" s="120" t="s">
        <v>110</v>
      </c>
      <c r="AN912" s="120" t="s">
        <v>1342</v>
      </c>
      <c r="AO912" s="120" t="s">
        <v>525</v>
      </c>
      <c r="AP912" s="120" t="s">
        <v>119</v>
      </c>
      <c r="AQ912" s="120" t="s">
        <v>526</v>
      </c>
      <c r="AR912" s="120">
        <v>333415</v>
      </c>
      <c r="AT912" s="120">
        <v>96</v>
      </c>
      <c r="AY912" s="120" t="s">
        <v>276</v>
      </c>
      <c r="BE912" s="120" t="s">
        <v>123</v>
      </c>
      <c r="BG912" s="120">
        <v>32.5</v>
      </c>
      <c r="BL912" s="120" t="s">
        <v>528</v>
      </c>
      <c r="BN912" s="121">
        <v>19.5</v>
      </c>
      <c r="CD912" s="121"/>
      <c r="CM912" s="120">
        <v>1</v>
      </c>
      <c r="CN912" s="120" t="s">
        <v>125</v>
      </c>
      <c r="CO912" s="120" t="s">
        <v>2683</v>
      </c>
      <c r="CU912" s="120" t="s">
        <v>126</v>
      </c>
      <c r="CV912" s="120" t="s">
        <v>1344</v>
      </c>
      <c r="CW912" s="120" t="s">
        <v>2684</v>
      </c>
    </row>
    <row r="913" spans="1:101" x14ac:dyDescent="0.3">
      <c r="A913" s="120" t="s">
        <v>1332</v>
      </c>
      <c r="B913" s="120" t="s">
        <v>1333</v>
      </c>
      <c r="C913" s="120" t="s">
        <v>1334</v>
      </c>
      <c r="D913" s="120" t="s">
        <v>1335</v>
      </c>
      <c r="E913" s="120" t="s">
        <v>1336</v>
      </c>
      <c r="F913" s="120" t="s">
        <v>1337</v>
      </c>
      <c r="G913" s="120" t="s">
        <v>157</v>
      </c>
      <c r="I913" s="121">
        <v>19.5</v>
      </c>
      <c r="M913" s="120" t="s">
        <v>528</v>
      </c>
      <c r="N913" s="120" t="s">
        <v>109</v>
      </c>
      <c r="O913" s="120">
        <v>60</v>
      </c>
      <c r="P913" s="120" t="s">
        <v>172</v>
      </c>
      <c r="Q913" s="120" t="s">
        <v>172</v>
      </c>
      <c r="R913" t="str">
        <f>IFERROR(VLOOKUP(S913,'[1]Effects Code'!$C:$D,2,FALSE), S913)</f>
        <v>Mean corpuscular volume</v>
      </c>
      <c r="S913" s="120" t="s">
        <v>2039</v>
      </c>
      <c r="T913" s="120">
        <v>4</v>
      </c>
      <c r="U913" s="120" t="s">
        <v>122</v>
      </c>
      <c r="V913" s="120" t="str">
        <f t="shared" si="14"/>
        <v>Cyprinidae, 4</v>
      </c>
      <c r="W913" s="120" t="s">
        <v>526</v>
      </c>
      <c r="X913" s="120">
        <v>76924</v>
      </c>
      <c r="Y913" s="123">
        <v>1338184</v>
      </c>
      <c r="Z913" s="120">
        <v>2001</v>
      </c>
      <c r="AA913" s="120" t="s">
        <v>2670</v>
      </c>
      <c r="AB913" s="120" t="s">
        <v>2671</v>
      </c>
      <c r="AC913" s="120" t="s">
        <v>2672</v>
      </c>
      <c r="AD913" s="121">
        <v>19.5</v>
      </c>
      <c r="AE913" s="121"/>
      <c r="AF913" s="120" t="s">
        <v>528</v>
      </c>
      <c r="AI913" s="120">
        <v>21</v>
      </c>
      <c r="AJ913" s="120" t="s">
        <v>2682</v>
      </c>
      <c r="AK913" s="120" t="s">
        <v>512</v>
      </c>
      <c r="AM913" s="120" t="s">
        <v>110</v>
      </c>
      <c r="AN913" s="120" t="s">
        <v>1342</v>
      </c>
      <c r="AO913" s="120" t="s">
        <v>525</v>
      </c>
      <c r="AP913" s="120" t="s">
        <v>119</v>
      </c>
      <c r="AQ913" s="120" t="s">
        <v>526</v>
      </c>
      <c r="AR913" s="120">
        <v>333415</v>
      </c>
      <c r="AT913" s="120">
        <v>96</v>
      </c>
      <c r="AY913" s="120" t="s">
        <v>276</v>
      </c>
      <c r="BE913" s="120" t="s">
        <v>123</v>
      </c>
      <c r="BG913" s="120">
        <v>32.5</v>
      </c>
      <c r="BL913" s="120" t="s">
        <v>528</v>
      </c>
      <c r="BN913" s="121">
        <v>19.5</v>
      </c>
      <c r="CD913" s="121"/>
      <c r="CM913" s="120">
        <v>1</v>
      </c>
      <c r="CN913" s="120" t="s">
        <v>125</v>
      </c>
      <c r="CO913" s="120" t="s">
        <v>2683</v>
      </c>
      <c r="CU913" s="120" t="s">
        <v>126</v>
      </c>
      <c r="CV913" s="120" t="s">
        <v>1344</v>
      </c>
      <c r="CW913" s="120" t="s">
        <v>2684</v>
      </c>
    </row>
    <row r="914" spans="1:101" x14ac:dyDescent="0.3">
      <c r="A914" s="120" t="s">
        <v>1332</v>
      </c>
      <c r="B914" s="120" t="s">
        <v>1333</v>
      </c>
      <c r="C914" s="120" t="s">
        <v>1334</v>
      </c>
      <c r="D914" s="120" t="s">
        <v>1335</v>
      </c>
      <c r="E914" s="120" t="s">
        <v>1336</v>
      </c>
      <c r="F914" s="120" t="s">
        <v>1337</v>
      </c>
      <c r="G914" s="120" t="s">
        <v>143</v>
      </c>
      <c r="I914" s="121">
        <v>19.5</v>
      </c>
      <c r="M914" s="120" t="s">
        <v>528</v>
      </c>
      <c r="N914" s="120" t="s">
        <v>109</v>
      </c>
      <c r="O914" s="120">
        <v>60</v>
      </c>
      <c r="P914" s="120" t="s">
        <v>1002</v>
      </c>
      <c r="Q914" s="120" t="s">
        <v>1002</v>
      </c>
      <c r="R914" t="str">
        <f>IFERROR(VLOOKUP(S914,'[1]Effects Code'!$C:$D,2,FALSE), S914)</f>
        <v>Metamyelocyte</v>
      </c>
      <c r="S914" s="120" t="s">
        <v>2686</v>
      </c>
      <c r="T914" s="120">
        <v>4</v>
      </c>
      <c r="U914" s="120" t="s">
        <v>122</v>
      </c>
      <c r="V914" s="120" t="str">
        <f t="shared" si="14"/>
        <v>Cyprinidae, 4</v>
      </c>
      <c r="W914" s="120" t="s">
        <v>526</v>
      </c>
      <c r="X914" s="120">
        <v>76924</v>
      </c>
      <c r="Y914" s="123">
        <v>1338190</v>
      </c>
      <c r="Z914" s="120">
        <v>2001</v>
      </c>
      <c r="AA914" s="120" t="s">
        <v>2670</v>
      </c>
      <c r="AB914" s="120" t="s">
        <v>2671</v>
      </c>
      <c r="AC914" s="120" t="s">
        <v>2672</v>
      </c>
      <c r="AD914" s="121">
        <v>19.5</v>
      </c>
      <c r="AE914" s="121"/>
      <c r="AF914" s="120" t="s">
        <v>528</v>
      </c>
      <c r="AI914" s="120">
        <v>21</v>
      </c>
      <c r="AJ914" s="120" t="s">
        <v>2682</v>
      </c>
      <c r="AK914" s="120" t="s">
        <v>512</v>
      </c>
      <c r="AM914" s="120" t="s">
        <v>110</v>
      </c>
      <c r="AN914" s="120" t="s">
        <v>1342</v>
      </c>
      <c r="AO914" s="120" t="s">
        <v>525</v>
      </c>
      <c r="AP914" s="120" t="s">
        <v>119</v>
      </c>
      <c r="AQ914" s="120" t="s">
        <v>526</v>
      </c>
      <c r="AR914" s="120">
        <v>333415</v>
      </c>
      <c r="AT914" s="120">
        <v>96</v>
      </c>
      <c r="AY914" s="120" t="s">
        <v>276</v>
      </c>
      <c r="BE914" s="120" t="s">
        <v>123</v>
      </c>
      <c r="BG914" s="120">
        <v>32.5</v>
      </c>
      <c r="BL914" s="120" t="s">
        <v>528</v>
      </c>
      <c r="BN914" s="121">
        <v>19.5</v>
      </c>
      <c r="CD914" s="121"/>
      <c r="CM914" s="120">
        <v>1</v>
      </c>
      <c r="CN914" s="120" t="s">
        <v>125</v>
      </c>
      <c r="CO914" s="120" t="s">
        <v>2683</v>
      </c>
      <c r="CU914" s="120" t="s">
        <v>126</v>
      </c>
      <c r="CV914" s="120" t="s">
        <v>1344</v>
      </c>
      <c r="CW914" s="120" t="s">
        <v>2684</v>
      </c>
    </row>
    <row r="915" spans="1:101" x14ac:dyDescent="0.3">
      <c r="A915" s="120" t="s">
        <v>1332</v>
      </c>
      <c r="B915" s="120" t="s">
        <v>1333</v>
      </c>
      <c r="C915" s="120" t="s">
        <v>1334</v>
      </c>
      <c r="D915" s="120" t="s">
        <v>1335</v>
      </c>
      <c r="E915" s="120" t="s">
        <v>1336</v>
      </c>
      <c r="F915" s="120" t="s">
        <v>1337</v>
      </c>
      <c r="G915" s="120" t="s">
        <v>143</v>
      </c>
      <c r="I915" s="121">
        <v>19.5</v>
      </c>
      <c r="M915" s="120" t="s">
        <v>528</v>
      </c>
      <c r="N915" s="120" t="s">
        <v>109</v>
      </c>
      <c r="O915" s="120">
        <v>60</v>
      </c>
      <c r="P915" s="120" t="s">
        <v>1002</v>
      </c>
      <c r="Q915" s="120" t="s">
        <v>1002</v>
      </c>
      <c r="R915" t="str">
        <f>IFERROR(VLOOKUP(S915,'[1]Effects Code'!$C:$D,2,FALSE), S915)</f>
        <v>Lymphocyte</v>
      </c>
      <c r="S915" s="120" t="s">
        <v>1529</v>
      </c>
      <c r="T915" s="120">
        <v>4</v>
      </c>
      <c r="U915" s="120" t="s">
        <v>122</v>
      </c>
      <c r="V915" s="120" t="str">
        <f t="shared" si="14"/>
        <v>Cyprinidae, 4</v>
      </c>
      <c r="W915" s="120" t="s">
        <v>526</v>
      </c>
      <c r="X915" s="120">
        <v>76924</v>
      </c>
      <c r="Y915" s="123">
        <v>1338187</v>
      </c>
      <c r="Z915" s="120">
        <v>2001</v>
      </c>
      <c r="AA915" s="120" t="s">
        <v>2670</v>
      </c>
      <c r="AB915" s="120" t="s">
        <v>2671</v>
      </c>
      <c r="AC915" s="120" t="s">
        <v>2672</v>
      </c>
      <c r="AD915" s="121">
        <v>19.5</v>
      </c>
      <c r="AE915" s="121"/>
      <c r="AF915" s="120" t="s">
        <v>528</v>
      </c>
      <c r="AI915" s="120">
        <v>21</v>
      </c>
      <c r="AJ915" s="120" t="s">
        <v>2682</v>
      </c>
      <c r="AK915" s="120" t="s">
        <v>512</v>
      </c>
      <c r="AM915" s="120" t="s">
        <v>110</v>
      </c>
      <c r="AN915" s="120" t="s">
        <v>1342</v>
      </c>
      <c r="AO915" s="120" t="s">
        <v>525</v>
      </c>
      <c r="AP915" s="120" t="s">
        <v>119</v>
      </c>
      <c r="AQ915" s="120" t="s">
        <v>526</v>
      </c>
      <c r="AR915" s="120">
        <v>333415</v>
      </c>
      <c r="AT915" s="120">
        <v>96</v>
      </c>
      <c r="AY915" s="120" t="s">
        <v>276</v>
      </c>
      <c r="BE915" s="120" t="s">
        <v>123</v>
      </c>
      <c r="BG915" s="120">
        <v>32.5</v>
      </c>
      <c r="BL915" s="120" t="s">
        <v>528</v>
      </c>
      <c r="BN915" s="121">
        <v>19.5</v>
      </c>
      <c r="CD915" s="121"/>
      <c r="CM915" s="120">
        <v>1</v>
      </c>
      <c r="CN915" s="120" t="s">
        <v>125</v>
      </c>
      <c r="CO915" s="120" t="s">
        <v>2683</v>
      </c>
      <c r="CU915" s="120" t="s">
        <v>126</v>
      </c>
      <c r="CV915" s="120" t="s">
        <v>1344</v>
      </c>
      <c r="CW915" s="120" t="s">
        <v>2684</v>
      </c>
    </row>
    <row r="916" spans="1:101" x14ac:dyDescent="0.3">
      <c r="A916" s="120" t="s">
        <v>1332</v>
      </c>
      <c r="B916" s="120" t="s">
        <v>1333</v>
      </c>
      <c r="C916" s="120" t="s">
        <v>1334</v>
      </c>
      <c r="D916" s="120" t="s">
        <v>1335</v>
      </c>
      <c r="E916" s="120" t="s">
        <v>1336</v>
      </c>
      <c r="F916" s="120" t="s">
        <v>1337</v>
      </c>
      <c r="G916" s="120" t="s">
        <v>157</v>
      </c>
      <c r="I916" s="121">
        <v>19.5</v>
      </c>
      <c r="M916" s="120" t="s">
        <v>528</v>
      </c>
      <c r="N916" s="120" t="s">
        <v>109</v>
      </c>
      <c r="O916" s="120">
        <v>60</v>
      </c>
      <c r="P916" s="120" t="s">
        <v>1002</v>
      </c>
      <c r="Q916" s="120" t="s">
        <v>1002</v>
      </c>
      <c r="R916" t="str">
        <f>IFERROR(VLOOKUP(S916,'[1]Effects Code'!$C:$D,2,FALSE), S916)</f>
        <v>Neutrophil</v>
      </c>
      <c r="S916" s="120" t="s">
        <v>1512</v>
      </c>
      <c r="T916" s="120">
        <v>4</v>
      </c>
      <c r="U916" s="120" t="s">
        <v>122</v>
      </c>
      <c r="V916" s="120" t="str">
        <f t="shared" si="14"/>
        <v>Cyprinidae, 4</v>
      </c>
      <c r="W916" s="120" t="s">
        <v>526</v>
      </c>
      <c r="X916" s="120">
        <v>76924</v>
      </c>
      <c r="Y916" s="123">
        <v>1338192</v>
      </c>
      <c r="Z916" s="120">
        <v>2001</v>
      </c>
      <c r="AA916" s="120" t="s">
        <v>2670</v>
      </c>
      <c r="AB916" s="120" t="s">
        <v>2671</v>
      </c>
      <c r="AC916" s="120" t="s">
        <v>2672</v>
      </c>
      <c r="AD916" s="121">
        <v>19.5</v>
      </c>
      <c r="AE916" s="121"/>
      <c r="AF916" s="120" t="s">
        <v>528</v>
      </c>
      <c r="AI916" s="120">
        <v>21</v>
      </c>
      <c r="AJ916" s="120" t="s">
        <v>2682</v>
      </c>
      <c r="AK916" s="120" t="s">
        <v>512</v>
      </c>
      <c r="AM916" s="120" t="s">
        <v>110</v>
      </c>
      <c r="AN916" s="120" t="s">
        <v>1342</v>
      </c>
      <c r="AO916" s="120" t="s">
        <v>525</v>
      </c>
      <c r="AP916" s="120" t="s">
        <v>119</v>
      </c>
      <c r="AQ916" s="120" t="s">
        <v>526</v>
      </c>
      <c r="AR916" s="120">
        <v>333415</v>
      </c>
      <c r="AT916" s="120">
        <v>96</v>
      </c>
      <c r="AY916" s="120" t="s">
        <v>276</v>
      </c>
      <c r="BE916" s="120" t="s">
        <v>123</v>
      </c>
      <c r="BG916" s="120">
        <v>32.5</v>
      </c>
      <c r="BL916" s="120" t="s">
        <v>528</v>
      </c>
      <c r="BN916" s="121">
        <v>19.5</v>
      </c>
      <c r="CD916" s="121"/>
      <c r="CM916" s="120">
        <v>1</v>
      </c>
      <c r="CN916" s="120" t="s">
        <v>125</v>
      </c>
      <c r="CO916" s="120" t="s">
        <v>2683</v>
      </c>
      <c r="CU916" s="120" t="s">
        <v>126</v>
      </c>
      <c r="CV916" s="120" t="s">
        <v>1344</v>
      </c>
      <c r="CW916" s="120" t="s">
        <v>2687</v>
      </c>
    </row>
    <row r="917" spans="1:101" x14ac:dyDescent="0.3">
      <c r="A917" s="120" t="s">
        <v>1332</v>
      </c>
      <c r="B917" s="120" t="s">
        <v>1333</v>
      </c>
      <c r="C917" s="120" t="s">
        <v>1334</v>
      </c>
      <c r="D917" s="120" t="s">
        <v>1335</v>
      </c>
      <c r="E917" s="120" t="s">
        <v>1336</v>
      </c>
      <c r="F917" s="120" t="s">
        <v>1337</v>
      </c>
      <c r="G917" s="120" t="s">
        <v>143</v>
      </c>
      <c r="I917" s="121">
        <v>19.5</v>
      </c>
      <c r="M917" s="120" t="s">
        <v>528</v>
      </c>
      <c r="N917" s="120" t="s">
        <v>109</v>
      </c>
      <c r="O917" s="120">
        <v>60</v>
      </c>
      <c r="P917" s="120" t="s">
        <v>1002</v>
      </c>
      <c r="Q917" s="120" t="s">
        <v>1002</v>
      </c>
      <c r="R917" t="str">
        <f>IFERROR(VLOOKUP(S917,'[1]Effects Code'!$C:$D,2,FALSE), S917)</f>
        <v>Myelocyte</v>
      </c>
      <c r="S917" s="120" t="s">
        <v>2688</v>
      </c>
      <c r="T917" s="120">
        <v>4</v>
      </c>
      <c r="U917" s="120" t="s">
        <v>122</v>
      </c>
      <c r="V917" s="120" t="str">
        <f t="shared" si="14"/>
        <v>Cyprinidae, 4</v>
      </c>
      <c r="W917" s="120" t="s">
        <v>526</v>
      </c>
      <c r="X917" s="120">
        <v>76924</v>
      </c>
      <c r="Y917" s="123">
        <v>1338189</v>
      </c>
      <c r="Z917" s="120">
        <v>2001</v>
      </c>
      <c r="AA917" s="120" t="s">
        <v>2670</v>
      </c>
      <c r="AB917" s="120" t="s">
        <v>2671</v>
      </c>
      <c r="AC917" s="120" t="s">
        <v>2672</v>
      </c>
      <c r="AD917" s="121">
        <v>19.5</v>
      </c>
      <c r="AE917" s="121"/>
      <c r="AF917" s="120" t="s">
        <v>528</v>
      </c>
      <c r="AI917" s="120">
        <v>21</v>
      </c>
      <c r="AJ917" s="120" t="s">
        <v>2682</v>
      </c>
      <c r="AK917" s="120" t="s">
        <v>512</v>
      </c>
      <c r="AM917" s="120" t="s">
        <v>110</v>
      </c>
      <c r="AN917" s="120" t="s">
        <v>1342</v>
      </c>
      <c r="AO917" s="120" t="s">
        <v>525</v>
      </c>
      <c r="AP917" s="120" t="s">
        <v>119</v>
      </c>
      <c r="AQ917" s="120" t="s">
        <v>526</v>
      </c>
      <c r="AR917" s="120">
        <v>333415</v>
      </c>
      <c r="AT917" s="120">
        <v>96</v>
      </c>
      <c r="AY917" s="120" t="s">
        <v>276</v>
      </c>
      <c r="BE917" s="120" t="s">
        <v>123</v>
      </c>
      <c r="BG917" s="120">
        <v>32.5</v>
      </c>
      <c r="BL917" s="120" t="s">
        <v>528</v>
      </c>
      <c r="BN917" s="121">
        <v>19.5</v>
      </c>
      <c r="CD917" s="121"/>
      <c r="CM917" s="120">
        <v>1</v>
      </c>
      <c r="CN917" s="120" t="s">
        <v>125</v>
      </c>
      <c r="CO917" s="120" t="s">
        <v>2683</v>
      </c>
      <c r="CU917" s="120" t="s">
        <v>126</v>
      </c>
      <c r="CV917" s="120" t="s">
        <v>1344</v>
      </c>
      <c r="CW917" s="120" t="s">
        <v>2684</v>
      </c>
    </row>
    <row r="918" spans="1:101" x14ac:dyDescent="0.3">
      <c r="A918" s="120" t="s">
        <v>1332</v>
      </c>
      <c r="B918" s="120" t="s">
        <v>1333</v>
      </c>
      <c r="C918" s="120" t="s">
        <v>1334</v>
      </c>
      <c r="D918" s="120" t="s">
        <v>1335</v>
      </c>
      <c r="E918" s="120" t="s">
        <v>1336</v>
      </c>
      <c r="F918" s="120" t="s">
        <v>1337</v>
      </c>
      <c r="G918" s="120" t="s">
        <v>157</v>
      </c>
      <c r="I918" s="121">
        <v>19.5</v>
      </c>
      <c r="M918" s="120" t="s">
        <v>528</v>
      </c>
      <c r="N918" s="120" t="s">
        <v>109</v>
      </c>
      <c r="O918" s="120">
        <v>60</v>
      </c>
      <c r="P918" s="120" t="s">
        <v>172</v>
      </c>
      <c r="Q918" s="120" t="s">
        <v>172</v>
      </c>
      <c r="R918" t="str">
        <f>IFERROR(VLOOKUP(S918,'[1]Effects Code'!$C:$D,2,FALSE), S918)</f>
        <v>Mean corpuscular hemoglobin</v>
      </c>
      <c r="S918" s="120" t="s">
        <v>2179</v>
      </c>
      <c r="T918" s="120">
        <v>4</v>
      </c>
      <c r="U918" s="120" t="s">
        <v>122</v>
      </c>
      <c r="V918" s="120" t="str">
        <f t="shared" si="14"/>
        <v>Cyprinidae, 4</v>
      </c>
      <c r="W918" s="120" t="s">
        <v>526</v>
      </c>
      <c r="X918" s="120">
        <v>76924</v>
      </c>
      <c r="Y918" s="123">
        <v>1338185</v>
      </c>
      <c r="Z918" s="120">
        <v>2001</v>
      </c>
      <c r="AA918" s="120" t="s">
        <v>2670</v>
      </c>
      <c r="AB918" s="120" t="s">
        <v>2671</v>
      </c>
      <c r="AC918" s="120" t="s">
        <v>2672</v>
      </c>
      <c r="AD918" s="121">
        <v>19.5</v>
      </c>
      <c r="AE918" s="121"/>
      <c r="AF918" s="120" t="s">
        <v>528</v>
      </c>
      <c r="AI918" s="120">
        <v>21</v>
      </c>
      <c r="AJ918" s="120" t="s">
        <v>2682</v>
      </c>
      <c r="AK918" s="120" t="s">
        <v>512</v>
      </c>
      <c r="AM918" s="120" t="s">
        <v>110</v>
      </c>
      <c r="AN918" s="120" t="s">
        <v>1342</v>
      </c>
      <c r="AO918" s="120" t="s">
        <v>525</v>
      </c>
      <c r="AP918" s="120" t="s">
        <v>119</v>
      </c>
      <c r="AQ918" s="120" t="s">
        <v>526</v>
      </c>
      <c r="AR918" s="120">
        <v>333415</v>
      </c>
      <c r="AT918" s="120">
        <v>96</v>
      </c>
      <c r="AY918" s="120" t="s">
        <v>276</v>
      </c>
      <c r="BE918" s="120" t="s">
        <v>123</v>
      </c>
      <c r="BG918" s="120">
        <v>32.5</v>
      </c>
      <c r="BL918" s="120" t="s">
        <v>528</v>
      </c>
      <c r="BN918" s="121">
        <v>19.5</v>
      </c>
      <c r="CD918" s="121"/>
      <c r="CM918" s="120">
        <v>1</v>
      </c>
      <c r="CN918" s="120" t="s">
        <v>125</v>
      </c>
      <c r="CO918" s="120" t="s">
        <v>2683</v>
      </c>
      <c r="CU918" s="120" t="s">
        <v>126</v>
      </c>
      <c r="CV918" s="120" t="s">
        <v>1344</v>
      </c>
      <c r="CW918" s="120" t="s">
        <v>2684</v>
      </c>
    </row>
    <row r="919" spans="1:101" x14ac:dyDescent="0.3">
      <c r="A919" s="120" t="s">
        <v>1332</v>
      </c>
      <c r="B919" s="120" t="s">
        <v>1333</v>
      </c>
      <c r="C919" s="120" t="s">
        <v>1334</v>
      </c>
      <c r="D919" s="120" t="s">
        <v>1335</v>
      </c>
      <c r="E919" s="120" t="s">
        <v>1336</v>
      </c>
      <c r="F919" s="120" t="s">
        <v>1337</v>
      </c>
      <c r="G919" s="120" t="s">
        <v>143</v>
      </c>
      <c r="I919" s="121">
        <v>19.5</v>
      </c>
      <c r="M919" s="120" t="s">
        <v>528</v>
      </c>
      <c r="N919" s="120" t="s">
        <v>109</v>
      </c>
      <c r="O919" s="120">
        <v>60</v>
      </c>
      <c r="P919" s="120" t="s">
        <v>172</v>
      </c>
      <c r="Q919" s="120" t="s">
        <v>172</v>
      </c>
      <c r="R919" t="str">
        <f>IFERROR(VLOOKUP(S919,'[1]Effects Code'!$C:$D,2,FALSE), S919)</f>
        <v>Hemoglobin</v>
      </c>
      <c r="S919" s="120" t="s">
        <v>1695</v>
      </c>
      <c r="T919" s="120">
        <v>4</v>
      </c>
      <c r="U919" s="120" t="s">
        <v>122</v>
      </c>
      <c r="V919" s="120" t="str">
        <f t="shared" si="14"/>
        <v>Cyprinidae, 4</v>
      </c>
      <c r="W919" s="120" t="s">
        <v>526</v>
      </c>
      <c r="X919" s="120">
        <v>76924</v>
      </c>
      <c r="Y919" s="123">
        <v>1259217</v>
      </c>
      <c r="Z919" s="120">
        <v>2001</v>
      </c>
      <c r="AA919" s="120" t="s">
        <v>2670</v>
      </c>
      <c r="AB919" s="120" t="s">
        <v>2671</v>
      </c>
      <c r="AC919" s="120" t="s">
        <v>2672</v>
      </c>
      <c r="AD919" s="121">
        <v>19.5</v>
      </c>
      <c r="AE919" s="121"/>
      <c r="AF919" s="120" t="s">
        <v>528</v>
      </c>
      <c r="AI919" s="120">
        <v>21</v>
      </c>
      <c r="AJ919" s="120" t="s">
        <v>2682</v>
      </c>
      <c r="AK919" s="120" t="s">
        <v>512</v>
      </c>
      <c r="AM919" s="120" t="s">
        <v>110</v>
      </c>
      <c r="AN919" s="120" t="s">
        <v>1342</v>
      </c>
      <c r="AO919" s="120" t="s">
        <v>525</v>
      </c>
      <c r="AP919" s="120" t="s">
        <v>119</v>
      </c>
      <c r="AQ919" s="120" t="s">
        <v>526</v>
      </c>
      <c r="AR919" s="120">
        <v>333415</v>
      </c>
      <c r="AT919" s="120">
        <v>96</v>
      </c>
      <c r="AY919" s="120" t="s">
        <v>276</v>
      </c>
      <c r="BE919" s="120" t="s">
        <v>123</v>
      </c>
      <c r="BG919" s="120">
        <v>32.5</v>
      </c>
      <c r="BL919" s="120" t="s">
        <v>528</v>
      </c>
      <c r="BN919" s="120">
        <v>19.5</v>
      </c>
      <c r="BT919" s="121"/>
      <c r="BV919" s="121"/>
      <c r="CD919" s="121"/>
      <c r="CM919" s="120">
        <v>1</v>
      </c>
      <c r="CN919" s="120" t="s">
        <v>125</v>
      </c>
      <c r="CO919" s="120" t="s">
        <v>2683</v>
      </c>
      <c r="CU919" s="120" t="s">
        <v>126</v>
      </c>
      <c r="CV919" s="120" t="s">
        <v>1344</v>
      </c>
      <c r="CW919" s="120" t="s">
        <v>2689</v>
      </c>
    </row>
    <row r="920" spans="1:101" x14ac:dyDescent="0.3">
      <c r="A920" s="120" t="s">
        <v>1332</v>
      </c>
      <c r="B920" s="120" t="s">
        <v>1333</v>
      </c>
      <c r="C920" s="120" t="s">
        <v>1334</v>
      </c>
      <c r="D920" s="120" t="s">
        <v>1335</v>
      </c>
      <c r="E920" s="120" t="s">
        <v>1336</v>
      </c>
      <c r="F920" s="120" t="s">
        <v>1337</v>
      </c>
      <c r="G920" s="120" t="s">
        <v>143</v>
      </c>
      <c r="I920" s="121">
        <v>19.5</v>
      </c>
      <c r="M920" s="120" t="s">
        <v>528</v>
      </c>
      <c r="N920" s="120" t="s">
        <v>109</v>
      </c>
      <c r="O920" s="120">
        <v>60</v>
      </c>
      <c r="P920" s="120" t="s">
        <v>1002</v>
      </c>
      <c r="Q920" s="120" t="s">
        <v>1002</v>
      </c>
      <c r="R920" t="str">
        <f>IFERROR(VLOOKUP(S920,'[1]Effects Code'!$C:$D,2,FALSE), S920)</f>
        <v>Red blood cell</v>
      </c>
      <c r="S920" s="120" t="s">
        <v>1525</v>
      </c>
      <c r="T920" s="120">
        <v>4</v>
      </c>
      <c r="U920" s="120" t="s">
        <v>122</v>
      </c>
      <c r="V920" s="120" t="str">
        <f t="shared" si="14"/>
        <v>Cyprinidae, 4</v>
      </c>
      <c r="W920" s="120" t="s">
        <v>526</v>
      </c>
      <c r="X920" s="120">
        <v>76924</v>
      </c>
      <c r="Y920" s="123">
        <v>1259147</v>
      </c>
      <c r="Z920" s="120">
        <v>2001</v>
      </c>
      <c r="AA920" s="120" t="s">
        <v>2670</v>
      </c>
      <c r="AB920" s="120" t="s">
        <v>2671</v>
      </c>
      <c r="AC920" s="120" t="s">
        <v>2672</v>
      </c>
      <c r="AD920" s="121">
        <v>19.5</v>
      </c>
      <c r="AE920" s="121"/>
      <c r="AF920" s="120" t="s">
        <v>528</v>
      </c>
      <c r="AI920" s="120">
        <v>21</v>
      </c>
      <c r="AJ920" s="120" t="s">
        <v>2682</v>
      </c>
      <c r="AK920" s="120" t="s">
        <v>512</v>
      </c>
      <c r="AM920" s="120" t="s">
        <v>110</v>
      </c>
      <c r="AN920" s="120" t="s">
        <v>1342</v>
      </c>
      <c r="AO920" s="120" t="s">
        <v>525</v>
      </c>
      <c r="AP920" s="120" t="s">
        <v>119</v>
      </c>
      <c r="AQ920" s="120" t="s">
        <v>526</v>
      </c>
      <c r="AR920" s="120">
        <v>333415</v>
      </c>
      <c r="AT920" s="120">
        <v>96</v>
      </c>
      <c r="AY920" s="120" t="s">
        <v>276</v>
      </c>
      <c r="BE920" s="120" t="s">
        <v>123</v>
      </c>
      <c r="BG920" s="120">
        <v>32.5</v>
      </c>
      <c r="BL920" s="120" t="s">
        <v>528</v>
      </c>
      <c r="BN920" s="120">
        <v>19.5</v>
      </c>
      <c r="BT920" s="121"/>
      <c r="BV920" s="121"/>
      <c r="CD920" s="121"/>
      <c r="CM920" s="120">
        <v>1</v>
      </c>
      <c r="CN920" s="120" t="s">
        <v>125</v>
      </c>
      <c r="CO920" s="120" t="s">
        <v>2683</v>
      </c>
      <c r="CU920" s="120" t="s">
        <v>126</v>
      </c>
      <c r="CV920" s="120" t="s">
        <v>1344</v>
      </c>
      <c r="CW920" s="120" t="s">
        <v>2689</v>
      </c>
    </row>
    <row r="921" spans="1:101" x14ac:dyDescent="0.3">
      <c r="A921" s="120" t="s">
        <v>1332</v>
      </c>
      <c r="B921" s="120" t="s">
        <v>1673</v>
      </c>
      <c r="C921" s="120" t="s">
        <v>2196</v>
      </c>
      <c r="D921" s="120" t="s">
        <v>2255</v>
      </c>
      <c r="E921" s="120" t="s">
        <v>2256</v>
      </c>
      <c r="F921" s="120" t="s">
        <v>2257</v>
      </c>
      <c r="G921" s="120" t="s">
        <v>2266</v>
      </c>
      <c r="I921" s="121">
        <v>19.72</v>
      </c>
      <c r="L921" s="120"/>
      <c r="M921" s="120" t="s">
        <v>528</v>
      </c>
      <c r="N921" s="120" t="s">
        <v>109</v>
      </c>
      <c r="O921" s="120">
        <v>100</v>
      </c>
      <c r="P921" s="120" t="s">
        <v>102</v>
      </c>
      <c r="Q921" s="120" t="s">
        <v>102</v>
      </c>
      <c r="R921" t="str">
        <f>IFERROR(VLOOKUP(S921,'[1]Effects Code'!$C:$D,2,FALSE), S921)</f>
        <v>Mortality</v>
      </c>
      <c r="S921" s="120" t="s">
        <v>184</v>
      </c>
      <c r="T921" s="120">
        <v>2</v>
      </c>
      <c r="U921" s="120" t="s">
        <v>122</v>
      </c>
      <c r="V921" s="120" t="str">
        <f t="shared" si="14"/>
        <v>Poeciliidae, 2</v>
      </c>
      <c r="W921" s="120" t="s">
        <v>526</v>
      </c>
      <c r="X921" s="120">
        <v>160917</v>
      </c>
      <c r="Y921" s="123">
        <v>2076014</v>
      </c>
      <c r="Z921" s="120">
        <v>2012</v>
      </c>
      <c r="AA921" s="120" t="s">
        <v>2258</v>
      </c>
      <c r="AB921" s="120" t="s">
        <v>2259</v>
      </c>
      <c r="AC921" s="120" t="s">
        <v>2260</v>
      </c>
      <c r="AD921" s="121">
        <v>19.72</v>
      </c>
      <c r="AF921" s="120" t="s">
        <v>528</v>
      </c>
      <c r="AI921" s="120">
        <v>287</v>
      </c>
      <c r="AL921" s="120" t="s">
        <v>225</v>
      </c>
      <c r="AM921" s="120" t="s">
        <v>110</v>
      </c>
      <c r="AN921" s="120" t="s">
        <v>1682</v>
      </c>
      <c r="AO921" s="120" t="s">
        <v>525</v>
      </c>
      <c r="AP921" s="120" t="s">
        <v>119</v>
      </c>
      <c r="AQ921" s="120" t="s">
        <v>526</v>
      </c>
      <c r="AR921" s="120">
        <v>333415</v>
      </c>
      <c r="AT921" s="120">
        <v>48</v>
      </c>
      <c r="AY921" s="120" t="s">
        <v>276</v>
      </c>
      <c r="BE921" s="120" t="s">
        <v>158</v>
      </c>
      <c r="BG921" s="120">
        <v>19.72</v>
      </c>
      <c r="BL921" s="120" t="s">
        <v>175</v>
      </c>
      <c r="BN921" s="120">
        <v>19.72</v>
      </c>
      <c r="CM921" s="120">
        <v>1</v>
      </c>
      <c r="CN921" s="120" t="s">
        <v>125</v>
      </c>
      <c r="CO921" s="120">
        <v>7.1</v>
      </c>
      <c r="CP921" s="120">
        <v>125.1</v>
      </c>
      <c r="CQ921" s="120" t="s">
        <v>528</v>
      </c>
      <c r="CU921" s="120" t="s">
        <v>126</v>
      </c>
      <c r="CV921" s="120" t="s">
        <v>1344</v>
      </c>
      <c r="CW921" s="120" t="s">
        <v>2085</v>
      </c>
    </row>
    <row r="922" spans="1:101" x14ac:dyDescent="0.3">
      <c r="A922" s="120" t="s">
        <v>1332</v>
      </c>
      <c r="B922" s="120" t="s">
        <v>1673</v>
      </c>
      <c r="C922" s="120" t="s">
        <v>2196</v>
      </c>
      <c r="D922" s="120" t="s">
        <v>2255</v>
      </c>
      <c r="E922" s="120" t="s">
        <v>2256</v>
      </c>
      <c r="F922" s="120" t="s">
        <v>2257</v>
      </c>
      <c r="G922" s="120" t="s">
        <v>2351</v>
      </c>
      <c r="I922" s="121">
        <v>19.96</v>
      </c>
      <c r="L922" s="120"/>
      <c r="M922" s="120" t="s">
        <v>528</v>
      </c>
      <c r="N922" s="120" t="s">
        <v>109</v>
      </c>
      <c r="O922" s="120">
        <v>100</v>
      </c>
      <c r="P922" s="120" t="s">
        <v>102</v>
      </c>
      <c r="Q922" s="120" t="s">
        <v>102</v>
      </c>
      <c r="R922" t="str">
        <f>IFERROR(VLOOKUP(S922,'[1]Effects Code'!$C:$D,2,FALSE), S922)</f>
        <v>Mortality</v>
      </c>
      <c r="S922" s="120" t="s">
        <v>184</v>
      </c>
      <c r="T922" s="120">
        <v>3</v>
      </c>
      <c r="U922" s="120" t="s">
        <v>122</v>
      </c>
      <c r="V922" s="120" t="str">
        <f t="shared" si="14"/>
        <v>Poeciliidae, 3</v>
      </c>
      <c r="W922" s="120" t="s">
        <v>526</v>
      </c>
      <c r="X922" s="120">
        <v>160917</v>
      </c>
      <c r="Y922" s="123">
        <v>2076014</v>
      </c>
      <c r="Z922" s="120">
        <v>2012</v>
      </c>
      <c r="AA922" s="120" t="s">
        <v>2258</v>
      </c>
      <c r="AB922" s="120" t="s">
        <v>2259</v>
      </c>
      <c r="AC922" s="120" t="s">
        <v>2260</v>
      </c>
      <c r="AD922" s="121">
        <v>19.96</v>
      </c>
      <c r="AF922" s="120" t="s">
        <v>528</v>
      </c>
      <c r="AI922" s="120">
        <v>287</v>
      </c>
      <c r="AL922" s="120" t="s">
        <v>225</v>
      </c>
      <c r="AM922" s="120" t="s">
        <v>110</v>
      </c>
      <c r="AN922" s="120" t="s">
        <v>1682</v>
      </c>
      <c r="AO922" s="120" t="s">
        <v>525</v>
      </c>
      <c r="AP922" s="120" t="s">
        <v>119</v>
      </c>
      <c r="AQ922" s="120" t="s">
        <v>526</v>
      </c>
      <c r="AR922" s="120">
        <v>333415</v>
      </c>
      <c r="AT922" s="120">
        <v>72</v>
      </c>
      <c r="AY922" s="120" t="s">
        <v>276</v>
      </c>
      <c r="BE922" s="120" t="s">
        <v>158</v>
      </c>
      <c r="BG922" s="120">
        <v>19.96</v>
      </c>
      <c r="BL922" s="120" t="s">
        <v>175</v>
      </c>
      <c r="BN922" s="120">
        <v>19.96</v>
      </c>
      <c r="CM922" s="120">
        <v>1</v>
      </c>
      <c r="CN922" s="120" t="s">
        <v>125</v>
      </c>
      <c r="CO922" s="120">
        <v>7.1</v>
      </c>
      <c r="CP922" s="120">
        <v>125.1</v>
      </c>
      <c r="CQ922" s="120" t="s">
        <v>528</v>
      </c>
      <c r="CU922" s="120" t="s">
        <v>126</v>
      </c>
      <c r="CV922" s="120" t="s">
        <v>1344</v>
      </c>
      <c r="CW922" s="120" t="s">
        <v>2085</v>
      </c>
    </row>
    <row r="923" spans="1:101" x14ac:dyDescent="0.3">
      <c r="A923" s="120" t="s">
        <v>1332</v>
      </c>
      <c r="B923" s="120" t="s">
        <v>1367</v>
      </c>
      <c r="C923" s="120" t="s">
        <v>1368</v>
      </c>
      <c r="D923" s="120" t="s">
        <v>1369</v>
      </c>
      <c r="E923" s="120" t="s">
        <v>1370</v>
      </c>
      <c r="F923" s="120" t="s">
        <v>1371</v>
      </c>
      <c r="G923" s="120" t="s">
        <v>166</v>
      </c>
      <c r="I923" s="121">
        <v>20</v>
      </c>
      <c r="M923" s="120" t="s">
        <v>528</v>
      </c>
      <c r="N923" s="120" t="s">
        <v>109</v>
      </c>
      <c r="O923" s="120">
        <v>97</v>
      </c>
      <c r="P923" s="120" t="s">
        <v>367</v>
      </c>
      <c r="Q923" s="120" t="s">
        <v>367</v>
      </c>
      <c r="R923" t="str">
        <f>IFERROR(VLOOKUP(S923,'[1]Effects Code'!$C:$D,2,FALSE), S923)</f>
        <v>Adenylate energy charges (AEC)</v>
      </c>
      <c r="S923" s="120" t="s">
        <v>2690</v>
      </c>
      <c r="T923" s="120">
        <v>4</v>
      </c>
      <c r="U923" s="120" t="s">
        <v>122</v>
      </c>
      <c r="V923" s="120" t="str">
        <f t="shared" si="14"/>
        <v>Salmonidae, 4</v>
      </c>
      <c r="W923" s="120" t="s">
        <v>526</v>
      </c>
      <c r="X923" s="120">
        <v>82750</v>
      </c>
      <c r="Y923" s="123">
        <v>1255180</v>
      </c>
      <c r="Z923" s="120">
        <v>2004</v>
      </c>
      <c r="AA923" s="120" t="s">
        <v>2624</v>
      </c>
      <c r="AB923" s="120" t="s">
        <v>2625</v>
      </c>
      <c r="AC923" s="120" t="s">
        <v>2626</v>
      </c>
      <c r="AD923" s="121">
        <v>20</v>
      </c>
      <c r="AE923" s="121"/>
      <c r="AF923" s="120" t="s">
        <v>528</v>
      </c>
      <c r="AI923" s="120">
        <v>22</v>
      </c>
      <c r="AL923" s="120" t="s">
        <v>2627</v>
      </c>
      <c r="AM923" s="120" t="s">
        <v>110</v>
      </c>
      <c r="AN923" s="120" t="s">
        <v>1377</v>
      </c>
      <c r="AO923" s="120" t="s">
        <v>525</v>
      </c>
      <c r="AP923" s="120" t="s">
        <v>119</v>
      </c>
      <c r="AQ923" s="120" t="s">
        <v>526</v>
      </c>
      <c r="AR923" s="120">
        <v>333415</v>
      </c>
      <c r="AT923" s="120">
        <v>96</v>
      </c>
      <c r="AY923" s="120" t="s">
        <v>276</v>
      </c>
      <c r="BE923" s="120" t="s">
        <v>158</v>
      </c>
      <c r="BG923" s="120">
        <v>20</v>
      </c>
      <c r="BL923" s="120" t="s">
        <v>124</v>
      </c>
      <c r="BN923" s="120">
        <v>20</v>
      </c>
      <c r="BT923" s="121"/>
      <c r="BV923" s="121"/>
      <c r="CD923" s="121"/>
      <c r="CM923" s="120">
        <v>3</v>
      </c>
      <c r="CN923" s="120" t="s">
        <v>125</v>
      </c>
      <c r="CU923" s="120" t="s">
        <v>126</v>
      </c>
      <c r="CV923" s="120" t="s">
        <v>1344</v>
      </c>
      <c r="CW923" s="120" t="s">
        <v>2691</v>
      </c>
    </row>
    <row r="924" spans="1:101" x14ac:dyDescent="0.3">
      <c r="A924" s="120" t="s">
        <v>1332</v>
      </c>
      <c r="B924" s="120" t="s">
        <v>1367</v>
      </c>
      <c r="C924" s="120" t="s">
        <v>1368</v>
      </c>
      <c r="D924" s="120" t="s">
        <v>1369</v>
      </c>
      <c r="E924" s="120" t="s">
        <v>1370</v>
      </c>
      <c r="F924" s="120" t="s">
        <v>1371</v>
      </c>
      <c r="G924" s="120" t="s">
        <v>166</v>
      </c>
      <c r="I924" s="121">
        <v>20</v>
      </c>
      <c r="M924" s="120" t="s">
        <v>528</v>
      </c>
      <c r="N924" s="120" t="s">
        <v>109</v>
      </c>
      <c r="O924" s="120">
        <v>97</v>
      </c>
      <c r="P924" s="120" t="s">
        <v>172</v>
      </c>
      <c r="Q924" s="120" t="s">
        <v>172</v>
      </c>
      <c r="R924" t="str">
        <f>IFERROR(VLOOKUP(S924,'[1]Effects Code'!$C:$D,2,FALSE), S924)</f>
        <v>Adenosine triphosphate</v>
      </c>
      <c r="S924" s="120" t="s">
        <v>2692</v>
      </c>
      <c r="T924" s="120">
        <v>4</v>
      </c>
      <c r="U924" s="120" t="s">
        <v>122</v>
      </c>
      <c r="V924" s="120" t="str">
        <f t="shared" si="14"/>
        <v>Salmonidae, 4</v>
      </c>
      <c r="W924" s="120" t="s">
        <v>526</v>
      </c>
      <c r="X924" s="120">
        <v>82750</v>
      </c>
      <c r="Y924" s="123">
        <v>1255181</v>
      </c>
      <c r="Z924" s="120">
        <v>2004</v>
      </c>
      <c r="AA924" s="120" t="s">
        <v>2624</v>
      </c>
      <c r="AB924" s="120" t="s">
        <v>2625</v>
      </c>
      <c r="AC924" s="120" t="s">
        <v>2626</v>
      </c>
      <c r="AD924" s="121">
        <v>20</v>
      </c>
      <c r="AE924" s="121"/>
      <c r="AF924" s="120" t="s">
        <v>528</v>
      </c>
      <c r="AI924" s="120">
        <v>22</v>
      </c>
      <c r="AL924" s="120" t="s">
        <v>2627</v>
      </c>
      <c r="AM924" s="120" t="s">
        <v>110</v>
      </c>
      <c r="AN924" s="120" t="s">
        <v>1377</v>
      </c>
      <c r="AO924" s="120" t="s">
        <v>525</v>
      </c>
      <c r="AP924" s="120" t="s">
        <v>119</v>
      </c>
      <c r="AQ924" s="120" t="s">
        <v>526</v>
      </c>
      <c r="AR924" s="120">
        <v>333415</v>
      </c>
      <c r="AT924" s="120">
        <v>96</v>
      </c>
      <c r="AY924" s="120" t="s">
        <v>276</v>
      </c>
      <c r="BE924" s="120" t="s">
        <v>158</v>
      </c>
      <c r="BG924" s="120">
        <v>20</v>
      </c>
      <c r="BL924" s="120" t="s">
        <v>124</v>
      </c>
      <c r="BN924" s="120">
        <v>20</v>
      </c>
      <c r="BT924" s="121"/>
      <c r="BV924" s="121"/>
      <c r="CD924" s="121"/>
      <c r="CM924" s="120">
        <v>3</v>
      </c>
      <c r="CN924" s="120" t="s">
        <v>125</v>
      </c>
      <c r="CU924" s="120" t="s">
        <v>126</v>
      </c>
      <c r="CV924" s="120" t="s">
        <v>1344</v>
      </c>
      <c r="CW924" s="120" t="s">
        <v>2693</v>
      </c>
    </row>
    <row r="925" spans="1:101" x14ac:dyDescent="0.3">
      <c r="A925" s="120" t="s">
        <v>1332</v>
      </c>
      <c r="B925" s="120" t="s">
        <v>1367</v>
      </c>
      <c r="C925" s="120" t="s">
        <v>1368</v>
      </c>
      <c r="D925" s="120" t="s">
        <v>1369</v>
      </c>
      <c r="E925" s="120" t="s">
        <v>1370</v>
      </c>
      <c r="F925" s="120" t="s">
        <v>1371</v>
      </c>
      <c r="G925" s="120" t="s">
        <v>166</v>
      </c>
      <c r="I925" s="121">
        <v>20</v>
      </c>
      <c r="M925" s="120" t="s">
        <v>528</v>
      </c>
      <c r="N925" s="120" t="s">
        <v>109</v>
      </c>
      <c r="O925" s="120">
        <v>97</v>
      </c>
      <c r="P925" s="120" t="s">
        <v>154</v>
      </c>
      <c r="Q925" s="120" t="s">
        <v>300</v>
      </c>
      <c r="R925" t="str">
        <f>IFERROR(VLOOKUP(S925,'[1]Effects Code'!$C:$D,2,FALSE), S925)</f>
        <v>Abnormal</v>
      </c>
      <c r="S925" s="120" t="s">
        <v>301</v>
      </c>
      <c r="T925" s="120">
        <v>4</v>
      </c>
      <c r="U925" s="120" t="s">
        <v>122</v>
      </c>
      <c r="V925" s="120" t="str">
        <f t="shared" si="14"/>
        <v>Salmonidae, 4</v>
      </c>
      <c r="W925" s="120" t="s">
        <v>526</v>
      </c>
      <c r="X925" s="120">
        <v>82750</v>
      </c>
      <c r="Y925" s="123">
        <v>1255178</v>
      </c>
      <c r="Z925" s="120">
        <v>2004</v>
      </c>
      <c r="AA925" s="120" t="s">
        <v>2624</v>
      </c>
      <c r="AB925" s="120" t="s">
        <v>2625</v>
      </c>
      <c r="AC925" s="120" t="s">
        <v>2626</v>
      </c>
      <c r="AD925" s="121">
        <v>20</v>
      </c>
      <c r="AE925" s="121"/>
      <c r="AF925" s="120" t="s">
        <v>528</v>
      </c>
      <c r="AI925" s="120">
        <v>22</v>
      </c>
      <c r="AL925" s="120" t="s">
        <v>2627</v>
      </c>
      <c r="AM925" s="120" t="s">
        <v>110</v>
      </c>
      <c r="AN925" s="120" t="s">
        <v>1377</v>
      </c>
      <c r="AO925" s="120" t="s">
        <v>525</v>
      </c>
      <c r="AP925" s="120" t="s">
        <v>119</v>
      </c>
      <c r="AQ925" s="120" t="s">
        <v>526</v>
      </c>
      <c r="AR925" s="120">
        <v>333415</v>
      </c>
      <c r="AT925" s="120">
        <v>96</v>
      </c>
      <c r="AY925" s="120" t="s">
        <v>276</v>
      </c>
      <c r="BE925" s="120" t="s">
        <v>158</v>
      </c>
      <c r="BG925" s="120">
        <v>20</v>
      </c>
      <c r="BL925" s="120" t="s">
        <v>124</v>
      </c>
      <c r="BN925" s="120">
        <v>20</v>
      </c>
      <c r="BT925" s="121"/>
      <c r="BV925" s="121"/>
      <c r="CD925" s="121"/>
      <c r="CM925" s="120">
        <v>3</v>
      </c>
      <c r="CN925" s="120" t="s">
        <v>125</v>
      </c>
      <c r="CU925" s="120" t="s">
        <v>126</v>
      </c>
      <c r="CV925" s="120" t="s">
        <v>1344</v>
      </c>
      <c r="CW925" s="120" t="s">
        <v>2694</v>
      </c>
    </row>
    <row r="926" spans="1:101" x14ac:dyDescent="0.3">
      <c r="A926" s="120" t="s">
        <v>1332</v>
      </c>
      <c r="B926" s="120" t="s">
        <v>1367</v>
      </c>
      <c r="C926" s="120" t="s">
        <v>1368</v>
      </c>
      <c r="D926" s="120" t="s">
        <v>1369</v>
      </c>
      <c r="E926" s="120" t="s">
        <v>1370</v>
      </c>
      <c r="F926" s="120" t="s">
        <v>1371</v>
      </c>
      <c r="G926" s="120" t="s">
        <v>157</v>
      </c>
      <c r="I926" s="121">
        <v>20</v>
      </c>
      <c r="L926" s="120"/>
      <c r="M926" s="120" t="s">
        <v>528</v>
      </c>
      <c r="N926" s="120" t="s">
        <v>109</v>
      </c>
      <c r="O926" s="120">
        <v>100</v>
      </c>
      <c r="P926" s="120" t="s">
        <v>172</v>
      </c>
      <c r="Q926" s="120" t="s">
        <v>172</v>
      </c>
      <c r="R926" t="str">
        <f>IFERROR(VLOOKUP(S926,'[1]Effects Code'!$C:$D,2,FALSE), S926)</f>
        <v>Adenosine monophosphate (AMP)</v>
      </c>
      <c r="S926" s="120" t="s">
        <v>2623</v>
      </c>
      <c r="T926" s="120">
        <v>4</v>
      </c>
      <c r="U926" s="120" t="s">
        <v>122</v>
      </c>
      <c r="V926" s="120" t="str">
        <f t="shared" si="14"/>
        <v>Salmonidae, 4</v>
      </c>
      <c r="W926" s="120" t="s">
        <v>526</v>
      </c>
      <c r="X926" s="120">
        <v>84761</v>
      </c>
      <c r="Y926" s="123">
        <v>1331689</v>
      </c>
      <c r="Z926" s="120">
        <v>2006</v>
      </c>
      <c r="AA926" s="120" t="s">
        <v>2630</v>
      </c>
      <c r="AB926" s="120" t="s">
        <v>2631</v>
      </c>
      <c r="AC926" s="120" t="s">
        <v>2632</v>
      </c>
      <c r="AD926" s="121">
        <v>20</v>
      </c>
      <c r="AF926" s="120" t="s">
        <v>528</v>
      </c>
      <c r="AG926" s="120" t="s">
        <v>314</v>
      </c>
      <c r="AI926" s="120">
        <v>22</v>
      </c>
      <c r="AL926" s="120" t="s">
        <v>2627</v>
      </c>
      <c r="AM926" s="120" t="s">
        <v>110</v>
      </c>
      <c r="AN926" s="120" t="s">
        <v>1377</v>
      </c>
      <c r="AO926" s="120" t="s">
        <v>525</v>
      </c>
      <c r="AP926" s="120" t="s">
        <v>119</v>
      </c>
      <c r="AQ926" s="120" t="s">
        <v>526</v>
      </c>
      <c r="AR926" s="120">
        <v>333415</v>
      </c>
      <c r="AT926" s="120">
        <v>96</v>
      </c>
      <c r="AY926" s="120" t="s">
        <v>276</v>
      </c>
      <c r="BE926" s="120" t="s">
        <v>158</v>
      </c>
      <c r="BG926" s="120">
        <v>20</v>
      </c>
      <c r="BL926" s="120" t="s">
        <v>124</v>
      </c>
      <c r="BN926" s="120">
        <v>20</v>
      </c>
      <c r="CM926" s="120">
        <v>3</v>
      </c>
      <c r="CN926" s="120" t="s">
        <v>125</v>
      </c>
      <c r="CU926" s="120" t="s">
        <v>126</v>
      </c>
      <c r="CV926" s="120" t="s">
        <v>1344</v>
      </c>
      <c r="CW926" s="120" t="s">
        <v>2695</v>
      </c>
    </row>
    <row r="927" spans="1:101" x14ac:dyDescent="0.3">
      <c r="A927" s="120" t="s">
        <v>1332</v>
      </c>
      <c r="B927" s="120" t="s">
        <v>1367</v>
      </c>
      <c r="C927" s="120" t="s">
        <v>1368</v>
      </c>
      <c r="D927" s="120" t="s">
        <v>1369</v>
      </c>
      <c r="E927" s="120" t="s">
        <v>1370</v>
      </c>
      <c r="F927" s="120" t="s">
        <v>1371</v>
      </c>
      <c r="G927" s="120" t="s">
        <v>157</v>
      </c>
      <c r="I927" s="121">
        <v>20</v>
      </c>
      <c r="L927" s="120"/>
      <c r="M927" s="120" t="s">
        <v>528</v>
      </c>
      <c r="N927" s="120" t="s">
        <v>109</v>
      </c>
      <c r="O927" s="120">
        <v>100</v>
      </c>
      <c r="P927" s="120" t="s">
        <v>172</v>
      </c>
      <c r="Q927" s="120" t="s">
        <v>172</v>
      </c>
      <c r="R927" t="str">
        <f>IFERROR(VLOOKUP(S927,'[1]Effects Code'!$C:$D,2,FALSE), S927)</f>
        <v>Adenosine triphosphate</v>
      </c>
      <c r="S927" s="120" t="s">
        <v>2692</v>
      </c>
      <c r="T927" s="120">
        <v>4</v>
      </c>
      <c r="U927" s="120" t="s">
        <v>122</v>
      </c>
      <c r="V927" s="120" t="str">
        <f t="shared" si="14"/>
        <v>Salmonidae, 4</v>
      </c>
      <c r="W927" s="120" t="s">
        <v>526</v>
      </c>
      <c r="X927" s="120">
        <v>84761</v>
      </c>
      <c r="Y927" s="123">
        <v>1331688</v>
      </c>
      <c r="Z927" s="120">
        <v>2006</v>
      </c>
      <c r="AA927" s="120" t="s">
        <v>2630</v>
      </c>
      <c r="AB927" s="120" t="s">
        <v>2631</v>
      </c>
      <c r="AC927" s="120" t="s">
        <v>2632</v>
      </c>
      <c r="AD927" s="121">
        <v>20</v>
      </c>
      <c r="AF927" s="120" t="s">
        <v>528</v>
      </c>
      <c r="AG927" s="120" t="s">
        <v>314</v>
      </c>
      <c r="AI927" s="120">
        <v>22</v>
      </c>
      <c r="AL927" s="120" t="s">
        <v>2627</v>
      </c>
      <c r="AM927" s="120" t="s">
        <v>110</v>
      </c>
      <c r="AN927" s="120" t="s">
        <v>1377</v>
      </c>
      <c r="AO927" s="120" t="s">
        <v>525</v>
      </c>
      <c r="AP927" s="120" t="s">
        <v>119</v>
      </c>
      <c r="AQ927" s="120" t="s">
        <v>526</v>
      </c>
      <c r="AR927" s="120">
        <v>333415</v>
      </c>
      <c r="AT927" s="120">
        <v>96</v>
      </c>
      <c r="AY927" s="120" t="s">
        <v>276</v>
      </c>
      <c r="BE927" s="120" t="s">
        <v>158</v>
      </c>
      <c r="BG927" s="120">
        <v>20</v>
      </c>
      <c r="BL927" s="120" t="s">
        <v>124</v>
      </c>
      <c r="BN927" s="120">
        <v>20</v>
      </c>
      <c r="CM927" s="120">
        <v>3</v>
      </c>
      <c r="CN927" s="120" t="s">
        <v>125</v>
      </c>
      <c r="CU927" s="120" t="s">
        <v>126</v>
      </c>
      <c r="CV927" s="120" t="s">
        <v>1344</v>
      </c>
      <c r="CW927" s="120" t="s">
        <v>2695</v>
      </c>
    </row>
    <row r="928" spans="1:101" x14ac:dyDescent="0.3">
      <c r="A928" s="120" t="s">
        <v>1332</v>
      </c>
      <c r="B928" s="120" t="s">
        <v>1367</v>
      </c>
      <c r="C928" s="120" t="s">
        <v>1368</v>
      </c>
      <c r="D928" s="120" t="s">
        <v>1369</v>
      </c>
      <c r="E928" s="120" t="s">
        <v>1370</v>
      </c>
      <c r="F928" s="120" t="s">
        <v>1371</v>
      </c>
      <c r="G928" s="120" t="s">
        <v>157</v>
      </c>
      <c r="I928" s="121">
        <v>20</v>
      </c>
      <c r="L928" s="120"/>
      <c r="M928" s="120" t="s">
        <v>528</v>
      </c>
      <c r="N928" s="120" t="s">
        <v>109</v>
      </c>
      <c r="O928" s="120">
        <v>100</v>
      </c>
      <c r="P928" s="120" t="s">
        <v>172</v>
      </c>
      <c r="Q928" s="120" t="s">
        <v>172</v>
      </c>
      <c r="R928" t="str">
        <f>IFERROR(VLOOKUP(S928,'[1]Effects Code'!$C:$D,2,FALSE), S928)</f>
        <v>guanosine 5'-triphosphate</v>
      </c>
      <c r="S928" s="120" t="s">
        <v>2696</v>
      </c>
      <c r="T928" s="120">
        <v>4</v>
      </c>
      <c r="U928" s="120" t="s">
        <v>122</v>
      </c>
      <c r="V928" s="120" t="str">
        <f t="shared" si="14"/>
        <v>Salmonidae, 4</v>
      </c>
      <c r="W928" s="120" t="s">
        <v>526</v>
      </c>
      <c r="X928" s="120">
        <v>84761</v>
      </c>
      <c r="Y928" s="123">
        <v>1331692</v>
      </c>
      <c r="Z928" s="120">
        <v>2006</v>
      </c>
      <c r="AA928" s="120" t="s">
        <v>2630</v>
      </c>
      <c r="AB928" s="120" t="s">
        <v>2631</v>
      </c>
      <c r="AC928" s="120" t="s">
        <v>2632</v>
      </c>
      <c r="AD928" s="121">
        <v>20</v>
      </c>
      <c r="AF928" s="120" t="s">
        <v>528</v>
      </c>
      <c r="AG928" s="120" t="s">
        <v>314</v>
      </c>
      <c r="AI928" s="120">
        <v>22</v>
      </c>
      <c r="AL928" s="120" t="s">
        <v>2627</v>
      </c>
      <c r="AM928" s="120" t="s">
        <v>110</v>
      </c>
      <c r="AN928" s="120" t="s">
        <v>1377</v>
      </c>
      <c r="AO928" s="120" t="s">
        <v>525</v>
      </c>
      <c r="AP928" s="120" t="s">
        <v>119</v>
      </c>
      <c r="AQ928" s="120" t="s">
        <v>526</v>
      </c>
      <c r="AR928" s="120">
        <v>333415</v>
      </c>
      <c r="AT928" s="120">
        <v>96</v>
      </c>
      <c r="AY928" s="120" t="s">
        <v>276</v>
      </c>
      <c r="BE928" s="120" t="s">
        <v>158</v>
      </c>
      <c r="BG928" s="120">
        <v>20</v>
      </c>
      <c r="BL928" s="120" t="s">
        <v>124</v>
      </c>
      <c r="BN928" s="120">
        <v>20</v>
      </c>
      <c r="CM928" s="120">
        <v>3</v>
      </c>
      <c r="CN928" s="120" t="s">
        <v>125</v>
      </c>
      <c r="CU928" s="120" t="s">
        <v>126</v>
      </c>
      <c r="CV928" s="120" t="s">
        <v>1344</v>
      </c>
      <c r="CW928" s="120" t="s">
        <v>2697</v>
      </c>
    </row>
    <row r="929" spans="1:101" x14ac:dyDescent="0.3">
      <c r="A929" s="120" t="s">
        <v>1332</v>
      </c>
      <c r="B929" s="120" t="s">
        <v>1367</v>
      </c>
      <c r="C929" s="120" t="s">
        <v>1368</v>
      </c>
      <c r="D929" s="120" t="s">
        <v>1369</v>
      </c>
      <c r="E929" s="120" t="s">
        <v>1370</v>
      </c>
      <c r="F929" s="120" t="s">
        <v>1371</v>
      </c>
      <c r="G929" s="120" t="s">
        <v>157</v>
      </c>
      <c r="I929" s="121">
        <v>20</v>
      </c>
      <c r="L929" s="120"/>
      <c r="M929" s="120" t="s">
        <v>528</v>
      </c>
      <c r="N929" s="120" t="s">
        <v>109</v>
      </c>
      <c r="O929" s="120">
        <v>100</v>
      </c>
      <c r="P929" s="120" t="s">
        <v>172</v>
      </c>
      <c r="Q929" s="120" t="s">
        <v>172</v>
      </c>
      <c r="R929" t="str">
        <f>IFERROR(VLOOKUP(S929,'[1]Effects Code'!$C:$D,2,FALSE), S929)</f>
        <v>Adenosine diphosphate (ADP)</v>
      </c>
      <c r="S929" s="120" t="s">
        <v>2698</v>
      </c>
      <c r="T929" s="120">
        <v>4</v>
      </c>
      <c r="U929" s="120" t="s">
        <v>122</v>
      </c>
      <c r="V929" s="120" t="str">
        <f t="shared" si="14"/>
        <v>Salmonidae, 4</v>
      </c>
      <c r="W929" s="120" t="s">
        <v>526</v>
      </c>
      <c r="X929" s="120">
        <v>84761</v>
      </c>
      <c r="Y929" s="123">
        <v>1331691</v>
      </c>
      <c r="Z929" s="120">
        <v>2006</v>
      </c>
      <c r="AA929" s="120" t="s">
        <v>2630</v>
      </c>
      <c r="AB929" s="120" t="s">
        <v>2631</v>
      </c>
      <c r="AC929" s="120" t="s">
        <v>2632</v>
      </c>
      <c r="AD929" s="121">
        <v>20</v>
      </c>
      <c r="AF929" s="120" t="s">
        <v>528</v>
      </c>
      <c r="AG929" s="120" t="s">
        <v>314</v>
      </c>
      <c r="AI929" s="120">
        <v>22</v>
      </c>
      <c r="AL929" s="120" t="s">
        <v>2627</v>
      </c>
      <c r="AM929" s="120" t="s">
        <v>110</v>
      </c>
      <c r="AN929" s="120" t="s">
        <v>1377</v>
      </c>
      <c r="AO929" s="120" t="s">
        <v>525</v>
      </c>
      <c r="AP929" s="120" t="s">
        <v>119</v>
      </c>
      <c r="AQ929" s="120" t="s">
        <v>526</v>
      </c>
      <c r="AR929" s="120">
        <v>333415</v>
      </c>
      <c r="AT929" s="120">
        <v>96</v>
      </c>
      <c r="AY929" s="120" t="s">
        <v>276</v>
      </c>
      <c r="BE929" s="120" t="s">
        <v>158</v>
      </c>
      <c r="BG929" s="120">
        <v>20</v>
      </c>
      <c r="BL929" s="120" t="s">
        <v>124</v>
      </c>
      <c r="BN929" s="120">
        <v>20</v>
      </c>
      <c r="CM929" s="120">
        <v>3</v>
      </c>
      <c r="CN929" s="120" t="s">
        <v>125</v>
      </c>
      <c r="CU929" s="120" t="s">
        <v>126</v>
      </c>
      <c r="CV929" s="120" t="s">
        <v>1344</v>
      </c>
      <c r="CW929" s="120" t="s">
        <v>2695</v>
      </c>
    </row>
    <row r="930" spans="1:101" x14ac:dyDescent="0.3">
      <c r="A930" s="120" t="s">
        <v>1332</v>
      </c>
      <c r="B930" s="120" t="s">
        <v>1367</v>
      </c>
      <c r="C930" s="120" t="s">
        <v>1368</v>
      </c>
      <c r="D930" s="120" t="s">
        <v>1369</v>
      </c>
      <c r="E930" s="120" t="s">
        <v>1370</v>
      </c>
      <c r="F930" s="120" t="s">
        <v>1371</v>
      </c>
      <c r="G930" s="120" t="s">
        <v>157</v>
      </c>
      <c r="I930" s="121">
        <v>20</v>
      </c>
      <c r="L930" s="120"/>
      <c r="M930" s="120" t="s">
        <v>528</v>
      </c>
      <c r="N930" s="120" t="s">
        <v>109</v>
      </c>
      <c r="O930" s="120">
        <v>100</v>
      </c>
      <c r="P930" s="120" t="s">
        <v>172</v>
      </c>
      <c r="Q930" s="120" t="s">
        <v>172</v>
      </c>
      <c r="R930" t="str">
        <f>IFERROR(VLOOKUP(S930,'[1]Effects Code'!$C:$D,2,FALSE), S930)</f>
        <v>Adenosine Triphosphate (ATP) to
Adenosine diphosphate (ADP)</v>
      </c>
      <c r="S930" s="120" t="s">
        <v>2699</v>
      </c>
      <c r="T930" s="120">
        <v>4</v>
      </c>
      <c r="U930" s="120" t="s">
        <v>122</v>
      </c>
      <c r="V930" s="120" t="str">
        <f t="shared" si="14"/>
        <v>Salmonidae, 4</v>
      </c>
      <c r="W930" s="120" t="s">
        <v>526</v>
      </c>
      <c r="X930" s="120">
        <v>84761</v>
      </c>
      <c r="Y930" s="123">
        <v>1331682</v>
      </c>
      <c r="Z930" s="120">
        <v>2006</v>
      </c>
      <c r="AA930" s="120" t="s">
        <v>2630</v>
      </c>
      <c r="AB930" s="120" t="s">
        <v>2631</v>
      </c>
      <c r="AC930" s="120" t="s">
        <v>2632</v>
      </c>
      <c r="AD930" s="121">
        <v>20</v>
      </c>
      <c r="AF930" s="120" t="s">
        <v>528</v>
      </c>
      <c r="AG930" s="120" t="s">
        <v>314</v>
      </c>
      <c r="AI930" s="120">
        <v>22</v>
      </c>
      <c r="AL930" s="120" t="s">
        <v>2627</v>
      </c>
      <c r="AM930" s="120" t="s">
        <v>110</v>
      </c>
      <c r="AN930" s="120" t="s">
        <v>1377</v>
      </c>
      <c r="AO930" s="120" t="s">
        <v>525</v>
      </c>
      <c r="AP930" s="120" t="s">
        <v>119</v>
      </c>
      <c r="AQ930" s="120" t="s">
        <v>526</v>
      </c>
      <c r="AR930" s="120">
        <v>333415</v>
      </c>
      <c r="AT930" s="120">
        <v>96</v>
      </c>
      <c r="AY930" s="120" t="s">
        <v>276</v>
      </c>
      <c r="BE930" s="120" t="s">
        <v>158</v>
      </c>
      <c r="BG930" s="120">
        <v>20</v>
      </c>
      <c r="BL930" s="120" t="s">
        <v>124</v>
      </c>
      <c r="BN930" s="120">
        <v>20</v>
      </c>
      <c r="CM930" s="120">
        <v>3</v>
      </c>
      <c r="CN930" s="120" t="s">
        <v>125</v>
      </c>
      <c r="CU930" s="120" t="s">
        <v>126</v>
      </c>
      <c r="CV930" s="120" t="s">
        <v>1344</v>
      </c>
      <c r="CW930" s="120" t="s">
        <v>2695</v>
      </c>
    </row>
    <row r="931" spans="1:101" x14ac:dyDescent="0.3">
      <c r="A931" s="120" t="s">
        <v>1332</v>
      </c>
      <c r="B931" s="120" t="s">
        <v>1367</v>
      </c>
      <c r="C931" s="120" t="s">
        <v>1368</v>
      </c>
      <c r="D931" s="120" t="s">
        <v>1369</v>
      </c>
      <c r="E931" s="120" t="s">
        <v>1370</v>
      </c>
      <c r="F931" s="120" t="s">
        <v>1371</v>
      </c>
      <c r="G931" s="120" t="s">
        <v>157</v>
      </c>
      <c r="I931" s="121">
        <v>20</v>
      </c>
      <c r="L931" s="120"/>
      <c r="M931" s="120" t="s">
        <v>528</v>
      </c>
      <c r="N931" s="120" t="s">
        <v>109</v>
      </c>
      <c r="O931" s="120">
        <v>100</v>
      </c>
      <c r="P931" s="120" t="s">
        <v>172</v>
      </c>
      <c r="Q931" s="120" t="s">
        <v>172</v>
      </c>
      <c r="R931" t="str">
        <f>IFERROR(VLOOKUP(S931,'[1]Effects Code'!$C:$D,2,FALSE), S931)</f>
        <v>guanosine 5'-diphosphate</v>
      </c>
      <c r="S931" s="120" t="s">
        <v>2700</v>
      </c>
      <c r="T931" s="120">
        <v>4</v>
      </c>
      <c r="U931" s="120" t="s">
        <v>122</v>
      </c>
      <c r="V931" s="120" t="str">
        <f t="shared" si="14"/>
        <v>Salmonidae, 4</v>
      </c>
      <c r="W931" s="120" t="s">
        <v>526</v>
      </c>
      <c r="X931" s="120">
        <v>84761</v>
      </c>
      <c r="Y931" s="123">
        <v>1331690</v>
      </c>
      <c r="Z931" s="120">
        <v>2006</v>
      </c>
      <c r="AA931" s="120" t="s">
        <v>2630</v>
      </c>
      <c r="AB931" s="120" t="s">
        <v>2631</v>
      </c>
      <c r="AC931" s="120" t="s">
        <v>2632</v>
      </c>
      <c r="AD931" s="121">
        <v>20</v>
      </c>
      <c r="AF931" s="120" t="s">
        <v>528</v>
      </c>
      <c r="AG931" s="120" t="s">
        <v>314</v>
      </c>
      <c r="AI931" s="120">
        <v>22</v>
      </c>
      <c r="AL931" s="120" t="s">
        <v>2627</v>
      </c>
      <c r="AM931" s="120" t="s">
        <v>110</v>
      </c>
      <c r="AN931" s="120" t="s">
        <v>1377</v>
      </c>
      <c r="AO931" s="120" t="s">
        <v>525</v>
      </c>
      <c r="AP931" s="120" t="s">
        <v>119</v>
      </c>
      <c r="AQ931" s="120" t="s">
        <v>526</v>
      </c>
      <c r="AR931" s="120">
        <v>333415</v>
      </c>
      <c r="AT931" s="120">
        <v>96</v>
      </c>
      <c r="AY931" s="120" t="s">
        <v>276</v>
      </c>
      <c r="BE931" s="120" t="s">
        <v>158</v>
      </c>
      <c r="BG931" s="120">
        <v>20</v>
      </c>
      <c r="BL931" s="120" t="s">
        <v>124</v>
      </c>
      <c r="BN931" s="120">
        <v>20</v>
      </c>
      <c r="CM931" s="120">
        <v>3</v>
      </c>
      <c r="CN931" s="120" t="s">
        <v>125</v>
      </c>
      <c r="CU931" s="120" t="s">
        <v>126</v>
      </c>
      <c r="CV931" s="120" t="s">
        <v>1344</v>
      </c>
      <c r="CW931" s="120" t="s">
        <v>2695</v>
      </c>
    </row>
    <row r="932" spans="1:101" x14ac:dyDescent="0.3">
      <c r="A932" s="120" t="s">
        <v>1332</v>
      </c>
      <c r="B932" s="120" t="s">
        <v>1367</v>
      </c>
      <c r="C932" s="120" t="s">
        <v>1368</v>
      </c>
      <c r="D932" s="120" t="s">
        <v>1369</v>
      </c>
      <c r="E932" s="120" t="s">
        <v>1370</v>
      </c>
      <c r="F932" s="120" t="s">
        <v>1371</v>
      </c>
      <c r="G932" s="120" t="s">
        <v>157</v>
      </c>
      <c r="I932" s="121">
        <v>20</v>
      </c>
      <c r="M932" s="120" t="s">
        <v>528</v>
      </c>
      <c r="N932" s="120" t="s">
        <v>109</v>
      </c>
      <c r="O932" s="120">
        <v>100</v>
      </c>
      <c r="P932" s="120" t="s">
        <v>154</v>
      </c>
      <c r="Q932" s="120" t="s">
        <v>300</v>
      </c>
      <c r="R932" t="str">
        <f>IFERROR(VLOOKUP(S932,'[1]Effects Code'!$C:$D,2,FALSE), S932)</f>
        <v>Abnormal</v>
      </c>
      <c r="S932" s="120" t="s">
        <v>301</v>
      </c>
      <c r="T932" s="120">
        <v>4</v>
      </c>
      <c r="U932" s="120" t="s">
        <v>122</v>
      </c>
      <c r="V932" s="120" t="str">
        <f t="shared" si="14"/>
        <v>Salmonidae, 4</v>
      </c>
      <c r="W932" s="120" t="s">
        <v>526</v>
      </c>
      <c r="X932" s="120">
        <v>84761</v>
      </c>
      <c r="Y932" s="123">
        <v>1255383</v>
      </c>
      <c r="Z932" s="120">
        <v>2006</v>
      </c>
      <c r="AA932" s="120" t="s">
        <v>2630</v>
      </c>
      <c r="AB932" s="120" t="s">
        <v>2631</v>
      </c>
      <c r="AC932" s="120" t="s">
        <v>2632</v>
      </c>
      <c r="AD932" s="121">
        <v>20</v>
      </c>
      <c r="AE932" s="121"/>
      <c r="AF932" s="120" t="s">
        <v>528</v>
      </c>
      <c r="AG932" s="120" t="s">
        <v>314</v>
      </c>
      <c r="AI932" s="120">
        <v>22</v>
      </c>
      <c r="AL932" s="120" t="s">
        <v>2627</v>
      </c>
      <c r="AM932" s="120" t="s">
        <v>110</v>
      </c>
      <c r="AN932" s="120" t="s">
        <v>1377</v>
      </c>
      <c r="AO932" s="120" t="s">
        <v>525</v>
      </c>
      <c r="AP932" s="120" t="s">
        <v>119</v>
      </c>
      <c r="AQ932" s="120" t="s">
        <v>526</v>
      </c>
      <c r="AR932" s="120">
        <v>333415</v>
      </c>
      <c r="AT932" s="120">
        <v>96</v>
      </c>
      <c r="AY932" s="120" t="s">
        <v>276</v>
      </c>
      <c r="BE932" s="120" t="s">
        <v>158</v>
      </c>
      <c r="BG932" s="120">
        <v>20</v>
      </c>
      <c r="BL932" s="120" t="s">
        <v>124</v>
      </c>
      <c r="BN932" s="120">
        <v>20</v>
      </c>
      <c r="BT932" s="121"/>
      <c r="BV932" s="121"/>
      <c r="CD932" s="121"/>
      <c r="CM932" s="120">
        <v>2</v>
      </c>
      <c r="CN932" s="120" t="s">
        <v>125</v>
      </c>
      <c r="CQ932" s="120" t="s">
        <v>2635</v>
      </c>
      <c r="CU932" s="120" t="s">
        <v>126</v>
      </c>
      <c r="CV932" s="120" t="s">
        <v>1344</v>
      </c>
      <c r="CW932" s="120" t="s">
        <v>2701</v>
      </c>
    </row>
    <row r="933" spans="1:101" x14ac:dyDescent="0.3">
      <c r="A933" s="120" t="s">
        <v>1332</v>
      </c>
      <c r="B933" s="120" t="s">
        <v>1367</v>
      </c>
      <c r="C933" s="120" t="s">
        <v>1368</v>
      </c>
      <c r="D933" s="120" t="s">
        <v>1369</v>
      </c>
      <c r="E933" s="120" t="s">
        <v>1370</v>
      </c>
      <c r="F933" s="120" t="s">
        <v>1371</v>
      </c>
      <c r="G933" s="120" t="s">
        <v>157</v>
      </c>
      <c r="I933" s="121">
        <v>20</v>
      </c>
      <c r="M933" s="120" t="s">
        <v>528</v>
      </c>
      <c r="N933" s="120" t="s">
        <v>109</v>
      </c>
      <c r="O933" s="120">
        <v>100</v>
      </c>
      <c r="P933" s="120" t="s">
        <v>367</v>
      </c>
      <c r="Q933" s="120" t="s">
        <v>367</v>
      </c>
      <c r="R933" t="str">
        <f>IFERROR(VLOOKUP(S933,'[1]Effects Code'!$C:$D,2,FALSE), S933)</f>
        <v>Adenylate energy charges (AEC)</v>
      </c>
      <c r="S933" s="120" t="s">
        <v>2690</v>
      </c>
      <c r="T933" s="120">
        <v>4</v>
      </c>
      <c r="U933" s="120" t="s">
        <v>122</v>
      </c>
      <c r="V933" s="120" t="str">
        <f t="shared" si="14"/>
        <v>Salmonidae, 4</v>
      </c>
      <c r="W933" s="120" t="s">
        <v>526</v>
      </c>
      <c r="X933" s="120">
        <v>84761</v>
      </c>
      <c r="Y933" s="123">
        <v>1255381</v>
      </c>
      <c r="Z933" s="120">
        <v>2006</v>
      </c>
      <c r="AA933" s="120" t="s">
        <v>2630</v>
      </c>
      <c r="AB933" s="120" t="s">
        <v>2631</v>
      </c>
      <c r="AC933" s="120" t="s">
        <v>2632</v>
      </c>
      <c r="AD933" s="121">
        <v>20</v>
      </c>
      <c r="AE933" s="121"/>
      <c r="AF933" s="120" t="s">
        <v>528</v>
      </c>
      <c r="AG933" s="120" t="s">
        <v>314</v>
      </c>
      <c r="AI933" s="120">
        <v>22</v>
      </c>
      <c r="AL933" s="120" t="s">
        <v>2627</v>
      </c>
      <c r="AM933" s="120" t="s">
        <v>110</v>
      </c>
      <c r="AN933" s="120" t="s">
        <v>1377</v>
      </c>
      <c r="AO933" s="120" t="s">
        <v>525</v>
      </c>
      <c r="AP933" s="120" t="s">
        <v>119</v>
      </c>
      <c r="AQ933" s="120" t="s">
        <v>526</v>
      </c>
      <c r="AR933" s="120">
        <v>333415</v>
      </c>
      <c r="AT933" s="120">
        <v>96</v>
      </c>
      <c r="AY933" s="120" t="s">
        <v>276</v>
      </c>
      <c r="BE933" s="120" t="s">
        <v>158</v>
      </c>
      <c r="BG933" s="120">
        <v>20</v>
      </c>
      <c r="BL933" s="120" t="s">
        <v>124</v>
      </c>
      <c r="BN933" s="120">
        <v>20</v>
      </c>
      <c r="BT933" s="121"/>
      <c r="BV933" s="121"/>
      <c r="CD933" s="121"/>
      <c r="CM933" s="120">
        <v>2</v>
      </c>
      <c r="CN933" s="120" t="s">
        <v>125</v>
      </c>
      <c r="CQ933" s="120" t="s">
        <v>2635</v>
      </c>
      <c r="CU933" s="120" t="s">
        <v>126</v>
      </c>
      <c r="CV933" s="120" t="s">
        <v>1344</v>
      </c>
      <c r="CW933" s="120" t="s">
        <v>2702</v>
      </c>
    </row>
    <row r="934" spans="1:101" x14ac:dyDescent="0.3">
      <c r="A934" s="120" t="s">
        <v>1332</v>
      </c>
      <c r="B934" s="120" t="s">
        <v>1333</v>
      </c>
      <c r="C934" s="120" t="s">
        <v>2041</v>
      </c>
      <c r="D934" s="120" t="s">
        <v>2042</v>
      </c>
      <c r="E934" s="120" t="s">
        <v>2043</v>
      </c>
      <c r="F934" s="120" t="s">
        <v>2044</v>
      </c>
      <c r="G934" s="120" t="s">
        <v>200</v>
      </c>
      <c r="I934" s="121">
        <v>20</v>
      </c>
      <c r="M934" s="120" t="s">
        <v>528</v>
      </c>
      <c r="N934" s="120" t="s">
        <v>109</v>
      </c>
      <c r="O934" s="120">
        <v>100</v>
      </c>
      <c r="P934" s="120" t="s">
        <v>102</v>
      </c>
      <c r="Q934" s="120" t="s">
        <v>102</v>
      </c>
      <c r="R934" t="str">
        <f>IFERROR(VLOOKUP(S934,'[1]Effects Code'!$C:$D,2,FALSE), S934)</f>
        <v>Mortality</v>
      </c>
      <c r="S934" s="120" t="s">
        <v>184</v>
      </c>
      <c r="T934" s="120">
        <v>4</v>
      </c>
      <c r="U934" s="120" t="s">
        <v>122</v>
      </c>
      <c r="V934" s="120" t="str">
        <f t="shared" si="14"/>
        <v>Cyprinidae, 4</v>
      </c>
      <c r="W934" s="120" t="s">
        <v>526</v>
      </c>
      <c r="X934" s="120">
        <v>120888</v>
      </c>
      <c r="Y934" s="123">
        <v>1338532</v>
      </c>
      <c r="Z934" s="120">
        <v>2006</v>
      </c>
      <c r="AA934" s="120" t="s">
        <v>2543</v>
      </c>
      <c r="AB934" s="120" t="s">
        <v>2544</v>
      </c>
      <c r="AC934" s="120" t="s">
        <v>2545</v>
      </c>
      <c r="AD934" s="121">
        <v>20</v>
      </c>
      <c r="AE934" s="121"/>
      <c r="AF934" s="120" t="s">
        <v>528</v>
      </c>
      <c r="AI934" s="120">
        <v>201</v>
      </c>
      <c r="AM934" s="120" t="s">
        <v>110</v>
      </c>
      <c r="AN934" s="120" t="s">
        <v>1342</v>
      </c>
      <c r="AO934" s="120" t="s">
        <v>525</v>
      </c>
      <c r="AP934" s="120" t="s">
        <v>119</v>
      </c>
      <c r="AQ934" s="120" t="s">
        <v>526</v>
      </c>
      <c r="AR934" s="120">
        <v>333415</v>
      </c>
      <c r="AT934" s="120">
        <v>96</v>
      </c>
      <c r="AY934" s="120" t="s">
        <v>276</v>
      </c>
      <c r="BE934" s="120" t="s">
        <v>123</v>
      </c>
      <c r="BG934" s="120">
        <v>20</v>
      </c>
      <c r="BL934" s="120" t="s">
        <v>528</v>
      </c>
      <c r="BN934" s="121">
        <v>20</v>
      </c>
      <c r="CD934" s="121"/>
      <c r="CM934" s="120">
        <v>8</v>
      </c>
      <c r="CN934" s="120" t="s">
        <v>125</v>
      </c>
      <c r="CO934" s="120" t="s">
        <v>2546</v>
      </c>
      <c r="CP934" s="120" t="s">
        <v>2547</v>
      </c>
      <c r="CQ934" s="120" t="s">
        <v>528</v>
      </c>
      <c r="CU934" s="120" t="s">
        <v>126</v>
      </c>
      <c r="CV934" s="120" t="s">
        <v>545</v>
      </c>
      <c r="CW934" s="120" t="s">
        <v>2703</v>
      </c>
    </row>
    <row r="935" spans="1:101" x14ac:dyDescent="0.3">
      <c r="A935" s="120" t="s">
        <v>1332</v>
      </c>
      <c r="B935" s="120" t="s">
        <v>1333</v>
      </c>
      <c r="C935" s="120" t="s">
        <v>2041</v>
      </c>
      <c r="D935" s="120" t="s">
        <v>2042</v>
      </c>
      <c r="E935" s="120" t="s">
        <v>2043</v>
      </c>
      <c r="F935" s="120" t="s">
        <v>2044</v>
      </c>
      <c r="G935" s="120" t="s">
        <v>1651</v>
      </c>
      <c r="I935" s="121">
        <v>20.11</v>
      </c>
      <c r="M935" s="120" t="s">
        <v>528</v>
      </c>
      <c r="N935" s="120" t="s">
        <v>109</v>
      </c>
      <c r="O935" s="120">
        <v>100</v>
      </c>
      <c r="P935" s="120" t="s">
        <v>102</v>
      </c>
      <c r="Q935" s="120" t="s">
        <v>102</v>
      </c>
      <c r="R935" t="str">
        <f>IFERROR(VLOOKUP(S935,'[1]Effects Code'!$C:$D,2,FALSE), S935)</f>
        <v>Mortality</v>
      </c>
      <c r="S935" s="120" t="s">
        <v>184</v>
      </c>
      <c r="T935" s="120">
        <v>2</v>
      </c>
      <c r="U935" s="120" t="s">
        <v>122</v>
      </c>
      <c r="V935" s="120" t="str">
        <f t="shared" si="14"/>
        <v>Cyprinidae, 2</v>
      </c>
      <c r="W935" s="120" t="s">
        <v>526</v>
      </c>
      <c r="X935" s="120">
        <v>120888</v>
      </c>
      <c r="Y935" s="123">
        <v>1338590</v>
      </c>
      <c r="Z935" s="120">
        <v>2006</v>
      </c>
      <c r="AA935" s="120" t="s">
        <v>2543</v>
      </c>
      <c r="AB935" s="120" t="s">
        <v>2544</v>
      </c>
      <c r="AC935" s="120" t="s">
        <v>2545</v>
      </c>
      <c r="AD935" s="121">
        <v>20.11</v>
      </c>
      <c r="AE935" s="121"/>
      <c r="AF935" s="120" t="s">
        <v>528</v>
      </c>
      <c r="AI935" s="120">
        <v>201</v>
      </c>
      <c r="AM935" s="120" t="s">
        <v>110</v>
      </c>
      <c r="AN935" s="120" t="s">
        <v>1342</v>
      </c>
      <c r="AO935" s="120" t="s">
        <v>525</v>
      </c>
      <c r="AP935" s="120" t="s">
        <v>119</v>
      </c>
      <c r="AQ935" s="120" t="s">
        <v>526</v>
      </c>
      <c r="AR935" s="120">
        <v>333415</v>
      </c>
      <c r="AT935" s="120">
        <v>48</v>
      </c>
      <c r="AY935" s="120" t="s">
        <v>276</v>
      </c>
      <c r="BE935" s="120" t="s">
        <v>123</v>
      </c>
      <c r="BG935" s="120">
        <v>20.11</v>
      </c>
      <c r="BL935" s="120" t="s">
        <v>528</v>
      </c>
      <c r="BN935" s="121">
        <v>20.11</v>
      </c>
      <c r="CD935" s="121"/>
      <c r="CM935" s="120">
        <v>5</v>
      </c>
      <c r="CN935" s="120" t="s">
        <v>125</v>
      </c>
      <c r="CO935" s="120" t="s">
        <v>2546</v>
      </c>
      <c r="CP935" s="120" t="s">
        <v>2547</v>
      </c>
      <c r="CQ935" s="120" t="s">
        <v>528</v>
      </c>
      <c r="CU935" s="120" t="s">
        <v>126</v>
      </c>
      <c r="CV935" s="120" t="s">
        <v>545</v>
      </c>
      <c r="CW935" s="120" t="s">
        <v>2669</v>
      </c>
    </row>
    <row r="936" spans="1:101" x14ac:dyDescent="0.3">
      <c r="A936" s="120" t="s">
        <v>1332</v>
      </c>
      <c r="B936" s="120" t="s">
        <v>2290</v>
      </c>
      <c r="C936" s="120" t="s">
        <v>2291</v>
      </c>
      <c r="D936" s="120" t="s">
        <v>2292</v>
      </c>
      <c r="E936" s="120" t="s">
        <v>2293</v>
      </c>
      <c r="F936" s="120" t="s">
        <v>2294</v>
      </c>
      <c r="G936" s="120" t="s">
        <v>2467</v>
      </c>
      <c r="I936" s="121">
        <v>20.5</v>
      </c>
      <c r="L936" s="120"/>
      <c r="M936" s="120" t="s">
        <v>528</v>
      </c>
      <c r="N936" s="120" t="s">
        <v>109</v>
      </c>
      <c r="O936" s="120">
        <v>100</v>
      </c>
      <c r="P936" s="120" t="s">
        <v>102</v>
      </c>
      <c r="Q936" s="120" t="s">
        <v>102</v>
      </c>
      <c r="R936" t="str">
        <f>IFERROR(VLOOKUP(S936,'[1]Effects Code'!$C:$D,2,FALSE), S936)</f>
        <v>Mortality</v>
      </c>
      <c r="S936" s="120" t="s">
        <v>184</v>
      </c>
      <c r="T936" s="120">
        <v>4</v>
      </c>
      <c r="U936" s="120" t="s">
        <v>122</v>
      </c>
      <c r="V936" s="120" t="str">
        <f t="shared" si="14"/>
        <v>Osphronemidae, 4</v>
      </c>
      <c r="W936" s="120" t="s">
        <v>526</v>
      </c>
      <c r="X936" s="120">
        <v>159005</v>
      </c>
      <c r="Y936" s="123">
        <v>2076096</v>
      </c>
      <c r="Z936" s="120">
        <v>2012</v>
      </c>
      <c r="AA936" s="120" t="s">
        <v>2295</v>
      </c>
      <c r="AB936" s="120" t="s">
        <v>2296</v>
      </c>
      <c r="AC936" s="120" t="s">
        <v>2297</v>
      </c>
      <c r="AD936" s="121">
        <v>20.5</v>
      </c>
      <c r="AF936" s="120" t="s">
        <v>528</v>
      </c>
      <c r="AI936" s="120">
        <v>811</v>
      </c>
      <c r="AM936" s="120" t="s">
        <v>110</v>
      </c>
      <c r="AN936" s="120" t="s">
        <v>1491</v>
      </c>
      <c r="AO936" s="120" t="s">
        <v>525</v>
      </c>
      <c r="AP936" s="120" t="s">
        <v>119</v>
      </c>
      <c r="AQ936" s="120" t="s">
        <v>526</v>
      </c>
      <c r="AR936" s="120">
        <v>333415</v>
      </c>
      <c r="AT936" s="120">
        <v>96</v>
      </c>
      <c r="AY936" s="120" t="s">
        <v>276</v>
      </c>
      <c r="BE936" s="120" t="s">
        <v>158</v>
      </c>
      <c r="BG936" s="120">
        <v>20.5</v>
      </c>
      <c r="BL936" s="120" t="s">
        <v>175</v>
      </c>
      <c r="BN936" s="120">
        <v>20.5</v>
      </c>
      <c r="CM936" s="120">
        <v>1</v>
      </c>
      <c r="CN936" s="120" t="s">
        <v>125</v>
      </c>
      <c r="CU936" s="120" t="s">
        <v>126</v>
      </c>
      <c r="CV936" s="120" t="s">
        <v>545</v>
      </c>
      <c r="CW936" s="120" t="s">
        <v>2085</v>
      </c>
    </row>
    <row r="937" spans="1:101" x14ac:dyDescent="0.3">
      <c r="A937" s="120" t="s">
        <v>1332</v>
      </c>
      <c r="B937" s="120" t="s">
        <v>1333</v>
      </c>
      <c r="C937" s="120" t="s">
        <v>1334</v>
      </c>
      <c r="D937" s="120" t="s">
        <v>1335</v>
      </c>
      <c r="E937" s="120" t="s">
        <v>1336</v>
      </c>
      <c r="F937" s="120" t="s">
        <v>1337</v>
      </c>
      <c r="G937" s="120" t="s">
        <v>185</v>
      </c>
      <c r="H937" s="120" t="s">
        <v>208</v>
      </c>
      <c r="I937" s="121">
        <v>21</v>
      </c>
      <c r="M937" s="120" t="s">
        <v>528</v>
      </c>
      <c r="N937" s="120" t="s">
        <v>109</v>
      </c>
      <c r="O937" s="120">
        <v>60</v>
      </c>
      <c r="P937" s="120" t="s">
        <v>102</v>
      </c>
      <c r="Q937" s="120" t="s">
        <v>102</v>
      </c>
      <c r="R937" t="str">
        <f>IFERROR(VLOOKUP(S937,'[1]Effects Code'!$C:$D,2,FALSE), S937)</f>
        <v>Mortality</v>
      </c>
      <c r="S937" s="120" t="s">
        <v>184</v>
      </c>
      <c r="T937" s="120">
        <v>1</v>
      </c>
      <c r="U937" s="120" t="s">
        <v>122</v>
      </c>
      <c r="V937" s="120" t="str">
        <f t="shared" si="14"/>
        <v>Cyprinidae, 1</v>
      </c>
      <c r="W937" s="120" t="s">
        <v>526</v>
      </c>
      <c r="X937" s="120">
        <v>76924</v>
      </c>
      <c r="Y937" s="123">
        <v>1338180</v>
      </c>
      <c r="Z937" s="120">
        <v>2001</v>
      </c>
      <c r="AA937" s="120" t="s">
        <v>2670</v>
      </c>
      <c r="AB937" s="120" t="s">
        <v>2671</v>
      </c>
      <c r="AC937" s="120" t="s">
        <v>2672</v>
      </c>
      <c r="AD937" s="121">
        <v>21</v>
      </c>
      <c r="AE937" s="121"/>
      <c r="AF937" s="120" t="s">
        <v>528</v>
      </c>
      <c r="AI937" s="120">
        <v>21</v>
      </c>
      <c r="AL937" s="120" t="s">
        <v>141</v>
      </c>
      <c r="AM937" s="120" t="s">
        <v>110</v>
      </c>
      <c r="AN937" s="120" t="s">
        <v>1342</v>
      </c>
      <c r="AO937" s="120" t="s">
        <v>525</v>
      </c>
      <c r="AP937" s="120" t="s">
        <v>119</v>
      </c>
      <c r="AQ937" s="120" t="s">
        <v>526</v>
      </c>
      <c r="AR937" s="120">
        <v>333415</v>
      </c>
      <c r="AT937" s="120">
        <v>24</v>
      </c>
      <c r="AY937" s="120" t="s">
        <v>276</v>
      </c>
      <c r="BE937" s="120" t="s">
        <v>123</v>
      </c>
      <c r="BF937" s="120" t="s">
        <v>208</v>
      </c>
      <c r="BG937" s="120">
        <v>35</v>
      </c>
      <c r="BL937" s="120" t="s">
        <v>528</v>
      </c>
      <c r="BM937" s="120" t="s">
        <v>208</v>
      </c>
      <c r="BN937" s="121">
        <v>21</v>
      </c>
      <c r="CD937" s="121"/>
      <c r="CM937" s="120">
        <v>7</v>
      </c>
      <c r="CN937" s="120" t="s">
        <v>125</v>
      </c>
      <c r="CO937" s="120" t="s">
        <v>2673</v>
      </c>
      <c r="CU937" s="120" t="s">
        <v>126</v>
      </c>
      <c r="CV937" s="120" t="s">
        <v>1344</v>
      </c>
      <c r="CW937" s="120" t="s">
        <v>2704</v>
      </c>
    </row>
    <row r="938" spans="1:101" x14ac:dyDescent="0.3">
      <c r="A938" s="120" t="s">
        <v>1332</v>
      </c>
      <c r="B938" s="120" t="s">
        <v>2290</v>
      </c>
      <c r="C938" s="120" t="s">
        <v>2291</v>
      </c>
      <c r="D938" s="120" t="s">
        <v>2292</v>
      </c>
      <c r="E938" s="120" t="s">
        <v>2293</v>
      </c>
      <c r="F938" s="120" t="s">
        <v>2294</v>
      </c>
      <c r="G938" s="120" t="s">
        <v>2341</v>
      </c>
      <c r="I938" s="121">
        <v>21.3</v>
      </c>
      <c r="L938" s="120"/>
      <c r="M938" s="120" t="s">
        <v>528</v>
      </c>
      <c r="N938" s="120" t="s">
        <v>109</v>
      </c>
      <c r="O938" s="120">
        <v>100</v>
      </c>
      <c r="P938" s="120" t="s">
        <v>102</v>
      </c>
      <c r="Q938" s="120" t="s">
        <v>102</v>
      </c>
      <c r="R938" t="str">
        <f>IFERROR(VLOOKUP(S938,'[1]Effects Code'!$C:$D,2,FALSE), S938)</f>
        <v>Mortality</v>
      </c>
      <c r="S938" s="120" t="s">
        <v>184</v>
      </c>
      <c r="T938" s="120">
        <v>3</v>
      </c>
      <c r="U938" s="120" t="s">
        <v>122</v>
      </c>
      <c r="V938" s="120" t="str">
        <f t="shared" si="14"/>
        <v>Osphronemidae, 3</v>
      </c>
      <c r="W938" s="120" t="s">
        <v>526</v>
      </c>
      <c r="X938" s="120">
        <v>159005</v>
      </c>
      <c r="Y938" s="123">
        <v>2076096</v>
      </c>
      <c r="Z938" s="120">
        <v>2012</v>
      </c>
      <c r="AA938" s="120" t="s">
        <v>2295</v>
      </c>
      <c r="AB938" s="120" t="s">
        <v>2296</v>
      </c>
      <c r="AC938" s="120" t="s">
        <v>2297</v>
      </c>
      <c r="AD938" s="121">
        <v>21.3</v>
      </c>
      <c r="AF938" s="120" t="s">
        <v>528</v>
      </c>
      <c r="AI938" s="120">
        <v>811</v>
      </c>
      <c r="AM938" s="120" t="s">
        <v>110</v>
      </c>
      <c r="AN938" s="120" t="s">
        <v>1491</v>
      </c>
      <c r="AO938" s="120" t="s">
        <v>525</v>
      </c>
      <c r="AP938" s="120" t="s">
        <v>119</v>
      </c>
      <c r="AQ938" s="120" t="s">
        <v>526</v>
      </c>
      <c r="AR938" s="120">
        <v>333415</v>
      </c>
      <c r="AT938" s="120">
        <v>72</v>
      </c>
      <c r="AY938" s="120" t="s">
        <v>276</v>
      </c>
      <c r="BE938" s="120" t="s">
        <v>158</v>
      </c>
      <c r="BG938" s="120">
        <v>21.3</v>
      </c>
      <c r="BL938" s="120" t="s">
        <v>175</v>
      </c>
      <c r="BN938" s="120">
        <v>21.3</v>
      </c>
      <c r="CM938" s="120">
        <v>1</v>
      </c>
      <c r="CN938" s="120" t="s">
        <v>125</v>
      </c>
      <c r="CU938" s="120" t="s">
        <v>126</v>
      </c>
      <c r="CV938" s="120" t="s">
        <v>545</v>
      </c>
      <c r="CW938" s="120" t="s">
        <v>2085</v>
      </c>
    </row>
    <row r="939" spans="1:101" x14ac:dyDescent="0.3">
      <c r="A939" s="120" t="s">
        <v>1332</v>
      </c>
      <c r="B939" s="120" t="s">
        <v>2076</v>
      </c>
      <c r="C939" s="120" t="s">
        <v>2077</v>
      </c>
      <c r="D939" s="120" t="s">
        <v>2078</v>
      </c>
      <c r="E939" s="120" t="s">
        <v>2079</v>
      </c>
      <c r="F939" s="120" t="s">
        <v>2080</v>
      </c>
      <c r="G939" s="120" t="s">
        <v>2467</v>
      </c>
      <c r="I939" s="121">
        <v>21.36</v>
      </c>
      <c r="L939" s="120"/>
      <c r="M939" s="120" t="s">
        <v>528</v>
      </c>
      <c r="N939" s="120" t="s">
        <v>109</v>
      </c>
      <c r="O939" s="120">
        <v>100</v>
      </c>
      <c r="P939" s="120" t="s">
        <v>102</v>
      </c>
      <c r="Q939" s="120" t="s">
        <v>102</v>
      </c>
      <c r="R939" t="str">
        <f>IFERROR(VLOOKUP(S939,'[1]Effects Code'!$C:$D,2,FALSE), S939)</f>
        <v>Mortality</v>
      </c>
      <c r="S939" s="120" t="s">
        <v>184</v>
      </c>
      <c r="T939" s="120">
        <v>1</v>
      </c>
      <c r="U939" s="120" t="s">
        <v>122</v>
      </c>
      <c r="V939" s="120" t="str">
        <f t="shared" si="14"/>
        <v>Pangasiidae, 1</v>
      </c>
      <c r="W939" s="120" t="s">
        <v>526</v>
      </c>
      <c r="X939" s="120">
        <v>160541</v>
      </c>
      <c r="Y939" s="123">
        <v>2076095</v>
      </c>
      <c r="Z939" s="120">
        <v>2012</v>
      </c>
      <c r="AA939" s="120" t="s">
        <v>2082</v>
      </c>
      <c r="AB939" s="120" t="s">
        <v>2083</v>
      </c>
      <c r="AC939" s="120" t="s">
        <v>2084</v>
      </c>
      <c r="AD939" s="121">
        <v>21.36</v>
      </c>
      <c r="AF939" s="120" t="s">
        <v>528</v>
      </c>
      <c r="AI939" s="120">
        <v>31626</v>
      </c>
      <c r="AL939" s="120" t="s">
        <v>225</v>
      </c>
      <c r="AM939" s="120" t="s">
        <v>110</v>
      </c>
      <c r="AN939" s="120" t="s">
        <v>2070</v>
      </c>
      <c r="AO939" s="120" t="s">
        <v>525</v>
      </c>
      <c r="AP939" s="120" t="s">
        <v>119</v>
      </c>
      <c r="AQ939" s="120" t="s">
        <v>526</v>
      </c>
      <c r="AR939" s="120">
        <v>333415</v>
      </c>
      <c r="AT939" s="120">
        <v>24</v>
      </c>
      <c r="AY939" s="120" t="s">
        <v>276</v>
      </c>
      <c r="BE939" s="120" t="s">
        <v>158</v>
      </c>
      <c r="BG939" s="120">
        <v>21.36</v>
      </c>
      <c r="BL939" s="120" t="s">
        <v>175</v>
      </c>
      <c r="BN939" s="120">
        <v>21.36</v>
      </c>
      <c r="CM939" s="120">
        <v>1</v>
      </c>
      <c r="CN939" s="120" t="s">
        <v>125</v>
      </c>
      <c r="CU939" s="120" t="s">
        <v>126</v>
      </c>
      <c r="CV939" s="120" t="s">
        <v>545</v>
      </c>
      <c r="CW939" s="120" t="s">
        <v>2085</v>
      </c>
    </row>
    <row r="940" spans="1:101" x14ac:dyDescent="0.3">
      <c r="A940" s="120" t="s">
        <v>1332</v>
      </c>
      <c r="B940" s="120" t="s">
        <v>1333</v>
      </c>
      <c r="C940" s="120" t="s">
        <v>2041</v>
      </c>
      <c r="D940" s="120" t="s">
        <v>2042</v>
      </c>
      <c r="E940" s="120" t="s">
        <v>2043</v>
      </c>
      <c r="F940" s="120" t="s">
        <v>2044</v>
      </c>
      <c r="G940" s="120" t="s">
        <v>1651</v>
      </c>
      <c r="I940" s="121">
        <v>21.87</v>
      </c>
      <c r="M940" s="120" t="s">
        <v>528</v>
      </c>
      <c r="N940" s="120" t="s">
        <v>109</v>
      </c>
      <c r="O940" s="120">
        <v>100</v>
      </c>
      <c r="P940" s="120" t="s">
        <v>102</v>
      </c>
      <c r="Q940" s="120" t="s">
        <v>102</v>
      </c>
      <c r="R940" t="str">
        <f>IFERROR(VLOOKUP(S940,'[1]Effects Code'!$C:$D,2,FALSE), S940)</f>
        <v>Mortality</v>
      </c>
      <c r="S940" s="120" t="s">
        <v>184</v>
      </c>
      <c r="T940" s="120">
        <v>1</v>
      </c>
      <c r="U940" s="120" t="s">
        <v>122</v>
      </c>
      <c r="V940" s="120" t="str">
        <f t="shared" si="14"/>
        <v>Cyprinidae, 1</v>
      </c>
      <c r="W940" s="120" t="s">
        <v>526</v>
      </c>
      <c r="X940" s="120">
        <v>120888</v>
      </c>
      <c r="Y940" s="123">
        <v>1338589</v>
      </c>
      <c r="Z940" s="120">
        <v>2006</v>
      </c>
      <c r="AA940" s="120" t="s">
        <v>2543</v>
      </c>
      <c r="AB940" s="120" t="s">
        <v>2544</v>
      </c>
      <c r="AC940" s="120" t="s">
        <v>2545</v>
      </c>
      <c r="AD940" s="121">
        <v>21.87</v>
      </c>
      <c r="AE940" s="121"/>
      <c r="AF940" s="120" t="s">
        <v>528</v>
      </c>
      <c r="AI940" s="120">
        <v>201</v>
      </c>
      <c r="AM940" s="120" t="s">
        <v>110</v>
      </c>
      <c r="AN940" s="120" t="s">
        <v>1342</v>
      </c>
      <c r="AO940" s="120" t="s">
        <v>525</v>
      </c>
      <c r="AP940" s="120" t="s">
        <v>119</v>
      </c>
      <c r="AQ940" s="120" t="s">
        <v>526</v>
      </c>
      <c r="AR940" s="120">
        <v>333415</v>
      </c>
      <c r="AT940" s="120">
        <v>24</v>
      </c>
      <c r="AY940" s="120" t="s">
        <v>276</v>
      </c>
      <c r="BE940" s="120" t="s">
        <v>123</v>
      </c>
      <c r="BG940" s="120">
        <v>21.87</v>
      </c>
      <c r="BL940" s="120" t="s">
        <v>528</v>
      </c>
      <c r="BN940" s="121">
        <v>21.87</v>
      </c>
      <c r="CD940" s="121"/>
      <c r="CM940" s="120">
        <v>5</v>
      </c>
      <c r="CN940" s="120" t="s">
        <v>125</v>
      </c>
      <c r="CO940" s="120" t="s">
        <v>2546</v>
      </c>
      <c r="CP940" s="120" t="s">
        <v>2547</v>
      </c>
      <c r="CQ940" s="120" t="s">
        <v>528</v>
      </c>
      <c r="CU940" s="120" t="s">
        <v>126</v>
      </c>
      <c r="CV940" s="120" t="s">
        <v>545</v>
      </c>
      <c r="CW940" s="120" t="s">
        <v>2669</v>
      </c>
    </row>
    <row r="941" spans="1:101" x14ac:dyDescent="0.3">
      <c r="A941" s="120" t="s">
        <v>1332</v>
      </c>
      <c r="B941" s="120" t="s">
        <v>1673</v>
      </c>
      <c r="C941" s="120" t="s">
        <v>2196</v>
      </c>
      <c r="D941" s="120" t="s">
        <v>2255</v>
      </c>
      <c r="E941" s="120" t="s">
        <v>2256</v>
      </c>
      <c r="F941" s="120" t="s">
        <v>2257</v>
      </c>
      <c r="G941" s="120" t="s">
        <v>2352</v>
      </c>
      <c r="I941" s="121">
        <v>22.19</v>
      </c>
      <c r="L941" s="120"/>
      <c r="M941" s="120" t="s">
        <v>528</v>
      </c>
      <c r="N941" s="120" t="s">
        <v>109</v>
      </c>
      <c r="O941" s="120">
        <v>100</v>
      </c>
      <c r="P941" s="120" t="s">
        <v>102</v>
      </c>
      <c r="Q941" s="120" t="s">
        <v>102</v>
      </c>
      <c r="R941" t="str">
        <f>IFERROR(VLOOKUP(S941,'[1]Effects Code'!$C:$D,2,FALSE), S941)</f>
        <v>Mortality</v>
      </c>
      <c r="S941" s="120" t="s">
        <v>184</v>
      </c>
      <c r="T941" s="120">
        <v>3</v>
      </c>
      <c r="U941" s="120" t="s">
        <v>122</v>
      </c>
      <c r="V941" s="120" t="str">
        <f t="shared" si="14"/>
        <v>Poeciliidae, 3</v>
      </c>
      <c r="W941" s="120" t="s">
        <v>526</v>
      </c>
      <c r="X941" s="120">
        <v>160917</v>
      </c>
      <c r="Y941" s="123">
        <v>2076014</v>
      </c>
      <c r="Z941" s="120">
        <v>2012</v>
      </c>
      <c r="AA941" s="120" t="s">
        <v>2258</v>
      </c>
      <c r="AB941" s="120" t="s">
        <v>2259</v>
      </c>
      <c r="AC941" s="120" t="s">
        <v>2260</v>
      </c>
      <c r="AD941" s="121">
        <v>22.19</v>
      </c>
      <c r="AF941" s="120" t="s">
        <v>528</v>
      </c>
      <c r="AI941" s="120">
        <v>287</v>
      </c>
      <c r="AL941" s="120" t="s">
        <v>225</v>
      </c>
      <c r="AM941" s="120" t="s">
        <v>110</v>
      </c>
      <c r="AN941" s="120" t="s">
        <v>1682</v>
      </c>
      <c r="AO941" s="120" t="s">
        <v>525</v>
      </c>
      <c r="AP941" s="120" t="s">
        <v>119</v>
      </c>
      <c r="AQ941" s="120" t="s">
        <v>526</v>
      </c>
      <c r="AR941" s="120">
        <v>333415</v>
      </c>
      <c r="AT941" s="120">
        <v>72</v>
      </c>
      <c r="AY941" s="120" t="s">
        <v>276</v>
      </c>
      <c r="BE941" s="120" t="s">
        <v>158</v>
      </c>
      <c r="BG941" s="120">
        <v>22.19</v>
      </c>
      <c r="BL941" s="120" t="s">
        <v>175</v>
      </c>
      <c r="BN941" s="120">
        <v>22.19</v>
      </c>
      <c r="CM941" s="120">
        <v>1</v>
      </c>
      <c r="CN941" s="120" t="s">
        <v>125</v>
      </c>
      <c r="CO941" s="120">
        <v>7.1</v>
      </c>
      <c r="CP941" s="120">
        <v>125.1</v>
      </c>
      <c r="CQ941" s="120" t="s">
        <v>528</v>
      </c>
      <c r="CU941" s="120" t="s">
        <v>126</v>
      </c>
      <c r="CV941" s="120" t="s">
        <v>1344</v>
      </c>
      <c r="CW941" s="120" t="s">
        <v>2085</v>
      </c>
    </row>
    <row r="942" spans="1:101" x14ac:dyDescent="0.3">
      <c r="A942" s="120" t="s">
        <v>1332</v>
      </c>
      <c r="B942" s="120" t="s">
        <v>1673</v>
      </c>
      <c r="C942" s="120" t="s">
        <v>2196</v>
      </c>
      <c r="D942" s="120" t="s">
        <v>2255</v>
      </c>
      <c r="E942" s="120" t="s">
        <v>2256</v>
      </c>
      <c r="F942" s="120" t="s">
        <v>2257</v>
      </c>
      <c r="G942" s="120" t="s">
        <v>2321</v>
      </c>
      <c r="I942" s="121">
        <v>22.45</v>
      </c>
      <c r="L942" s="120"/>
      <c r="M942" s="120" t="s">
        <v>528</v>
      </c>
      <c r="N942" s="120" t="s">
        <v>109</v>
      </c>
      <c r="O942" s="120">
        <v>100</v>
      </c>
      <c r="P942" s="120" t="s">
        <v>102</v>
      </c>
      <c r="Q942" s="120" t="s">
        <v>102</v>
      </c>
      <c r="R942" t="str">
        <f>IFERROR(VLOOKUP(S942,'[1]Effects Code'!$C:$D,2,FALSE), S942)</f>
        <v>Mortality</v>
      </c>
      <c r="S942" s="120" t="s">
        <v>184</v>
      </c>
      <c r="T942" s="120">
        <v>2</v>
      </c>
      <c r="U942" s="120" t="s">
        <v>122</v>
      </c>
      <c r="V942" s="120" t="str">
        <f t="shared" si="14"/>
        <v>Poeciliidae, 2</v>
      </c>
      <c r="W942" s="120" t="s">
        <v>526</v>
      </c>
      <c r="X942" s="120">
        <v>160917</v>
      </c>
      <c r="Y942" s="123">
        <v>2076014</v>
      </c>
      <c r="Z942" s="120">
        <v>2012</v>
      </c>
      <c r="AA942" s="120" t="s">
        <v>2258</v>
      </c>
      <c r="AB942" s="120" t="s">
        <v>2259</v>
      </c>
      <c r="AC942" s="120" t="s">
        <v>2260</v>
      </c>
      <c r="AD942" s="121">
        <v>22.45</v>
      </c>
      <c r="AF942" s="120" t="s">
        <v>528</v>
      </c>
      <c r="AI942" s="120">
        <v>287</v>
      </c>
      <c r="AL942" s="120" t="s">
        <v>225</v>
      </c>
      <c r="AM942" s="120" t="s">
        <v>110</v>
      </c>
      <c r="AN942" s="120" t="s">
        <v>1682</v>
      </c>
      <c r="AO942" s="120" t="s">
        <v>525</v>
      </c>
      <c r="AP942" s="120" t="s">
        <v>119</v>
      </c>
      <c r="AQ942" s="120" t="s">
        <v>526</v>
      </c>
      <c r="AR942" s="120">
        <v>333415</v>
      </c>
      <c r="AT942" s="120">
        <v>48</v>
      </c>
      <c r="AY942" s="120" t="s">
        <v>276</v>
      </c>
      <c r="BE942" s="120" t="s">
        <v>158</v>
      </c>
      <c r="BG942" s="120">
        <v>22.45</v>
      </c>
      <c r="BL942" s="120" t="s">
        <v>175</v>
      </c>
      <c r="BN942" s="120">
        <v>22.45</v>
      </c>
      <c r="CM942" s="120">
        <v>1</v>
      </c>
      <c r="CN942" s="120" t="s">
        <v>125</v>
      </c>
      <c r="CO942" s="120">
        <v>7.1</v>
      </c>
      <c r="CP942" s="120">
        <v>125.1</v>
      </c>
      <c r="CQ942" s="120" t="s">
        <v>528</v>
      </c>
      <c r="CU942" s="120" t="s">
        <v>126</v>
      </c>
      <c r="CV942" s="120" t="s">
        <v>1344</v>
      </c>
      <c r="CW942" s="120" t="s">
        <v>2085</v>
      </c>
    </row>
    <row r="943" spans="1:101" x14ac:dyDescent="0.3">
      <c r="A943" s="120" t="s">
        <v>1332</v>
      </c>
      <c r="B943" s="120" t="s">
        <v>1673</v>
      </c>
      <c r="C943" s="120" t="s">
        <v>2196</v>
      </c>
      <c r="D943" s="120" t="s">
        <v>2197</v>
      </c>
      <c r="E943" s="120" t="s">
        <v>2198</v>
      </c>
      <c r="F943" s="120" t="s">
        <v>2199</v>
      </c>
      <c r="G943" s="120" t="s">
        <v>1651</v>
      </c>
      <c r="I943" s="121">
        <v>23.4</v>
      </c>
      <c r="L943" s="120"/>
      <c r="M943" s="120" t="s">
        <v>528</v>
      </c>
      <c r="N943" s="120" t="s">
        <v>109</v>
      </c>
      <c r="O943" s="120">
        <v>100</v>
      </c>
      <c r="P943" s="120" t="s">
        <v>102</v>
      </c>
      <c r="Q943" s="120" t="s">
        <v>102</v>
      </c>
      <c r="R943" t="str">
        <f>IFERROR(VLOOKUP(S943,'[1]Effects Code'!$C:$D,2,FALSE), S943)</f>
        <v>Mortality</v>
      </c>
      <c r="S943" s="120" t="s">
        <v>184</v>
      </c>
      <c r="T943" s="120">
        <v>4</v>
      </c>
      <c r="U943" s="120" t="s">
        <v>122</v>
      </c>
      <c r="V943" s="120" t="str">
        <f t="shared" si="14"/>
        <v>Poeciliidae, 4</v>
      </c>
      <c r="W943" s="120" t="s">
        <v>526</v>
      </c>
      <c r="X943" s="120">
        <v>159006</v>
      </c>
      <c r="Y943" s="123">
        <v>2076061</v>
      </c>
      <c r="Z943" s="120">
        <v>2012</v>
      </c>
      <c r="AA943" s="120" t="s">
        <v>2200</v>
      </c>
      <c r="AB943" s="120" t="s">
        <v>2201</v>
      </c>
      <c r="AC943" s="120" t="s">
        <v>2202</v>
      </c>
      <c r="AD943" s="121">
        <v>23.4</v>
      </c>
      <c r="AF943" s="120" t="s">
        <v>528</v>
      </c>
      <c r="AI943" s="120">
        <v>1681</v>
      </c>
      <c r="AL943" s="120" t="s">
        <v>225</v>
      </c>
      <c r="AM943" s="120" t="s">
        <v>110</v>
      </c>
      <c r="AN943" s="120" t="s">
        <v>1682</v>
      </c>
      <c r="AO943" s="120" t="s">
        <v>525</v>
      </c>
      <c r="AP943" s="120" t="s">
        <v>119</v>
      </c>
      <c r="AQ943" s="120" t="s">
        <v>526</v>
      </c>
      <c r="AR943" s="120">
        <v>333415</v>
      </c>
      <c r="AT943" s="120">
        <v>96</v>
      </c>
      <c r="AY943" s="120" t="s">
        <v>276</v>
      </c>
      <c r="BE943" s="120" t="s">
        <v>158</v>
      </c>
      <c r="BG943" s="120">
        <v>23.4</v>
      </c>
      <c r="BL943" s="120" t="s">
        <v>175</v>
      </c>
      <c r="BN943" s="120">
        <v>23.4</v>
      </c>
      <c r="CM943" s="120">
        <v>1</v>
      </c>
      <c r="CN943" s="120" t="s">
        <v>125</v>
      </c>
      <c r="CU943" s="120" t="s">
        <v>126</v>
      </c>
      <c r="CV943" s="120" t="s">
        <v>545</v>
      </c>
      <c r="CW943" s="120" t="s">
        <v>2085</v>
      </c>
    </row>
    <row r="944" spans="1:101" x14ac:dyDescent="0.3">
      <c r="A944" s="120" t="s">
        <v>1332</v>
      </c>
      <c r="B944" s="120" t="s">
        <v>2290</v>
      </c>
      <c r="C944" s="120" t="s">
        <v>2291</v>
      </c>
      <c r="D944" s="120" t="s">
        <v>2292</v>
      </c>
      <c r="E944" s="120" t="s">
        <v>2293</v>
      </c>
      <c r="F944" s="120" t="s">
        <v>2294</v>
      </c>
      <c r="G944" s="120" t="s">
        <v>2351</v>
      </c>
      <c r="I944" s="121">
        <v>23.6</v>
      </c>
      <c r="L944" s="120"/>
      <c r="M944" s="120" t="s">
        <v>528</v>
      </c>
      <c r="N944" s="120" t="s">
        <v>109</v>
      </c>
      <c r="O944" s="120">
        <v>100</v>
      </c>
      <c r="P944" s="120" t="s">
        <v>102</v>
      </c>
      <c r="Q944" s="120" t="s">
        <v>102</v>
      </c>
      <c r="R944" t="str">
        <f>IFERROR(VLOOKUP(S944,'[1]Effects Code'!$C:$D,2,FALSE), S944)</f>
        <v>Mortality</v>
      </c>
      <c r="S944" s="120" t="s">
        <v>184</v>
      </c>
      <c r="T944" s="120">
        <v>3</v>
      </c>
      <c r="U944" s="120" t="s">
        <v>122</v>
      </c>
      <c r="V944" s="120" t="str">
        <f t="shared" si="14"/>
        <v>Osphronemidae, 3</v>
      </c>
      <c r="W944" s="120" t="s">
        <v>526</v>
      </c>
      <c r="X944" s="120">
        <v>159005</v>
      </c>
      <c r="Y944" s="123">
        <v>2076096</v>
      </c>
      <c r="Z944" s="120">
        <v>2012</v>
      </c>
      <c r="AA944" s="120" t="s">
        <v>2295</v>
      </c>
      <c r="AB944" s="120" t="s">
        <v>2296</v>
      </c>
      <c r="AC944" s="120" t="s">
        <v>2297</v>
      </c>
      <c r="AD944" s="121">
        <v>23.6</v>
      </c>
      <c r="AF944" s="120" t="s">
        <v>528</v>
      </c>
      <c r="AI944" s="120">
        <v>811</v>
      </c>
      <c r="AM944" s="120" t="s">
        <v>110</v>
      </c>
      <c r="AN944" s="120" t="s">
        <v>1491</v>
      </c>
      <c r="AO944" s="120" t="s">
        <v>525</v>
      </c>
      <c r="AP944" s="120" t="s">
        <v>119</v>
      </c>
      <c r="AQ944" s="120" t="s">
        <v>526</v>
      </c>
      <c r="AR944" s="120">
        <v>333415</v>
      </c>
      <c r="AT944" s="120">
        <v>72</v>
      </c>
      <c r="AY944" s="120" t="s">
        <v>276</v>
      </c>
      <c r="BE944" s="120" t="s">
        <v>158</v>
      </c>
      <c r="BG944" s="120">
        <v>23.6</v>
      </c>
      <c r="BL944" s="120" t="s">
        <v>175</v>
      </c>
      <c r="BN944" s="120">
        <v>23.6</v>
      </c>
      <c r="CM944" s="120">
        <v>1</v>
      </c>
      <c r="CN944" s="120" t="s">
        <v>125</v>
      </c>
      <c r="CU944" s="120" t="s">
        <v>126</v>
      </c>
      <c r="CV944" s="120" t="s">
        <v>545</v>
      </c>
      <c r="CW944" s="120" t="s">
        <v>2085</v>
      </c>
    </row>
    <row r="945" spans="1:101" x14ac:dyDescent="0.3">
      <c r="A945" s="120" t="s">
        <v>1332</v>
      </c>
      <c r="B945" s="120" t="s">
        <v>2290</v>
      </c>
      <c r="C945" s="120" t="s">
        <v>2291</v>
      </c>
      <c r="D945" s="120" t="s">
        <v>2292</v>
      </c>
      <c r="E945" s="120" t="s">
        <v>2293</v>
      </c>
      <c r="F945" s="120" t="s">
        <v>2294</v>
      </c>
      <c r="G945" s="120" t="s">
        <v>108</v>
      </c>
      <c r="I945" s="121">
        <v>23.7</v>
      </c>
      <c r="L945" s="120"/>
      <c r="M945" s="120" t="s">
        <v>528</v>
      </c>
      <c r="N945" s="120" t="s">
        <v>109</v>
      </c>
      <c r="O945" s="120">
        <v>100</v>
      </c>
      <c r="P945" s="120" t="s">
        <v>102</v>
      </c>
      <c r="Q945" s="120" t="s">
        <v>102</v>
      </c>
      <c r="R945" t="str">
        <f>IFERROR(VLOOKUP(S945,'[1]Effects Code'!$C:$D,2,FALSE), S945)</f>
        <v>Mortality</v>
      </c>
      <c r="S945" s="120" t="s">
        <v>184</v>
      </c>
      <c r="T945" s="120">
        <v>2</v>
      </c>
      <c r="U945" s="120" t="s">
        <v>122</v>
      </c>
      <c r="V945" s="120" t="str">
        <f t="shared" si="14"/>
        <v>Osphronemidae, 2</v>
      </c>
      <c r="W945" s="120" t="s">
        <v>526</v>
      </c>
      <c r="X945" s="120">
        <v>159005</v>
      </c>
      <c r="Y945" s="123">
        <v>2076096</v>
      </c>
      <c r="Z945" s="120">
        <v>2012</v>
      </c>
      <c r="AA945" s="120" t="s">
        <v>2295</v>
      </c>
      <c r="AB945" s="120" t="s">
        <v>2296</v>
      </c>
      <c r="AC945" s="120" t="s">
        <v>2297</v>
      </c>
      <c r="AD945" s="121">
        <v>23.7</v>
      </c>
      <c r="AF945" s="120" t="s">
        <v>528</v>
      </c>
      <c r="AI945" s="120">
        <v>811</v>
      </c>
      <c r="AM945" s="120" t="s">
        <v>110</v>
      </c>
      <c r="AN945" s="120" t="s">
        <v>1491</v>
      </c>
      <c r="AO945" s="120" t="s">
        <v>525</v>
      </c>
      <c r="AP945" s="120" t="s">
        <v>119</v>
      </c>
      <c r="AQ945" s="120" t="s">
        <v>526</v>
      </c>
      <c r="AR945" s="120">
        <v>333415</v>
      </c>
      <c r="AT945" s="120">
        <v>48</v>
      </c>
      <c r="AY945" s="120" t="s">
        <v>276</v>
      </c>
      <c r="BE945" s="120" t="s">
        <v>158</v>
      </c>
      <c r="BG945" s="120">
        <v>23.7</v>
      </c>
      <c r="BL945" s="120" t="s">
        <v>175</v>
      </c>
      <c r="BN945" s="120">
        <v>23.7</v>
      </c>
      <c r="CM945" s="120">
        <v>1</v>
      </c>
      <c r="CN945" s="120" t="s">
        <v>125</v>
      </c>
      <c r="CU945" s="120" t="s">
        <v>126</v>
      </c>
      <c r="CV945" s="120" t="s">
        <v>545</v>
      </c>
      <c r="CW945" s="120" t="s">
        <v>2085</v>
      </c>
    </row>
    <row r="946" spans="1:101" x14ac:dyDescent="0.3">
      <c r="A946" s="120" t="s">
        <v>1332</v>
      </c>
      <c r="B946" s="120" t="s">
        <v>1673</v>
      </c>
      <c r="C946" s="120" t="s">
        <v>2196</v>
      </c>
      <c r="D946" s="120" t="s">
        <v>2255</v>
      </c>
      <c r="E946" s="120" t="s">
        <v>2256</v>
      </c>
      <c r="F946" s="120" t="s">
        <v>2257</v>
      </c>
      <c r="G946" s="120" t="s">
        <v>1420</v>
      </c>
      <c r="I946" s="121">
        <v>23.91</v>
      </c>
      <c r="L946" s="120"/>
      <c r="M946" s="120" t="s">
        <v>528</v>
      </c>
      <c r="N946" s="120" t="s">
        <v>109</v>
      </c>
      <c r="O946" s="120">
        <v>100</v>
      </c>
      <c r="P946" s="120" t="s">
        <v>102</v>
      </c>
      <c r="Q946" s="120" t="s">
        <v>102</v>
      </c>
      <c r="R946" t="str">
        <f>IFERROR(VLOOKUP(S946,'[1]Effects Code'!$C:$D,2,FALSE), S946)</f>
        <v>Mortality</v>
      </c>
      <c r="S946" s="120" t="s">
        <v>184</v>
      </c>
      <c r="T946" s="120">
        <v>1</v>
      </c>
      <c r="U946" s="120" t="s">
        <v>122</v>
      </c>
      <c r="V946" s="120" t="str">
        <f t="shared" si="14"/>
        <v>Poeciliidae, 1</v>
      </c>
      <c r="W946" s="120" t="s">
        <v>526</v>
      </c>
      <c r="X946" s="120">
        <v>160917</v>
      </c>
      <c r="Y946" s="123">
        <v>2076014</v>
      </c>
      <c r="Z946" s="120">
        <v>2012</v>
      </c>
      <c r="AA946" s="120" t="s">
        <v>2258</v>
      </c>
      <c r="AB946" s="120" t="s">
        <v>2259</v>
      </c>
      <c r="AC946" s="120" t="s">
        <v>2260</v>
      </c>
      <c r="AD946" s="121">
        <v>23.91</v>
      </c>
      <c r="AF946" s="120" t="s">
        <v>528</v>
      </c>
      <c r="AI946" s="120">
        <v>287</v>
      </c>
      <c r="AL946" s="120" t="s">
        <v>225</v>
      </c>
      <c r="AM946" s="120" t="s">
        <v>110</v>
      </c>
      <c r="AN946" s="120" t="s">
        <v>1682</v>
      </c>
      <c r="AO946" s="120" t="s">
        <v>525</v>
      </c>
      <c r="AP946" s="120" t="s">
        <v>119</v>
      </c>
      <c r="AQ946" s="120" t="s">
        <v>526</v>
      </c>
      <c r="AR946" s="120">
        <v>333415</v>
      </c>
      <c r="AT946" s="120">
        <v>24</v>
      </c>
      <c r="AY946" s="120" t="s">
        <v>276</v>
      </c>
      <c r="BE946" s="120" t="s">
        <v>158</v>
      </c>
      <c r="BG946" s="120">
        <v>23.91</v>
      </c>
      <c r="BL946" s="120" t="s">
        <v>175</v>
      </c>
      <c r="BN946" s="120">
        <v>23.91</v>
      </c>
      <c r="CM946" s="120">
        <v>1</v>
      </c>
      <c r="CN946" s="120" t="s">
        <v>125</v>
      </c>
      <c r="CO946" s="120">
        <v>7.1</v>
      </c>
      <c r="CP946" s="120">
        <v>125.1</v>
      </c>
      <c r="CQ946" s="120" t="s">
        <v>528</v>
      </c>
      <c r="CU946" s="120" t="s">
        <v>126</v>
      </c>
      <c r="CV946" s="120" t="s">
        <v>1344</v>
      </c>
      <c r="CW946" s="120" t="s">
        <v>2085</v>
      </c>
    </row>
    <row r="947" spans="1:101" x14ac:dyDescent="0.3">
      <c r="A947" s="120" t="s">
        <v>1332</v>
      </c>
      <c r="B947" s="120" t="s">
        <v>1673</v>
      </c>
      <c r="C947" s="120" t="s">
        <v>2196</v>
      </c>
      <c r="D947" s="120" t="s">
        <v>2255</v>
      </c>
      <c r="E947" s="120" t="s">
        <v>2256</v>
      </c>
      <c r="F947" s="120" t="s">
        <v>2257</v>
      </c>
      <c r="G947" s="120" t="s">
        <v>185</v>
      </c>
      <c r="I947" s="121">
        <v>24.99</v>
      </c>
      <c r="L947" s="120"/>
      <c r="M947" s="120" t="s">
        <v>528</v>
      </c>
      <c r="N947" s="120" t="s">
        <v>109</v>
      </c>
      <c r="O947" s="120">
        <v>100</v>
      </c>
      <c r="P947" s="120" t="s">
        <v>102</v>
      </c>
      <c r="Q947" s="120" t="s">
        <v>102</v>
      </c>
      <c r="R947" t="str">
        <f>IFERROR(VLOOKUP(S947,'[1]Effects Code'!$C:$D,2,FALSE), S947)</f>
        <v>Mortality</v>
      </c>
      <c r="S947" s="120" t="s">
        <v>184</v>
      </c>
      <c r="T947" s="120">
        <v>2</v>
      </c>
      <c r="U947" s="120" t="s">
        <v>122</v>
      </c>
      <c r="V947" s="120" t="str">
        <f t="shared" si="14"/>
        <v>Poeciliidae, 2</v>
      </c>
      <c r="W947" s="120" t="s">
        <v>526</v>
      </c>
      <c r="X947" s="120">
        <v>160917</v>
      </c>
      <c r="Y947" s="123">
        <v>2076014</v>
      </c>
      <c r="Z947" s="120">
        <v>2012</v>
      </c>
      <c r="AA947" s="120" t="s">
        <v>2258</v>
      </c>
      <c r="AB947" s="120" t="s">
        <v>2259</v>
      </c>
      <c r="AC947" s="120" t="s">
        <v>2260</v>
      </c>
      <c r="AD947" s="121">
        <v>24.99</v>
      </c>
      <c r="AF947" s="120" t="s">
        <v>528</v>
      </c>
      <c r="AI947" s="120">
        <v>287</v>
      </c>
      <c r="AL947" s="120" t="s">
        <v>225</v>
      </c>
      <c r="AM947" s="120" t="s">
        <v>110</v>
      </c>
      <c r="AN947" s="120" t="s">
        <v>1682</v>
      </c>
      <c r="AO947" s="120" t="s">
        <v>525</v>
      </c>
      <c r="AP947" s="120" t="s">
        <v>119</v>
      </c>
      <c r="AQ947" s="120" t="s">
        <v>526</v>
      </c>
      <c r="AR947" s="120">
        <v>333415</v>
      </c>
      <c r="AT947" s="120">
        <v>48</v>
      </c>
      <c r="AY947" s="120" t="s">
        <v>276</v>
      </c>
      <c r="BE947" s="120" t="s">
        <v>158</v>
      </c>
      <c r="BG947" s="120">
        <v>24.99</v>
      </c>
      <c r="BL947" s="120" t="s">
        <v>175</v>
      </c>
      <c r="BN947" s="120">
        <v>24.99</v>
      </c>
      <c r="CM947" s="120">
        <v>1</v>
      </c>
      <c r="CN947" s="120" t="s">
        <v>125</v>
      </c>
      <c r="CO947" s="120">
        <v>7.1</v>
      </c>
      <c r="CP947" s="120">
        <v>125.1</v>
      </c>
      <c r="CQ947" s="120" t="s">
        <v>528</v>
      </c>
      <c r="CU947" s="120" t="s">
        <v>126</v>
      </c>
      <c r="CV947" s="120" t="s">
        <v>1344</v>
      </c>
      <c r="CW947" s="120" t="s">
        <v>2085</v>
      </c>
    </row>
    <row r="948" spans="1:101" x14ac:dyDescent="0.3">
      <c r="A948" s="120" t="s">
        <v>1414</v>
      </c>
      <c r="B948" s="120" t="s">
        <v>2110</v>
      </c>
      <c r="C948" s="120" t="s">
        <v>2111</v>
      </c>
      <c r="D948" s="120" t="s">
        <v>2112</v>
      </c>
      <c r="E948" s="120" t="s">
        <v>2113</v>
      </c>
      <c r="F948" s="120" t="s">
        <v>2114</v>
      </c>
      <c r="G948" s="120" t="s">
        <v>166</v>
      </c>
      <c r="I948" s="121">
        <v>25</v>
      </c>
      <c r="M948" s="120" t="s">
        <v>528</v>
      </c>
      <c r="N948" s="120" t="s">
        <v>109</v>
      </c>
      <c r="O948" s="120">
        <v>25</v>
      </c>
      <c r="P948" s="120" t="s">
        <v>102</v>
      </c>
      <c r="Q948" s="120" t="s">
        <v>102</v>
      </c>
      <c r="R948" t="str">
        <f>IFERROR(VLOOKUP(S948,'[1]Effects Code'!$C:$D,2,FALSE), S948)</f>
        <v>Mortality</v>
      </c>
      <c r="S948" s="120" t="s">
        <v>184</v>
      </c>
      <c r="T948" s="120">
        <v>21</v>
      </c>
      <c r="U948" s="120" t="s">
        <v>122</v>
      </c>
      <c r="V948" s="120" t="str">
        <f t="shared" si="14"/>
        <v>Pipidae, 21</v>
      </c>
      <c r="W948" s="120" t="s">
        <v>526</v>
      </c>
      <c r="X948" s="120">
        <v>80423</v>
      </c>
      <c r="Y948" s="123">
        <v>1255308</v>
      </c>
      <c r="Z948" s="120">
        <v>2005</v>
      </c>
      <c r="AA948" s="120" t="s">
        <v>2705</v>
      </c>
      <c r="AB948" s="120" t="s">
        <v>2706</v>
      </c>
      <c r="AC948" s="120" t="s">
        <v>2707</v>
      </c>
      <c r="AD948" s="121">
        <v>25</v>
      </c>
      <c r="AE948" s="121"/>
      <c r="AF948" s="120" t="s">
        <v>528</v>
      </c>
      <c r="AI948" s="120">
        <v>206</v>
      </c>
      <c r="AL948" s="120" t="s">
        <v>148</v>
      </c>
      <c r="AM948" s="120" t="s">
        <v>110</v>
      </c>
      <c r="AN948" s="120" t="s">
        <v>1425</v>
      </c>
      <c r="AO948" s="120" t="s">
        <v>525</v>
      </c>
      <c r="AP948" s="120" t="s">
        <v>119</v>
      </c>
      <c r="AQ948" s="120" t="s">
        <v>526</v>
      </c>
      <c r="AR948" s="120">
        <v>333415</v>
      </c>
      <c r="AT948" s="120">
        <v>3</v>
      </c>
      <c r="AY948" s="120" t="s">
        <v>121</v>
      </c>
      <c r="BE948" s="120" t="s">
        <v>123</v>
      </c>
      <c r="BG948" s="120">
        <v>100</v>
      </c>
      <c r="BL948" s="120" t="s">
        <v>2708</v>
      </c>
      <c r="BN948" s="120">
        <v>25</v>
      </c>
      <c r="BT948" s="121"/>
      <c r="BV948" s="121"/>
      <c r="CD948" s="121"/>
      <c r="CM948" s="120">
        <v>3</v>
      </c>
      <c r="CN948" s="120" t="s">
        <v>125</v>
      </c>
      <c r="CU948" s="120" t="s">
        <v>126</v>
      </c>
      <c r="CV948" s="120" t="s">
        <v>545</v>
      </c>
      <c r="CW948" s="120" t="s">
        <v>2709</v>
      </c>
    </row>
    <row r="949" spans="1:101" x14ac:dyDescent="0.3">
      <c r="A949" s="120" t="s">
        <v>1332</v>
      </c>
      <c r="B949" s="120" t="s">
        <v>1673</v>
      </c>
      <c r="C949" s="120" t="s">
        <v>2196</v>
      </c>
      <c r="D949" s="120" t="s">
        <v>2197</v>
      </c>
      <c r="E949" s="120" t="s">
        <v>2198</v>
      </c>
      <c r="F949" s="120" t="s">
        <v>2199</v>
      </c>
      <c r="G949" s="120" t="s">
        <v>2266</v>
      </c>
      <c r="I949" s="121">
        <v>25.1</v>
      </c>
      <c r="L949" s="120"/>
      <c r="M949" s="120" t="s">
        <v>528</v>
      </c>
      <c r="N949" s="120" t="s">
        <v>109</v>
      </c>
      <c r="O949" s="120">
        <v>100</v>
      </c>
      <c r="P949" s="120" t="s">
        <v>102</v>
      </c>
      <c r="Q949" s="120" t="s">
        <v>102</v>
      </c>
      <c r="R949" t="str">
        <f>IFERROR(VLOOKUP(S949,'[1]Effects Code'!$C:$D,2,FALSE), S949)</f>
        <v>Mortality</v>
      </c>
      <c r="S949" s="120" t="s">
        <v>184</v>
      </c>
      <c r="T949" s="120">
        <v>3</v>
      </c>
      <c r="U949" s="120" t="s">
        <v>122</v>
      </c>
      <c r="V949" s="120" t="str">
        <f t="shared" si="14"/>
        <v>Poeciliidae, 3</v>
      </c>
      <c r="W949" s="120" t="s">
        <v>526</v>
      </c>
      <c r="X949" s="120">
        <v>159006</v>
      </c>
      <c r="Y949" s="123">
        <v>2076061</v>
      </c>
      <c r="Z949" s="120">
        <v>2012</v>
      </c>
      <c r="AA949" s="120" t="s">
        <v>2200</v>
      </c>
      <c r="AB949" s="120" t="s">
        <v>2201</v>
      </c>
      <c r="AC949" s="120" t="s">
        <v>2202</v>
      </c>
      <c r="AD949" s="121">
        <v>25.1</v>
      </c>
      <c r="AF949" s="120" t="s">
        <v>528</v>
      </c>
      <c r="AI949" s="120">
        <v>1681</v>
      </c>
      <c r="AL949" s="120" t="s">
        <v>225</v>
      </c>
      <c r="AM949" s="120" t="s">
        <v>110</v>
      </c>
      <c r="AN949" s="120" t="s">
        <v>1682</v>
      </c>
      <c r="AO949" s="120" t="s">
        <v>525</v>
      </c>
      <c r="AP949" s="120" t="s">
        <v>119</v>
      </c>
      <c r="AQ949" s="120" t="s">
        <v>526</v>
      </c>
      <c r="AR949" s="120">
        <v>333415</v>
      </c>
      <c r="AT949" s="120">
        <v>72</v>
      </c>
      <c r="AY949" s="120" t="s">
        <v>276</v>
      </c>
      <c r="BE949" s="120" t="s">
        <v>158</v>
      </c>
      <c r="BG949" s="120">
        <v>25.1</v>
      </c>
      <c r="BL949" s="120" t="s">
        <v>175</v>
      </c>
      <c r="BN949" s="120">
        <v>25.1</v>
      </c>
      <c r="CM949" s="120">
        <v>1</v>
      </c>
      <c r="CN949" s="120" t="s">
        <v>125</v>
      </c>
      <c r="CU949" s="120" t="s">
        <v>126</v>
      </c>
      <c r="CV949" s="120" t="s">
        <v>545</v>
      </c>
      <c r="CW949" s="120" t="s">
        <v>2085</v>
      </c>
    </row>
    <row r="950" spans="1:101" x14ac:dyDescent="0.3">
      <c r="A950" s="120" t="s">
        <v>1332</v>
      </c>
      <c r="B950" s="120" t="s">
        <v>1673</v>
      </c>
      <c r="C950" s="120" t="s">
        <v>2196</v>
      </c>
      <c r="D950" s="120" t="s">
        <v>2255</v>
      </c>
      <c r="E950" s="120" t="s">
        <v>2256</v>
      </c>
      <c r="F950" s="120" t="s">
        <v>2257</v>
      </c>
      <c r="G950" s="120" t="s">
        <v>1651</v>
      </c>
      <c r="I950" s="121">
        <v>25.28</v>
      </c>
      <c r="L950" s="120"/>
      <c r="M950" s="120" t="s">
        <v>528</v>
      </c>
      <c r="N950" s="120" t="s">
        <v>109</v>
      </c>
      <c r="O950" s="120">
        <v>100</v>
      </c>
      <c r="P950" s="120" t="s">
        <v>102</v>
      </c>
      <c r="Q950" s="120" t="s">
        <v>102</v>
      </c>
      <c r="R950" t="str">
        <f>IFERROR(VLOOKUP(S950,'[1]Effects Code'!$C:$D,2,FALSE), S950)</f>
        <v>Mortality</v>
      </c>
      <c r="S950" s="120" t="s">
        <v>184</v>
      </c>
      <c r="T950" s="120">
        <v>3</v>
      </c>
      <c r="U950" s="120" t="s">
        <v>122</v>
      </c>
      <c r="V950" s="120" t="str">
        <f t="shared" si="14"/>
        <v>Poeciliidae, 3</v>
      </c>
      <c r="W950" s="120" t="s">
        <v>526</v>
      </c>
      <c r="X950" s="120">
        <v>160917</v>
      </c>
      <c r="Y950" s="123">
        <v>2076014</v>
      </c>
      <c r="Z950" s="120">
        <v>2012</v>
      </c>
      <c r="AA950" s="120" t="s">
        <v>2258</v>
      </c>
      <c r="AB950" s="120" t="s">
        <v>2259</v>
      </c>
      <c r="AC950" s="120" t="s">
        <v>2260</v>
      </c>
      <c r="AD950" s="121">
        <v>25.28</v>
      </c>
      <c r="AF950" s="120" t="s">
        <v>528</v>
      </c>
      <c r="AI950" s="120">
        <v>287</v>
      </c>
      <c r="AL950" s="120" t="s">
        <v>225</v>
      </c>
      <c r="AM950" s="120" t="s">
        <v>110</v>
      </c>
      <c r="AN950" s="120" t="s">
        <v>1682</v>
      </c>
      <c r="AO950" s="120" t="s">
        <v>525</v>
      </c>
      <c r="AP950" s="120" t="s">
        <v>119</v>
      </c>
      <c r="AQ950" s="120" t="s">
        <v>526</v>
      </c>
      <c r="AR950" s="120">
        <v>333415</v>
      </c>
      <c r="AT950" s="120">
        <v>72</v>
      </c>
      <c r="AY950" s="120" t="s">
        <v>276</v>
      </c>
      <c r="BE950" s="120" t="s">
        <v>158</v>
      </c>
      <c r="BG950" s="120">
        <v>25.28</v>
      </c>
      <c r="BL950" s="120" t="s">
        <v>175</v>
      </c>
      <c r="BN950" s="120">
        <v>25.28</v>
      </c>
      <c r="CM950" s="120">
        <v>1</v>
      </c>
      <c r="CN950" s="120" t="s">
        <v>125</v>
      </c>
      <c r="CO950" s="120">
        <v>7.1</v>
      </c>
      <c r="CP950" s="120">
        <v>125.1</v>
      </c>
      <c r="CQ950" s="120" t="s">
        <v>528</v>
      </c>
      <c r="CU950" s="120" t="s">
        <v>126</v>
      </c>
      <c r="CV950" s="120" t="s">
        <v>1344</v>
      </c>
      <c r="CW950" s="120" t="s">
        <v>2085</v>
      </c>
    </row>
    <row r="951" spans="1:101" x14ac:dyDescent="0.3">
      <c r="A951" s="120" t="s">
        <v>1332</v>
      </c>
      <c r="B951" s="120" t="s">
        <v>2290</v>
      </c>
      <c r="C951" s="120" t="s">
        <v>2291</v>
      </c>
      <c r="D951" s="120" t="s">
        <v>2292</v>
      </c>
      <c r="E951" s="120" t="s">
        <v>2293</v>
      </c>
      <c r="F951" s="120" t="s">
        <v>2294</v>
      </c>
      <c r="G951" s="120" t="s">
        <v>1420</v>
      </c>
      <c r="I951" s="121">
        <v>25.6</v>
      </c>
      <c r="L951" s="120"/>
      <c r="M951" s="120" t="s">
        <v>528</v>
      </c>
      <c r="N951" s="120" t="s">
        <v>109</v>
      </c>
      <c r="O951" s="120">
        <v>100</v>
      </c>
      <c r="P951" s="120" t="s">
        <v>102</v>
      </c>
      <c r="Q951" s="120" t="s">
        <v>102</v>
      </c>
      <c r="R951" t="str">
        <f>IFERROR(VLOOKUP(S951,'[1]Effects Code'!$C:$D,2,FALSE), S951)</f>
        <v>Mortality</v>
      </c>
      <c r="S951" s="120" t="s">
        <v>184</v>
      </c>
      <c r="T951" s="120">
        <v>2</v>
      </c>
      <c r="U951" s="120" t="s">
        <v>122</v>
      </c>
      <c r="V951" s="120" t="str">
        <f t="shared" si="14"/>
        <v>Osphronemidae, 2</v>
      </c>
      <c r="W951" s="120" t="s">
        <v>526</v>
      </c>
      <c r="X951" s="120">
        <v>159005</v>
      </c>
      <c r="Y951" s="123">
        <v>2076096</v>
      </c>
      <c r="Z951" s="120">
        <v>2012</v>
      </c>
      <c r="AA951" s="120" t="s">
        <v>2295</v>
      </c>
      <c r="AB951" s="120" t="s">
        <v>2296</v>
      </c>
      <c r="AC951" s="120" t="s">
        <v>2297</v>
      </c>
      <c r="AD951" s="121">
        <v>25.6</v>
      </c>
      <c r="AF951" s="120" t="s">
        <v>528</v>
      </c>
      <c r="AI951" s="120">
        <v>811</v>
      </c>
      <c r="AM951" s="120" t="s">
        <v>110</v>
      </c>
      <c r="AN951" s="120" t="s">
        <v>1491</v>
      </c>
      <c r="AO951" s="120" t="s">
        <v>525</v>
      </c>
      <c r="AP951" s="120" t="s">
        <v>119</v>
      </c>
      <c r="AQ951" s="120" t="s">
        <v>526</v>
      </c>
      <c r="AR951" s="120">
        <v>333415</v>
      </c>
      <c r="AT951" s="120">
        <v>48</v>
      </c>
      <c r="AY951" s="120" t="s">
        <v>276</v>
      </c>
      <c r="BE951" s="120" t="s">
        <v>158</v>
      </c>
      <c r="BG951" s="120">
        <v>25.6</v>
      </c>
      <c r="BL951" s="120" t="s">
        <v>175</v>
      </c>
      <c r="BN951" s="120">
        <v>25.6</v>
      </c>
      <c r="CM951" s="120">
        <v>1</v>
      </c>
      <c r="CN951" s="120" t="s">
        <v>125</v>
      </c>
      <c r="CU951" s="120" t="s">
        <v>126</v>
      </c>
      <c r="CV951" s="120" t="s">
        <v>545</v>
      </c>
      <c r="CW951" s="120" t="s">
        <v>2085</v>
      </c>
    </row>
    <row r="952" spans="1:101" x14ac:dyDescent="0.3">
      <c r="A952" s="120" t="s">
        <v>1332</v>
      </c>
      <c r="B952" s="120" t="s">
        <v>2180</v>
      </c>
      <c r="C952" s="120" t="s">
        <v>2181</v>
      </c>
      <c r="D952" s="120" t="s">
        <v>2182</v>
      </c>
      <c r="E952" s="120" t="s">
        <v>2183</v>
      </c>
      <c r="F952" s="120" t="s">
        <v>2184</v>
      </c>
      <c r="G952" s="120" t="s">
        <v>200</v>
      </c>
      <c r="I952" s="121">
        <v>25.92</v>
      </c>
      <c r="M952" s="120" t="s">
        <v>528</v>
      </c>
      <c r="N952" s="120" t="s">
        <v>109</v>
      </c>
      <c r="O952" s="120">
        <v>100</v>
      </c>
      <c r="P952" s="120" t="s">
        <v>102</v>
      </c>
      <c r="Q952" s="120" t="s">
        <v>102</v>
      </c>
      <c r="R952" t="str">
        <f>IFERROR(VLOOKUP(S952,'[1]Effects Code'!$C:$D,2,FALSE), S952)</f>
        <v>Mortality</v>
      </c>
      <c r="S952" s="120" t="s">
        <v>184</v>
      </c>
      <c r="T952" s="120">
        <v>1</v>
      </c>
      <c r="U952" s="120" t="s">
        <v>122</v>
      </c>
      <c r="V952" s="120" t="str">
        <f t="shared" si="14"/>
        <v>Clariidae, 1</v>
      </c>
      <c r="W952" s="120" t="s">
        <v>526</v>
      </c>
      <c r="X952" s="120">
        <v>121110</v>
      </c>
      <c r="Y952" s="123">
        <v>1338575</v>
      </c>
      <c r="Z952" s="120">
        <v>2008</v>
      </c>
      <c r="AA952" s="120" t="s">
        <v>2455</v>
      </c>
      <c r="AB952" s="120" t="s">
        <v>2456</v>
      </c>
      <c r="AC952" s="120" t="s">
        <v>2457</v>
      </c>
      <c r="AD952" s="121">
        <v>25.92</v>
      </c>
      <c r="AE952" s="121"/>
      <c r="AF952" s="120" t="s">
        <v>528</v>
      </c>
      <c r="AI952" s="120">
        <v>2079</v>
      </c>
      <c r="AL952" s="120" t="s">
        <v>220</v>
      </c>
      <c r="AM952" s="120" t="s">
        <v>110</v>
      </c>
      <c r="AN952" s="120" t="s">
        <v>2070</v>
      </c>
      <c r="AO952" s="120" t="s">
        <v>525</v>
      </c>
      <c r="AP952" s="120" t="s">
        <v>119</v>
      </c>
      <c r="AQ952" s="120" t="s">
        <v>526</v>
      </c>
      <c r="AR952" s="120">
        <v>333415</v>
      </c>
      <c r="AT952" s="120">
        <v>24</v>
      </c>
      <c r="AY952" s="120" t="s">
        <v>276</v>
      </c>
      <c r="BE952" s="120" t="s">
        <v>123</v>
      </c>
      <c r="BG952" s="120">
        <v>25.92</v>
      </c>
      <c r="BL952" s="120" t="s">
        <v>124</v>
      </c>
      <c r="BN952" s="121">
        <v>25.92</v>
      </c>
      <c r="CD952" s="121"/>
      <c r="CM952" s="120">
        <v>6</v>
      </c>
      <c r="CN952" s="120" t="s">
        <v>125</v>
      </c>
      <c r="CU952" s="120" t="s">
        <v>126</v>
      </c>
      <c r="CV952" s="120" t="s">
        <v>1344</v>
      </c>
      <c r="CW952" s="120" t="s">
        <v>2710</v>
      </c>
    </row>
    <row r="953" spans="1:101" x14ac:dyDescent="0.3">
      <c r="A953" s="120" t="s">
        <v>1332</v>
      </c>
      <c r="B953" s="120" t="s">
        <v>2290</v>
      </c>
      <c r="C953" s="120" t="s">
        <v>2291</v>
      </c>
      <c r="D953" s="120" t="s">
        <v>2292</v>
      </c>
      <c r="E953" s="120" t="s">
        <v>2293</v>
      </c>
      <c r="F953" s="120" t="s">
        <v>2294</v>
      </c>
      <c r="G953" s="120" t="s">
        <v>2352</v>
      </c>
      <c r="I953" s="121">
        <v>26.2</v>
      </c>
      <c r="L953" s="120"/>
      <c r="M953" s="120" t="s">
        <v>528</v>
      </c>
      <c r="N953" s="120" t="s">
        <v>109</v>
      </c>
      <c r="O953" s="120">
        <v>100</v>
      </c>
      <c r="P953" s="120" t="s">
        <v>102</v>
      </c>
      <c r="Q953" s="120" t="s">
        <v>102</v>
      </c>
      <c r="R953" t="str">
        <f>IFERROR(VLOOKUP(S953,'[1]Effects Code'!$C:$D,2,FALSE), S953)</f>
        <v>Mortality</v>
      </c>
      <c r="S953" s="120" t="s">
        <v>184</v>
      </c>
      <c r="T953" s="120">
        <v>3</v>
      </c>
      <c r="U953" s="120" t="s">
        <v>122</v>
      </c>
      <c r="V953" s="120" t="str">
        <f t="shared" si="14"/>
        <v>Osphronemidae, 3</v>
      </c>
      <c r="W953" s="120" t="s">
        <v>526</v>
      </c>
      <c r="X953" s="120">
        <v>159005</v>
      </c>
      <c r="Y953" s="123">
        <v>2076096</v>
      </c>
      <c r="Z953" s="120">
        <v>2012</v>
      </c>
      <c r="AA953" s="120" t="s">
        <v>2295</v>
      </c>
      <c r="AB953" s="120" t="s">
        <v>2296</v>
      </c>
      <c r="AC953" s="120" t="s">
        <v>2297</v>
      </c>
      <c r="AD953" s="121">
        <v>26.2</v>
      </c>
      <c r="AF953" s="120" t="s">
        <v>528</v>
      </c>
      <c r="AI953" s="120">
        <v>811</v>
      </c>
      <c r="AM953" s="120" t="s">
        <v>110</v>
      </c>
      <c r="AN953" s="120" t="s">
        <v>1491</v>
      </c>
      <c r="AO953" s="120" t="s">
        <v>525</v>
      </c>
      <c r="AP953" s="120" t="s">
        <v>119</v>
      </c>
      <c r="AQ953" s="120" t="s">
        <v>526</v>
      </c>
      <c r="AR953" s="120">
        <v>333415</v>
      </c>
      <c r="AT953" s="120">
        <v>72</v>
      </c>
      <c r="AY953" s="120" t="s">
        <v>276</v>
      </c>
      <c r="BE953" s="120" t="s">
        <v>158</v>
      </c>
      <c r="BG953" s="120">
        <v>26.2</v>
      </c>
      <c r="BL953" s="120" t="s">
        <v>175</v>
      </c>
      <c r="BN953" s="120">
        <v>26.2</v>
      </c>
      <c r="CM953" s="120">
        <v>1</v>
      </c>
      <c r="CN953" s="120" t="s">
        <v>125</v>
      </c>
      <c r="CU953" s="120" t="s">
        <v>126</v>
      </c>
      <c r="CV953" s="120" t="s">
        <v>545</v>
      </c>
      <c r="CW953" s="120" t="s">
        <v>2085</v>
      </c>
    </row>
    <row r="954" spans="1:101" x14ac:dyDescent="0.3">
      <c r="A954" s="120" t="s">
        <v>1332</v>
      </c>
      <c r="B954" s="120" t="s">
        <v>2290</v>
      </c>
      <c r="C954" s="120" t="s">
        <v>2291</v>
      </c>
      <c r="D954" s="120" t="s">
        <v>2292</v>
      </c>
      <c r="E954" s="120" t="s">
        <v>2293</v>
      </c>
      <c r="F954" s="120" t="s">
        <v>2294</v>
      </c>
      <c r="G954" s="120" t="s">
        <v>2266</v>
      </c>
      <c r="I954" s="121">
        <v>27.5</v>
      </c>
      <c r="L954" s="120"/>
      <c r="M954" s="120" t="s">
        <v>528</v>
      </c>
      <c r="N954" s="120" t="s">
        <v>109</v>
      </c>
      <c r="O954" s="120">
        <v>100</v>
      </c>
      <c r="P954" s="120" t="s">
        <v>102</v>
      </c>
      <c r="Q954" s="120" t="s">
        <v>102</v>
      </c>
      <c r="R954" t="str">
        <f>IFERROR(VLOOKUP(S954,'[1]Effects Code'!$C:$D,2,FALSE), S954)</f>
        <v>Mortality</v>
      </c>
      <c r="S954" s="120" t="s">
        <v>184</v>
      </c>
      <c r="T954" s="120">
        <v>2</v>
      </c>
      <c r="U954" s="120" t="s">
        <v>122</v>
      </c>
      <c r="V954" s="120" t="str">
        <f t="shared" si="14"/>
        <v>Osphronemidae, 2</v>
      </c>
      <c r="W954" s="120" t="s">
        <v>526</v>
      </c>
      <c r="X954" s="120">
        <v>159005</v>
      </c>
      <c r="Y954" s="123">
        <v>2076096</v>
      </c>
      <c r="Z954" s="120">
        <v>2012</v>
      </c>
      <c r="AA954" s="120" t="s">
        <v>2295</v>
      </c>
      <c r="AB954" s="120" t="s">
        <v>2296</v>
      </c>
      <c r="AC954" s="120" t="s">
        <v>2297</v>
      </c>
      <c r="AD954" s="121">
        <v>27.5</v>
      </c>
      <c r="AF954" s="120" t="s">
        <v>528</v>
      </c>
      <c r="AI954" s="120">
        <v>811</v>
      </c>
      <c r="AM954" s="120" t="s">
        <v>110</v>
      </c>
      <c r="AN954" s="120" t="s">
        <v>1491</v>
      </c>
      <c r="AO954" s="120" t="s">
        <v>525</v>
      </c>
      <c r="AP954" s="120" t="s">
        <v>119</v>
      </c>
      <c r="AQ954" s="120" t="s">
        <v>526</v>
      </c>
      <c r="AR954" s="120">
        <v>333415</v>
      </c>
      <c r="AT954" s="120">
        <v>48</v>
      </c>
      <c r="AY954" s="120" t="s">
        <v>276</v>
      </c>
      <c r="BE954" s="120" t="s">
        <v>158</v>
      </c>
      <c r="BG954" s="120">
        <v>27.5</v>
      </c>
      <c r="BL954" s="120" t="s">
        <v>175</v>
      </c>
      <c r="BN954" s="120">
        <v>27.5</v>
      </c>
      <c r="CM954" s="120">
        <v>1</v>
      </c>
      <c r="CN954" s="120" t="s">
        <v>125</v>
      </c>
      <c r="CU954" s="120" t="s">
        <v>126</v>
      </c>
      <c r="CV954" s="120" t="s">
        <v>545</v>
      </c>
      <c r="CW954" s="120" t="s">
        <v>2085</v>
      </c>
    </row>
    <row r="955" spans="1:101" x14ac:dyDescent="0.3">
      <c r="A955" s="120" t="s">
        <v>1332</v>
      </c>
      <c r="B955" s="120" t="s">
        <v>1673</v>
      </c>
      <c r="C955" s="120" t="s">
        <v>2196</v>
      </c>
      <c r="D955" s="120" t="s">
        <v>2255</v>
      </c>
      <c r="E955" s="120" t="s">
        <v>2256</v>
      </c>
      <c r="F955" s="120" t="s">
        <v>2257</v>
      </c>
      <c r="G955" s="120" t="s">
        <v>2341</v>
      </c>
      <c r="I955" s="121">
        <v>27.54</v>
      </c>
      <c r="L955" s="120"/>
      <c r="M955" s="120" t="s">
        <v>528</v>
      </c>
      <c r="N955" s="120" t="s">
        <v>109</v>
      </c>
      <c r="O955" s="120">
        <v>100</v>
      </c>
      <c r="P955" s="120" t="s">
        <v>102</v>
      </c>
      <c r="Q955" s="120" t="s">
        <v>102</v>
      </c>
      <c r="R955" t="str">
        <f>IFERROR(VLOOKUP(S955,'[1]Effects Code'!$C:$D,2,FALSE), S955)</f>
        <v>Mortality</v>
      </c>
      <c r="S955" s="120" t="s">
        <v>184</v>
      </c>
      <c r="T955" s="120">
        <v>2</v>
      </c>
      <c r="U955" s="120" t="s">
        <v>122</v>
      </c>
      <c r="V955" s="120" t="str">
        <f t="shared" si="14"/>
        <v>Poeciliidae, 2</v>
      </c>
      <c r="W955" s="120" t="s">
        <v>526</v>
      </c>
      <c r="X955" s="120">
        <v>160917</v>
      </c>
      <c r="Y955" s="123">
        <v>2076014</v>
      </c>
      <c r="Z955" s="120">
        <v>2012</v>
      </c>
      <c r="AA955" s="120" t="s">
        <v>2258</v>
      </c>
      <c r="AB955" s="120" t="s">
        <v>2259</v>
      </c>
      <c r="AC955" s="120" t="s">
        <v>2260</v>
      </c>
      <c r="AD955" s="121">
        <v>27.54</v>
      </c>
      <c r="AF955" s="120" t="s">
        <v>528</v>
      </c>
      <c r="AI955" s="120">
        <v>287</v>
      </c>
      <c r="AL955" s="120" t="s">
        <v>225</v>
      </c>
      <c r="AM955" s="120" t="s">
        <v>110</v>
      </c>
      <c r="AN955" s="120" t="s">
        <v>1682</v>
      </c>
      <c r="AO955" s="120" t="s">
        <v>525</v>
      </c>
      <c r="AP955" s="120" t="s">
        <v>119</v>
      </c>
      <c r="AQ955" s="120" t="s">
        <v>526</v>
      </c>
      <c r="AR955" s="120">
        <v>333415</v>
      </c>
      <c r="AT955" s="120">
        <v>48</v>
      </c>
      <c r="AY955" s="120" t="s">
        <v>276</v>
      </c>
      <c r="BE955" s="120" t="s">
        <v>158</v>
      </c>
      <c r="BG955" s="120">
        <v>27.54</v>
      </c>
      <c r="BL955" s="120" t="s">
        <v>175</v>
      </c>
      <c r="BN955" s="120">
        <v>27.54</v>
      </c>
      <c r="CM955" s="120">
        <v>1</v>
      </c>
      <c r="CN955" s="120" t="s">
        <v>125</v>
      </c>
      <c r="CO955" s="120">
        <v>7.1</v>
      </c>
      <c r="CP955" s="120">
        <v>125.1</v>
      </c>
      <c r="CQ955" s="120" t="s">
        <v>528</v>
      </c>
      <c r="CU955" s="120" t="s">
        <v>126</v>
      </c>
      <c r="CV955" s="120" t="s">
        <v>1344</v>
      </c>
      <c r="CW955" s="120" t="s">
        <v>2085</v>
      </c>
    </row>
    <row r="956" spans="1:101" x14ac:dyDescent="0.3">
      <c r="A956" s="120" t="s">
        <v>1332</v>
      </c>
      <c r="B956" s="120" t="s">
        <v>2290</v>
      </c>
      <c r="C956" s="120" t="s">
        <v>2291</v>
      </c>
      <c r="D956" s="120" t="s">
        <v>2292</v>
      </c>
      <c r="E956" s="120" t="s">
        <v>2293</v>
      </c>
      <c r="F956" s="120" t="s">
        <v>2294</v>
      </c>
      <c r="G956" s="120" t="s">
        <v>2321</v>
      </c>
      <c r="I956" s="121">
        <v>28</v>
      </c>
      <c r="L956" s="120"/>
      <c r="M956" s="120" t="s">
        <v>528</v>
      </c>
      <c r="N956" s="120" t="s">
        <v>109</v>
      </c>
      <c r="O956" s="120">
        <v>100</v>
      </c>
      <c r="P956" s="120" t="s">
        <v>102</v>
      </c>
      <c r="Q956" s="120" t="s">
        <v>102</v>
      </c>
      <c r="R956" t="str">
        <f>IFERROR(VLOOKUP(S956,'[1]Effects Code'!$C:$D,2,FALSE), S956)</f>
        <v>Mortality</v>
      </c>
      <c r="S956" s="120" t="s">
        <v>184</v>
      </c>
      <c r="T956" s="120">
        <v>2</v>
      </c>
      <c r="U956" s="120" t="s">
        <v>122</v>
      </c>
      <c r="V956" s="120" t="str">
        <f t="shared" si="14"/>
        <v>Osphronemidae, 2</v>
      </c>
      <c r="W956" s="120" t="s">
        <v>526</v>
      </c>
      <c r="X956" s="120">
        <v>159005</v>
      </c>
      <c r="Y956" s="123">
        <v>2076096</v>
      </c>
      <c r="Z956" s="120">
        <v>2012</v>
      </c>
      <c r="AA956" s="120" t="s">
        <v>2295</v>
      </c>
      <c r="AB956" s="120" t="s">
        <v>2296</v>
      </c>
      <c r="AC956" s="120" t="s">
        <v>2297</v>
      </c>
      <c r="AD956" s="121">
        <v>28</v>
      </c>
      <c r="AF956" s="120" t="s">
        <v>528</v>
      </c>
      <c r="AI956" s="120">
        <v>811</v>
      </c>
      <c r="AM956" s="120" t="s">
        <v>110</v>
      </c>
      <c r="AN956" s="120" t="s">
        <v>1491</v>
      </c>
      <c r="AO956" s="120" t="s">
        <v>525</v>
      </c>
      <c r="AP956" s="120" t="s">
        <v>119</v>
      </c>
      <c r="AQ956" s="120" t="s">
        <v>526</v>
      </c>
      <c r="AR956" s="120">
        <v>333415</v>
      </c>
      <c r="AT956" s="120">
        <v>48</v>
      </c>
      <c r="AY956" s="120" t="s">
        <v>276</v>
      </c>
      <c r="BE956" s="120" t="s">
        <v>158</v>
      </c>
      <c r="BG956" s="120">
        <v>28</v>
      </c>
      <c r="BL956" s="120" t="s">
        <v>175</v>
      </c>
      <c r="BN956" s="120">
        <v>28</v>
      </c>
      <c r="CM956" s="120">
        <v>1</v>
      </c>
      <c r="CN956" s="120" t="s">
        <v>125</v>
      </c>
      <c r="CU956" s="120" t="s">
        <v>126</v>
      </c>
      <c r="CV956" s="120" t="s">
        <v>545</v>
      </c>
      <c r="CW956" s="120" t="s">
        <v>2085</v>
      </c>
    </row>
    <row r="957" spans="1:101" x14ac:dyDescent="0.3">
      <c r="A957" s="120" t="s">
        <v>1332</v>
      </c>
      <c r="B957" s="120" t="s">
        <v>1673</v>
      </c>
      <c r="C957" s="120" t="s">
        <v>2196</v>
      </c>
      <c r="D957" s="120" t="s">
        <v>2255</v>
      </c>
      <c r="E957" s="120" t="s">
        <v>2256</v>
      </c>
      <c r="F957" s="120" t="s">
        <v>2257</v>
      </c>
      <c r="G957" s="120" t="s">
        <v>2266</v>
      </c>
      <c r="I957" s="121">
        <v>28.42</v>
      </c>
      <c r="L957" s="120"/>
      <c r="M957" s="120" t="s">
        <v>528</v>
      </c>
      <c r="N957" s="120" t="s">
        <v>109</v>
      </c>
      <c r="O957" s="120">
        <v>100</v>
      </c>
      <c r="P957" s="120" t="s">
        <v>102</v>
      </c>
      <c r="Q957" s="120" t="s">
        <v>102</v>
      </c>
      <c r="R957" t="str">
        <f>IFERROR(VLOOKUP(S957,'[1]Effects Code'!$C:$D,2,FALSE), S957)</f>
        <v>Mortality</v>
      </c>
      <c r="S957" s="120" t="s">
        <v>184</v>
      </c>
      <c r="T957" s="120">
        <v>1</v>
      </c>
      <c r="U957" s="120" t="s">
        <v>122</v>
      </c>
      <c r="V957" s="120" t="str">
        <f t="shared" si="14"/>
        <v>Poeciliidae, 1</v>
      </c>
      <c r="W957" s="120" t="s">
        <v>526</v>
      </c>
      <c r="X957" s="120">
        <v>160917</v>
      </c>
      <c r="Y957" s="123">
        <v>2076014</v>
      </c>
      <c r="Z957" s="120">
        <v>2012</v>
      </c>
      <c r="AA957" s="120" t="s">
        <v>2258</v>
      </c>
      <c r="AB957" s="120" t="s">
        <v>2259</v>
      </c>
      <c r="AC957" s="120" t="s">
        <v>2260</v>
      </c>
      <c r="AD957" s="121">
        <v>28.42</v>
      </c>
      <c r="AF957" s="120" t="s">
        <v>528</v>
      </c>
      <c r="AI957" s="120">
        <v>287</v>
      </c>
      <c r="AL957" s="120" t="s">
        <v>225</v>
      </c>
      <c r="AM957" s="120" t="s">
        <v>110</v>
      </c>
      <c r="AN957" s="120" t="s">
        <v>1682</v>
      </c>
      <c r="AO957" s="120" t="s">
        <v>525</v>
      </c>
      <c r="AP957" s="120" t="s">
        <v>119</v>
      </c>
      <c r="AQ957" s="120" t="s">
        <v>526</v>
      </c>
      <c r="AR957" s="120">
        <v>333415</v>
      </c>
      <c r="AT957" s="120">
        <v>24</v>
      </c>
      <c r="AY957" s="120" t="s">
        <v>276</v>
      </c>
      <c r="BE957" s="120" t="s">
        <v>158</v>
      </c>
      <c r="BG957" s="120">
        <v>28.42</v>
      </c>
      <c r="BL957" s="120" t="s">
        <v>175</v>
      </c>
      <c r="BN957" s="120">
        <v>28.42</v>
      </c>
      <c r="CM957" s="120">
        <v>1</v>
      </c>
      <c r="CN957" s="120" t="s">
        <v>125</v>
      </c>
      <c r="CO957" s="120">
        <v>7.1</v>
      </c>
      <c r="CP957" s="120">
        <v>125.1</v>
      </c>
      <c r="CQ957" s="120" t="s">
        <v>528</v>
      </c>
      <c r="CU957" s="120" t="s">
        <v>126</v>
      </c>
      <c r="CV957" s="120" t="s">
        <v>1344</v>
      </c>
      <c r="CW957" s="120" t="s">
        <v>2085</v>
      </c>
    </row>
    <row r="958" spans="1:101" x14ac:dyDescent="0.3">
      <c r="A958" s="120" t="s">
        <v>1332</v>
      </c>
      <c r="B958" s="120" t="s">
        <v>2290</v>
      </c>
      <c r="C958" s="120" t="s">
        <v>2291</v>
      </c>
      <c r="D958" s="120" t="s">
        <v>2292</v>
      </c>
      <c r="E958" s="120" t="s">
        <v>2293</v>
      </c>
      <c r="F958" s="120" t="s">
        <v>2294</v>
      </c>
      <c r="G958" s="120" t="s">
        <v>2081</v>
      </c>
      <c r="I958" s="121">
        <v>28.9</v>
      </c>
      <c r="L958" s="120"/>
      <c r="M958" s="120" t="s">
        <v>528</v>
      </c>
      <c r="N958" s="120" t="s">
        <v>109</v>
      </c>
      <c r="O958" s="120">
        <v>100</v>
      </c>
      <c r="P958" s="120" t="s">
        <v>102</v>
      </c>
      <c r="Q958" s="120" t="s">
        <v>102</v>
      </c>
      <c r="R958" t="str">
        <f>IFERROR(VLOOKUP(S958,'[1]Effects Code'!$C:$D,2,FALSE), S958)</f>
        <v>Mortality</v>
      </c>
      <c r="S958" s="120" t="s">
        <v>184</v>
      </c>
      <c r="T958" s="120">
        <v>1</v>
      </c>
      <c r="U958" s="120" t="s">
        <v>122</v>
      </c>
      <c r="V958" s="120" t="str">
        <f t="shared" si="14"/>
        <v>Osphronemidae, 1</v>
      </c>
      <c r="W958" s="120" t="s">
        <v>526</v>
      </c>
      <c r="X958" s="120">
        <v>159005</v>
      </c>
      <c r="Y958" s="123">
        <v>2076096</v>
      </c>
      <c r="Z958" s="120">
        <v>2012</v>
      </c>
      <c r="AA958" s="120" t="s">
        <v>2295</v>
      </c>
      <c r="AB958" s="120" t="s">
        <v>2296</v>
      </c>
      <c r="AC958" s="120" t="s">
        <v>2297</v>
      </c>
      <c r="AD958" s="121">
        <v>28.9</v>
      </c>
      <c r="AF958" s="120" t="s">
        <v>528</v>
      </c>
      <c r="AI958" s="120">
        <v>811</v>
      </c>
      <c r="AM958" s="120" t="s">
        <v>110</v>
      </c>
      <c r="AN958" s="120" t="s">
        <v>1491</v>
      </c>
      <c r="AO958" s="120" t="s">
        <v>525</v>
      </c>
      <c r="AP958" s="120" t="s">
        <v>119</v>
      </c>
      <c r="AQ958" s="120" t="s">
        <v>526</v>
      </c>
      <c r="AR958" s="120">
        <v>333415</v>
      </c>
      <c r="AT958" s="120">
        <v>24</v>
      </c>
      <c r="AY958" s="120" t="s">
        <v>276</v>
      </c>
      <c r="BE958" s="120" t="s">
        <v>158</v>
      </c>
      <c r="BG958" s="120">
        <v>28.9</v>
      </c>
      <c r="BL958" s="120" t="s">
        <v>175</v>
      </c>
      <c r="BN958" s="120">
        <v>28.9</v>
      </c>
      <c r="CM958" s="120">
        <v>1</v>
      </c>
      <c r="CN958" s="120" t="s">
        <v>125</v>
      </c>
      <c r="CU958" s="120" t="s">
        <v>126</v>
      </c>
      <c r="CV958" s="120" t="s">
        <v>545</v>
      </c>
      <c r="CW958" s="120" t="s">
        <v>2085</v>
      </c>
    </row>
    <row r="959" spans="1:101" x14ac:dyDescent="0.3">
      <c r="A959" s="120" t="s">
        <v>1332</v>
      </c>
      <c r="B959" s="120" t="s">
        <v>1673</v>
      </c>
      <c r="C959" s="120" t="s">
        <v>2196</v>
      </c>
      <c r="D959" s="120" t="s">
        <v>2197</v>
      </c>
      <c r="E959" s="120" t="s">
        <v>2198</v>
      </c>
      <c r="F959" s="120" t="s">
        <v>2199</v>
      </c>
      <c r="G959" s="120" t="s">
        <v>2266</v>
      </c>
      <c r="I959" s="121">
        <v>28.9</v>
      </c>
      <c r="L959" s="120"/>
      <c r="M959" s="120" t="s">
        <v>528</v>
      </c>
      <c r="N959" s="120" t="s">
        <v>109</v>
      </c>
      <c r="O959" s="120">
        <v>100</v>
      </c>
      <c r="P959" s="120" t="s">
        <v>102</v>
      </c>
      <c r="Q959" s="120" t="s">
        <v>102</v>
      </c>
      <c r="R959" t="str">
        <f>IFERROR(VLOOKUP(S959,'[1]Effects Code'!$C:$D,2,FALSE), S959)</f>
        <v>Mortality</v>
      </c>
      <c r="S959" s="120" t="s">
        <v>184</v>
      </c>
      <c r="T959" s="120">
        <v>2</v>
      </c>
      <c r="U959" s="120" t="s">
        <v>122</v>
      </c>
      <c r="V959" s="120" t="str">
        <f t="shared" si="14"/>
        <v>Poeciliidae, 2</v>
      </c>
      <c r="W959" s="120" t="s">
        <v>526</v>
      </c>
      <c r="X959" s="120">
        <v>159006</v>
      </c>
      <c r="Y959" s="123">
        <v>2076061</v>
      </c>
      <c r="Z959" s="120">
        <v>2012</v>
      </c>
      <c r="AA959" s="120" t="s">
        <v>2200</v>
      </c>
      <c r="AB959" s="120" t="s">
        <v>2201</v>
      </c>
      <c r="AC959" s="120" t="s">
        <v>2202</v>
      </c>
      <c r="AD959" s="121">
        <v>28.9</v>
      </c>
      <c r="AF959" s="120" t="s">
        <v>528</v>
      </c>
      <c r="AI959" s="120">
        <v>1681</v>
      </c>
      <c r="AL959" s="120" t="s">
        <v>225</v>
      </c>
      <c r="AM959" s="120" t="s">
        <v>110</v>
      </c>
      <c r="AN959" s="120" t="s">
        <v>1682</v>
      </c>
      <c r="AO959" s="120" t="s">
        <v>525</v>
      </c>
      <c r="AP959" s="120" t="s">
        <v>119</v>
      </c>
      <c r="AQ959" s="120" t="s">
        <v>526</v>
      </c>
      <c r="AR959" s="120">
        <v>333415</v>
      </c>
      <c r="AT959" s="120">
        <v>48</v>
      </c>
      <c r="AY959" s="120" t="s">
        <v>276</v>
      </c>
      <c r="BE959" s="120" t="s">
        <v>158</v>
      </c>
      <c r="BG959" s="120">
        <v>28.9</v>
      </c>
      <c r="BL959" s="120" t="s">
        <v>175</v>
      </c>
      <c r="BN959" s="120">
        <v>28.9</v>
      </c>
      <c r="CM959" s="120">
        <v>1</v>
      </c>
      <c r="CN959" s="120" t="s">
        <v>125</v>
      </c>
      <c r="CU959" s="120" t="s">
        <v>126</v>
      </c>
      <c r="CV959" s="120" t="s">
        <v>545</v>
      </c>
      <c r="CW959" s="120" t="s">
        <v>2085</v>
      </c>
    </row>
    <row r="960" spans="1:101" x14ac:dyDescent="0.3">
      <c r="A960" s="120" t="s">
        <v>1332</v>
      </c>
      <c r="B960" s="120" t="s">
        <v>2290</v>
      </c>
      <c r="C960" s="120" t="s">
        <v>2291</v>
      </c>
      <c r="D960" s="120" t="s">
        <v>2292</v>
      </c>
      <c r="E960" s="120" t="s">
        <v>2293</v>
      </c>
      <c r="F960" s="120" t="s">
        <v>2294</v>
      </c>
      <c r="G960" s="120" t="s">
        <v>185</v>
      </c>
      <c r="I960" s="121">
        <v>29.1</v>
      </c>
      <c r="L960" s="120"/>
      <c r="M960" s="120" t="s">
        <v>528</v>
      </c>
      <c r="N960" s="120" t="s">
        <v>109</v>
      </c>
      <c r="O960" s="120">
        <v>100</v>
      </c>
      <c r="P960" s="120" t="s">
        <v>102</v>
      </c>
      <c r="Q960" s="120" t="s">
        <v>102</v>
      </c>
      <c r="R960" t="str">
        <f>IFERROR(VLOOKUP(S960,'[1]Effects Code'!$C:$D,2,FALSE), S960)</f>
        <v>Mortality</v>
      </c>
      <c r="S960" s="120" t="s">
        <v>184</v>
      </c>
      <c r="T960" s="120">
        <v>2</v>
      </c>
      <c r="U960" s="120" t="s">
        <v>122</v>
      </c>
      <c r="V960" s="120" t="str">
        <f t="shared" si="14"/>
        <v>Osphronemidae, 2</v>
      </c>
      <c r="W960" s="120" t="s">
        <v>526</v>
      </c>
      <c r="X960" s="120">
        <v>159005</v>
      </c>
      <c r="Y960" s="123">
        <v>2076096</v>
      </c>
      <c r="Z960" s="120">
        <v>2012</v>
      </c>
      <c r="AA960" s="120" t="s">
        <v>2295</v>
      </c>
      <c r="AB960" s="120" t="s">
        <v>2296</v>
      </c>
      <c r="AC960" s="120" t="s">
        <v>2297</v>
      </c>
      <c r="AD960" s="121">
        <v>29.1</v>
      </c>
      <c r="AF960" s="120" t="s">
        <v>528</v>
      </c>
      <c r="AI960" s="120">
        <v>811</v>
      </c>
      <c r="AM960" s="120" t="s">
        <v>110</v>
      </c>
      <c r="AN960" s="120" t="s">
        <v>1491</v>
      </c>
      <c r="AO960" s="120" t="s">
        <v>525</v>
      </c>
      <c r="AP960" s="120" t="s">
        <v>119</v>
      </c>
      <c r="AQ960" s="120" t="s">
        <v>526</v>
      </c>
      <c r="AR960" s="120">
        <v>333415</v>
      </c>
      <c r="AT960" s="120">
        <v>48</v>
      </c>
      <c r="AY960" s="120" t="s">
        <v>276</v>
      </c>
      <c r="BE960" s="120" t="s">
        <v>158</v>
      </c>
      <c r="BG960" s="120">
        <v>29.1</v>
      </c>
      <c r="BL960" s="120" t="s">
        <v>175</v>
      </c>
      <c r="BN960" s="120">
        <v>29.1</v>
      </c>
      <c r="CM960" s="120">
        <v>1</v>
      </c>
      <c r="CN960" s="120" t="s">
        <v>125</v>
      </c>
      <c r="CU960" s="120" t="s">
        <v>126</v>
      </c>
      <c r="CV960" s="120" t="s">
        <v>545</v>
      </c>
      <c r="CW960" s="120" t="s">
        <v>2085</v>
      </c>
    </row>
    <row r="961" spans="1:101" x14ac:dyDescent="0.3">
      <c r="A961" s="120" t="s">
        <v>1332</v>
      </c>
      <c r="B961" s="120" t="s">
        <v>1367</v>
      </c>
      <c r="C961" s="120" t="s">
        <v>1368</v>
      </c>
      <c r="D961" s="120" t="s">
        <v>1369</v>
      </c>
      <c r="E961" s="120" t="s">
        <v>1370</v>
      </c>
      <c r="F961" s="120" t="s">
        <v>1371</v>
      </c>
      <c r="G961" s="120" t="s">
        <v>185</v>
      </c>
      <c r="I961" s="121">
        <v>29.5</v>
      </c>
      <c r="M961" s="120" t="s">
        <v>528</v>
      </c>
      <c r="N961" s="120" t="s">
        <v>109</v>
      </c>
      <c r="O961" s="120">
        <v>97</v>
      </c>
      <c r="P961" s="120" t="s">
        <v>102</v>
      </c>
      <c r="Q961" s="120" t="s">
        <v>102</v>
      </c>
      <c r="R961" t="str">
        <f>IFERROR(VLOOKUP(S961,'[1]Effects Code'!$C:$D,2,FALSE), S961)</f>
        <v>Mortality</v>
      </c>
      <c r="S961" s="120" t="s">
        <v>184</v>
      </c>
      <c r="T961" s="120">
        <v>4</v>
      </c>
      <c r="U961" s="120" t="s">
        <v>122</v>
      </c>
      <c r="V961" s="120" t="str">
        <f t="shared" si="14"/>
        <v>Salmonidae, 4</v>
      </c>
      <c r="W961" s="120" t="s">
        <v>526</v>
      </c>
      <c r="X961" s="120">
        <v>82750</v>
      </c>
      <c r="Y961" s="123">
        <v>1255177</v>
      </c>
      <c r="Z961" s="120">
        <v>2004</v>
      </c>
      <c r="AA961" s="120" t="s">
        <v>2624</v>
      </c>
      <c r="AB961" s="120" t="s">
        <v>2625</v>
      </c>
      <c r="AC961" s="120" t="s">
        <v>2626</v>
      </c>
      <c r="AD961" s="121">
        <v>29.5</v>
      </c>
      <c r="AE961" s="121"/>
      <c r="AF961" s="120" t="s">
        <v>528</v>
      </c>
      <c r="AI961" s="120">
        <v>22</v>
      </c>
      <c r="AL961" s="120" t="s">
        <v>2627</v>
      </c>
      <c r="AM961" s="120" t="s">
        <v>110</v>
      </c>
      <c r="AN961" s="120" t="s">
        <v>1377</v>
      </c>
      <c r="AO961" s="120" t="s">
        <v>525</v>
      </c>
      <c r="AP961" s="120" t="s">
        <v>119</v>
      </c>
      <c r="AQ961" s="120" t="s">
        <v>526</v>
      </c>
      <c r="AR961" s="120">
        <v>333415</v>
      </c>
      <c r="AT961" s="120">
        <v>96</v>
      </c>
      <c r="AY961" s="120" t="s">
        <v>276</v>
      </c>
      <c r="BE961" s="120" t="s">
        <v>158</v>
      </c>
      <c r="BG961" s="120">
        <v>29.5</v>
      </c>
      <c r="BL961" s="120" t="s">
        <v>124</v>
      </c>
      <c r="BN961" s="120">
        <v>29.5</v>
      </c>
      <c r="BT961" s="121"/>
      <c r="BV961" s="121"/>
      <c r="CD961" s="121"/>
      <c r="CM961" s="120">
        <v>3</v>
      </c>
      <c r="CN961" s="120" t="s">
        <v>125</v>
      </c>
      <c r="CU961" s="120" t="s">
        <v>126</v>
      </c>
      <c r="CV961" s="120" t="s">
        <v>1344</v>
      </c>
      <c r="CW961" s="120" t="s">
        <v>2711</v>
      </c>
    </row>
    <row r="962" spans="1:101" x14ac:dyDescent="0.3">
      <c r="A962" s="120" t="s">
        <v>1332</v>
      </c>
      <c r="B962" s="120" t="s">
        <v>1367</v>
      </c>
      <c r="C962" s="120" t="s">
        <v>1368</v>
      </c>
      <c r="D962" s="120" t="s">
        <v>1369</v>
      </c>
      <c r="E962" s="120" t="s">
        <v>1370</v>
      </c>
      <c r="F962" s="120" t="s">
        <v>1371</v>
      </c>
      <c r="G962" s="120" t="s">
        <v>185</v>
      </c>
      <c r="I962" s="121">
        <v>29.5</v>
      </c>
      <c r="M962" s="120" t="s">
        <v>528</v>
      </c>
      <c r="N962" s="120" t="s">
        <v>109</v>
      </c>
      <c r="O962" s="120">
        <v>100</v>
      </c>
      <c r="P962" s="120" t="s">
        <v>102</v>
      </c>
      <c r="Q962" s="120" t="s">
        <v>102</v>
      </c>
      <c r="R962" t="str">
        <f>IFERROR(VLOOKUP(S962,'[1]Effects Code'!$C:$D,2,FALSE), S962)</f>
        <v>Mortality</v>
      </c>
      <c r="S962" s="120" t="s">
        <v>184</v>
      </c>
      <c r="T962" s="120">
        <v>4</v>
      </c>
      <c r="U962" s="120" t="s">
        <v>122</v>
      </c>
      <c r="V962" s="120" t="str">
        <f t="shared" si="14"/>
        <v>Salmonidae, 4</v>
      </c>
      <c r="W962" s="120" t="s">
        <v>526</v>
      </c>
      <c r="X962" s="120">
        <v>84761</v>
      </c>
      <c r="Y962" s="123">
        <v>1255379</v>
      </c>
      <c r="Z962" s="120">
        <v>2006</v>
      </c>
      <c r="AA962" s="120" t="s">
        <v>2630</v>
      </c>
      <c r="AB962" s="120" t="s">
        <v>2631</v>
      </c>
      <c r="AC962" s="120" t="s">
        <v>2632</v>
      </c>
      <c r="AD962" s="121">
        <v>29.5</v>
      </c>
      <c r="AE962" s="121"/>
      <c r="AF962" s="120" t="s">
        <v>528</v>
      </c>
      <c r="AG962" s="120" t="s">
        <v>314</v>
      </c>
      <c r="AI962" s="120">
        <v>22</v>
      </c>
      <c r="AL962" s="120" t="s">
        <v>2627</v>
      </c>
      <c r="AM962" s="120" t="s">
        <v>110</v>
      </c>
      <c r="AN962" s="120" t="s">
        <v>1377</v>
      </c>
      <c r="AO962" s="120" t="s">
        <v>525</v>
      </c>
      <c r="AP962" s="120" t="s">
        <v>119</v>
      </c>
      <c r="AQ962" s="120" t="s">
        <v>526</v>
      </c>
      <c r="AR962" s="120">
        <v>333415</v>
      </c>
      <c r="AT962" s="120">
        <v>96</v>
      </c>
      <c r="AY962" s="120" t="s">
        <v>276</v>
      </c>
      <c r="BE962" s="120" t="s">
        <v>158</v>
      </c>
      <c r="BG962" s="120">
        <v>29.5</v>
      </c>
      <c r="BL962" s="120" t="s">
        <v>124</v>
      </c>
      <c r="BN962" s="120">
        <v>29.5</v>
      </c>
      <c r="BT962" s="121"/>
      <c r="BV962" s="121"/>
      <c r="CD962" s="121"/>
      <c r="CM962" s="120">
        <v>3</v>
      </c>
      <c r="CN962" s="120" t="s">
        <v>125</v>
      </c>
      <c r="CQ962" s="120" t="s">
        <v>2635</v>
      </c>
      <c r="CU962" s="120" t="s">
        <v>126</v>
      </c>
      <c r="CV962" s="120" t="s">
        <v>1344</v>
      </c>
      <c r="CW962" s="120" t="s">
        <v>2712</v>
      </c>
    </row>
    <row r="963" spans="1:101" x14ac:dyDescent="0.3">
      <c r="A963" s="120" t="s">
        <v>1332</v>
      </c>
      <c r="B963" s="120" t="s">
        <v>1673</v>
      </c>
      <c r="C963" s="120" t="s">
        <v>2196</v>
      </c>
      <c r="D963" s="120" t="s">
        <v>2197</v>
      </c>
      <c r="E963" s="120" t="s">
        <v>2198</v>
      </c>
      <c r="F963" s="120" t="s">
        <v>2199</v>
      </c>
      <c r="G963" s="120" t="s">
        <v>108</v>
      </c>
      <c r="I963" s="121">
        <v>29.7</v>
      </c>
      <c r="L963" s="120"/>
      <c r="M963" s="120" t="s">
        <v>528</v>
      </c>
      <c r="N963" s="120" t="s">
        <v>109</v>
      </c>
      <c r="O963" s="120">
        <v>100</v>
      </c>
      <c r="P963" s="120" t="s">
        <v>102</v>
      </c>
      <c r="Q963" s="120" t="s">
        <v>102</v>
      </c>
      <c r="R963" t="str">
        <f>IFERROR(VLOOKUP(S963,'[1]Effects Code'!$C:$D,2,FALSE), S963)</f>
        <v>Mortality</v>
      </c>
      <c r="S963" s="120" t="s">
        <v>184</v>
      </c>
      <c r="T963" s="120">
        <v>1</v>
      </c>
      <c r="U963" s="120" t="s">
        <v>122</v>
      </c>
      <c r="V963" s="120" t="str">
        <f t="shared" ref="V963:V1026" si="15">CONCATENATE(B963,", ",T963)</f>
        <v>Poeciliidae, 1</v>
      </c>
      <c r="W963" s="120" t="s">
        <v>526</v>
      </c>
      <c r="X963" s="120">
        <v>159006</v>
      </c>
      <c r="Y963" s="123">
        <v>2076061</v>
      </c>
      <c r="Z963" s="120">
        <v>2012</v>
      </c>
      <c r="AA963" s="120" t="s">
        <v>2200</v>
      </c>
      <c r="AB963" s="120" t="s">
        <v>2201</v>
      </c>
      <c r="AC963" s="120" t="s">
        <v>2202</v>
      </c>
      <c r="AD963" s="121">
        <v>29.7</v>
      </c>
      <c r="AF963" s="120" t="s">
        <v>528</v>
      </c>
      <c r="AI963" s="120">
        <v>1681</v>
      </c>
      <c r="AL963" s="120" t="s">
        <v>225</v>
      </c>
      <c r="AM963" s="120" t="s">
        <v>110</v>
      </c>
      <c r="AN963" s="120" t="s">
        <v>1682</v>
      </c>
      <c r="AO963" s="120" t="s">
        <v>525</v>
      </c>
      <c r="AP963" s="120" t="s">
        <v>119</v>
      </c>
      <c r="AQ963" s="120" t="s">
        <v>526</v>
      </c>
      <c r="AR963" s="120">
        <v>333415</v>
      </c>
      <c r="AT963" s="120">
        <v>24</v>
      </c>
      <c r="AY963" s="120" t="s">
        <v>276</v>
      </c>
      <c r="BE963" s="120" t="s">
        <v>158</v>
      </c>
      <c r="BG963" s="120">
        <v>29.7</v>
      </c>
      <c r="BL963" s="120" t="s">
        <v>175</v>
      </c>
      <c r="BN963" s="120">
        <v>29.7</v>
      </c>
      <c r="CM963" s="120">
        <v>1</v>
      </c>
      <c r="CN963" s="120" t="s">
        <v>125</v>
      </c>
      <c r="CU963" s="120" t="s">
        <v>126</v>
      </c>
      <c r="CV963" s="120" t="s">
        <v>545</v>
      </c>
      <c r="CW963" s="120" t="s">
        <v>2085</v>
      </c>
    </row>
    <row r="964" spans="1:101" x14ac:dyDescent="0.3">
      <c r="A964" s="120" t="s">
        <v>1332</v>
      </c>
      <c r="B964" s="120" t="s">
        <v>2290</v>
      </c>
      <c r="C964" s="120" t="s">
        <v>2291</v>
      </c>
      <c r="D964" s="120" t="s">
        <v>2292</v>
      </c>
      <c r="E964" s="120" t="s">
        <v>2293</v>
      </c>
      <c r="F964" s="120" t="s">
        <v>2294</v>
      </c>
      <c r="G964" s="120" t="s">
        <v>1651</v>
      </c>
      <c r="I964" s="121">
        <v>29.8</v>
      </c>
      <c r="L964" s="120"/>
      <c r="M964" s="120" t="s">
        <v>528</v>
      </c>
      <c r="N964" s="120" t="s">
        <v>109</v>
      </c>
      <c r="O964" s="120">
        <v>100</v>
      </c>
      <c r="P964" s="120" t="s">
        <v>102</v>
      </c>
      <c r="Q964" s="120" t="s">
        <v>102</v>
      </c>
      <c r="R964" t="str">
        <f>IFERROR(VLOOKUP(S964,'[1]Effects Code'!$C:$D,2,FALSE), S964)</f>
        <v>Mortality</v>
      </c>
      <c r="S964" s="120" t="s">
        <v>184</v>
      </c>
      <c r="T964" s="120">
        <v>3</v>
      </c>
      <c r="U964" s="120" t="s">
        <v>122</v>
      </c>
      <c r="V964" s="120" t="str">
        <f t="shared" si="15"/>
        <v>Osphronemidae, 3</v>
      </c>
      <c r="W964" s="120" t="s">
        <v>526</v>
      </c>
      <c r="X964" s="120">
        <v>159005</v>
      </c>
      <c r="Y964" s="123">
        <v>2076096</v>
      </c>
      <c r="Z964" s="120">
        <v>2012</v>
      </c>
      <c r="AA964" s="120" t="s">
        <v>2295</v>
      </c>
      <c r="AB964" s="120" t="s">
        <v>2296</v>
      </c>
      <c r="AC964" s="120" t="s">
        <v>2297</v>
      </c>
      <c r="AD964" s="121">
        <v>29.8</v>
      </c>
      <c r="AF964" s="120" t="s">
        <v>528</v>
      </c>
      <c r="AI964" s="120">
        <v>811</v>
      </c>
      <c r="AM964" s="120" t="s">
        <v>110</v>
      </c>
      <c r="AN964" s="120" t="s">
        <v>1491</v>
      </c>
      <c r="AO964" s="120" t="s">
        <v>525</v>
      </c>
      <c r="AP964" s="120" t="s">
        <v>119</v>
      </c>
      <c r="AQ964" s="120" t="s">
        <v>526</v>
      </c>
      <c r="AR964" s="120">
        <v>333415</v>
      </c>
      <c r="AT964" s="120">
        <v>72</v>
      </c>
      <c r="AY964" s="120" t="s">
        <v>276</v>
      </c>
      <c r="BE964" s="120" t="s">
        <v>158</v>
      </c>
      <c r="BG964" s="120">
        <v>29.8</v>
      </c>
      <c r="BL964" s="120" t="s">
        <v>175</v>
      </c>
      <c r="BN964" s="120">
        <v>29.8</v>
      </c>
      <c r="CM964" s="120">
        <v>1</v>
      </c>
      <c r="CN964" s="120" t="s">
        <v>125</v>
      </c>
      <c r="CU964" s="120" t="s">
        <v>126</v>
      </c>
      <c r="CV964" s="120" t="s">
        <v>545</v>
      </c>
      <c r="CW964" s="120" t="s">
        <v>2085</v>
      </c>
    </row>
    <row r="965" spans="1:101" x14ac:dyDescent="0.3">
      <c r="A965" s="120" t="s">
        <v>1332</v>
      </c>
      <c r="B965" s="120" t="s">
        <v>2290</v>
      </c>
      <c r="C965" s="120" t="s">
        <v>2291</v>
      </c>
      <c r="D965" s="120" t="s">
        <v>2292</v>
      </c>
      <c r="E965" s="120" t="s">
        <v>2293</v>
      </c>
      <c r="F965" s="120" t="s">
        <v>2294</v>
      </c>
      <c r="G965" s="120" t="s">
        <v>251</v>
      </c>
      <c r="I965" s="121">
        <v>30</v>
      </c>
      <c r="J965" s="120" t="s">
        <v>136</v>
      </c>
      <c r="L965" s="120">
        <v>50</v>
      </c>
      <c r="M965" s="120" t="s">
        <v>528</v>
      </c>
      <c r="N965" s="120" t="s">
        <v>109</v>
      </c>
      <c r="O965" s="120">
        <v>100</v>
      </c>
      <c r="P965" s="120" t="s">
        <v>102</v>
      </c>
      <c r="Q965" s="120" t="s">
        <v>102</v>
      </c>
      <c r="R965" t="str">
        <f>IFERROR(VLOOKUP(S965,'[1]Effects Code'!$C:$D,2,FALSE), S965)</f>
        <v>Mortality</v>
      </c>
      <c r="S965" s="120" t="s">
        <v>184</v>
      </c>
      <c r="T965" s="120">
        <v>1</v>
      </c>
      <c r="U965" s="120" t="s">
        <v>122</v>
      </c>
      <c r="V965" s="120" t="str">
        <f t="shared" si="15"/>
        <v>Osphronemidae, 1</v>
      </c>
      <c r="W965" s="120" t="s">
        <v>526</v>
      </c>
      <c r="X965" s="120">
        <v>159005</v>
      </c>
      <c r="Y965" s="123">
        <v>2076096</v>
      </c>
      <c r="Z965" s="120">
        <v>2012</v>
      </c>
      <c r="AA965" s="120" t="s">
        <v>2295</v>
      </c>
      <c r="AB965" s="120" t="s">
        <v>2296</v>
      </c>
      <c r="AC965" s="120" t="s">
        <v>2297</v>
      </c>
      <c r="AD965" s="121">
        <v>30</v>
      </c>
      <c r="AE965" s="120">
        <v>50</v>
      </c>
      <c r="AF965" s="120" t="s">
        <v>528</v>
      </c>
      <c r="AI965" s="120">
        <v>811</v>
      </c>
      <c r="AM965" s="120" t="s">
        <v>110</v>
      </c>
      <c r="AN965" s="120" t="s">
        <v>1491</v>
      </c>
      <c r="AO965" s="120" t="s">
        <v>525</v>
      </c>
      <c r="AP965" s="120" t="s">
        <v>119</v>
      </c>
      <c r="AQ965" s="120" t="s">
        <v>526</v>
      </c>
      <c r="AR965" s="120">
        <v>333415</v>
      </c>
      <c r="AT965" s="120">
        <v>24</v>
      </c>
      <c r="AY965" s="120" t="s">
        <v>276</v>
      </c>
      <c r="BE965" s="120" t="s">
        <v>158</v>
      </c>
      <c r="BG965" s="120">
        <v>30</v>
      </c>
      <c r="BL965" s="120" t="s">
        <v>175</v>
      </c>
      <c r="BN965" s="120">
        <v>30</v>
      </c>
      <c r="BX965" s="120">
        <v>50</v>
      </c>
      <c r="CD965" s="120">
        <v>50</v>
      </c>
      <c r="CM965" s="120">
        <v>1</v>
      </c>
      <c r="CN965" s="120" t="s">
        <v>125</v>
      </c>
      <c r="CU965" s="120" t="s">
        <v>126</v>
      </c>
      <c r="CV965" s="120" t="s">
        <v>545</v>
      </c>
      <c r="CW965" s="120" t="s">
        <v>2713</v>
      </c>
    </row>
    <row r="966" spans="1:101" x14ac:dyDescent="0.3">
      <c r="A966" s="120" t="s">
        <v>1332</v>
      </c>
      <c r="B966" s="120" t="s">
        <v>2290</v>
      </c>
      <c r="C966" s="120" t="s">
        <v>2291</v>
      </c>
      <c r="D966" s="120" t="s">
        <v>2292</v>
      </c>
      <c r="E966" s="120" t="s">
        <v>2293</v>
      </c>
      <c r="F966" s="120" t="s">
        <v>2294</v>
      </c>
      <c r="G966" s="120" t="s">
        <v>2341</v>
      </c>
      <c r="I966" s="121">
        <v>30.2</v>
      </c>
      <c r="L966" s="120"/>
      <c r="M966" s="120" t="s">
        <v>528</v>
      </c>
      <c r="N966" s="120" t="s">
        <v>109</v>
      </c>
      <c r="O966" s="120">
        <v>100</v>
      </c>
      <c r="P966" s="120" t="s">
        <v>102</v>
      </c>
      <c r="Q966" s="120" t="s">
        <v>102</v>
      </c>
      <c r="R966" t="str">
        <f>IFERROR(VLOOKUP(S966,'[1]Effects Code'!$C:$D,2,FALSE), S966)</f>
        <v>Mortality</v>
      </c>
      <c r="S966" s="120" t="s">
        <v>184</v>
      </c>
      <c r="T966" s="120">
        <v>2</v>
      </c>
      <c r="U966" s="120" t="s">
        <v>122</v>
      </c>
      <c r="V966" s="120" t="str">
        <f t="shared" si="15"/>
        <v>Osphronemidae, 2</v>
      </c>
      <c r="W966" s="120" t="s">
        <v>526</v>
      </c>
      <c r="X966" s="120">
        <v>159005</v>
      </c>
      <c r="Y966" s="123">
        <v>2076096</v>
      </c>
      <c r="Z966" s="120">
        <v>2012</v>
      </c>
      <c r="AA966" s="120" t="s">
        <v>2295</v>
      </c>
      <c r="AB966" s="120" t="s">
        <v>2296</v>
      </c>
      <c r="AC966" s="120" t="s">
        <v>2297</v>
      </c>
      <c r="AD966" s="121">
        <v>30.2</v>
      </c>
      <c r="AF966" s="120" t="s">
        <v>528</v>
      </c>
      <c r="AI966" s="120">
        <v>811</v>
      </c>
      <c r="AM966" s="120" t="s">
        <v>110</v>
      </c>
      <c r="AN966" s="120" t="s">
        <v>1491</v>
      </c>
      <c r="AO966" s="120" t="s">
        <v>525</v>
      </c>
      <c r="AP966" s="120" t="s">
        <v>119</v>
      </c>
      <c r="AQ966" s="120" t="s">
        <v>526</v>
      </c>
      <c r="AR966" s="120">
        <v>333415</v>
      </c>
      <c r="AT966" s="120">
        <v>48</v>
      </c>
      <c r="AY966" s="120" t="s">
        <v>276</v>
      </c>
      <c r="BE966" s="120" t="s">
        <v>158</v>
      </c>
      <c r="BG966" s="120">
        <v>30.2</v>
      </c>
      <c r="BL966" s="120" t="s">
        <v>175</v>
      </c>
      <c r="BN966" s="120">
        <v>30.2</v>
      </c>
      <c r="CM966" s="120">
        <v>1</v>
      </c>
      <c r="CN966" s="120" t="s">
        <v>125</v>
      </c>
      <c r="CU966" s="120" t="s">
        <v>126</v>
      </c>
      <c r="CV966" s="120" t="s">
        <v>545</v>
      </c>
      <c r="CW966" s="120" t="s">
        <v>2085</v>
      </c>
    </row>
    <row r="967" spans="1:101" x14ac:dyDescent="0.3">
      <c r="A967" s="120" t="s">
        <v>1332</v>
      </c>
      <c r="B967" s="120" t="s">
        <v>1673</v>
      </c>
      <c r="C967" s="120" t="s">
        <v>2196</v>
      </c>
      <c r="D967" s="120" t="s">
        <v>2255</v>
      </c>
      <c r="E967" s="120" t="s">
        <v>2256</v>
      </c>
      <c r="F967" s="120" t="s">
        <v>2257</v>
      </c>
      <c r="G967" s="120" t="s">
        <v>2351</v>
      </c>
      <c r="I967" s="121">
        <v>30.26</v>
      </c>
      <c r="L967" s="120"/>
      <c r="M967" s="120" t="s">
        <v>528</v>
      </c>
      <c r="N967" s="120" t="s">
        <v>109</v>
      </c>
      <c r="O967" s="120">
        <v>100</v>
      </c>
      <c r="P967" s="120" t="s">
        <v>102</v>
      </c>
      <c r="Q967" s="120" t="s">
        <v>102</v>
      </c>
      <c r="R967" t="str">
        <f>IFERROR(VLOOKUP(S967,'[1]Effects Code'!$C:$D,2,FALSE), S967)</f>
        <v>Mortality</v>
      </c>
      <c r="S967" s="120" t="s">
        <v>184</v>
      </c>
      <c r="T967" s="120">
        <v>2</v>
      </c>
      <c r="U967" s="120" t="s">
        <v>122</v>
      </c>
      <c r="V967" s="120" t="str">
        <f t="shared" si="15"/>
        <v>Poeciliidae, 2</v>
      </c>
      <c r="W967" s="120" t="s">
        <v>526</v>
      </c>
      <c r="X967" s="120">
        <v>160917</v>
      </c>
      <c r="Y967" s="123">
        <v>2076014</v>
      </c>
      <c r="Z967" s="120">
        <v>2012</v>
      </c>
      <c r="AA967" s="120" t="s">
        <v>2258</v>
      </c>
      <c r="AB967" s="120" t="s">
        <v>2259</v>
      </c>
      <c r="AC967" s="120" t="s">
        <v>2260</v>
      </c>
      <c r="AD967" s="121">
        <v>30.26</v>
      </c>
      <c r="AF967" s="120" t="s">
        <v>528</v>
      </c>
      <c r="AI967" s="120">
        <v>287</v>
      </c>
      <c r="AL967" s="120" t="s">
        <v>225</v>
      </c>
      <c r="AM967" s="120" t="s">
        <v>110</v>
      </c>
      <c r="AN967" s="120" t="s">
        <v>1682</v>
      </c>
      <c r="AO967" s="120" t="s">
        <v>525</v>
      </c>
      <c r="AP967" s="120" t="s">
        <v>119</v>
      </c>
      <c r="AQ967" s="120" t="s">
        <v>526</v>
      </c>
      <c r="AR967" s="120">
        <v>333415</v>
      </c>
      <c r="AT967" s="120">
        <v>48</v>
      </c>
      <c r="AY967" s="120" t="s">
        <v>276</v>
      </c>
      <c r="BE967" s="120" t="s">
        <v>158</v>
      </c>
      <c r="BG967" s="120">
        <v>30.26</v>
      </c>
      <c r="BL967" s="120" t="s">
        <v>175</v>
      </c>
      <c r="BN967" s="120">
        <v>30.26</v>
      </c>
      <c r="CM967" s="120">
        <v>1</v>
      </c>
      <c r="CN967" s="120" t="s">
        <v>125</v>
      </c>
      <c r="CO967" s="120">
        <v>7.1</v>
      </c>
      <c r="CP967" s="120">
        <v>125.1</v>
      </c>
      <c r="CQ967" s="120" t="s">
        <v>528</v>
      </c>
      <c r="CU967" s="120" t="s">
        <v>126</v>
      </c>
      <c r="CV967" s="120" t="s">
        <v>1344</v>
      </c>
      <c r="CW967" s="120" t="s">
        <v>2085</v>
      </c>
    </row>
    <row r="968" spans="1:101" x14ac:dyDescent="0.3">
      <c r="A968" s="120" t="s">
        <v>1332</v>
      </c>
      <c r="B968" s="120" t="s">
        <v>1745</v>
      </c>
      <c r="C968" s="120" t="s">
        <v>1746</v>
      </c>
      <c r="D968" s="120" t="s">
        <v>1747</v>
      </c>
      <c r="E968" s="120" t="s">
        <v>1748</v>
      </c>
      <c r="F968" s="120" t="s">
        <v>1749</v>
      </c>
      <c r="G968" s="120" t="s">
        <v>185</v>
      </c>
      <c r="I968" s="129">
        <f>(100.98/1000000)*304.35*1000</f>
        <v>30.733263000000001</v>
      </c>
      <c r="M968" s="119" t="s">
        <v>528</v>
      </c>
      <c r="N968" s="120" t="s">
        <v>109</v>
      </c>
      <c r="O968" s="120">
        <v>99</v>
      </c>
      <c r="P968" s="120" t="s">
        <v>102</v>
      </c>
      <c r="Q968" s="120" t="s">
        <v>102</v>
      </c>
      <c r="R968" t="str">
        <f>IFERROR(VLOOKUP(S968,'[1]Effects Code'!$C:$D,2,FALSE), S968)</f>
        <v>Mortality</v>
      </c>
      <c r="S968" s="120" t="s">
        <v>184</v>
      </c>
      <c r="T968" s="120">
        <v>4</v>
      </c>
      <c r="U968" s="120" t="s">
        <v>122</v>
      </c>
      <c r="V968" s="120" t="str">
        <f t="shared" si="15"/>
        <v>Adrianichthyidae, 4</v>
      </c>
      <c r="W968" s="120" t="s">
        <v>526</v>
      </c>
      <c r="X968" s="120">
        <v>74895</v>
      </c>
      <c r="Y968" s="123">
        <v>1255267</v>
      </c>
      <c r="Z968" s="120">
        <v>2001</v>
      </c>
      <c r="AA968" s="120" t="s">
        <v>2537</v>
      </c>
      <c r="AB968" s="120" t="s">
        <v>2617</v>
      </c>
      <c r="AC968" s="120" t="s">
        <v>2618</v>
      </c>
      <c r="AD968" s="121">
        <v>100.98</v>
      </c>
      <c r="AE968" s="121"/>
      <c r="AF968" s="120" t="s">
        <v>1742</v>
      </c>
      <c r="AI968" s="120">
        <v>109</v>
      </c>
      <c r="AJ968" s="120">
        <v>1</v>
      </c>
      <c r="AK968" s="120" t="s">
        <v>122</v>
      </c>
      <c r="AL968" s="120" t="s">
        <v>148</v>
      </c>
      <c r="AM968" s="120" t="s">
        <v>110</v>
      </c>
      <c r="AN968" s="120" t="s">
        <v>1754</v>
      </c>
      <c r="AO968" s="120" t="s">
        <v>525</v>
      </c>
      <c r="AP968" s="120" t="s">
        <v>119</v>
      </c>
      <c r="AQ968" s="120" t="s">
        <v>526</v>
      </c>
      <c r="AR968" s="120">
        <v>333415</v>
      </c>
      <c r="AT968" s="120">
        <v>96</v>
      </c>
      <c r="AY968" s="120" t="s">
        <v>276</v>
      </c>
      <c r="BE968" s="120" t="s">
        <v>123</v>
      </c>
      <c r="BG968" s="120">
        <v>102</v>
      </c>
      <c r="BL968" s="120" t="s">
        <v>1742</v>
      </c>
      <c r="BN968" s="120">
        <v>100.98</v>
      </c>
      <c r="BT968" s="121"/>
      <c r="BV968" s="121"/>
      <c r="CD968" s="121"/>
      <c r="CM968" s="120">
        <v>5</v>
      </c>
      <c r="CN968" s="120" t="s">
        <v>125</v>
      </c>
      <c r="CU968" s="120" t="s">
        <v>126</v>
      </c>
      <c r="CV968" s="120" t="s">
        <v>1344</v>
      </c>
      <c r="CW968" s="120" t="s">
        <v>2714</v>
      </c>
    </row>
    <row r="969" spans="1:101" x14ac:dyDescent="0.3">
      <c r="A969" s="120" t="s">
        <v>1332</v>
      </c>
      <c r="B969" s="120" t="s">
        <v>1673</v>
      </c>
      <c r="C969" s="120" t="s">
        <v>2196</v>
      </c>
      <c r="D969" s="120" t="s">
        <v>2197</v>
      </c>
      <c r="E969" s="120" t="s">
        <v>2198</v>
      </c>
      <c r="F969" s="120" t="s">
        <v>2199</v>
      </c>
      <c r="G969" s="120" t="s">
        <v>2467</v>
      </c>
      <c r="I969" s="121">
        <v>30.8</v>
      </c>
      <c r="L969" s="120"/>
      <c r="M969" s="120" t="s">
        <v>528</v>
      </c>
      <c r="N969" s="120" t="s">
        <v>109</v>
      </c>
      <c r="O969" s="120">
        <v>100</v>
      </c>
      <c r="P969" s="120" t="s">
        <v>102</v>
      </c>
      <c r="Q969" s="120" t="s">
        <v>102</v>
      </c>
      <c r="R969" t="str">
        <f>IFERROR(VLOOKUP(S969,'[1]Effects Code'!$C:$D,2,FALSE), S969)</f>
        <v>Mortality</v>
      </c>
      <c r="S969" s="120" t="s">
        <v>184</v>
      </c>
      <c r="T969" s="120">
        <v>4</v>
      </c>
      <c r="U969" s="120" t="s">
        <v>122</v>
      </c>
      <c r="V969" s="120" t="str">
        <f t="shared" si="15"/>
        <v>Poeciliidae, 4</v>
      </c>
      <c r="W969" s="120" t="s">
        <v>526</v>
      </c>
      <c r="X969" s="120">
        <v>159006</v>
      </c>
      <c r="Y969" s="123">
        <v>2076061</v>
      </c>
      <c r="Z969" s="120">
        <v>2012</v>
      </c>
      <c r="AA969" s="120" t="s">
        <v>2200</v>
      </c>
      <c r="AB969" s="120" t="s">
        <v>2201</v>
      </c>
      <c r="AC969" s="120" t="s">
        <v>2202</v>
      </c>
      <c r="AD969" s="121">
        <v>30.8</v>
      </c>
      <c r="AF969" s="120" t="s">
        <v>528</v>
      </c>
      <c r="AI969" s="120">
        <v>1681</v>
      </c>
      <c r="AL969" s="120" t="s">
        <v>225</v>
      </c>
      <c r="AM969" s="120" t="s">
        <v>110</v>
      </c>
      <c r="AN969" s="120" t="s">
        <v>1682</v>
      </c>
      <c r="AO969" s="120" t="s">
        <v>525</v>
      </c>
      <c r="AP969" s="120" t="s">
        <v>119</v>
      </c>
      <c r="AQ969" s="120" t="s">
        <v>526</v>
      </c>
      <c r="AR969" s="120">
        <v>333415</v>
      </c>
      <c r="AT969" s="120">
        <v>96</v>
      </c>
      <c r="AY969" s="120" t="s">
        <v>276</v>
      </c>
      <c r="BE969" s="120" t="s">
        <v>158</v>
      </c>
      <c r="BG969" s="120">
        <v>30.8</v>
      </c>
      <c r="BL969" s="120" t="s">
        <v>175</v>
      </c>
      <c r="BN969" s="120">
        <v>30.8</v>
      </c>
      <c r="CM969" s="120">
        <v>1</v>
      </c>
      <c r="CN969" s="120" t="s">
        <v>125</v>
      </c>
      <c r="CU969" s="120" t="s">
        <v>126</v>
      </c>
      <c r="CV969" s="120" t="s">
        <v>545</v>
      </c>
      <c r="CW969" s="120" t="s">
        <v>2085</v>
      </c>
    </row>
    <row r="970" spans="1:101" x14ac:dyDescent="0.3">
      <c r="A970" s="120" t="s">
        <v>1332</v>
      </c>
      <c r="B970" s="120" t="s">
        <v>1745</v>
      </c>
      <c r="C970" s="120" t="s">
        <v>1746</v>
      </c>
      <c r="D970" s="120" t="s">
        <v>1747</v>
      </c>
      <c r="E970" s="120" t="s">
        <v>1748</v>
      </c>
      <c r="F970" s="120" t="s">
        <v>1749</v>
      </c>
      <c r="G970" s="120" t="s">
        <v>185</v>
      </c>
      <c r="I970" s="129">
        <f>(101.97/1000000)*304.35*1000</f>
        <v>31.0345695</v>
      </c>
      <c r="M970" s="119" t="s">
        <v>528</v>
      </c>
      <c r="N970" s="120" t="s">
        <v>109</v>
      </c>
      <c r="O970" s="120">
        <v>99</v>
      </c>
      <c r="P970" s="120" t="s">
        <v>102</v>
      </c>
      <c r="Q970" s="120" t="s">
        <v>102</v>
      </c>
      <c r="R970" t="str">
        <f>IFERROR(VLOOKUP(S970,'[1]Effects Code'!$C:$D,2,FALSE), S970)</f>
        <v>Mortality</v>
      </c>
      <c r="S970" s="120" t="s">
        <v>184</v>
      </c>
      <c r="T970" s="120">
        <v>4</v>
      </c>
      <c r="U970" s="120" t="s">
        <v>122</v>
      </c>
      <c r="V970" s="120" t="str">
        <f t="shared" si="15"/>
        <v>Adrianichthyidae, 4</v>
      </c>
      <c r="W970" s="120" t="s">
        <v>526</v>
      </c>
      <c r="X970" s="120">
        <v>74895</v>
      </c>
      <c r="Y970" s="123">
        <v>1255268</v>
      </c>
      <c r="Z970" s="120">
        <v>2001</v>
      </c>
      <c r="AA970" s="120" t="s">
        <v>2537</v>
      </c>
      <c r="AB970" s="120" t="s">
        <v>2617</v>
      </c>
      <c r="AC970" s="120" t="s">
        <v>2618</v>
      </c>
      <c r="AD970" s="121">
        <v>101.97</v>
      </c>
      <c r="AE970" s="121"/>
      <c r="AF970" s="120" t="s">
        <v>1742</v>
      </c>
      <c r="AI970" s="120">
        <v>109</v>
      </c>
      <c r="AJ970" s="120">
        <v>5</v>
      </c>
      <c r="AK970" s="120" t="s">
        <v>122</v>
      </c>
      <c r="AL970" s="120" t="s">
        <v>148</v>
      </c>
      <c r="AM970" s="120" t="s">
        <v>110</v>
      </c>
      <c r="AN970" s="120" t="s">
        <v>1754</v>
      </c>
      <c r="AO970" s="120" t="s">
        <v>525</v>
      </c>
      <c r="AP970" s="120" t="s">
        <v>119</v>
      </c>
      <c r="AQ970" s="120" t="s">
        <v>526</v>
      </c>
      <c r="AR970" s="120">
        <v>333415</v>
      </c>
      <c r="AT970" s="120">
        <v>96</v>
      </c>
      <c r="AY970" s="120" t="s">
        <v>276</v>
      </c>
      <c r="BE970" s="120" t="s">
        <v>123</v>
      </c>
      <c r="BG970" s="120">
        <v>103</v>
      </c>
      <c r="BL970" s="120" t="s">
        <v>1742</v>
      </c>
      <c r="BN970" s="120">
        <v>101.97</v>
      </c>
      <c r="BT970" s="121"/>
      <c r="BV970" s="121"/>
      <c r="CD970" s="121"/>
      <c r="CM970" s="120">
        <v>5</v>
      </c>
      <c r="CN970" s="120" t="s">
        <v>125</v>
      </c>
      <c r="CU970" s="120" t="s">
        <v>126</v>
      </c>
      <c r="CV970" s="120" t="s">
        <v>1344</v>
      </c>
      <c r="CW970" s="120" t="s">
        <v>2715</v>
      </c>
    </row>
    <row r="971" spans="1:101" x14ac:dyDescent="0.3">
      <c r="A971" s="120" t="s">
        <v>1332</v>
      </c>
      <c r="B971" s="120" t="s">
        <v>2290</v>
      </c>
      <c r="C971" s="120" t="s">
        <v>2291</v>
      </c>
      <c r="D971" s="120" t="s">
        <v>2292</v>
      </c>
      <c r="E971" s="120" t="s">
        <v>2293</v>
      </c>
      <c r="F971" s="120" t="s">
        <v>2294</v>
      </c>
      <c r="G971" s="120" t="s">
        <v>2351</v>
      </c>
      <c r="I971" s="121">
        <v>31.3</v>
      </c>
      <c r="L971" s="120"/>
      <c r="M971" s="120" t="s">
        <v>528</v>
      </c>
      <c r="N971" s="120" t="s">
        <v>109</v>
      </c>
      <c r="O971" s="120">
        <v>100</v>
      </c>
      <c r="P971" s="120" t="s">
        <v>102</v>
      </c>
      <c r="Q971" s="120" t="s">
        <v>102</v>
      </c>
      <c r="R971" t="str">
        <f>IFERROR(VLOOKUP(S971,'[1]Effects Code'!$C:$D,2,FALSE), S971)</f>
        <v>Mortality</v>
      </c>
      <c r="S971" s="120" t="s">
        <v>184</v>
      </c>
      <c r="T971" s="120">
        <v>2</v>
      </c>
      <c r="U971" s="120" t="s">
        <v>122</v>
      </c>
      <c r="V971" s="120" t="str">
        <f t="shared" si="15"/>
        <v>Osphronemidae, 2</v>
      </c>
      <c r="W971" s="120" t="s">
        <v>526</v>
      </c>
      <c r="X971" s="120">
        <v>159005</v>
      </c>
      <c r="Y971" s="123">
        <v>2076096</v>
      </c>
      <c r="Z971" s="120">
        <v>2012</v>
      </c>
      <c r="AA971" s="120" t="s">
        <v>2295</v>
      </c>
      <c r="AB971" s="120" t="s">
        <v>2296</v>
      </c>
      <c r="AC971" s="120" t="s">
        <v>2297</v>
      </c>
      <c r="AD971" s="121">
        <v>31.3</v>
      </c>
      <c r="AF971" s="120" t="s">
        <v>528</v>
      </c>
      <c r="AI971" s="120">
        <v>811</v>
      </c>
      <c r="AM971" s="120" t="s">
        <v>110</v>
      </c>
      <c r="AN971" s="120" t="s">
        <v>1491</v>
      </c>
      <c r="AO971" s="120" t="s">
        <v>525</v>
      </c>
      <c r="AP971" s="120" t="s">
        <v>119</v>
      </c>
      <c r="AQ971" s="120" t="s">
        <v>526</v>
      </c>
      <c r="AR971" s="120">
        <v>333415</v>
      </c>
      <c r="AT971" s="120">
        <v>48</v>
      </c>
      <c r="AY971" s="120" t="s">
        <v>276</v>
      </c>
      <c r="BE971" s="120" t="s">
        <v>158</v>
      </c>
      <c r="BG971" s="120">
        <v>31.3</v>
      </c>
      <c r="BL971" s="120" t="s">
        <v>175</v>
      </c>
      <c r="BN971" s="120">
        <v>31.3</v>
      </c>
      <c r="CM971" s="120">
        <v>1</v>
      </c>
      <c r="CN971" s="120" t="s">
        <v>125</v>
      </c>
      <c r="CU971" s="120" t="s">
        <v>126</v>
      </c>
      <c r="CV971" s="120" t="s">
        <v>545</v>
      </c>
      <c r="CW971" s="120" t="s">
        <v>2085</v>
      </c>
    </row>
    <row r="972" spans="1:101" x14ac:dyDescent="0.3">
      <c r="A972" s="120" t="s">
        <v>1332</v>
      </c>
      <c r="B972" s="120" t="s">
        <v>1673</v>
      </c>
      <c r="C972" s="120" t="s">
        <v>2196</v>
      </c>
      <c r="D972" s="120" t="s">
        <v>2255</v>
      </c>
      <c r="E972" s="120" t="s">
        <v>2256</v>
      </c>
      <c r="F972" s="120" t="s">
        <v>2257</v>
      </c>
      <c r="G972" s="120" t="s">
        <v>2321</v>
      </c>
      <c r="I972" s="121">
        <v>32.28</v>
      </c>
      <c r="L972" s="120"/>
      <c r="M972" s="120" t="s">
        <v>528</v>
      </c>
      <c r="N972" s="120" t="s">
        <v>109</v>
      </c>
      <c r="O972" s="120">
        <v>100</v>
      </c>
      <c r="P972" s="120" t="s">
        <v>102</v>
      </c>
      <c r="Q972" s="120" t="s">
        <v>102</v>
      </c>
      <c r="R972" t="str">
        <f>IFERROR(VLOOKUP(S972,'[1]Effects Code'!$C:$D,2,FALSE), S972)</f>
        <v>Mortality</v>
      </c>
      <c r="S972" s="120" t="s">
        <v>184</v>
      </c>
      <c r="T972" s="120">
        <v>1</v>
      </c>
      <c r="U972" s="120" t="s">
        <v>122</v>
      </c>
      <c r="V972" s="120" t="str">
        <f t="shared" si="15"/>
        <v>Poeciliidae, 1</v>
      </c>
      <c r="W972" s="120" t="s">
        <v>526</v>
      </c>
      <c r="X972" s="120">
        <v>160917</v>
      </c>
      <c r="Y972" s="123">
        <v>2076014</v>
      </c>
      <c r="Z972" s="120">
        <v>2012</v>
      </c>
      <c r="AA972" s="120" t="s">
        <v>2258</v>
      </c>
      <c r="AB972" s="120" t="s">
        <v>2259</v>
      </c>
      <c r="AC972" s="120" t="s">
        <v>2260</v>
      </c>
      <c r="AD972" s="121">
        <v>32.28</v>
      </c>
      <c r="AF972" s="120" t="s">
        <v>528</v>
      </c>
      <c r="AI972" s="120">
        <v>287</v>
      </c>
      <c r="AL972" s="120" t="s">
        <v>225</v>
      </c>
      <c r="AM972" s="120" t="s">
        <v>110</v>
      </c>
      <c r="AN972" s="120" t="s">
        <v>1682</v>
      </c>
      <c r="AO972" s="120" t="s">
        <v>525</v>
      </c>
      <c r="AP972" s="120" t="s">
        <v>119</v>
      </c>
      <c r="AQ972" s="120" t="s">
        <v>526</v>
      </c>
      <c r="AR972" s="120">
        <v>333415</v>
      </c>
      <c r="AT972" s="120">
        <v>24</v>
      </c>
      <c r="AY972" s="120" t="s">
        <v>276</v>
      </c>
      <c r="BE972" s="120" t="s">
        <v>158</v>
      </c>
      <c r="BG972" s="120">
        <v>32.28</v>
      </c>
      <c r="BL972" s="120" t="s">
        <v>175</v>
      </c>
      <c r="BN972" s="120">
        <v>32.28</v>
      </c>
      <c r="CM972" s="120">
        <v>1</v>
      </c>
      <c r="CN972" s="120" t="s">
        <v>125</v>
      </c>
      <c r="CO972" s="120">
        <v>7.1</v>
      </c>
      <c r="CP972" s="120">
        <v>125.1</v>
      </c>
      <c r="CQ972" s="120" t="s">
        <v>528</v>
      </c>
      <c r="CU972" s="120" t="s">
        <v>126</v>
      </c>
      <c r="CV972" s="120" t="s">
        <v>1344</v>
      </c>
      <c r="CW972" s="120" t="s">
        <v>2085</v>
      </c>
    </row>
    <row r="973" spans="1:101" x14ac:dyDescent="0.3">
      <c r="A973" s="120" t="s">
        <v>1332</v>
      </c>
      <c r="B973" s="120" t="s">
        <v>1673</v>
      </c>
      <c r="C973" s="120" t="s">
        <v>2196</v>
      </c>
      <c r="D973" s="120" t="s">
        <v>2255</v>
      </c>
      <c r="E973" s="120" t="s">
        <v>2256</v>
      </c>
      <c r="F973" s="120" t="s">
        <v>2257</v>
      </c>
      <c r="G973" s="120" t="s">
        <v>2467</v>
      </c>
      <c r="I973" s="121">
        <v>32.619999999999997</v>
      </c>
      <c r="L973" s="120"/>
      <c r="M973" s="120" t="s">
        <v>528</v>
      </c>
      <c r="N973" s="120" t="s">
        <v>109</v>
      </c>
      <c r="O973" s="120">
        <v>100</v>
      </c>
      <c r="P973" s="120" t="s">
        <v>102</v>
      </c>
      <c r="Q973" s="120" t="s">
        <v>102</v>
      </c>
      <c r="R973" t="str">
        <f>IFERROR(VLOOKUP(S973,'[1]Effects Code'!$C:$D,2,FALSE), S973)</f>
        <v>Mortality</v>
      </c>
      <c r="S973" s="120" t="s">
        <v>184</v>
      </c>
      <c r="T973" s="120">
        <v>3</v>
      </c>
      <c r="U973" s="120" t="s">
        <v>122</v>
      </c>
      <c r="V973" s="120" t="str">
        <f t="shared" si="15"/>
        <v>Poeciliidae, 3</v>
      </c>
      <c r="W973" s="120" t="s">
        <v>526</v>
      </c>
      <c r="X973" s="120">
        <v>160917</v>
      </c>
      <c r="Y973" s="123">
        <v>2076014</v>
      </c>
      <c r="Z973" s="120">
        <v>2012</v>
      </c>
      <c r="AA973" s="120" t="s">
        <v>2258</v>
      </c>
      <c r="AB973" s="120" t="s">
        <v>2259</v>
      </c>
      <c r="AC973" s="120" t="s">
        <v>2260</v>
      </c>
      <c r="AD973" s="121">
        <v>32.619999999999997</v>
      </c>
      <c r="AF973" s="120" t="s">
        <v>528</v>
      </c>
      <c r="AI973" s="120">
        <v>287</v>
      </c>
      <c r="AL973" s="120" t="s">
        <v>225</v>
      </c>
      <c r="AM973" s="120" t="s">
        <v>110</v>
      </c>
      <c r="AN973" s="120" t="s">
        <v>1682</v>
      </c>
      <c r="AO973" s="120" t="s">
        <v>525</v>
      </c>
      <c r="AP973" s="120" t="s">
        <v>119</v>
      </c>
      <c r="AQ973" s="120" t="s">
        <v>526</v>
      </c>
      <c r="AR973" s="120">
        <v>333415</v>
      </c>
      <c r="AT973" s="120">
        <v>72</v>
      </c>
      <c r="AY973" s="120" t="s">
        <v>276</v>
      </c>
      <c r="BE973" s="120" t="s">
        <v>158</v>
      </c>
      <c r="BG973" s="120">
        <v>32.619999999999997</v>
      </c>
      <c r="BL973" s="120" t="s">
        <v>175</v>
      </c>
      <c r="BN973" s="120">
        <v>32.619999999999997</v>
      </c>
      <c r="CM973" s="120">
        <v>1</v>
      </c>
      <c r="CN973" s="120" t="s">
        <v>125</v>
      </c>
      <c r="CO973" s="120">
        <v>7.1</v>
      </c>
      <c r="CP973" s="120">
        <v>125.1</v>
      </c>
      <c r="CQ973" s="120" t="s">
        <v>528</v>
      </c>
      <c r="CU973" s="120" t="s">
        <v>126</v>
      </c>
      <c r="CV973" s="120" t="s">
        <v>1344</v>
      </c>
      <c r="CW973" s="120" t="s">
        <v>2085</v>
      </c>
    </row>
    <row r="974" spans="1:101" x14ac:dyDescent="0.3">
      <c r="A974" s="120" t="s">
        <v>1332</v>
      </c>
      <c r="B974" s="120" t="s">
        <v>2290</v>
      </c>
      <c r="C974" s="120" t="s">
        <v>2291</v>
      </c>
      <c r="D974" s="120" t="s">
        <v>2292</v>
      </c>
      <c r="E974" s="120" t="s">
        <v>2293</v>
      </c>
      <c r="F974" s="120" t="s">
        <v>2294</v>
      </c>
      <c r="G974" s="120" t="s">
        <v>2352</v>
      </c>
      <c r="I974" s="121">
        <v>32.700000000000003</v>
      </c>
      <c r="L974" s="120"/>
      <c r="M974" s="120" t="s">
        <v>528</v>
      </c>
      <c r="N974" s="120" t="s">
        <v>109</v>
      </c>
      <c r="O974" s="120">
        <v>100</v>
      </c>
      <c r="P974" s="120" t="s">
        <v>102</v>
      </c>
      <c r="Q974" s="120" t="s">
        <v>102</v>
      </c>
      <c r="R974" t="str">
        <f>IFERROR(VLOOKUP(S974,'[1]Effects Code'!$C:$D,2,FALSE), S974)</f>
        <v>Mortality</v>
      </c>
      <c r="S974" s="120" t="s">
        <v>184</v>
      </c>
      <c r="T974" s="120">
        <v>2</v>
      </c>
      <c r="U974" s="120" t="s">
        <v>122</v>
      </c>
      <c r="V974" s="120" t="str">
        <f t="shared" si="15"/>
        <v>Osphronemidae, 2</v>
      </c>
      <c r="W974" s="120" t="s">
        <v>526</v>
      </c>
      <c r="X974" s="120">
        <v>159005</v>
      </c>
      <c r="Y974" s="123">
        <v>2076096</v>
      </c>
      <c r="Z974" s="120">
        <v>2012</v>
      </c>
      <c r="AA974" s="120" t="s">
        <v>2295</v>
      </c>
      <c r="AB974" s="120" t="s">
        <v>2296</v>
      </c>
      <c r="AC974" s="120" t="s">
        <v>2297</v>
      </c>
      <c r="AD974" s="121">
        <v>32.700000000000003</v>
      </c>
      <c r="AF974" s="120" t="s">
        <v>528</v>
      </c>
      <c r="AI974" s="120">
        <v>811</v>
      </c>
      <c r="AM974" s="120" t="s">
        <v>110</v>
      </c>
      <c r="AN974" s="120" t="s">
        <v>1491</v>
      </c>
      <c r="AO974" s="120" t="s">
        <v>525</v>
      </c>
      <c r="AP974" s="120" t="s">
        <v>119</v>
      </c>
      <c r="AQ974" s="120" t="s">
        <v>526</v>
      </c>
      <c r="AR974" s="120">
        <v>333415</v>
      </c>
      <c r="AT974" s="120">
        <v>48</v>
      </c>
      <c r="AY974" s="120" t="s">
        <v>276</v>
      </c>
      <c r="BE974" s="120" t="s">
        <v>158</v>
      </c>
      <c r="BG974" s="120">
        <v>32.700000000000003</v>
      </c>
      <c r="BL974" s="120" t="s">
        <v>175</v>
      </c>
      <c r="BN974" s="120">
        <v>32.700000000000003</v>
      </c>
      <c r="CM974" s="120">
        <v>1</v>
      </c>
      <c r="CN974" s="120" t="s">
        <v>125</v>
      </c>
      <c r="CU974" s="120" t="s">
        <v>126</v>
      </c>
      <c r="CV974" s="120" t="s">
        <v>545</v>
      </c>
      <c r="CW974" s="120" t="s">
        <v>2085</v>
      </c>
    </row>
    <row r="975" spans="1:101" x14ac:dyDescent="0.3">
      <c r="A975" s="120" t="s">
        <v>1332</v>
      </c>
      <c r="B975" s="120" t="s">
        <v>1745</v>
      </c>
      <c r="C975" s="120" t="s">
        <v>1746</v>
      </c>
      <c r="D975" s="120" t="s">
        <v>1747</v>
      </c>
      <c r="E975" s="120" t="s">
        <v>1748</v>
      </c>
      <c r="F975" s="120" t="s">
        <v>1749</v>
      </c>
      <c r="G975" s="120" t="s">
        <v>185</v>
      </c>
      <c r="I975" s="129">
        <f>(109.89/1000000)*304.35*1000</f>
        <v>33.445021500000003</v>
      </c>
      <c r="M975" s="119" t="s">
        <v>528</v>
      </c>
      <c r="N975" s="120" t="s">
        <v>109</v>
      </c>
      <c r="O975" s="120">
        <v>99</v>
      </c>
      <c r="P975" s="120" t="s">
        <v>102</v>
      </c>
      <c r="Q975" s="120" t="s">
        <v>102</v>
      </c>
      <c r="R975" t="str">
        <f>IFERROR(VLOOKUP(S975,'[1]Effects Code'!$C:$D,2,FALSE), S975)</f>
        <v>Mortality</v>
      </c>
      <c r="S975" s="120" t="s">
        <v>184</v>
      </c>
      <c r="T975" s="120">
        <v>4</v>
      </c>
      <c r="U975" s="120" t="s">
        <v>122</v>
      </c>
      <c r="V975" s="120" t="str">
        <f t="shared" si="15"/>
        <v>Adrianichthyidae, 4</v>
      </c>
      <c r="W975" s="120" t="s">
        <v>526</v>
      </c>
      <c r="X975" s="120">
        <v>74895</v>
      </c>
      <c r="Y975" s="123">
        <v>1255269</v>
      </c>
      <c r="Z975" s="120">
        <v>2001</v>
      </c>
      <c r="AA975" s="120" t="s">
        <v>2537</v>
      </c>
      <c r="AB975" s="120" t="s">
        <v>2617</v>
      </c>
      <c r="AC975" s="120" t="s">
        <v>2618</v>
      </c>
      <c r="AD975" s="121">
        <v>109.89</v>
      </c>
      <c r="AE975" s="121"/>
      <c r="AF975" s="120" t="s">
        <v>1742</v>
      </c>
      <c r="AI975" s="120">
        <v>109</v>
      </c>
      <c r="AJ975" s="120">
        <v>8</v>
      </c>
      <c r="AK975" s="120" t="s">
        <v>122</v>
      </c>
      <c r="AL975" s="120" t="s">
        <v>148</v>
      </c>
      <c r="AM975" s="120" t="s">
        <v>110</v>
      </c>
      <c r="AN975" s="120" t="s">
        <v>1754</v>
      </c>
      <c r="AO975" s="120" t="s">
        <v>525</v>
      </c>
      <c r="AP975" s="120" t="s">
        <v>119</v>
      </c>
      <c r="AQ975" s="120" t="s">
        <v>526</v>
      </c>
      <c r="AR975" s="120">
        <v>333415</v>
      </c>
      <c r="AT975" s="120">
        <v>96</v>
      </c>
      <c r="AY975" s="120" t="s">
        <v>276</v>
      </c>
      <c r="BE975" s="120" t="s">
        <v>123</v>
      </c>
      <c r="BG975" s="120">
        <v>111</v>
      </c>
      <c r="BL975" s="120" t="s">
        <v>1742</v>
      </c>
      <c r="BN975" s="120">
        <v>109.89</v>
      </c>
      <c r="BT975" s="121"/>
      <c r="BV975" s="121"/>
      <c r="CD975" s="121"/>
      <c r="CM975" s="120">
        <v>5</v>
      </c>
      <c r="CN975" s="120" t="s">
        <v>125</v>
      </c>
      <c r="CU975" s="120" t="s">
        <v>126</v>
      </c>
      <c r="CV975" s="120" t="s">
        <v>1344</v>
      </c>
      <c r="CW975" s="120" t="s">
        <v>2716</v>
      </c>
    </row>
    <row r="976" spans="1:101" x14ac:dyDescent="0.3">
      <c r="A976" s="120" t="s">
        <v>1332</v>
      </c>
      <c r="B976" s="120" t="s">
        <v>1673</v>
      </c>
      <c r="C976" s="120" t="s">
        <v>2196</v>
      </c>
      <c r="D976" s="120" t="s">
        <v>2255</v>
      </c>
      <c r="E976" s="120" t="s">
        <v>2256</v>
      </c>
      <c r="F976" s="120" t="s">
        <v>2257</v>
      </c>
      <c r="G976" s="120" t="s">
        <v>2352</v>
      </c>
      <c r="I976" s="121">
        <v>33.450000000000003</v>
      </c>
      <c r="L976" s="120"/>
      <c r="M976" s="120" t="s">
        <v>528</v>
      </c>
      <c r="N976" s="120" t="s">
        <v>109</v>
      </c>
      <c r="O976" s="120">
        <v>100</v>
      </c>
      <c r="P976" s="120" t="s">
        <v>102</v>
      </c>
      <c r="Q976" s="120" t="s">
        <v>102</v>
      </c>
      <c r="R976" t="str">
        <f>IFERROR(VLOOKUP(S976,'[1]Effects Code'!$C:$D,2,FALSE), S976)</f>
        <v>Mortality</v>
      </c>
      <c r="S976" s="120" t="s">
        <v>184</v>
      </c>
      <c r="T976" s="120">
        <v>2</v>
      </c>
      <c r="U976" s="120" t="s">
        <v>122</v>
      </c>
      <c r="V976" s="120" t="str">
        <f t="shared" si="15"/>
        <v>Poeciliidae, 2</v>
      </c>
      <c r="W976" s="120" t="s">
        <v>526</v>
      </c>
      <c r="X976" s="120">
        <v>160917</v>
      </c>
      <c r="Y976" s="123">
        <v>2076014</v>
      </c>
      <c r="Z976" s="120">
        <v>2012</v>
      </c>
      <c r="AA976" s="120" t="s">
        <v>2258</v>
      </c>
      <c r="AB976" s="120" t="s">
        <v>2259</v>
      </c>
      <c r="AC976" s="120" t="s">
        <v>2260</v>
      </c>
      <c r="AD976" s="121">
        <v>33.450000000000003</v>
      </c>
      <c r="AF976" s="120" t="s">
        <v>528</v>
      </c>
      <c r="AI976" s="120">
        <v>287</v>
      </c>
      <c r="AL976" s="120" t="s">
        <v>225</v>
      </c>
      <c r="AM976" s="120" t="s">
        <v>110</v>
      </c>
      <c r="AN976" s="120" t="s">
        <v>1682</v>
      </c>
      <c r="AO976" s="120" t="s">
        <v>525</v>
      </c>
      <c r="AP976" s="120" t="s">
        <v>119</v>
      </c>
      <c r="AQ976" s="120" t="s">
        <v>526</v>
      </c>
      <c r="AR976" s="120">
        <v>333415</v>
      </c>
      <c r="AT976" s="120">
        <v>48</v>
      </c>
      <c r="AY976" s="120" t="s">
        <v>276</v>
      </c>
      <c r="BE976" s="120" t="s">
        <v>158</v>
      </c>
      <c r="BG976" s="120">
        <v>33.450000000000003</v>
      </c>
      <c r="BL976" s="120" t="s">
        <v>175</v>
      </c>
      <c r="BN976" s="120">
        <v>33.450000000000003</v>
      </c>
      <c r="CM976" s="120">
        <v>1</v>
      </c>
      <c r="CN976" s="120" t="s">
        <v>125</v>
      </c>
      <c r="CO976" s="120">
        <v>7.1</v>
      </c>
      <c r="CP976" s="120">
        <v>125.1</v>
      </c>
      <c r="CQ976" s="120" t="s">
        <v>528</v>
      </c>
      <c r="CU976" s="120" t="s">
        <v>126</v>
      </c>
      <c r="CV976" s="120" t="s">
        <v>1344</v>
      </c>
      <c r="CW976" s="120" t="s">
        <v>2085</v>
      </c>
    </row>
    <row r="977" spans="1:101" x14ac:dyDescent="0.3">
      <c r="A977" s="120" t="s">
        <v>1332</v>
      </c>
      <c r="B977" s="120" t="s">
        <v>2290</v>
      </c>
      <c r="C977" s="120" t="s">
        <v>2291</v>
      </c>
      <c r="D977" s="120" t="s">
        <v>2292</v>
      </c>
      <c r="E977" s="120" t="s">
        <v>2293</v>
      </c>
      <c r="F977" s="120" t="s">
        <v>2294</v>
      </c>
      <c r="G977" s="120" t="s">
        <v>108</v>
      </c>
      <c r="I977" s="121">
        <v>33.6</v>
      </c>
      <c r="L977" s="120"/>
      <c r="M977" s="120" t="s">
        <v>528</v>
      </c>
      <c r="N977" s="120" t="s">
        <v>109</v>
      </c>
      <c r="O977" s="120">
        <v>100</v>
      </c>
      <c r="P977" s="120" t="s">
        <v>102</v>
      </c>
      <c r="Q977" s="120" t="s">
        <v>102</v>
      </c>
      <c r="R977" t="str">
        <f>IFERROR(VLOOKUP(S977,'[1]Effects Code'!$C:$D,2,FALSE), S977)</f>
        <v>Mortality</v>
      </c>
      <c r="S977" s="120" t="s">
        <v>184</v>
      </c>
      <c r="T977" s="120">
        <v>1</v>
      </c>
      <c r="U977" s="120" t="s">
        <v>122</v>
      </c>
      <c r="V977" s="120" t="str">
        <f t="shared" si="15"/>
        <v>Osphronemidae, 1</v>
      </c>
      <c r="W977" s="120" t="s">
        <v>526</v>
      </c>
      <c r="X977" s="120">
        <v>159005</v>
      </c>
      <c r="Y977" s="123">
        <v>2076096</v>
      </c>
      <c r="Z977" s="120">
        <v>2012</v>
      </c>
      <c r="AA977" s="120" t="s">
        <v>2295</v>
      </c>
      <c r="AB977" s="120" t="s">
        <v>2296</v>
      </c>
      <c r="AC977" s="120" t="s">
        <v>2297</v>
      </c>
      <c r="AD977" s="121">
        <v>33.6</v>
      </c>
      <c r="AF977" s="120" t="s">
        <v>528</v>
      </c>
      <c r="AI977" s="120">
        <v>811</v>
      </c>
      <c r="AM977" s="120" t="s">
        <v>110</v>
      </c>
      <c r="AN977" s="120" t="s">
        <v>1491</v>
      </c>
      <c r="AO977" s="120" t="s">
        <v>525</v>
      </c>
      <c r="AP977" s="120" t="s">
        <v>119</v>
      </c>
      <c r="AQ977" s="120" t="s">
        <v>526</v>
      </c>
      <c r="AR977" s="120">
        <v>333415</v>
      </c>
      <c r="AT977" s="120">
        <v>24</v>
      </c>
      <c r="AY977" s="120" t="s">
        <v>276</v>
      </c>
      <c r="BE977" s="120" t="s">
        <v>158</v>
      </c>
      <c r="BG977" s="120">
        <v>33.6</v>
      </c>
      <c r="BL977" s="120" t="s">
        <v>175</v>
      </c>
      <c r="BN977" s="120">
        <v>33.6</v>
      </c>
      <c r="CM977" s="120">
        <v>1</v>
      </c>
      <c r="CN977" s="120" t="s">
        <v>125</v>
      </c>
      <c r="CU977" s="120" t="s">
        <v>126</v>
      </c>
      <c r="CV977" s="120" t="s">
        <v>545</v>
      </c>
      <c r="CW977" s="120" t="s">
        <v>2085</v>
      </c>
    </row>
    <row r="978" spans="1:101" x14ac:dyDescent="0.3">
      <c r="A978" s="120" t="s">
        <v>1332</v>
      </c>
      <c r="B978" s="120" t="s">
        <v>2290</v>
      </c>
      <c r="C978" s="120" t="s">
        <v>2291</v>
      </c>
      <c r="D978" s="120" t="s">
        <v>2292</v>
      </c>
      <c r="E978" s="120" t="s">
        <v>2293</v>
      </c>
      <c r="F978" s="120" t="s">
        <v>2294</v>
      </c>
      <c r="G978" s="120" t="s">
        <v>1651</v>
      </c>
      <c r="I978" s="121">
        <v>34.5</v>
      </c>
      <c r="L978" s="120"/>
      <c r="M978" s="120" t="s">
        <v>528</v>
      </c>
      <c r="N978" s="120" t="s">
        <v>109</v>
      </c>
      <c r="O978" s="120">
        <v>100</v>
      </c>
      <c r="P978" s="120" t="s">
        <v>102</v>
      </c>
      <c r="Q978" s="120" t="s">
        <v>102</v>
      </c>
      <c r="R978" t="str">
        <f>IFERROR(VLOOKUP(S978,'[1]Effects Code'!$C:$D,2,FALSE), S978)</f>
        <v>Mortality</v>
      </c>
      <c r="S978" s="120" t="s">
        <v>184</v>
      </c>
      <c r="T978" s="120">
        <v>2</v>
      </c>
      <c r="U978" s="120" t="s">
        <v>122</v>
      </c>
      <c r="V978" s="120" t="str">
        <f t="shared" si="15"/>
        <v>Osphronemidae, 2</v>
      </c>
      <c r="W978" s="120" t="s">
        <v>526</v>
      </c>
      <c r="X978" s="120">
        <v>159005</v>
      </c>
      <c r="Y978" s="123">
        <v>2076096</v>
      </c>
      <c r="Z978" s="120">
        <v>2012</v>
      </c>
      <c r="AA978" s="120" t="s">
        <v>2295</v>
      </c>
      <c r="AB978" s="120" t="s">
        <v>2296</v>
      </c>
      <c r="AC978" s="120" t="s">
        <v>2297</v>
      </c>
      <c r="AD978" s="121">
        <v>34.5</v>
      </c>
      <c r="AF978" s="120" t="s">
        <v>528</v>
      </c>
      <c r="AI978" s="120">
        <v>811</v>
      </c>
      <c r="AM978" s="120" t="s">
        <v>110</v>
      </c>
      <c r="AN978" s="120" t="s">
        <v>1491</v>
      </c>
      <c r="AO978" s="120" t="s">
        <v>525</v>
      </c>
      <c r="AP978" s="120" t="s">
        <v>119</v>
      </c>
      <c r="AQ978" s="120" t="s">
        <v>526</v>
      </c>
      <c r="AR978" s="120">
        <v>333415</v>
      </c>
      <c r="AT978" s="120">
        <v>48</v>
      </c>
      <c r="AY978" s="120" t="s">
        <v>276</v>
      </c>
      <c r="BE978" s="120" t="s">
        <v>158</v>
      </c>
      <c r="BG978" s="120">
        <v>34.5</v>
      </c>
      <c r="BL978" s="120" t="s">
        <v>175</v>
      </c>
      <c r="BN978" s="120">
        <v>34.5</v>
      </c>
      <c r="CM978" s="120">
        <v>1</v>
      </c>
      <c r="CN978" s="120" t="s">
        <v>125</v>
      </c>
      <c r="CU978" s="120" t="s">
        <v>126</v>
      </c>
      <c r="CV978" s="120" t="s">
        <v>545</v>
      </c>
      <c r="CW978" s="120" t="s">
        <v>2085</v>
      </c>
    </row>
    <row r="979" spans="1:101" x14ac:dyDescent="0.3">
      <c r="A979" s="120" t="s">
        <v>1332</v>
      </c>
      <c r="B979" s="120" t="s">
        <v>2290</v>
      </c>
      <c r="C979" s="120" t="s">
        <v>2291</v>
      </c>
      <c r="D979" s="120" t="s">
        <v>2292</v>
      </c>
      <c r="E979" s="120" t="s">
        <v>2293</v>
      </c>
      <c r="F979" s="120" t="s">
        <v>2294</v>
      </c>
      <c r="G979" s="120" t="s">
        <v>1420</v>
      </c>
      <c r="I979" s="121">
        <v>35.6</v>
      </c>
      <c r="L979" s="120"/>
      <c r="M979" s="120" t="s">
        <v>528</v>
      </c>
      <c r="N979" s="120" t="s">
        <v>109</v>
      </c>
      <c r="O979" s="120">
        <v>100</v>
      </c>
      <c r="P979" s="120" t="s">
        <v>102</v>
      </c>
      <c r="Q979" s="120" t="s">
        <v>102</v>
      </c>
      <c r="R979" t="str">
        <f>IFERROR(VLOOKUP(S979,'[1]Effects Code'!$C:$D,2,FALSE), S979)</f>
        <v>Mortality</v>
      </c>
      <c r="S979" s="120" t="s">
        <v>184</v>
      </c>
      <c r="T979" s="120">
        <v>1</v>
      </c>
      <c r="U979" s="120" t="s">
        <v>122</v>
      </c>
      <c r="V979" s="120" t="str">
        <f t="shared" si="15"/>
        <v>Osphronemidae, 1</v>
      </c>
      <c r="W979" s="120" t="s">
        <v>526</v>
      </c>
      <c r="X979" s="120">
        <v>159005</v>
      </c>
      <c r="Y979" s="123">
        <v>2076096</v>
      </c>
      <c r="Z979" s="120">
        <v>2012</v>
      </c>
      <c r="AA979" s="120" t="s">
        <v>2295</v>
      </c>
      <c r="AB979" s="120" t="s">
        <v>2296</v>
      </c>
      <c r="AC979" s="120" t="s">
        <v>2297</v>
      </c>
      <c r="AD979" s="121">
        <v>35.6</v>
      </c>
      <c r="AF979" s="120" t="s">
        <v>528</v>
      </c>
      <c r="AI979" s="120">
        <v>811</v>
      </c>
      <c r="AM979" s="120" t="s">
        <v>110</v>
      </c>
      <c r="AN979" s="120" t="s">
        <v>1491</v>
      </c>
      <c r="AO979" s="120" t="s">
        <v>525</v>
      </c>
      <c r="AP979" s="120" t="s">
        <v>119</v>
      </c>
      <c r="AQ979" s="120" t="s">
        <v>526</v>
      </c>
      <c r="AR979" s="120">
        <v>333415</v>
      </c>
      <c r="AT979" s="120">
        <v>24</v>
      </c>
      <c r="AY979" s="120" t="s">
        <v>276</v>
      </c>
      <c r="BE979" s="120" t="s">
        <v>158</v>
      </c>
      <c r="BG979" s="120">
        <v>35.6</v>
      </c>
      <c r="BL979" s="120" t="s">
        <v>175</v>
      </c>
      <c r="BN979" s="120">
        <v>35.6</v>
      </c>
      <c r="CM979" s="120">
        <v>1</v>
      </c>
      <c r="CN979" s="120" t="s">
        <v>125</v>
      </c>
      <c r="CU979" s="120" t="s">
        <v>126</v>
      </c>
      <c r="CV979" s="120" t="s">
        <v>545</v>
      </c>
      <c r="CW979" s="120" t="s">
        <v>2085</v>
      </c>
    </row>
    <row r="980" spans="1:101" x14ac:dyDescent="0.3">
      <c r="A980" s="120" t="s">
        <v>1332</v>
      </c>
      <c r="B980" s="120" t="s">
        <v>1673</v>
      </c>
      <c r="C980" s="120" t="s">
        <v>2196</v>
      </c>
      <c r="D980" s="120" t="s">
        <v>2255</v>
      </c>
      <c r="E980" s="120" t="s">
        <v>2256</v>
      </c>
      <c r="F980" s="120" t="s">
        <v>2257</v>
      </c>
      <c r="G980" s="120" t="s">
        <v>185</v>
      </c>
      <c r="I980" s="121">
        <v>35.89</v>
      </c>
      <c r="L980" s="120"/>
      <c r="M980" s="120" t="s">
        <v>528</v>
      </c>
      <c r="N980" s="120" t="s">
        <v>109</v>
      </c>
      <c r="O980" s="120">
        <v>100</v>
      </c>
      <c r="P980" s="120" t="s">
        <v>102</v>
      </c>
      <c r="Q980" s="120" t="s">
        <v>102</v>
      </c>
      <c r="R980" t="str">
        <f>IFERROR(VLOOKUP(S980,'[1]Effects Code'!$C:$D,2,FALSE), S980)</f>
        <v>Mortality</v>
      </c>
      <c r="S980" s="120" t="s">
        <v>184</v>
      </c>
      <c r="T980" s="120">
        <v>1</v>
      </c>
      <c r="U980" s="120" t="s">
        <v>122</v>
      </c>
      <c r="V980" s="120" t="str">
        <f t="shared" si="15"/>
        <v>Poeciliidae, 1</v>
      </c>
      <c r="W980" s="120" t="s">
        <v>526</v>
      </c>
      <c r="X980" s="120">
        <v>160917</v>
      </c>
      <c r="Y980" s="123">
        <v>2076014</v>
      </c>
      <c r="Z980" s="120">
        <v>2012</v>
      </c>
      <c r="AA980" s="120" t="s">
        <v>2258</v>
      </c>
      <c r="AB980" s="120" t="s">
        <v>2259</v>
      </c>
      <c r="AC980" s="120" t="s">
        <v>2260</v>
      </c>
      <c r="AD980" s="121">
        <v>35.89</v>
      </c>
      <c r="AF980" s="120" t="s">
        <v>528</v>
      </c>
      <c r="AI980" s="120">
        <v>287</v>
      </c>
      <c r="AL980" s="120" t="s">
        <v>225</v>
      </c>
      <c r="AM980" s="120" t="s">
        <v>110</v>
      </c>
      <c r="AN980" s="120" t="s">
        <v>1682</v>
      </c>
      <c r="AO980" s="120" t="s">
        <v>525</v>
      </c>
      <c r="AP980" s="120" t="s">
        <v>119</v>
      </c>
      <c r="AQ980" s="120" t="s">
        <v>526</v>
      </c>
      <c r="AR980" s="120">
        <v>333415</v>
      </c>
      <c r="AT980" s="120">
        <v>24</v>
      </c>
      <c r="AY980" s="120" t="s">
        <v>276</v>
      </c>
      <c r="BE980" s="120" t="s">
        <v>158</v>
      </c>
      <c r="BG980" s="120">
        <v>35.89</v>
      </c>
      <c r="BL980" s="120" t="s">
        <v>175</v>
      </c>
      <c r="BN980" s="120">
        <v>35.89</v>
      </c>
      <c r="CM980" s="120">
        <v>1</v>
      </c>
      <c r="CN980" s="120" t="s">
        <v>125</v>
      </c>
      <c r="CO980" s="120">
        <v>7.1</v>
      </c>
      <c r="CP980" s="120">
        <v>125.1</v>
      </c>
      <c r="CQ980" s="120" t="s">
        <v>528</v>
      </c>
      <c r="CU980" s="120" t="s">
        <v>126</v>
      </c>
      <c r="CV980" s="120" t="s">
        <v>1344</v>
      </c>
      <c r="CW980" s="120" t="s">
        <v>2085</v>
      </c>
    </row>
    <row r="981" spans="1:101" x14ac:dyDescent="0.3">
      <c r="A981" s="120" t="s">
        <v>1332</v>
      </c>
      <c r="B981" s="120" t="s">
        <v>2290</v>
      </c>
      <c r="C981" s="120" t="s">
        <v>2291</v>
      </c>
      <c r="D981" s="120" t="s">
        <v>2292</v>
      </c>
      <c r="E981" s="120" t="s">
        <v>2293</v>
      </c>
      <c r="F981" s="120" t="s">
        <v>2294</v>
      </c>
      <c r="G981" s="120" t="s">
        <v>2266</v>
      </c>
      <c r="I981" s="121">
        <v>37</v>
      </c>
      <c r="L981" s="120"/>
      <c r="M981" s="120" t="s">
        <v>528</v>
      </c>
      <c r="N981" s="120" t="s">
        <v>109</v>
      </c>
      <c r="O981" s="120">
        <v>100</v>
      </c>
      <c r="P981" s="120" t="s">
        <v>102</v>
      </c>
      <c r="Q981" s="120" t="s">
        <v>102</v>
      </c>
      <c r="R981" t="str">
        <f>IFERROR(VLOOKUP(S981,'[1]Effects Code'!$C:$D,2,FALSE), S981)</f>
        <v>Mortality</v>
      </c>
      <c r="S981" s="120" t="s">
        <v>184</v>
      </c>
      <c r="T981" s="120">
        <v>1</v>
      </c>
      <c r="U981" s="120" t="s">
        <v>122</v>
      </c>
      <c r="V981" s="120" t="str">
        <f t="shared" si="15"/>
        <v>Osphronemidae, 1</v>
      </c>
      <c r="W981" s="120" t="s">
        <v>526</v>
      </c>
      <c r="X981" s="120">
        <v>159005</v>
      </c>
      <c r="Y981" s="123">
        <v>2076096</v>
      </c>
      <c r="Z981" s="120">
        <v>2012</v>
      </c>
      <c r="AA981" s="120" t="s">
        <v>2295</v>
      </c>
      <c r="AB981" s="120" t="s">
        <v>2296</v>
      </c>
      <c r="AC981" s="120" t="s">
        <v>2297</v>
      </c>
      <c r="AD981" s="121">
        <v>37</v>
      </c>
      <c r="AF981" s="120" t="s">
        <v>528</v>
      </c>
      <c r="AI981" s="120">
        <v>811</v>
      </c>
      <c r="AM981" s="120" t="s">
        <v>110</v>
      </c>
      <c r="AN981" s="120" t="s">
        <v>1491</v>
      </c>
      <c r="AO981" s="120" t="s">
        <v>525</v>
      </c>
      <c r="AP981" s="120" t="s">
        <v>119</v>
      </c>
      <c r="AQ981" s="120" t="s">
        <v>526</v>
      </c>
      <c r="AR981" s="120">
        <v>333415</v>
      </c>
      <c r="AT981" s="120">
        <v>24</v>
      </c>
      <c r="AY981" s="120" t="s">
        <v>276</v>
      </c>
      <c r="BE981" s="120" t="s">
        <v>158</v>
      </c>
      <c r="BG981" s="120">
        <v>37</v>
      </c>
      <c r="BL981" s="120" t="s">
        <v>175</v>
      </c>
      <c r="BN981" s="120">
        <v>37</v>
      </c>
      <c r="CM981" s="120">
        <v>1</v>
      </c>
      <c r="CN981" s="120" t="s">
        <v>125</v>
      </c>
      <c r="CU981" s="120" t="s">
        <v>126</v>
      </c>
      <c r="CV981" s="120" t="s">
        <v>545</v>
      </c>
      <c r="CW981" s="120" t="s">
        <v>2085</v>
      </c>
    </row>
    <row r="982" spans="1:101" x14ac:dyDescent="0.3">
      <c r="A982" s="120" t="s">
        <v>1332</v>
      </c>
      <c r="B982" s="120" t="s">
        <v>1673</v>
      </c>
      <c r="C982" s="120" t="s">
        <v>2196</v>
      </c>
      <c r="D982" s="120" t="s">
        <v>2255</v>
      </c>
      <c r="E982" s="120" t="s">
        <v>2256</v>
      </c>
      <c r="F982" s="120" t="s">
        <v>2257</v>
      </c>
      <c r="G982" s="120" t="s">
        <v>1651</v>
      </c>
      <c r="I982" s="121">
        <v>37.869999999999997</v>
      </c>
      <c r="L982" s="120"/>
      <c r="M982" s="120" t="s">
        <v>528</v>
      </c>
      <c r="N982" s="120" t="s">
        <v>109</v>
      </c>
      <c r="O982" s="120">
        <v>100</v>
      </c>
      <c r="P982" s="120" t="s">
        <v>102</v>
      </c>
      <c r="Q982" s="120" t="s">
        <v>102</v>
      </c>
      <c r="R982" t="str">
        <f>IFERROR(VLOOKUP(S982,'[1]Effects Code'!$C:$D,2,FALSE), S982)</f>
        <v>Mortality</v>
      </c>
      <c r="S982" s="120" t="s">
        <v>184</v>
      </c>
      <c r="T982" s="120">
        <v>2</v>
      </c>
      <c r="U982" s="120" t="s">
        <v>122</v>
      </c>
      <c r="V982" s="120" t="str">
        <f t="shared" si="15"/>
        <v>Poeciliidae, 2</v>
      </c>
      <c r="W982" s="120" t="s">
        <v>526</v>
      </c>
      <c r="X982" s="120">
        <v>160917</v>
      </c>
      <c r="Y982" s="123">
        <v>2076014</v>
      </c>
      <c r="Z982" s="120">
        <v>2012</v>
      </c>
      <c r="AA982" s="120" t="s">
        <v>2258</v>
      </c>
      <c r="AB982" s="120" t="s">
        <v>2259</v>
      </c>
      <c r="AC982" s="120" t="s">
        <v>2260</v>
      </c>
      <c r="AD982" s="121">
        <v>37.869999999999997</v>
      </c>
      <c r="AF982" s="120" t="s">
        <v>528</v>
      </c>
      <c r="AI982" s="120">
        <v>287</v>
      </c>
      <c r="AL982" s="120" t="s">
        <v>225</v>
      </c>
      <c r="AM982" s="120" t="s">
        <v>110</v>
      </c>
      <c r="AN982" s="120" t="s">
        <v>1682</v>
      </c>
      <c r="AO982" s="120" t="s">
        <v>525</v>
      </c>
      <c r="AP982" s="120" t="s">
        <v>119</v>
      </c>
      <c r="AQ982" s="120" t="s">
        <v>526</v>
      </c>
      <c r="AR982" s="120">
        <v>333415</v>
      </c>
      <c r="AT982" s="120">
        <v>48</v>
      </c>
      <c r="AY982" s="120" t="s">
        <v>276</v>
      </c>
      <c r="BE982" s="120" t="s">
        <v>158</v>
      </c>
      <c r="BG982" s="120">
        <v>37.869999999999997</v>
      </c>
      <c r="BL982" s="120" t="s">
        <v>175</v>
      </c>
      <c r="BN982" s="120">
        <v>37.869999999999997</v>
      </c>
      <c r="CM982" s="120">
        <v>1</v>
      </c>
      <c r="CN982" s="120" t="s">
        <v>125</v>
      </c>
      <c r="CO982" s="120">
        <v>7.1</v>
      </c>
      <c r="CP982" s="120">
        <v>125.1</v>
      </c>
      <c r="CQ982" s="120" t="s">
        <v>528</v>
      </c>
      <c r="CU982" s="120" t="s">
        <v>126</v>
      </c>
      <c r="CV982" s="120" t="s">
        <v>1344</v>
      </c>
      <c r="CW982" s="120" t="s">
        <v>2085</v>
      </c>
    </row>
    <row r="983" spans="1:101" x14ac:dyDescent="0.3">
      <c r="A983" s="120" t="s">
        <v>1332</v>
      </c>
      <c r="B983" s="120" t="s">
        <v>2290</v>
      </c>
      <c r="C983" s="120" t="s">
        <v>2291</v>
      </c>
      <c r="D983" s="120" t="s">
        <v>2292</v>
      </c>
      <c r="E983" s="120" t="s">
        <v>2293</v>
      </c>
      <c r="F983" s="120" t="s">
        <v>2294</v>
      </c>
      <c r="G983" s="120" t="s">
        <v>2321</v>
      </c>
      <c r="I983" s="121">
        <v>38.200000000000003</v>
      </c>
      <c r="L983" s="120"/>
      <c r="M983" s="120" t="s">
        <v>528</v>
      </c>
      <c r="N983" s="120" t="s">
        <v>109</v>
      </c>
      <c r="O983" s="120">
        <v>100</v>
      </c>
      <c r="P983" s="120" t="s">
        <v>102</v>
      </c>
      <c r="Q983" s="120" t="s">
        <v>102</v>
      </c>
      <c r="R983" t="str">
        <f>IFERROR(VLOOKUP(S983,'[1]Effects Code'!$C:$D,2,FALSE), S983)</f>
        <v>Mortality</v>
      </c>
      <c r="S983" s="120" t="s">
        <v>184</v>
      </c>
      <c r="T983" s="120">
        <v>1</v>
      </c>
      <c r="U983" s="120" t="s">
        <v>122</v>
      </c>
      <c r="V983" s="120" t="str">
        <f t="shared" si="15"/>
        <v>Osphronemidae, 1</v>
      </c>
      <c r="W983" s="120" t="s">
        <v>526</v>
      </c>
      <c r="X983" s="120">
        <v>159005</v>
      </c>
      <c r="Y983" s="123">
        <v>2076096</v>
      </c>
      <c r="Z983" s="120">
        <v>2012</v>
      </c>
      <c r="AA983" s="120" t="s">
        <v>2295</v>
      </c>
      <c r="AB983" s="120" t="s">
        <v>2296</v>
      </c>
      <c r="AC983" s="120" t="s">
        <v>2297</v>
      </c>
      <c r="AD983" s="121">
        <v>38.200000000000003</v>
      </c>
      <c r="AF983" s="120" t="s">
        <v>528</v>
      </c>
      <c r="AI983" s="120">
        <v>811</v>
      </c>
      <c r="AM983" s="120" t="s">
        <v>110</v>
      </c>
      <c r="AN983" s="120" t="s">
        <v>1491</v>
      </c>
      <c r="AO983" s="120" t="s">
        <v>525</v>
      </c>
      <c r="AP983" s="120" t="s">
        <v>119</v>
      </c>
      <c r="AQ983" s="120" t="s">
        <v>526</v>
      </c>
      <c r="AR983" s="120">
        <v>333415</v>
      </c>
      <c r="AT983" s="120">
        <v>24</v>
      </c>
      <c r="AY983" s="120" t="s">
        <v>276</v>
      </c>
      <c r="BE983" s="120" t="s">
        <v>158</v>
      </c>
      <c r="BG983" s="120">
        <v>38.200000000000003</v>
      </c>
      <c r="BL983" s="120" t="s">
        <v>175</v>
      </c>
      <c r="BN983" s="120">
        <v>38.200000000000003</v>
      </c>
      <c r="CM983" s="120">
        <v>1</v>
      </c>
      <c r="CN983" s="120" t="s">
        <v>125</v>
      </c>
      <c r="CU983" s="120" t="s">
        <v>126</v>
      </c>
      <c r="CV983" s="120" t="s">
        <v>545</v>
      </c>
      <c r="CW983" s="120" t="s">
        <v>2085</v>
      </c>
    </row>
    <row r="984" spans="1:101" x14ac:dyDescent="0.3">
      <c r="A984" s="120" t="s">
        <v>1332</v>
      </c>
      <c r="B984" s="120" t="s">
        <v>1673</v>
      </c>
      <c r="C984" s="120" t="s">
        <v>2196</v>
      </c>
      <c r="D984" s="120" t="s">
        <v>2197</v>
      </c>
      <c r="E984" s="120" t="s">
        <v>2198</v>
      </c>
      <c r="F984" s="120" t="s">
        <v>2199</v>
      </c>
      <c r="G984" s="120" t="s">
        <v>185</v>
      </c>
      <c r="I984" s="121">
        <v>38.299999999999997</v>
      </c>
      <c r="L984" s="120"/>
      <c r="M984" s="120" t="s">
        <v>528</v>
      </c>
      <c r="N984" s="120" t="s">
        <v>109</v>
      </c>
      <c r="O984" s="120">
        <v>100</v>
      </c>
      <c r="P984" s="120" t="s">
        <v>102</v>
      </c>
      <c r="Q984" s="120" t="s">
        <v>102</v>
      </c>
      <c r="R984" t="str">
        <f>IFERROR(VLOOKUP(S984,'[1]Effects Code'!$C:$D,2,FALSE), S984)</f>
        <v>Mortality</v>
      </c>
      <c r="S984" s="120" t="s">
        <v>184</v>
      </c>
      <c r="T984" s="120">
        <v>2</v>
      </c>
      <c r="U984" s="120" t="s">
        <v>122</v>
      </c>
      <c r="V984" s="120" t="str">
        <f t="shared" si="15"/>
        <v>Poeciliidae, 2</v>
      </c>
      <c r="W984" s="120" t="s">
        <v>526</v>
      </c>
      <c r="X984" s="120">
        <v>159006</v>
      </c>
      <c r="Y984" s="123">
        <v>2076061</v>
      </c>
      <c r="Z984" s="120">
        <v>2012</v>
      </c>
      <c r="AA984" s="120" t="s">
        <v>2200</v>
      </c>
      <c r="AB984" s="120" t="s">
        <v>2201</v>
      </c>
      <c r="AC984" s="120" t="s">
        <v>2202</v>
      </c>
      <c r="AD984" s="121">
        <v>38.299999999999997</v>
      </c>
      <c r="AF984" s="120" t="s">
        <v>528</v>
      </c>
      <c r="AI984" s="120">
        <v>1681</v>
      </c>
      <c r="AL984" s="120" t="s">
        <v>225</v>
      </c>
      <c r="AM984" s="120" t="s">
        <v>110</v>
      </c>
      <c r="AN984" s="120" t="s">
        <v>1682</v>
      </c>
      <c r="AO984" s="120" t="s">
        <v>525</v>
      </c>
      <c r="AP984" s="120" t="s">
        <v>119</v>
      </c>
      <c r="AQ984" s="120" t="s">
        <v>526</v>
      </c>
      <c r="AR984" s="120">
        <v>333415</v>
      </c>
      <c r="AT984" s="120">
        <v>48</v>
      </c>
      <c r="AY984" s="120" t="s">
        <v>276</v>
      </c>
      <c r="BE984" s="120" t="s">
        <v>158</v>
      </c>
      <c r="BG984" s="120">
        <v>38.299999999999997</v>
      </c>
      <c r="BL984" s="120" t="s">
        <v>175</v>
      </c>
      <c r="BN984" s="120">
        <v>38.299999999999997</v>
      </c>
      <c r="CM984" s="120">
        <v>1</v>
      </c>
      <c r="CN984" s="120" t="s">
        <v>125</v>
      </c>
      <c r="CU984" s="120" t="s">
        <v>126</v>
      </c>
      <c r="CV984" s="120" t="s">
        <v>545</v>
      </c>
      <c r="CW984" s="120" t="s">
        <v>2085</v>
      </c>
    </row>
    <row r="985" spans="1:101" x14ac:dyDescent="0.3">
      <c r="A985" s="120" t="s">
        <v>1332</v>
      </c>
      <c r="B985" s="120" t="s">
        <v>2290</v>
      </c>
      <c r="C985" s="120" t="s">
        <v>2291</v>
      </c>
      <c r="D985" s="120" t="s">
        <v>2292</v>
      </c>
      <c r="E985" s="120" t="s">
        <v>2293</v>
      </c>
      <c r="F985" s="120" t="s">
        <v>2294</v>
      </c>
      <c r="G985" s="120" t="s">
        <v>2467</v>
      </c>
      <c r="I985" s="121">
        <v>38.4</v>
      </c>
      <c r="L985" s="120"/>
      <c r="M985" s="120" t="s">
        <v>528</v>
      </c>
      <c r="N985" s="120" t="s">
        <v>109</v>
      </c>
      <c r="O985" s="120">
        <v>100</v>
      </c>
      <c r="P985" s="120" t="s">
        <v>102</v>
      </c>
      <c r="Q985" s="120" t="s">
        <v>102</v>
      </c>
      <c r="R985" t="str">
        <f>IFERROR(VLOOKUP(S985,'[1]Effects Code'!$C:$D,2,FALSE), S985)</f>
        <v>Mortality</v>
      </c>
      <c r="S985" s="120" t="s">
        <v>184</v>
      </c>
      <c r="T985" s="120">
        <v>3</v>
      </c>
      <c r="U985" s="120" t="s">
        <v>122</v>
      </c>
      <c r="V985" s="120" t="str">
        <f t="shared" si="15"/>
        <v>Osphronemidae, 3</v>
      </c>
      <c r="W985" s="120" t="s">
        <v>526</v>
      </c>
      <c r="X985" s="120">
        <v>159005</v>
      </c>
      <c r="Y985" s="123">
        <v>2076096</v>
      </c>
      <c r="Z985" s="120">
        <v>2012</v>
      </c>
      <c r="AA985" s="120" t="s">
        <v>2295</v>
      </c>
      <c r="AB985" s="120" t="s">
        <v>2296</v>
      </c>
      <c r="AC985" s="120" t="s">
        <v>2297</v>
      </c>
      <c r="AD985" s="121">
        <v>38.4</v>
      </c>
      <c r="AF985" s="120" t="s">
        <v>528</v>
      </c>
      <c r="AI985" s="120">
        <v>811</v>
      </c>
      <c r="AM985" s="120" t="s">
        <v>110</v>
      </c>
      <c r="AN985" s="120" t="s">
        <v>1491</v>
      </c>
      <c r="AO985" s="120" t="s">
        <v>525</v>
      </c>
      <c r="AP985" s="120" t="s">
        <v>119</v>
      </c>
      <c r="AQ985" s="120" t="s">
        <v>526</v>
      </c>
      <c r="AR985" s="120">
        <v>333415</v>
      </c>
      <c r="AT985" s="120">
        <v>72</v>
      </c>
      <c r="AY985" s="120" t="s">
        <v>276</v>
      </c>
      <c r="BE985" s="120" t="s">
        <v>158</v>
      </c>
      <c r="BG985" s="120">
        <v>38.4</v>
      </c>
      <c r="BL985" s="120" t="s">
        <v>175</v>
      </c>
      <c r="BN985" s="120">
        <v>38.4</v>
      </c>
      <c r="CM985" s="120">
        <v>1</v>
      </c>
      <c r="CN985" s="120" t="s">
        <v>125</v>
      </c>
      <c r="CU985" s="120" t="s">
        <v>126</v>
      </c>
      <c r="CV985" s="120" t="s">
        <v>545</v>
      </c>
      <c r="CW985" s="120" t="s">
        <v>2085</v>
      </c>
    </row>
    <row r="986" spans="1:101" x14ac:dyDescent="0.3">
      <c r="A986" s="120" t="s">
        <v>1332</v>
      </c>
      <c r="B986" s="120" t="s">
        <v>2290</v>
      </c>
      <c r="C986" s="120" t="s">
        <v>2291</v>
      </c>
      <c r="D986" s="120" t="s">
        <v>2292</v>
      </c>
      <c r="E986" s="120" t="s">
        <v>2293</v>
      </c>
      <c r="F986" s="120" t="s">
        <v>2294</v>
      </c>
      <c r="G986" s="120" t="s">
        <v>2467</v>
      </c>
      <c r="I986" s="121">
        <v>38.9</v>
      </c>
      <c r="L986" s="120"/>
      <c r="M986" s="120" t="s">
        <v>528</v>
      </c>
      <c r="N986" s="120" t="s">
        <v>109</v>
      </c>
      <c r="O986" s="120">
        <v>100</v>
      </c>
      <c r="P986" s="120" t="s">
        <v>102</v>
      </c>
      <c r="Q986" s="120" t="s">
        <v>102</v>
      </c>
      <c r="R986" t="str">
        <f>IFERROR(VLOOKUP(S986,'[1]Effects Code'!$C:$D,2,FALSE), S986)</f>
        <v>Mortality</v>
      </c>
      <c r="S986" s="120" t="s">
        <v>184</v>
      </c>
      <c r="T986" s="120">
        <v>2</v>
      </c>
      <c r="U986" s="120" t="s">
        <v>122</v>
      </c>
      <c r="V986" s="120" t="str">
        <f t="shared" si="15"/>
        <v>Osphronemidae, 2</v>
      </c>
      <c r="W986" s="120" t="s">
        <v>526</v>
      </c>
      <c r="X986" s="120">
        <v>159005</v>
      </c>
      <c r="Y986" s="123">
        <v>2076096</v>
      </c>
      <c r="Z986" s="120">
        <v>2012</v>
      </c>
      <c r="AA986" s="120" t="s">
        <v>2295</v>
      </c>
      <c r="AB986" s="120" t="s">
        <v>2296</v>
      </c>
      <c r="AC986" s="120" t="s">
        <v>2297</v>
      </c>
      <c r="AD986" s="121">
        <v>38.9</v>
      </c>
      <c r="AF986" s="120" t="s">
        <v>528</v>
      </c>
      <c r="AI986" s="120">
        <v>811</v>
      </c>
      <c r="AM986" s="120" t="s">
        <v>110</v>
      </c>
      <c r="AN986" s="120" t="s">
        <v>1491</v>
      </c>
      <c r="AO986" s="120" t="s">
        <v>525</v>
      </c>
      <c r="AP986" s="120" t="s">
        <v>119</v>
      </c>
      <c r="AQ986" s="120" t="s">
        <v>526</v>
      </c>
      <c r="AR986" s="120">
        <v>333415</v>
      </c>
      <c r="AT986" s="120">
        <v>48</v>
      </c>
      <c r="AY986" s="120" t="s">
        <v>276</v>
      </c>
      <c r="BE986" s="120" t="s">
        <v>158</v>
      </c>
      <c r="BG986" s="120">
        <v>38.9</v>
      </c>
      <c r="BL986" s="120" t="s">
        <v>175</v>
      </c>
      <c r="BN986" s="120">
        <v>38.9</v>
      </c>
      <c r="CM986" s="120">
        <v>1</v>
      </c>
      <c r="CN986" s="120" t="s">
        <v>125</v>
      </c>
      <c r="CU986" s="120" t="s">
        <v>126</v>
      </c>
      <c r="CV986" s="120" t="s">
        <v>545</v>
      </c>
      <c r="CW986" s="120" t="s">
        <v>2085</v>
      </c>
    </row>
    <row r="987" spans="1:101" x14ac:dyDescent="0.3">
      <c r="A987" s="120" t="s">
        <v>1332</v>
      </c>
      <c r="B987" s="120" t="s">
        <v>2290</v>
      </c>
      <c r="C987" s="120" t="s">
        <v>2291</v>
      </c>
      <c r="D987" s="120" t="s">
        <v>2292</v>
      </c>
      <c r="E987" s="120" t="s">
        <v>2293</v>
      </c>
      <c r="F987" s="120" t="s">
        <v>2294</v>
      </c>
      <c r="G987" s="120" t="s">
        <v>185</v>
      </c>
      <c r="I987" s="121">
        <v>39.299999999999997</v>
      </c>
      <c r="L987" s="120"/>
      <c r="M987" s="120" t="s">
        <v>528</v>
      </c>
      <c r="N987" s="120" t="s">
        <v>109</v>
      </c>
      <c r="O987" s="120">
        <v>100</v>
      </c>
      <c r="P987" s="120" t="s">
        <v>102</v>
      </c>
      <c r="Q987" s="120" t="s">
        <v>102</v>
      </c>
      <c r="R987" t="str">
        <f>IFERROR(VLOOKUP(S987,'[1]Effects Code'!$C:$D,2,FALSE), S987)</f>
        <v>Mortality</v>
      </c>
      <c r="S987" s="120" t="s">
        <v>184</v>
      </c>
      <c r="T987" s="120">
        <v>1</v>
      </c>
      <c r="U987" s="120" t="s">
        <v>122</v>
      </c>
      <c r="V987" s="120" t="str">
        <f t="shared" si="15"/>
        <v>Osphronemidae, 1</v>
      </c>
      <c r="W987" s="120" t="s">
        <v>526</v>
      </c>
      <c r="X987" s="120">
        <v>159005</v>
      </c>
      <c r="Y987" s="123">
        <v>2076096</v>
      </c>
      <c r="Z987" s="120">
        <v>2012</v>
      </c>
      <c r="AA987" s="120" t="s">
        <v>2295</v>
      </c>
      <c r="AB987" s="120" t="s">
        <v>2296</v>
      </c>
      <c r="AC987" s="120" t="s">
        <v>2297</v>
      </c>
      <c r="AD987" s="121">
        <v>39.299999999999997</v>
      </c>
      <c r="AF987" s="120" t="s">
        <v>528</v>
      </c>
      <c r="AI987" s="120">
        <v>811</v>
      </c>
      <c r="AM987" s="120" t="s">
        <v>110</v>
      </c>
      <c r="AN987" s="120" t="s">
        <v>1491</v>
      </c>
      <c r="AO987" s="120" t="s">
        <v>525</v>
      </c>
      <c r="AP987" s="120" t="s">
        <v>119</v>
      </c>
      <c r="AQ987" s="120" t="s">
        <v>526</v>
      </c>
      <c r="AR987" s="120">
        <v>333415</v>
      </c>
      <c r="AT987" s="120">
        <v>24</v>
      </c>
      <c r="AY987" s="120" t="s">
        <v>276</v>
      </c>
      <c r="BE987" s="120" t="s">
        <v>158</v>
      </c>
      <c r="BG987" s="120">
        <v>39.299999999999997</v>
      </c>
      <c r="BL987" s="120" t="s">
        <v>175</v>
      </c>
      <c r="BN987" s="120">
        <v>39.299999999999997</v>
      </c>
      <c r="CM987" s="120">
        <v>1</v>
      </c>
      <c r="CN987" s="120" t="s">
        <v>125</v>
      </c>
      <c r="CU987" s="120" t="s">
        <v>126</v>
      </c>
      <c r="CV987" s="120" t="s">
        <v>545</v>
      </c>
      <c r="CW987" s="120" t="s">
        <v>2085</v>
      </c>
    </row>
    <row r="988" spans="1:101" x14ac:dyDescent="0.3">
      <c r="A988" s="120" t="s">
        <v>1332</v>
      </c>
      <c r="B988" s="120" t="s">
        <v>1673</v>
      </c>
      <c r="C988" s="120" t="s">
        <v>2196</v>
      </c>
      <c r="D988" s="120" t="s">
        <v>2255</v>
      </c>
      <c r="E988" s="120" t="s">
        <v>2256</v>
      </c>
      <c r="F988" s="120" t="s">
        <v>2257</v>
      </c>
      <c r="G988" s="120" t="s">
        <v>2341</v>
      </c>
      <c r="I988" s="121">
        <v>39.5</v>
      </c>
      <c r="L988" s="120"/>
      <c r="M988" s="120" t="s">
        <v>528</v>
      </c>
      <c r="N988" s="120" t="s">
        <v>109</v>
      </c>
      <c r="O988" s="120">
        <v>100</v>
      </c>
      <c r="P988" s="120" t="s">
        <v>102</v>
      </c>
      <c r="Q988" s="120" t="s">
        <v>102</v>
      </c>
      <c r="R988" t="str">
        <f>IFERROR(VLOOKUP(S988,'[1]Effects Code'!$C:$D,2,FALSE), S988)</f>
        <v>Mortality</v>
      </c>
      <c r="S988" s="120" t="s">
        <v>184</v>
      </c>
      <c r="T988" s="120">
        <v>1</v>
      </c>
      <c r="U988" s="120" t="s">
        <v>122</v>
      </c>
      <c r="V988" s="120" t="str">
        <f t="shared" si="15"/>
        <v>Poeciliidae, 1</v>
      </c>
      <c r="W988" s="120" t="s">
        <v>526</v>
      </c>
      <c r="X988" s="120">
        <v>160917</v>
      </c>
      <c r="Y988" s="123">
        <v>2076014</v>
      </c>
      <c r="Z988" s="120">
        <v>2012</v>
      </c>
      <c r="AA988" s="120" t="s">
        <v>2258</v>
      </c>
      <c r="AB988" s="120" t="s">
        <v>2259</v>
      </c>
      <c r="AC988" s="120" t="s">
        <v>2260</v>
      </c>
      <c r="AD988" s="121">
        <v>39.5</v>
      </c>
      <c r="AF988" s="120" t="s">
        <v>528</v>
      </c>
      <c r="AI988" s="120">
        <v>287</v>
      </c>
      <c r="AL988" s="120" t="s">
        <v>225</v>
      </c>
      <c r="AM988" s="120" t="s">
        <v>110</v>
      </c>
      <c r="AN988" s="120" t="s">
        <v>1682</v>
      </c>
      <c r="AO988" s="120" t="s">
        <v>525</v>
      </c>
      <c r="AP988" s="120" t="s">
        <v>119</v>
      </c>
      <c r="AQ988" s="120" t="s">
        <v>526</v>
      </c>
      <c r="AR988" s="120">
        <v>333415</v>
      </c>
      <c r="AT988" s="120">
        <v>24</v>
      </c>
      <c r="AY988" s="120" t="s">
        <v>276</v>
      </c>
      <c r="BE988" s="120" t="s">
        <v>158</v>
      </c>
      <c r="BG988" s="120">
        <v>39.5</v>
      </c>
      <c r="BL988" s="120" t="s">
        <v>175</v>
      </c>
      <c r="BN988" s="120">
        <v>39.5</v>
      </c>
      <c r="CM988" s="120">
        <v>1</v>
      </c>
      <c r="CN988" s="120" t="s">
        <v>125</v>
      </c>
      <c r="CO988" s="120">
        <v>7.1</v>
      </c>
      <c r="CP988" s="120">
        <v>125.1</v>
      </c>
      <c r="CQ988" s="120" t="s">
        <v>528</v>
      </c>
      <c r="CU988" s="120" t="s">
        <v>126</v>
      </c>
      <c r="CV988" s="120" t="s">
        <v>1344</v>
      </c>
      <c r="CW988" s="120" t="s">
        <v>2085</v>
      </c>
    </row>
    <row r="989" spans="1:101" x14ac:dyDescent="0.3">
      <c r="A989" s="120" t="s">
        <v>1332</v>
      </c>
      <c r="B989" s="120" t="s">
        <v>2290</v>
      </c>
      <c r="C989" s="120" t="s">
        <v>2291</v>
      </c>
      <c r="D989" s="120" t="s">
        <v>2292</v>
      </c>
      <c r="E989" s="120" t="s">
        <v>2293</v>
      </c>
      <c r="F989" s="120" t="s">
        <v>2294</v>
      </c>
      <c r="G989" s="120" t="s">
        <v>2341</v>
      </c>
      <c r="I989" s="121">
        <v>40.5</v>
      </c>
      <c r="L989" s="120"/>
      <c r="M989" s="120" t="s">
        <v>528</v>
      </c>
      <c r="N989" s="120" t="s">
        <v>109</v>
      </c>
      <c r="O989" s="120">
        <v>100</v>
      </c>
      <c r="P989" s="120" t="s">
        <v>102</v>
      </c>
      <c r="Q989" s="120" t="s">
        <v>102</v>
      </c>
      <c r="R989" t="str">
        <f>IFERROR(VLOOKUP(S989,'[1]Effects Code'!$C:$D,2,FALSE), S989)</f>
        <v>Mortality</v>
      </c>
      <c r="S989" s="120" t="s">
        <v>184</v>
      </c>
      <c r="T989" s="120">
        <v>1</v>
      </c>
      <c r="U989" s="120" t="s">
        <v>122</v>
      </c>
      <c r="V989" s="120" t="str">
        <f t="shared" si="15"/>
        <v>Osphronemidae, 1</v>
      </c>
      <c r="W989" s="120" t="s">
        <v>526</v>
      </c>
      <c r="X989" s="120">
        <v>159005</v>
      </c>
      <c r="Y989" s="123">
        <v>2076096</v>
      </c>
      <c r="Z989" s="120">
        <v>2012</v>
      </c>
      <c r="AA989" s="120" t="s">
        <v>2295</v>
      </c>
      <c r="AB989" s="120" t="s">
        <v>2296</v>
      </c>
      <c r="AC989" s="120" t="s">
        <v>2297</v>
      </c>
      <c r="AD989" s="121">
        <v>40.5</v>
      </c>
      <c r="AF989" s="120" t="s">
        <v>528</v>
      </c>
      <c r="AI989" s="120">
        <v>811</v>
      </c>
      <c r="AM989" s="120" t="s">
        <v>110</v>
      </c>
      <c r="AN989" s="120" t="s">
        <v>1491</v>
      </c>
      <c r="AO989" s="120" t="s">
        <v>525</v>
      </c>
      <c r="AP989" s="120" t="s">
        <v>119</v>
      </c>
      <c r="AQ989" s="120" t="s">
        <v>526</v>
      </c>
      <c r="AR989" s="120">
        <v>333415</v>
      </c>
      <c r="AT989" s="120">
        <v>24</v>
      </c>
      <c r="AY989" s="120" t="s">
        <v>276</v>
      </c>
      <c r="BE989" s="120" t="s">
        <v>158</v>
      </c>
      <c r="BG989" s="120">
        <v>40.5</v>
      </c>
      <c r="BL989" s="120" t="s">
        <v>175</v>
      </c>
      <c r="BN989" s="120">
        <v>40.5</v>
      </c>
      <c r="CM989" s="120">
        <v>1</v>
      </c>
      <c r="CN989" s="120" t="s">
        <v>125</v>
      </c>
      <c r="CU989" s="120" t="s">
        <v>126</v>
      </c>
      <c r="CV989" s="120" t="s">
        <v>545</v>
      </c>
      <c r="CW989" s="120" t="s">
        <v>2085</v>
      </c>
    </row>
    <row r="990" spans="1:101" x14ac:dyDescent="0.3">
      <c r="A990" s="120" t="s">
        <v>1332</v>
      </c>
      <c r="B990" s="120" t="s">
        <v>2290</v>
      </c>
      <c r="C990" s="120" t="s">
        <v>2291</v>
      </c>
      <c r="D990" s="120" t="s">
        <v>2292</v>
      </c>
      <c r="E990" s="120" t="s">
        <v>2293</v>
      </c>
      <c r="F990" s="120" t="s">
        <v>2294</v>
      </c>
      <c r="G990" s="120" t="s">
        <v>2351</v>
      </c>
      <c r="I990" s="121">
        <v>41.7</v>
      </c>
      <c r="L990" s="120"/>
      <c r="M990" s="120" t="s">
        <v>528</v>
      </c>
      <c r="N990" s="120" t="s">
        <v>109</v>
      </c>
      <c r="O990" s="120">
        <v>100</v>
      </c>
      <c r="P990" s="120" t="s">
        <v>102</v>
      </c>
      <c r="Q990" s="120" t="s">
        <v>102</v>
      </c>
      <c r="R990" t="str">
        <f>IFERROR(VLOOKUP(S990,'[1]Effects Code'!$C:$D,2,FALSE), S990)</f>
        <v>Mortality</v>
      </c>
      <c r="S990" s="120" t="s">
        <v>184</v>
      </c>
      <c r="T990" s="120">
        <v>1</v>
      </c>
      <c r="U990" s="120" t="s">
        <v>122</v>
      </c>
      <c r="V990" s="120" t="str">
        <f t="shared" si="15"/>
        <v>Osphronemidae, 1</v>
      </c>
      <c r="W990" s="120" t="s">
        <v>526</v>
      </c>
      <c r="X990" s="120">
        <v>159005</v>
      </c>
      <c r="Y990" s="123">
        <v>2076096</v>
      </c>
      <c r="Z990" s="120">
        <v>2012</v>
      </c>
      <c r="AA990" s="120" t="s">
        <v>2295</v>
      </c>
      <c r="AB990" s="120" t="s">
        <v>2296</v>
      </c>
      <c r="AC990" s="120" t="s">
        <v>2297</v>
      </c>
      <c r="AD990" s="121">
        <v>41.7</v>
      </c>
      <c r="AF990" s="120" t="s">
        <v>528</v>
      </c>
      <c r="AI990" s="120">
        <v>811</v>
      </c>
      <c r="AM990" s="120" t="s">
        <v>110</v>
      </c>
      <c r="AN990" s="120" t="s">
        <v>1491</v>
      </c>
      <c r="AO990" s="120" t="s">
        <v>525</v>
      </c>
      <c r="AP990" s="120" t="s">
        <v>119</v>
      </c>
      <c r="AQ990" s="120" t="s">
        <v>526</v>
      </c>
      <c r="AR990" s="120">
        <v>333415</v>
      </c>
      <c r="AT990" s="120">
        <v>24</v>
      </c>
      <c r="AY990" s="120" t="s">
        <v>276</v>
      </c>
      <c r="BE990" s="120" t="s">
        <v>158</v>
      </c>
      <c r="BG990" s="120">
        <v>41.7</v>
      </c>
      <c r="BL990" s="120" t="s">
        <v>175</v>
      </c>
      <c r="BN990" s="120">
        <v>41.7</v>
      </c>
      <c r="CM990" s="120">
        <v>1</v>
      </c>
      <c r="CN990" s="120" t="s">
        <v>125</v>
      </c>
      <c r="CU990" s="120" t="s">
        <v>126</v>
      </c>
      <c r="CV990" s="120" t="s">
        <v>545</v>
      </c>
      <c r="CW990" s="120" t="s">
        <v>2085</v>
      </c>
    </row>
    <row r="991" spans="1:101" x14ac:dyDescent="0.3">
      <c r="A991" s="120" t="s">
        <v>1332</v>
      </c>
      <c r="B991" s="120" t="s">
        <v>1673</v>
      </c>
      <c r="C991" s="120" t="s">
        <v>2196</v>
      </c>
      <c r="D991" s="120" t="s">
        <v>2197</v>
      </c>
      <c r="E991" s="120" t="s">
        <v>2198</v>
      </c>
      <c r="F991" s="120" t="s">
        <v>2199</v>
      </c>
      <c r="G991" s="120" t="s">
        <v>185</v>
      </c>
      <c r="I991" s="121">
        <v>41.7</v>
      </c>
      <c r="L991" s="120"/>
      <c r="M991" s="120" t="s">
        <v>528</v>
      </c>
      <c r="N991" s="120" t="s">
        <v>109</v>
      </c>
      <c r="O991" s="120">
        <v>100</v>
      </c>
      <c r="P991" s="120" t="s">
        <v>102</v>
      </c>
      <c r="Q991" s="120" t="s">
        <v>102</v>
      </c>
      <c r="R991" t="str">
        <f>IFERROR(VLOOKUP(S991,'[1]Effects Code'!$C:$D,2,FALSE), S991)</f>
        <v>Mortality</v>
      </c>
      <c r="S991" s="120" t="s">
        <v>184</v>
      </c>
      <c r="T991" s="120">
        <v>3</v>
      </c>
      <c r="U991" s="120" t="s">
        <v>122</v>
      </c>
      <c r="V991" s="120" t="str">
        <f t="shared" si="15"/>
        <v>Poeciliidae, 3</v>
      </c>
      <c r="W991" s="120" t="s">
        <v>526</v>
      </c>
      <c r="X991" s="120">
        <v>159006</v>
      </c>
      <c r="Y991" s="123">
        <v>2076061</v>
      </c>
      <c r="Z991" s="120">
        <v>2012</v>
      </c>
      <c r="AA991" s="120" t="s">
        <v>2200</v>
      </c>
      <c r="AB991" s="120" t="s">
        <v>2201</v>
      </c>
      <c r="AC991" s="120" t="s">
        <v>2202</v>
      </c>
      <c r="AD991" s="121">
        <v>41.7</v>
      </c>
      <c r="AF991" s="120" t="s">
        <v>528</v>
      </c>
      <c r="AI991" s="120">
        <v>1681</v>
      </c>
      <c r="AL991" s="120" t="s">
        <v>225</v>
      </c>
      <c r="AM991" s="120" t="s">
        <v>110</v>
      </c>
      <c r="AN991" s="120" t="s">
        <v>1682</v>
      </c>
      <c r="AO991" s="120" t="s">
        <v>525</v>
      </c>
      <c r="AP991" s="120" t="s">
        <v>119</v>
      </c>
      <c r="AQ991" s="120" t="s">
        <v>526</v>
      </c>
      <c r="AR991" s="120">
        <v>333415</v>
      </c>
      <c r="AT991" s="120">
        <v>72</v>
      </c>
      <c r="AY991" s="120" t="s">
        <v>276</v>
      </c>
      <c r="BE991" s="120" t="s">
        <v>158</v>
      </c>
      <c r="BG991" s="120">
        <v>41.7</v>
      </c>
      <c r="BL991" s="120" t="s">
        <v>175</v>
      </c>
      <c r="BN991" s="120">
        <v>41.7</v>
      </c>
      <c r="CM991" s="120">
        <v>1</v>
      </c>
      <c r="CN991" s="120" t="s">
        <v>125</v>
      </c>
      <c r="CU991" s="120" t="s">
        <v>126</v>
      </c>
      <c r="CV991" s="120" t="s">
        <v>545</v>
      </c>
      <c r="CW991" s="120" t="s">
        <v>2085</v>
      </c>
    </row>
    <row r="992" spans="1:101" x14ac:dyDescent="0.3">
      <c r="A992" s="120" t="s">
        <v>1332</v>
      </c>
      <c r="B992" s="120" t="s">
        <v>2290</v>
      </c>
      <c r="C992" s="120" t="s">
        <v>2291</v>
      </c>
      <c r="D992" s="120" t="s">
        <v>2292</v>
      </c>
      <c r="E992" s="120" t="s">
        <v>2293</v>
      </c>
      <c r="F992" s="120" t="s">
        <v>2294</v>
      </c>
      <c r="G992" s="120" t="s">
        <v>2352</v>
      </c>
      <c r="I992" s="121">
        <v>43.1</v>
      </c>
      <c r="L992" s="120"/>
      <c r="M992" s="120" t="s">
        <v>528</v>
      </c>
      <c r="N992" s="120" t="s">
        <v>109</v>
      </c>
      <c r="O992" s="120">
        <v>100</v>
      </c>
      <c r="P992" s="120" t="s">
        <v>102</v>
      </c>
      <c r="Q992" s="120" t="s">
        <v>102</v>
      </c>
      <c r="R992" t="str">
        <f>IFERROR(VLOOKUP(S992,'[1]Effects Code'!$C:$D,2,FALSE), S992)</f>
        <v>Mortality</v>
      </c>
      <c r="S992" s="120" t="s">
        <v>184</v>
      </c>
      <c r="T992" s="120">
        <v>1</v>
      </c>
      <c r="U992" s="120" t="s">
        <v>122</v>
      </c>
      <c r="V992" s="120" t="str">
        <f t="shared" si="15"/>
        <v>Osphronemidae, 1</v>
      </c>
      <c r="W992" s="120" t="s">
        <v>526</v>
      </c>
      <c r="X992" s="120">
        <v>159005</v>
      </c>
      <c r="Y992" s="123">
        <v>2076096</v>
      </c>
      <c r="Z992" s="120">
        <v>2012</v>
      </c>
      <c r="AA992" s="120" t="s">
        <v>2295</v>
      </c>
      <c r="AB992" s="120" t="s">
        <v>2296</v>
      </c>
      <c r="AC992" s="120" t="s">
        <v>2297</v>
      </c>
      <c r="AD992" s="121">
        <v>43.1</v>
      </c>
      <c r="AF992" s="120" t="s">
        <v>528</v>
      </c>
      <c r="AI992" s="120">
        <v>811</v>
      </c>
      <c r="AM992" s="120" t="s">
        <v>110</v>
      </c>
      <c r="AN992" s="120" t="s">
        <v>1491</v>
      </c>
      <c r="AO992" s="120" t="s">
        <v>525</v>
      </c>
      <c r="AP992" s="120" t="s">
        <v>119</v>
      </c>
      <c r="AQ992" s="120" t="s">
        <v>526</v>
      </c>
      <c r="AR992" s="120">
        <v>333415</v>
      </c>
      <c r="AT992" s="120">
        <v>24</v>
      </c>
      <c r="AY992" s="120" t="s">
        <v>276</v>
      </c>
      <c r="BE992" s="120" t="s">
        <v>158</v>
      </c>
      <c r="BG992" s="120">
        <v>43.1</v>
      </c>
      <c r="BL992" s="120" t="s">
        <v>175</v>
      </c>
      <c r="BN992" s="120">
        <v>43.1</v>
      </c>
      <c r="CM992" s="120">
        <v>1</v>
      </c>
      <c r="CN992" s="120" t="s">
        <v>125</v>
      </c>
      <c r="CU992" s="120" t="s">
        <v>126</v>
      </c>
      <c r="CV992" s="120" t="s">
        <v>545</v>
      </c>
      <c r="CW992" s="120" t="s">
        <v>2085</v>
      </c>
    </row>
    <row r="993" spans="1:101" x14ac:dyDescent="0.3">
      <c r="A993" s="120" t="s">
        <v>1332</v>
      </c>
      <c r="B993" s="120" t="s">
        <v>1673</v>
      </c>
      <c r="C993" s="120" t="s">
        <v>2196</v>
      </c>
      <c r="D993" s="120" t="s">
        <v>2255</v>
      </c>
      <c r="E993" s="120" t="s">
        <v>2256</v>
      </c>
      <c r="F993" s="120" t="s">
        <v>2257</v>
      </c>
      <c r="G993" s="120" t="s">
        <v>2351</v>
      </c>
      <c r="I993" s="121">
        <v>43.36</v>
      </c>
      <c r="L993" s="120"/>
      <c r="M993" s="120" t="s">
        <v>528</v>
      </c>
      <c r="N993" s="120" t="s">
        <v>109</v>
      </c>
      <c r="O993" s="120">
        <v>100</v>
      </c>
      <c r="P993" s="120" t="s">
        <v>102</v>
      </c>
      <c r="Q993" s="120" t="s">
        <v>102</v>
      </c>
      <c r="R993" t="str">
        <f>IFERROR(VLOOKUP(S993,'[1]Effects Code'!$C:$D,2,FALSE), S993)</f>
        <v>Mortality</v>
      </c>
      <c r="S993" s="120" t="s">
        <v>184</v>
      </c>
      <c r="T993" s="120">
        <v>1</v>
      </c>
      <c r="U993" s="120" t="s">
        <v>122</v>
      </c>
      <c r="V993" s="120" t="str">
        <f t="shared" si="15"/>
        <v>Poeciliidae, 1</v>
      </c>
      <c r="W993" s="120" t="s">
        <v>526</v>
      </c>
      <c r="X993" s="120">
        <v>160917</v>
      </c>
      <c r="Y993" s="123">
        <v>2076014</v>
      </c>
      <c r="Z993" s="120">
        <v>2012</v>
      </c>
      <c r="AA993" s="120" t="s">
        <v>2258</v>
      </c>
      <c r="AB993" s="120" t="s">
        <v>2259</v>
      </c>
      <c r="AC993" s="120" t="s">
        <v>2260</v>
      </c>
      <c r="AD993" s="121">
        <v>43.36</v>
      </c>
      <c r="AF993" s="120" t="s">
        <v>528</v>
      </c>
      <c r="AI993" s="120">
        <v>287</v>
      </c>
      <c r="AL993" s="120" t="s">
        <v>225</v>
      </c>
      <c r="AM993" s="120" t="s">
        <v>110</v>
      </c>
      <c r="AN993" s="120" t="s">
        <v>1682</v>
      </c>
      <c r="AO993" s="120" t="s">
        <v>525</v>
      </c>
      <c r="AP993" s="120" t="s">
        <v>119</v>
      </c>
      <c r="AQ993" s="120" t="s">
        <v>526</v>
      </c>
      <c r="AR993" s="120">
        <v>333415</v>
      </c>
      <c r="AT993" s="120">
        <v>24</v>
      </c>
      <c r="AY993" s="120" t="s">
        <v>276</v>
      </c>
      <c r="BE993" s="120" t="s">
        <v>158</v>
      </c>
      <c r="BG993" s="120">
        <v>43.36</v>
      </c>
      <c r="BL993" s="120" t="s">
        <v>175</v>
      </c>
      <c r="BN993" s="120">
        <v>43.36</v>
      </c>
      <c r="CM993" s="120">
        <v>1</v>
      </c>
      <c r="CN993" s="120" t="s">
        <v>125</v>
      </c>
      <c r="CO993" s="120">
        <v>7.1</v>
      </c>
      <c r="CP993" s="120">
        <v>125.1</v>
      </c>
      <c r="CQ993" s="120" t="s">
        <v>528</v>
      </c>
      <c r="CU993" s="120" t="s">
        <v>126</v>
      </c>
      <c r="CV993" s="120" t="s">
        <v>1344</v>
      </c>
      <c r="CW993" s="120" t="s">
        <v>2085</v>
      </c>
    </row>
    <row r="994" spans="1:101" x14ac:dyDescent="0.3">
      <c r="A994" s="120" t="s">
        <v>1332</v>
      </c>
      <c r="B994" s="120" t="s">
        <v>2290</v>
      </c>
      <c r="C994" s="120" t="s">
        <v>2291</v>
      </c>
      <c r="D994" s="120" t="s">
        <v>2292</v>
      </c>
      <c r="E994" s="120" t="s">
        <v>2293</v>
      </c>
      <c r="F994" s="120" t="s">
        <v>2294</v>
      </c>
      <c r="G994" s="120" t="s">
        <v>1651</v>
      </c>
      <c r="I994" s="121">
        <v>45.1</v>
      </c>
      <c r="L994" s="120"/>
      <c r="M994" s="120" t="s">
        <v>528</v>
      </c>
      <c r="N994" s="120" t="s">
        <v>109</v>
      </c>
      <c r="O994" s="120">
        <v>100</v>
      </c>
      <c r="P994" s="120" t="s">
        <v>102</v>
      </c>
      <c r="Q994" s="120" t="s">
        <v>102</v>
      </c>
      <c r="R994" t="str">
        <f>IFERROR(VLOOKUP(S994,'[1]Effects Code'!$C:$D,2,FALSE), S994)</f>
        <v>Mortality</v>
      </c>
      <c r="S994" s="120" t="s">
        <v>184</v>
      </c>
      <c r="T994" s="120">
        <v>1</v>
      </c>
      <c r="U994" s="120" t="s">
        <v>122</v>
      </c>
      <c r="V994" s="120" t="str">
        <f t="shared" si="15"/>
        <v>Osphronemidae, 1</v>
      </c>
      <c r="W994" s="120" t="s">
        <v>526</v>
      </c>
      <c r="X994" s="120">
        <v>159005</v>
      </c>
      <c r="Y994" s="123">
        <v>2076096</v>
      </c>
      <c r="Z994" s="120">
        <v>2012</v>
      </c>
      <c r="AA994" s="120" t="s">
        <v>2295</v>
      </c>
      <c r="AB994" s="120" t="s">
        <v>2296</v>
      </c>
      <c r="AC994" s="120" t="s">
        <v>2297</v>
      </c>
      <c r="AD994" s="121">
        <v>45.1</v>
      </c>
      <c r="AF994" s="120" t="s">
        <v>528</v>
      </c>
      <c r="AI994" s="120">
        <v>811</v>
      </c>
      <c r="AM994" s="120" t="s">
        <v>110</v>
      </c>
      <c r="AN994" s="120" t="s">
        <v>1491</v>
      </c>
      <c r="AO994" s="120" t="s">
        <v>525</v>
      </c>
      <c r="AP994" s="120" t="s">
        <v>119</v>
      </c>
      <c r="AQ994" s="120" t="s">
        <v>526</v>
      </c>
      <c r="AR994" s="120">
        <v>333415</v>
      </c>
      <c r="AT994" s="120">
        <v>24</v>
      </c>
      <c r="AY994" s="120" t="s">
        <v>276</v>
      </c>
      <c r="BE994" s="120" t="s">
        <v>158</v>
      </c>
      <c r="BG994" s="120">
        <v>45.1</v>
      </c>
      <c r="BL994" s="120" t="s">
        <v>175</v>
      </c>
      <c r="BN994" s="120">
        <v>45.1</v>
      </c>
      <c r="CM994" s="120">
        <v>1</v>
      </c>
      <c r="CN994" s="120" t="s">
        <v>125</v>
      </c>
      <c r="CU994" s="120" t="s">
        <v>126</v>
      </c>
      <c r="CV994" s="120" t="s">
        <v>545</v>
      </c>
      <c r="CW994" s="120" t="s">
        <v>2085</v>
      </c>
    </row>
    <row r="995" spans="1:101" x14ac:dyDescent="0.3">
      <c r="A995" s="120" t="s">
        <v>1332</v>
      </c>
      <c r="B995" s="120" t="s">
        <v>1673</v>
      </c>
      <c r="C995" s="120" t="s">
        <v>2196</v>
      </c>
      <c r="D995" s="120" t="s">
        <v>2197</v>
      </c>
      <c r="E995" s="120" t="s">
        <v>2198</v>
      </c>
      <c r="F995" s="120" t="s">
        <v>2199</v>
      </c>
      <c r="G995" s="120" t="s">
        <v>2351</v>
      </c>
      <c r="I995" s="121">
        <v>47.7</v>
      </c>
      <c r="L995" s="120"/>
      <c r="M995" s="120" t="s">
        <v>528</v>
      </c>
      <c r="N995" s="120" t="s">
        <v>109</v>
      </c>
      <c r="O995" s="120">
        <v>100</v>
      </c>
      <c r="P995" s="120" t="s">
        <v>102</v>
      </c>
      <c r="Q995" s="120" t="s">
        <v>102</v>
      </c>
      <c r="R995" t="str">
        <f>IFERROR(VLOOKUP(S995,'[1]Effects Code'!$C:$D,2,FALSE), S995)</f>
        <v>Mortality</v>
      </c>
      <c r="S995" s="120" t="s">
        <v>184</v>
      </c>
      <c r="T995" s="120">
        <v>2</v>
      </c>
      <c r="U995" s="120" t="s">
        <v>122</v>
      </c>
      <c r="V995" s="120" t="str">
        <f t="shared" si="15"/>
        <v>Poeciliidae, 2</v>
      </c>
      <c r="W995" s="120" t="s">
        <v>526</v>
      </c>
      <c r="X995" s="120">
        <v>159006</v>
      </c>
      <c r="Y995" s="123">
        <v>2076061</v>
      </c>
      <c r="Z995" s="120">
        <v>2012</v>
      </c>
      <c r="AA995" s="120" t="s">
        <v>2200</v>
      </c>
      <c r="AB995" s="120" t="s">
        <v>2201</v>
      </c>
      <c r="AC995" s="120" t="s">
        <v>2202</v>
      </c>
      <c r="AD995" s="121">
        <v>47.7</v>
      </c>
      <c r="AF995" s="120" t="s">
        <v>528</v>
      </c>
      <c r="AI995" s="120">
        <v>1681</v>
      </c>
      <c r="AL995" s="120" t="s">
        <v>225</v>
      </c>
      <c r="AM995" s="120" t="s">
        <v>110</v>
      </c>
      <c r="AN995" s="120" t="s">
        <v>1682</v>
      </c>
      <c r="AO995" s="120" t="s">
        <v>525</v>
      </c>
      <c r="AP995" s="120" t="s">
        <v>119</v>
      </c>
      <c r="AQ995" s="120" t="s">
        <v>526</v>
      </c>
      <c r="AR995" s="120">
        <v>333415</v>
      </c>
      <c r="AT995" s="120">
        <v>48</v>
      </c>
      <c r="AY995" s="120" t="s">
        <v>276</v>
      </c>
      <c r="BE995" s="120" t="s">
        <v>158</v>
      </c>
      <c r="BG995" s="120">
        <v>47.7</v>
      </c>
      <c r="BL995" s="120" t="s">
        <v>175</v>
      </c>
      <c r="BN995" s="120">
        <v>47.7</v>
      </c>
      <c r="CM995" s="120">
        <v>1</v>
      </c>
      <c r="CN995" s="120" t="s">
        <v>125</v>
      </c>
      <c r="CU995" s="120" t="s">
        <v>126</v>
      </c>
      <c r="CV995" s="120" t="s">
        <v>545</v>
      </c>
      <c r="CW995" s="120" t="s">
        <v>2085</v>
      </c>
    </row>
    <row r="996" spans="1:101" x14ac:dyDescent="0.3">
      <c r="A996" s="120" t="s">
        <v>1332</v>
      </c>
      <c r="B996" s="120" t="s">
        <v>1673</v>
      </c>
      <c r="C996" s="120" t="s">
        <v>2196</v>
      </c>
      <c r="D996" s="120" t="s">
        <v>2255</v>
      </c>
      <c r="E996" s="120" t="s">
        <v>2256</v>
      </c>
      <c r="F996" s="120" t="s">
        <v>2257</v>
      </c>
      <c r="G996" s="120" t="s">
        <v>2352</v>
      </c>
      <c r="I996" s="121">
        <v>47.87</v>
      </c>
      <c r="L996" s="120"/>
      <c r="M996" s="120" t="s">
        <v>528</v>
      </c>
      <c r="N996" s="120" t="s">
        <v>109</v>
      </c>
      <c r="O996" s="120">
        <v>100</v>
      </c>
      <c r="P996" s="120" t="s">
        <v>102</v>
      </c>
      <c r="Q996" s="120" t="s">
        <v>102</v>
      </c>
      <c r="R996" t="str">
        <f>IFERROR(VLOOKUP(S996,'[1]Effects Code'!$C:$D,2,FALSE), S996)</f>
        <v>Mortality</v>
      </c>
      <c r="S996" s="120" t="s">
        <v>184</v>
      </c>
      <c r="T996" s="120">
        <v>1</v>
      </c>
      <c r="U996" s="120" t="s">
        <v>122</v>
      </c>
      <c r="V996" s="120" t="str">
        <f t="shared" si="15"/>
        <v>Poeciliidae, 1</v>
      </c>
      <c r="W996" s="120" t="s">
        <v>526</v>
      </c>
      <c r="X996" s="120">
        <v>160917</v>
      </c>
      <c r="Y996" s="123">
        <v>2076014</v>
      </c>
      <c r="Z996" s="120">
        <v>2012</v>
      </c>
      <c r="AA996" s="120" t="s">
        <v>2258</v>
      </c>
      <c r="AB996" s="120" t="s">
        <v>2259</v>
      </c>
      <c r="AC996" s="120" t="s">
        <v>2260</v>
      </c>
      <c r="AD996" s="121">
        <v>47.87</v>
      </c>
      <c r="AF996" s="120" t="s">
        <v>528</v>
      </c>
      <c r="AI996" s="120">
        <v>287</v>
      </c>
      <c r="AL996" s="120" t="s">
        <v>225</v>
      </c>
      <c r="AM996" s="120" t="s">
        <v>110</v>
      </c>
      <c r="AN996" s="120" t="s">
        <v>1682</v>
      </c>
      <c r="AO996" s="120" t="s">
        <v>525</v>
      </c>
      <c r="AP996" s="120" t="s">
        <v>119</v>
      </c>
      <c r="AQ996" s="120" t="s">
        <v>526</v>
      </c>
      <c r="AR996" s="120">
        <v>333415</v>
      </c>
      <c r="AT996" s="120">
        <v>24</v>
      </c>
      <c r="AY996" s="120" t="s">
        <v>276</v>
      </c>
      <c r="BE996" s="120" t="s">
        <v>158</v>
      </c>
      <c r="BG996" s="120">
        <v>47.87</v>
      </c>
      <c r="BL996" s="120" t="s">
        <v>175</v>
      </c>
      <c r="BN996" s="120">
        <v>47.87</v>
      </c>
      <c r="CM996" s="120">
        <v>1</v>
      </c>
      <c r="CN996" s="120" t="s">
        <v>125</v>
      </c>
      <c r="CO996" s="120">
        <v>7.1</v>
      </c>
      <c r="CP996" s="120">
        <v>125.1</v>
      </c>
      <c r="CQ996" s="120" t="s">
        <v>528</v>
      </c>
      <c r="CU996" s="120" t="s">
        <v>126</v>
      </c>
      <c r="CV996" s="120" t="s">
        <v>1344</v>
      </c>
      <c r="CW996" s="120" t="s">
        <v>2085</v>
      </c>
    </row>
    <row r="997" spans="1:101" x14ac:dyDescent="0.3">
      <c r="A997" s="120" t="s">
        <v>1332</v>
      </c>
      <c r="B997" s="120" t="s">
        <v>1673</v>
      </c>
      <c r="C997" s="120" t="s">
        <v>2196</v>
      </c>
      <c r="D997" s="120" t="s">
        <v>2255</v>
      </c>
      <c r="E997" s="120" t="s">
        <v>2256</v>
      </c>
      <c r="F997" s="120" t="s">
        <v>2257</v>
      </c>
      <c r="G997" s="120" t="s">
        <v>2467</v>
      </c>
      <c r="I997" s="121">
        <v>48.36</v>
      </c>
      <c r="L997" s="120"/>
      <c r="M997" s="120" t="s">
        <v>528</v>
      </c>
      <c r="N997" s="120" t="s">
        <v>109</v>
      </c>
      <c r="O997" s="120">
        <v>100</v>
      </c>
      <c r="P997" s="120" t="s">
        <v>102</v>
      </c>
      <c r="Q997" s="120" t="s">
        <v>102</v>
      </c>
      <c r="R997" t="str">
        <f>IFERROR(VLOOKUP(S997,'[1]Effects Code'!$C:$D,2,FALSE), S997)</f>
        <v>Mortality</v>
      </c>
      <c r="S997" s="120" t="s">
        <v>184</v>
      </c>
      <c r="T997" s="120">
        <v>2</v>
      </c>
      <c r="U997" s="120" t="s">
        <v>122</v>
      </c>
      <c r="V997" s="120" t="str">
        <f t="shared" si="15"/>
        <v>Poeciliidae, 2</v>
      </c>
      <c r="W997" s="120" t="s">
        <v>526</v>
      </c>
      <c r="X997" s="120">
        <v>160917</v>
      </c>
      <c r="Y997" s="123">
        <v>2076014</v>
      </c>
      <c r="Z997" s="120">
        <v>2012</v>
      </c>
      <c r="AA997" s="120" t="s">
        <v>2258</v>
      </c>
      <c r="AB997" s="120" t="s">
        <v>2259</v>
      </c>
      <c r="AC997" s="120" t="s">
        <v>2260</v>
      </c>
      <c r="AD997" s="121">
        <v>48.36</v>
      </c>
      <c r="AF997" s="120" t="s">
        <v>528</v>
      </c>
      <c r="AI997" s="120">
        <v>287</v>
      </c>
      <c r="AL997" s="120" t="s">
        <v>225</v>
      </c>
      <c r="AM997" s="120" t="s">
        <v>110</v>
      </c>
      <c r="AN997" s="120" t="s">
        <v>1682</v>
      </c>
      <c r="AO997" s="120" t="s">
        <v>525</v>
      </c>
      <c r="AP997" s="120" t="s">
        <v>119</v>
      </c>
      <c r="AQ997" s="120" t="s">
        <v>526</v>
      </c>
      <c r="AR997" s="120">
        <v>333415</v>
      </c>
      <c r="AT997" s="120">
        <v>48</v>
      </c>
      <c r="AY997" s="120" t="s">
        <v>276</v>
      </c>
      <c r="BE997" s="120" t="s">
        <v>158</v>
      </c>
      <c r="BG997" s="120">
        <v>48.36</v>
      </c>
      <c r="BL997" s="120" t="s">
        <v>175</v>
      </c>
      <c r="BN997" s="120">
        <v>48.36</v>
      </c>
      <c r="CM997" s="120">
        <v>1</v>
      </c>
      <c r="CN997" s="120" t="s">
        <v>125</v>
      </c>
      <c r="CO997" s="120">
        <v>7.1</v>
      </c>
      <c r="CP997" s="120">
        <v>125.1</v>
      </c>
      <c r="CQ997" s="120" t="s">
        <v>528</v>
      </c>
      <c r="CU997" s="120" t="s">
        <v>126</v>
      </c>
      <c r="CV997" s="120" t="s">
        <v>1344</v>
      </c>
      <c r="CW997" s="120" t="s">
        <v>2085</v>
      </c>
    </row>
    <row r="998" spans="1:101" x14ac:dyDescent="0.3">
      <c r="A998" s="120" t="s">
        <v>1332</v>
      </c>
      <c r="B998" s="120" t="s">
        <v>1673</v>
      </c>
      <c r="C998" s="120" t="s">
        <v>2196</v>
      </c>
      <c r="D998" s="120" t="s">
        <v>2197</v>
      </c>
      <c r="E998" s="120" t="s">
        <v>2198</v>
      </c>
      <c r="F998" s="120" t="s">
        <v>2199</v>
      </c>
      <c r="G998" s="120" t="s">
        <v>2266</v>
      </c>
      <c r="I998" s="121">
        <v>48.6</v>
      </c>
      <c r="L998" s="120"/>
      <c r="M998" s="120" t="s">
        <v>528</v>
      </c>
      <c r="N998" s="120" t="s">
        <v>109</v>
      </c>
      <c r="O998" s="120">
        <v>100</v>
      </c>
      <c r="P998" s="120" t="s">
        <v>102</v>
      </c>
      <c r="Q998" s="120" t="s">
        <v>102</v>
      </c>
      <c r="R998" t="str">
        <f>IFERROR(VLOOKUP(S998,'[1]Effects Code'!$C:$D,2,FALSE), S998)</f>
        <v>Mortality</v>
      </c>
      <c r="S998" s="120" t="s">
        <v>184</v>
      </c>
      <c r="T998" s="120">
        <v>1</v>
      </c>
      <c r="U998" s="120" t="s">
        <v>122</v>
      </c>
      <c r="V998" s="120" t="str">
        <f t="shared" si="15"/>
        <v>Poeciliidae, 1</v>
      </c>
      <c r="W998" s="120" t="s">
        <v>526</v>
      </c>
      <c r="X998" s="120">
        <v>159006</v>
      </c>
      <c r="Y998" s="123">
        <v>2076061</v>
      </c>
      <c r="Z998" s="120">
        <v>2012</v>
      </c>
      <c r="AA998" s="120" t="s">
        <v>2200</v>
      </c>
      <c r="AB998" s="120" t="s">
        <v>2201</v>
      </c>
      <c r="AC998" s="120" t="s">
        <v>2202</v>
      </c>
      <c r="AD998" s="121">
        <v>48.6</v>
      </c>
      <c r="AF998" s="120" t="s">
        <v>528</v>
      </c>
      <c r="AI998" s="120">
        <v>1681</v>
      </c>
      <c r="AL998" s="120" t="s">
        <v>225</v>
      </c>
      <c r="AM998" s="120" t="s">
        <v>110</v>
      </c>
      <c r="AN998" s="120" t="s">
        <v>1682</v>
      </c>
      <c r="AO998" s="120" t="s">
        <v>525</v>
      </c>
      <c r="AP998" s="120" t="s">
        <v>119</v>
      </c>
      <c r="AQ998" s="120" t="s">
        <v>526</v>
      </c>
      <c r="AR998" s="120">
        <v>333415</v>
      </c>
      <c r="AT998" s="120">
        <v>24</v>
      </c>
      <c r="AY998" s="120" t="s">
        <v>276</v>
      </c>
      <c r="BE998" s="120" t="s">
        <v>158</v>
      </c>
      <c r="BG998" s="120">
        <v>48.6</v>
      </c>
      <c r="BL998" s="120" t="s">
        <v>175</v>
      </c>
      <c r="BN998" s="120">
        <v>48.6</v>
      </c>
      <c r="CM998" s="120">
        <v>1</v>
      </c>
      <c r="CN998" s="120" t="s">
        <v>125</v>
      </c>
      <c r="CU998" s="120" t="s">
        <v>126</v>
      </c>
      <c r="CV998" s="120" t="s">
        <v>545</v>
      </c>
      <c r="CW998" s="120" t="s">
        <v>2085</v>
      </c>
    </row>
    <row r="999" spans="1:101" x14ac:dyDescent="0.3">
      <c r="A999" s="120" t="s">
        <v>1332</v>
      </c>
      <c r="B999" s="120" t="s">
        <v>1367</v>
      </c>
      <c r="C999" s="120" t="s">
        <v>1368</v>
      </c>
      <c r="D999" s="120" t="s">
        <v>1457</v>
      </c>
      <c r="E999" s="120" t="s">
        <v>1458</v>
      </c>
      <c r="F999" s="120" t="s">
        <v>1459</v>
      </c>
      <c r="G999" s="120" t="s">
        <v>157</v>
      </c>
      <c r="I999" s="121">
        <v>48.75</v>
      </c>
      <c r="L999" s="120"/>
      <c r="M999" s="120" t="s">
        <v>528</v>
      </c>
      <c r="N999" s="120" t="s">
        <v>109</v>
      </c>
      <c r="O999" s="120">
        <v>100</v>
      </c>
      <c r="P999" s="120" t="s">
        <v>172</v>
      </c>
      <c r="Q999" s="120" t="s">
        <v>172</v>
      </c>
      <c r="R999" t="str">
        <f>IFERROR(VLOOKUP(S999,'[1]Effects Code'!$C:$D,2,FALSE), S999)</f>
        <v>Mean corpuscular (cell) hemoglobin concentration</v>
      </c>
      <c r="S999" s="120" t="s">
        <v>2178</v>
      </c>
      <c r="T999" s="120">
        <v>7</v>
      </c>
      <c r="U999" s="120" t="s">
        <v>122</v>
      </c>
      <c r="V999" s="120" t="str">
        <f t="shared" si="15"/>
        <v>Salmonidae, 7</v>
      </c>
      <c r="W999" s="120" t="s">
        <v>526</v>
      </c>
      <c r="X999" s="120">
        <v>160915</v>
      </c>
      <c r="Y999" s="123">
        <v>2076052</v>
      </c>
      <c r="Z999" s="120">
        <v>2012</v>
      </c>
      <c r="AA999" s="120" t="s">
        <v>2717</v>
      </c>
      <c r="AB999" s="120" t="s">
        <v>2718</v>
      </c>
      <c r="AC999" s="120" t="s">
        <v>2719</v>
      </c>
      <c r="AD999" s="121">
        <v>48.75</v>
      </c>
      <c r="AF999" s="120" t="s">
        <v>528</v>
      </c>
      <c r="AI999" s="120">
        <v>4</v>
      </c>
      <c r="AL999" s="120" t="s">
        <v>2094</v>
      </c>
      <c r="AM999" s="120" t="s">
        <v>110</v>
      </c>
      <c r="AN999" s="120" t="s">
        <v>1377</v>
      </c>
      <c r="AO999" s="120" t="s">
        <v>525</v>
      </c>
      <c r="AP999" s="120" t="s">
        <v>119</v>
      </c>
      <c r="AQ999" s="120" t="s">
        <v>526</v>
      </c>
      <c r="AR999" s="120">
        <v>333415</v>
      </c>
      <c r="AT999" s="120">
        <v>1</v>
      </c>
      <c r="AY999" s="120" t="s">
        <v>121</v>
      </c>
      <c r="BE999" s="120" t="s">
        <v>123</v>
      </c>
      <c r="BG999" s="120">
        <v>48.75</v>
      </c>
      <c r="BL999" s="120" t="s">
        <v>528</v>
      </c>
      <c r="BN999" s="120">
        <v>48.75</v>
      </c>
      <c r="CM999" s="120">
        <v>1</v>
      </c>
      <c r="CN999" s="120" t="s">
        <v>125</v>
      </c>
      <c r="CO999" s="120" t="s">
        <v>2156</v>
      </c>
      <c r="CP999" s="120" t="s">
        <v>2720</v>
      </c>
      <c r="CQ999" s="120" t="s">
        <v>528</v>
      </c>
      <c r="CU999" s="120" t="s">
        <v>126</v>
      </c>
      <c r="CV999" s="120" t="s">
        <v>1628</v>
      </c>
      <c r="CW999" s="120" t="s">
        <v>2721</v>
      </c>
    </row>
    <row r="1000" spans="1:101" x14ac:dyDescent="0.3">
      <c r="A1000" s="120" t="s">
        <v>1332</v>
      </c>
      <c r="B1000" s="120" t="s">
        <v>2290</v>
      </c>
      <c r="C1000" s="120" t="s">
        <v>2291</v>
      </c>
      <c r="D1000" s="120" t="s">
        <v>2292</v>
      </c>
      <c r="E1000" s="120" t="s">
        <v>2293</v>
      </c>
      <c r="F1000" s="120" t="s">
        <v>2294</v>
      </c>
      <c r="G1000" s="120" t="s">
        <v>2467</v>
      </c>
      <c r="I1000" s="121">
        <v>49.8</v>
      </c>
      <c r="L1000" s="120"/>
      <c r="M1000" s="120" t="s">
        <v>528</v>
      </c>
      <c r="N1000" s="120" t="s">
        <v>109</v>
      </c>
      <c r="O1000" s="120">
        <v>100</v>
      </c>
      <c r="P1000" s="120" t="s">
        <v>102</v>
      </c>
      <c r="Q1000" s="120" t="s">
        <v>102</v>
      </c>
      <c r="R1000" t="str">
        <f>IFERROR(VLOOKUP(S1000,'[1]Effects Code'!$C:$D,2,FALSE), S1000)</f>
        <v>Mortality</v>
      </c>
      <c r="S1000" s="120" t="s">
        <v>184</v>
      </c>
      <c r="T1000" s="120">
        <v>1</v>
      </c>
      <c r="U1000" s="120" t="s">
        <v>122</v>
      </c>
      <c r="V1000" s="120" t="str">
        <f t="shared" si="15"/>
        <v>Osphronemidae, 1</v>
      </c>
      <c r="W1000" s="120" t="s">
        <v>526</v>
      </c>
      <c r="X1000" s="120">
        <v>159005</v>
      </c>
      <c r="Y1000" s="123">
        <v>2076096</v>
      </c>
      <c r="Z1000" s="120">
        <v>2012</v>
      </c>
      <c r="AA1000" s="120" t="s">
        <v>2295</v>
      </c>
      <c r="AB1000" s="120" t="s">
        <v>2296</v>
      </c>
      <c r="AC1000" s="120" t="s">
        <v>2297</v>
      </c>
      <c r="AD1000" s="121">
        <v>49.8</v>
      </c>
      <c r="AF1000" s="120" t="s">
        <v>528</v>
      </c>
      <c r="AI1000" s="120">
        <v>811</v>
      </c>
      <c r="AM1000" s="120" t="s">
        <v>110</v>
      </c>
      <c r="AN1000" s="120" t="s">
        <v>1491</v>
      </c>
      <c r="AO1000" s="120" t="s">
        <v>525</v>
      </c>
      <c r="AP1000" s="120" t="s">
        <v>119</v>
      </c>
      <c r="AQ1000" s="120" t="s">
        <v>526</v>
      </c>
      <c r="AR1000" s="120">
        <v>333415</v>
      </c>
      <c r="AT1000" s="120">
        <v>24</v>
      </c>
      <c r="AY1000" s="120" t="s">
        <v>276</v>
      </c>
      <c r="BE1000" s="120" t="s">
        <v>158</v>
      </c>
      <c r="BG1000" s="120">
        <v>49.8</v>
      </c>
      <c r="BL1000" s="120" t="s">
        <v>175</v>
      </c>
      <c r="BN1000" s="120">
        <v>49.8</v>
      </c>
      <c r="CM1000" s="120">
        <v>1</v>
      </c>
      <c r="CN1000" s="120" t="s">
        <v>125</v>
      </c>
      <c r="CU1000" s="120" t="s">
        <v>126</v>
      </c>
      <c r="CV1000" s="120" t="s">
        <v>545</v>
      </c>
      <c r="CW1000" s="120" t="s">
        <v>2085</v>
      </c>
    </row>
    <row r="1001" spans="1:101" x14ac:dyDescent="0.3">
      <c r="A1001" s="120" t="s">
        <v>1332</v>
      </c>
      <c r="B1001" s="120" t="s">
        <v>1367</v>
      </c>
      <c r="C1001" s="120" t="s">
        <v>1368</v>
      </c>
      <c r="D1001" s="120" t="s">
        <v>1369</v>
      </c>
      <c r="E1001" s="120" t="s">
        <v>1370</v>
      </c>
      <c r="F1001" s="120" t="s">
        <v>1371</v>
      </c>
      <c r="G1001" s="120" t="s">
        <v>200</v>
      </c>
      <c r="I1001" s="121">
        <v>50</v>
      </c>
      <c r="M1001" s="120" t="s">
        <v>528</v>
      </c>
      <c r="N1001" s="120" t="s">
        <v>109</v>
      </c>
      <c r="O1001" s="120">
        <v>97</v>
      </c>
      <c r="P1001" s="120" t="s">
        <v>102</v>
      </c>
      <c r="Q1001" s="120" t="s">
        <v>102</v>
      </c>
      <c r="R1001" t="str">
        <f>IFERROR(VLOOKUP(S1001,'[1]Effects Code'!$C:$D,2,FALSE), S1001)</f>
        <v>Mortality</v>
      </c>
      <c r="S1001" s="120" t="s">
        <v>184</v>
      </c>
      <c r="T1001" s="120">
        <v>4</v>
      </c>
      <c r="U1001" s="120" t="s">
        <v>122</v>
      </c>
      <c r="V1001" s="120" t="str">
        <f t="shared" si="15"/>
        <v>Salmonidae, 4</v>
      </c>
      <c r="W1001" s="120" t="s">
        <v>526</v>
      </c>
      <c r="X1001" s="120">
        <v>82750</v>
      </c>
      <c r="Y1001" s="123">
        <v>1255179</v>
      </c>
      <c r="Z1001" s="120">
        <v>2004</v>
      </c>
      <c r="AA1001" s="120" t="s">
        <v>2624</v>
      </c>
      <c r="AB1001" s="120" t="s">
        <v>2625</v>
      </c>
      <c r="AC1001" s="120" t="s">
        <v>2626</v>
      </c>
      <c r="AD1001" s="121">
        <v>50</v>
      </c>
      <c r="AE1001" s="121"/>
      <c r="AF1001" s="120" t="s">
        <v>528</v>
      </c>
      <c r="AI1001" s="120">
        <v>22</v>
      </c>
      <c r="AL1001" s="120" t="s">
        <v>2627</v>
      </c>
      <c r="AM1001" s="120" t="s">
        <v>110</v>
      </c>
      <c r="AN1001" s="120" t="s">
        <v>1377</v>
      </c>
      <c r="AO1001" s="120" t="s">
        <v>525</v>
      </c>
      <c r="AP1001" s="120" t="s">
        <v>119</v>
      </c>
      <c r="AQ1001" s="120" t="s">
        <v>526</v>
      </c>
      <c r="AR1001" s="120">
        <v>333415</v>
      </c>
      <c r="AT1001" s="120">
        <v>96</v>
      </c>
      <c r="AY1001" s="120" t="s">
        <v>276</v>
      </c>
      <c r="BE1001" s="120" t="s">
        <v>158</v>
      </c>
      <c r="BG1001" s="120">
        <v>50</v>
      </c>
      <c r="BL1001" s="120" t="s">
        <v>124</v>
      </c>
      <c r="BN1001" s="120">
        <v>50</v>
      </c>
      <c r="BT1001" s="121"/>
      <c r="BV1001" s="121"/>
      <c r="CD1001" s="121"/>
      <c r="CM1001" s="120">
        <v>3</v>
      </c>
      <c r="CN1001" s="120" t="s">
        <v>125</v>
      </c>
      <c r="CU1001" s="120" t="s">
        <v>126</v>
      </c>
      <c r="CV1001" s="120" t="s">
        <v>1344</v>
      </c>
      <c r="CW1001" s="120" t="s">
        <v>2722</v>
      </c>
    </row>
    <row r="1002" spans="1:101" x14ac:dyDescent="0.3">
      <c r="A1002" s="120" t="s">
        <v>1332</v>
      </c>
      <c r="B1002" s="120" t="s">
        <v>1367</v>
      </c>
      <c r="C1002" s="120" t="s">
        <v>1368</v>
      </c>
      <c r="D1002" s="120" t="s">
        <v>1369</v>
      </c>
      <c r="E1002" s="120" t="s">
        <v>1370</v>
      </c>
      <c r="F1002" s="120" t="s">
        <v>1371</v>
      </c>
      <c r="G1002" s="120" t="s">
        <v>200</v>
      </c>
      <c r="I1002" s="121">
        <v>50</v>
      </c>
      <c r="M1002" s="120" t="s">
        <v>528</v>
      </c>
      <c r="N1002" s="120" t="s">
        <v>109</v>
      </c>
      <c r="O1002" s="120">
        <v>100</v>
      </c>
      <c r="P1002" s="120" t="s">
        <v>102</v>
      </c>
      <c r="Q1002" s="120" t="s">
        <v>102</v>
      </c>
      <c r="R1002" t="str">
        <f>IFERROR(VLOOKUP(S1002,'[1]Effects Code'!$C:$D,2,FALSE), S1002)</f>
        <v>Mortality</v>
      </c>
      <c r="S1002" s="120" t="s">
        <v>184</v>
      </c>
      <c r="T1002" s="120">
        <v>4</v>
      </c>
      <c r="U1002" s="120" t="s">
        <v>122</v>
      </c>
      <c r="V1002" s="120" t="str">
        <f t="shared" si="15"/>
        <v>Salmonidae, 4</v>
      </c>
      <c r="W1002" s="120" t="s">
        <v>526</v>
      </c>
      <c r="X1002" s="120">
        <v>84761</v>
      </c>
      <c r="Y1002" s="123">
        <v>1333811</v>
      </c>
      <c r="Z1002" s="120">
        <v>2006</v>
      </c>
      <c r="AA1002" s="120" t="s">
        <v>2630</v>
      </c>
      <c r="AB1002" s="120" t="s">
        <v>2631</v>
      </c>
      <c r="AC1002" s="120" t="s">
        <v>2632</v>
      </c>
      <c r="AD1002" s="121">
        <v>50</v>
      </c>
      <c r="AE1002" s="121"/>
      <c r="AF1002" s="120" t="s">
        <v>528</v>
      </c>
      <c r="AG1002" s="120" t="s">
        <v>314</v>
      </c>
      <c r="AI1002" s="120">
        <v>22</v>
      </c>
      <c r="AL1002" s="120" t="s">
        <v>2627</v>
      </c>
      <c r="AM1002" s="120" t="s">
        <v>110</v>
      </c>
      <c r="AN1002" s="120" t="s">
        <v>1377</v>
      </c>
      <c r="AO1002" s="120" t="s">
        <v>525</v>
      </c>
      <c r="AP1002" s="120" t="s">
        <v>119</v>
      </c>
      <c r="AQ1002" s="120" t="s">
        <v>526</v>
      </c>
      <c r="AR1002" s="120">
        <v>333415</v>
      </c>
      <c r="AT1002" s="120">
        <v>96</v>
      </c>
      <c r="AY1002" s="120" t="s">
        <v>276</v>
      </c>
      <c r="BE1002" s="120" t="s">
        <v>158</v>
      </c>
      <c r="BG1002" s="120">
        <v>50</v>
      </c>
      <c r="BL1002" s="120" t="s">
        <v>124</v>
      </c>
      <c r="BN1002" s="121">
        <v>50</v>
      </c>
      <c r="CD1002" s="121"/>
      <c r="CM1002" s="120">
        <v>3</v>
      </c>
      <c r="CN1002" s="120" t="s">
        <v>125</v>
      </c>
      <c r="CU1002" s="120" t="s">
        <v>126</v>
      </c>
      <c r="CV1002" s="120" t="s">
        <v>1344</v>
      </c>
      <c r="CW1002" s="120" t="s">
        <v>2723</v>
      </c>
    </row>
    <row r="1003" spans="1:101" x14ac:dyDescent="0.3">
      <c r="A1003" s="120" t="s">
        <v>1332</v>
      </c>
      <c r="B1003" s="120" t="s">
        <v>1367</v>
      </c>
      <c r="C1003" s="120" t="s">
        <v>1368</v>
      </c>
      <c r="D1003" s="120" t="s">
        <v>1369</v>
      </c>
      <c r="E1003" s="120" t="s">
        <v>1370</v>
      </c>
      <c r="F1003" s="120" t="s">
        <v>1371</v>
      </c>
      <c r="G1003" s="120" t="s">
        <v>157</v>
      </c>
      <c r="I1003" s="121">
        <v>50</v>
      </c>
      <c r="J1003" s="120" t="s">
        <v>143</v>
      </c>
      <c r="L1003" s="120">
        <v>100</v>
      </c>
      <c r="M1003" s="120" t="s">
        <v>528</v>
      </c>
      <c r="N1003" s="120" t="s">
        <v>109</v>
      </c>
      <c r="O1003" s="120">
        <v>100</v>
      </c>
      <c r="P1003" s="120" t="s">
        <v>172</v>
      </c>
      <c r="Q1003" s="120" t="s">
        <v>172</v>
      </c>
      <c r="R1003" t="str">
        <f>IFERROR(VLOOKUP(S1003,'[1]Effects Code'!$C:$D,2,FALSE), S1003)</f>
        <v>Phosphocreatine</v>
      </c>
      <c r="S1003" s="120" t="s">
        <v>2724</v>
      </c>
      <c r="T1003" s="120">
        <v>4</v>
      </c>
      <c r="U1003" s="120" t="s">
        <v>122</v>
      </c>
      <c r="V1003" s="120" t="str">
        <f t="shared" si="15"/>
        <v>Salmonidae, 4</v>
      </c>
      <c r="W1003" s="120" t="s">
        <v>526</v>
      </c>
      <c r="X1003" s="120">
        <v>84761</v>
      </c>
      <c r="Y1003" s="123">
        <v>1331683</v>
      </c>
      <c r="Z1003" s="120">
        <v>2006</v>
      </c>
      <c r="AA1003" s="120" t="s">
        <v>2630</v>
      </c>
      <c r="AB1003" s="120" t="s">
        <v>2631</v>
      </c>
      <c r="AC1003" s="120" t="s">
        <v>2632</v>
      </c>
      <c r="AD1003" s="121">
        <v>50</v>
      </c>
      <c r="AE1003" s="120">
        <v>100</v>
      </c>
      <c r="AF1003" s="120" t="s">
        <v>528</v>
      </c>
      <c r="AG1003" s="120" t="s">
        <v>314</v>
      </c>
      <c r="AI1003" s="120">
        <v>22</v>
      </c>
      <c r="AL1003" s="120" t="s">
        <v>2633</v>
      </c>
      <c r="AM1003" s="120" t="s">
        <v>110</v>
      </c>
      <c r="AN1003" s="120" t="s">
        <v>1377</v>
      </c>
      <c r="AO1003" s="120" t="s">
        <v>525</v>
      </c>
      <c r="AP1003" s="120" t="s">
        <v>119</v>
      </c>
      <c r="AQ1003" s="120" t="s">
        <v>526</v>
      </c>
      <c r="AR1003" s="120">
        <v>333415</v>
      </c>
      <c r="AT1003" s="120">
        <v>96</v>
      </c>
      <c r="AY1003" s="120" t="s">
        <v>276</v>
      </c>
      <c r="BE1003" s="120" t="s">
        <v>158</v>
      </c>
      <c r="BG1003" s="120">
        <v>50</v>
      </c>
      <c r="BL1003" s="120" t="s">
        <v>124</v>
      </c>
      <c r="BN1003" s="120">
        <v>50</v>
      </c>
      <c r="BX1003" s="120">
        <v>100</v>
      </c>
      <c r="CD1003" s="120">
        <v>100</v>
      </c>
      <c r="CM1003" s="120">
        <v>3</v>
      </c>
      <c r="CN1003" s="120" t="s">
        <v>125</v>
      </c>
      <c r="CU1003" s="120" t="s">
        <v>126</v>
      </c>
      <c r="CV1003" s="120" t="s">
        <v>1344</v>
      </c>
      <c r="CW1003" s="120" t="s">
        <v>2725</v>
      </c>
    </row>
    <row r="1004" spans="1:101" x14ac:dyDescent="0.3">
      <c r="A1004" s="120" t="s">
        <v>1332</v>
      </c>
      <c r="B1004" s="120" t="s">
        <v>1673</v>
      </c>
      <c r="C1004" s="120" t="s">
        <v>2196</v>
      </c>
      <c r="D1004" s="120" t="s">
        <v>2255</v>
      </c>
      <c r="E1004" s="120" t="s">
        <v>2256</v>
      </c>
      <c r="F1004" s="120" t="s">
        <v>2257</v>
      </c>
      <c r="G1004" s="120" t="s">
        <v>1651</v>
      </c>
      <c r="I1004" s="121">
        <v>54.14</v>
      </c>
      <c r="L1004" s="120"/>
      <c r="M1004" s="120" t="s">
        <v>528</v>
      </c>
      <c r="N1004" s="120" t="s">
        <v>109</v>
      </c>
      <c r="O1004" s="120">
        <v>100</v>
      </c>
      <c r="P1004" s="120" t="s">
        <v>102</v>
      </c>
      <c r="Q1004" s="120" t="s">
        <v>102</v>
      </c>
      <c r="R1004" t="str">
        <f>IFERROR(VLOOKUP(S1004,'[1]Effects Code'!$C:$D,2,FALSE), S1004)</f>
        <v>Mortality</v>
      </c>
      <c r="S1004" s="120" t="s">
        <v>184</v>
      </c>
      <c r="T1004" s="120">
        <v>1</v>
      </c>
      <c r="U1004" s="120" t="s">
        <v>122</v>
      </c>
      <c r="V1004" s="120" t="str">
        <f t="shared" si="15"/>
        <v>Poeciliidae, 1</v>
      </c>
      <c r="W1004" s="120" t="s">
        <v>526</v>
      </c>
      <c r="X1004" s="120">
        <v>160917</v>
      </c>
      <c r="Y1004" s="123">
        <v>2076014</v>
      </c>
      <c r="Z1004" s="120">
        <v>2012</v>
      </c>
      <c r="AA1004" s="120" t="s">
        <v>2258</v>
      </c>
      <c r="AB1004" s="120" t="s">
        <v>2259</v>
      </c>
      <c r="AC1004" s="120" t="s">
        <v>2260</v>
      </c>
      <c r="AD1004" s="121">
        <v>54.14</v>
      </c>
      <c r="AF1004" s="120" t="s">
        <v>528</v>
      </c>
      <c r="AI1004" s="120">
        <v>287</v>
      </c>
      <c r="AL1004" s="120" t="s">
        <v>225</v>
      </c>
      <c r="AM1004" s="120" t="s">
        <v>110</v>
      </c>
      <c r="AN1004" s="120" t="s">
        <v>1682</v>
      </c>
      <c r="AO1004" s="120" t="s">
        <v>525</v>
      </c>
      <c r="AP1004" s="120" t="s">
        <v>119</v>
      </c>
      <c r="AQ1004" s="120" t="s">
        <v>526</v>
      </c>
      <c r="AR1004" s="120">
        <v>333415</v>
      </c>
      <c r="AT1004" s="120">
        <v>24</v>
      </c>
      <c r="AY1004" s="120" t="s">
        <v>276</v>
      </c>
      <c r="BE1004" s="120" t="s">
        <v>158</v>
      </c>
      <c r="BG1004" s="120">
        <v>54.14</v>
      </c>
      <c r="BL1004" s="120" t="s">
        <v>175</v>
      </c>
      <c r="BN1004" s="120">
        <v>54.14</v>
      </c>
      <c r="CM1004" s="120">
        <v>1</v>
      </c>
      <c r="CN1004" s="120" t="s">
        <v>125</v>
      </c>
      <c r="CO1004" s="120">
        <v>7.1</v>
      </c>
      <c r="CP1004" s="120">
        <v>125.1</v>
      </c>
      <c r="CQ1004" s="120" t="s">
        <v>528</v>
      </c>
      <c r="CU1004" s="120" t="s">
        <v>126</v>
      </c>
      <c r="CV1004" s="120" t="s">
        <v>1344</v>
      </c>
      <c r="CW1004" s="120" t="s">
        <v>2085</v>
      </c>
    </row>
    <row r="1005" spans="1:101" x14ac:dyDescent="0.3">
      <c r="A1005" s="120" t="s">
        <v>1332</v>
      </c>
      <c r="B1005" s="120" t="s">
        <v>1673</v>
      </c>
      <c r="C1005" s="120" t="s">
        <v>2196</v>
      </c>
      <c r="D1005" s="120" t="s">
        <v>2197</v>
      </c>
      <c r="E1005" s="120" t="s">
        <v>2198</v>
      </c>
      <c r="F1005" s="120" t="s">
        <v>2199</v>
      </c>
      <c r="G1005" s="120" t="s">
        <v>2351</v>
      </c>
      <c r="I1005" s="121">
        <v>58.3</v>
      </c>
      <c r="L1005" s="120"/>
      <c r="M1005" s="120" t="s">
        <v>528</v>
      </c>
      <c r="N1005" s="120" t="s">
        <v>109</v>
      </c>
      <c r="O1005" s="120">
        <v>100</v>
      </c>
      <c r="P1005" s="120" t="s">
        <v>102</v>
      </c>
      <c r="Q1005" s="120" t="s">
        <v>102</v>
      </c>
      <c r="R1005" t="str">
        <f>IFERROR(VLOOKUP(S1005,'[1]Effects Code'!$C:$D,2,FALSE), S1005)</f>
        <v>Mortality</v>
      </c>
      <c r="S1005" s="120" t="s">
        <v>184</v>
      </c>
      <c r="T1005" s="120">
        <v>3</v>
      </c>
      <c r="U1005" s="120" t="s">
        <v>122</v>
      </c>
      <c r="V1005" s="120" t="str">
        <f t="shared" si="15"/>
        <v>Poeciliidae, 3</v>
      </c>
      <c r="W1005" s="120" t="s">
        <v>526</v>
      </c>
      <c r="X1005" s="120">
        <v>159006</v>
      </c>
      <c r="Y1005" s="123">
        <v>2076061</v>
      </c>
      <c r="Z1005" s="120">
        <v>2012</v>
      </c>
      <c r="AA1005" s="120" t="s">
        <v>2200</v>
      </c>
      <c r="AB1005" s="120" t="s">
        <v>2201</v>
      </c>
      <c r="AC1005" s="120" t="s">
        <v>2202</v>
      </c>
      <c r="AD1005" s="121">
        <v>58.3</v>
      </c>
      <c r="AF1005" s="120" t="s">
        <v>528</v>
      </c>
      <c r="AI1005" s="120">
        <v>1681</v>
      </c>
      <c r="AL1005" s="120" t="s">
        <v>225</v>
      </c>
      <c r="AM1005" s="120" t="s">
        <v>110</v>
      </c>
      <c r="AN1005" s="120" t="s">
        <v>1682</v>
      </c>
      <c r="AO1005" s="120" t="s">
        <v>525</v>
      </c>
      <c r="AP1005" s="120" t="s">
        <v>119</v>
      </c>
      <c r="AQ1005" s="120" t="s">
        <v>526</v>
      </c>
      <c r="AR1005" s="120">
        <v>333415</v>
      </c>
      <c r="AT1005" s="120">
        <v>72</v>
      </c>
      <c r="AY1005" s="120" t="s">
        <v>276</v>
      </c>
      <c r="BE1005" s="120" t="s">
        <v>158</v>
      </c>
      <c r="BG1005" s="120">
        <v>58.3</v>
      </c>
      <c r="BL1005" s="120" t="s">
        <v>175</v>
      </c>
      <c r="BN1005" s="120">
        <v>58.3</v>
      </c>
      <c r="CM1005" s="120">
        <v>1</v>
      </c>
      <c r="CN1005" s="120" t="s">
        <v>125</v>
      </c>
      <c r="CU1005" s="120" t="s">
        <v>126</v>
      </c>
      <c r="CV1005" s="120" t="s">
        <v>545</v>
      </c>
      <c r="CW1005" s="120" t="s">
        <v>2085</v>
      </c>
    </row>
    <row r="1006" spans="1:101" x14ac:dyDescent="0.3">
      <c r="A1006" s="120" t="s">
        <v>1332</v>
      </c>
      <c r="B1006" s="120" t="s">
        <v>1673</v>
      </c>
      <c r="C1006" s="120" t="s">
        <v>2196</v>
      </c>
      <c r="D1006" s="120" t="s">
        <v>2197</v>
      </c>
      <c r="E1006" s="120" t="s">
        <v>2198</v>
      </c>
      <c r="F1006" s="120" t="s">
        <v>2199</v>
      </c>
      <c r="G1006" s="120" t="s">
        <v>1651</v>
      </c>
      <c r="I1006" s="121">
        <v>61.3</v>
      </c>
      <c r="L1006" s="120"/>
      <c r="M1006" s="120" t="s">
        <v>528</v>
      </c>
      <c r="N1006" s="120" t="s">
        <v>109</v>
      </c>
      <c r="O1006" s="120">
        <v>100</v>
      </c>
      <c r="P1006" s="120" t="s">
        <v>102</v>
      </c>
      <c r="Q1006" s="120" t="s">
        <v>102</v>
      </c>
      <c r="R1006" t="str">
        <f>IFERROR(VLOOKUP(S1006,'[1]Effects Code'!$C:$D,2,FALSE), S1006)</f>
        <v>Mortality</v>
      </c>
      <c r="S1006" s="120" t="s">
        <v>184</v>
      </c>
      <c r="T1006" s="120">
        <v>2</v>
      </c>
      <c r="U1006" s="120" t="s">
        <v>122</v>
      </c>
      <c r="V1006" s="120" t="str">
        <f t="shared" si="15"/>
        <v>Poeciliidae, 2</v>
      </c>
      <c r="W1006" s="120" t="s">
        <v>526</v>
      </c>
      <c r="X1006" s="120">
        <v>159006</v>
      </c>
      <c r="Y1006" s="123">
        <v>2076061</v>
      </c>
      <c r="Z1006" s="120">
        <v>2012</v>
      </c>
      <c r="AA1006" s="120" t="s">
        <v>2200</v>
      </c>
      <c r="AB1006" s="120" t="s">
        <v>2201</v>
      </c>
      <c r="AC1006" s="120" t="s">
        <v>2202</v>
      </c>
      <c r="AD1006" s="121">
        <v>61.3</v>
      </c>
      <c r="AF1006" s="120" t="s">
        <v>528</v>
      </c>
      <c r="AI1006" s="120">
        <v>1681</v>
      </c>
      <c r="AL1006" s="120" t="s">
        <v>225</v>
      </c>
      <c r="AM1006" s="120" t="s">
        <v>110</v>
      </c>
      <c r="AN1006" s="120" t="s">
        <v>1682</v>
      </c>
      <c r="AO1006" s="120" t="s">
        <v>525</v>
      </c>
      <c r="AP1006" s="120" t="s">
        <v>119</v>
      </c>
      <c r="AQ1006" s="120" t="s">
        <v>526</v>
      </c>
      <c r="AR1006" s="120">
        <v>333415</v>
      </c>
      <c r="AT1006" s="120">
        <v>48</v>
      </c>
      <c r="AY1006" s="120" t="s">
        <v>276</v>
      </c>
      <c r="BE1006" s="120" t="s">
        <v>158</v>
      </c>
      <c r="BG1006" s="120">
        <v>61.3</v>
      </c>
      <c r="BL1006" s="120" t="s">
        <v>175</v>
      </c>
      <c r="BN1006" s="120">
        <v>61.3</v>
      </c>
      <c r="CM1006" s="120">
        <v>1</v>
      </c>
      <c r="CN1006" s="120" t="s">
        <v>125</v>
      </c>
      <c r="CU1006" s="120" t="s">
        <v>126</v>
      </c>
      <c r="CV1006" s="120" t="s">
        <v>545</v>
      </c>
      <c r="CW1006" s="120" t="s">
        <v>2085</v>
      </c>
    </row>
    <row r="1007" spans="1:101" x14ac:dyDescent="0.3">
      <c r="A1007" s="120" t="s">
        <v>1332</v>
      </c>
      <c r="B1007" s="120" t="s">
        <v>1673</v>
      </c>
      <c r="C1007" s="120" t="s">
        <v>2196</v>
      </c>
      <c r="D1007" s="120" t="s">
        <v>2197</v>
      </c>
      <c r="E1007" s="120" t="s">
        <v>2198</v>
      </c>
      <c r="F1007" s="120" t="s">
        <v>2199</v>
      </c>
      <c r="G1007" s="120" t="s">
        <v>185</v>
      </c>
      <c r="I1007" s="121">
        <v>61.6</v>
      </c>
      <c r="L1007" s="120"/>
      <c r="M1007" s="120" t="s">
        <v>528</v>
      </c>
      <c r="N1007" s="120" t="s">
        <v>109</v>
      </c>
      <c r="O1007" s="120">
        <v>100</v>
      </c>
      <c r="P1007" s="120" t="s">
        <v>102</v>
      </c>
      <c r="Q1007" s="120" t="s">
        <v>102</v>
      </c>
      <c r="R1007" t="str">
        <f>IFERROR(VLOOKUP(S1007,'[1]Effects Code'!$C:$D,2,FALSE), S1007)</f>
        <v>Mortality</v>
      </c>
      <c r="S1007" s="120" t="s">
        <v>184</v>
      </c>
      <c r="T1007" s="120">
        <v>1</v>
      </c>
      <c r="U1007" s="120" t="s">
        <v>122</v>
      </c>
      <c r="V1007" s="120" t="str">
        <f t="shared" si="15"/>
        <v>Poeciliidae, 1</v>
      </c>
      <c r="W1007" s="120" t="s">
        <v>526</v>
      </c>
      <c r="X1007" s="120">
        <v>159006</v>
      </c>
      <c r="Y1007" s="123">
        <v>2076061</v>
      </c>
      <c r="Z1007" s="120">
        <v>2012</v>
      </c>
      <c r="AA1007" s="120" t="s">
        <v>2200</v>
      </c>
      <c r="AB1007" s="120" t="s">
        <v>2201</v>
      </c>
      <c r="AC1007" s="120" t="s">
        <v>2202</v>
      </c>
      <c r="AD1007" s="121">
        <v>61.6</v>
      </c>
      <c r="AF1007" s="120" t="s">
        <v>528</v>
      </c>
      <c r="AI1007" s="120">
        <v>1681</v>
      </c>
      <c r="AL1007" s="120" t="s">
        <v>225</v>
      </c>
      <c r="AM1007" s="120" t="s">
        <v>110</v>
      </c>
      <c r="AN1007" s="120" t="s">
        <v>1682</v>
      </c>
      <c r="AO1007" s="120" t="s">
        <v>525</v>
      </c>
      <c r="AP1007" s="120" t="s">
        <v>119</v>
      </c>
      <c r="AQ1007" s="120" t="s">
        <v>526</v>
      </c>
      <c r="AR1007" s="120">
        <v>333415</v>
      </c>
      <c r="AT1007" s="120">
        <v>24</v>
      </c>
      <c r="AY1007" s="120" t="s">
        <v>276</v>
      </c>
      <c r="BE1007" s="120" t="s">
        <v>158</v>
      </c>
      <c r="BG1007" s="120">
        <v>61.6</v>
      </c>
      <c r="BL1007" s="120" t="s">
        <v>175</v>
      </c>
      <c r="BN1007" s="120">
        <v>61.6</v>
      </c>
      <c r="CM1007" s="120">
        <v>1</v>
      </c>
      <c r="CN1007" s="120" t="s">
        <v>125</v>
      </c>
      <c r="CU1007" s="120" t="s">
        <v>126</v>
      </c>
      <c r="CV1007" s="120" t="s">
        <v>545</v>
      </c>
      <c r="CW1007" s="120" t="s">
        <v>2085</v>
      </c>
    </row>
    <row r="1008" spans="1:101" x14ac:dyDescent="0.3">
      <c r="A1008" s="120" t="s">
        <v>1332</v>
      </c>
      <c r="B1008" s="120" t="s">
        <v>1673</v>
      </c>
      <c r="C1008" s="120" t="s">
        <v>2196</v>
      </c>
      <c r="D1008" s="120" t="s">
        <v>2255</v>
      </c>
      <c r="E1008" s="120" t="s">
        <v>2256</v>
      </c>
      <c r="F1008" s="120" t="s">
        <v>2257</v>
      </c>
      <c r="G1008" s="120" t="s">
        <v>2467</v>
      </c>
      <c r="I1008" s="121">
        <v>69.010000000000005</v>
      </c>
      <c r="L1008" s="120"/>
      <c r="M1008" s="120" t="s">
        <v>528</v>
      </c>
      <c r="N1008" s="120" t="s">
        <v>109</v>
      </c>
      <c r="O1008" s="120">
        <v>100</v>
      </c>
      <c r="P1008" s="120" t="s">
        <v>102</v>
      </c>
      <c r="Q1008" s="120" t="s">
        <v>102</v>
      </c>
      <c r="R1008" t="str">
        <f>IFERROR(VLOOKUP(S1008,'[1]Effects Code'!$C:$D,2,FALSE), S1008)</f>
        <v>Mortality</v>
      </c>
      <c r="S1008" s="120" t="s">
        <v>184</v>
      </c>
      <c r="T1008" s="120">
        <v>1</v>
      </c>
      <c r="U1008" s="120" t="s">
        <v>122</v>
      </c>
      <c r="V1008" s="120" t="str">
        <f t="shared" si="15"/>
        <v>Poeciliidae, 1</v>
      </c>
      <c r="W1008" s="120" t="s">
        <v>526</v>
      </c>
      <c r="X1008" s="120">
        <v>160917</v>
      </c>
      <c r="Y1008" s="123">
        <v>2076014</v>
      </c>
      <c r="Z1008" s="120">
        <v>2012</v>
      </c>
      <c r="AA1008" s="120" t="s">
        <v>2258</v>
      </c>
      <c r="AB1008" s="120" t="s">
        <v>2259</v>
      </c>
      <c r="AC1008" s="120" t="s">
        <v>2260</v>
      </c>
      <c r="AD1008" s="121">
        <v>69.010000000000005</v>
      </c>
      <c r="AF1008" s="120" t="s">
        <v>528</v>
      </c>
      <c r="AI1008" s="120">
        <v>287</v>
      </c>
      <c r="AL1008" s="120" t="s">
        <v>225</v>
      </c>
      <c r="AM1008" s="120" t="s">
        <v>110</v>
      </c>
      <c r="AN1008" s="120" t="s">
        <v>1682</v>
      </c>
      <c r="AO1008" s="120" t="s">
        <v>525</v>
      </c>
      <c r="AP1008" s="120" t="s">
        <v>119</v>
      </c>
      <c r="AQ1008" s="120" t="s">
        <v>526</v>
      </c>
      <c r="AR1008" s="120">
        <v>333415</v>
      </c>
      <c r="AT1008" s="120">
        <v>24</v>
      </c>
      <c r="AY1008" s="120" t="s">
        <v>276</v>
      </c>
      <c r="BE1008" s="120" t="s">
        <v>158</v>
      </c>
      <c r="BG1008" s="120">
        <v>69.010000000000005</v>
      </c>
      <c r="BL1008" s="120" t="s">
        <v>175</v>
      </c>
      <c r="BN1008" s="120">
        <v>69.010000000000005</v>
      </c>
      <c r="CM1008" s="120">
        <v>1</v>
      </c>
      <c r="CN1008" s="120" t="s">
        <v>125</v>
      </c>
      <c r="CO1008" s="120">
        <v>7.1</v>
      </c>
      <c r="CP1008" s="120">
        <v>125.1</v>
      </c>
      <c r="CQ1008" s="120" t="s">
        <v>528</v>
      </c>
      <c r="CU1008" s="120" t="s">
        <v>126</v>
      </c>
      <c r="CV1008" s="120" t="s">
        <v>1344</v>
      </c>
      <c r="CW1008" s="120" t="s">
        <v>2085</v>
      </c>
    </row>
    <row r="1009" spans="1:101" x14ac:dyDescent="0.3">
      <c r="A1009" s="120" t="s">
        <v>1332</v>
      </c>
      <c r="B1009" s="120" t="s">
        <v>1673</v>
      </c>
      <c r="C1009" s="120" t="s">
        <v>2196</v>
      </c>
      <c r="D1009" s="120" t="s">
        <v>2197</v>
      </c>
      <c r="E1009" s="120" t="s">
        <v>2198</v>
      </c>
      <c r="F1009" s="120" t="s">
        <v>2199</v>
      </c>
      <c r="G1009" s="120" t="s">
        <v>2351</v>
      </c>
      <c r="I1009" s="121">
        <v>74.7</v>
      </c>
      <c r="L1009" s="120"/>
      <c r="M1009" s="120" t="s">
        <v>528</v>
      </c>
      <c r="N1009" s="120" t="s">
        <v>109</v>
      </c>
      <c r="O1009" s="120">
        <v>100</v>
      </c>
      <c r="P1009" s="120" t="s">
        <v>102</v>
      </c>
      <c r="Q1009" s="120" t="s">
        <v>102</v>
      </c>
      <c r="R1009" t="str">
        <f>IFERROR(VLOOKUP(S1009,'[1]Effects Code'!$C:$D,2,FALSE), S1009)</f>
        <v>Mortality</v>
      </c>
      <c r="S1009" s="120" t="s">
        <v>184</v>
      </c>
      <c r="T1009" s="120">
        <v>1</v>
      </c>
      <c r="U1009" s="120" t="s">
        <v>122</v>
      </c>
      <c r="V1009" s="120" t="str">
        <f t="shared" si="15"/>
        <v>Poeciliidae, 1</v>
      </c>
      <c r="W1009" s="120" t="s">
        <v>526</v>
      </c>
      <c r="X1009" s="120">
        <v>159006</v>
      </c>
      <c r="Y1009" s="123">
        <v>2076061</v>
      </c>
      <c r="Z1009" s="120">
        <v>2012</v>
      </c>
      <c r="AA1009" s="120" t="s">
        <v>2200</v>
      </c>
      <c r="AB1009" s="120" t="s">
        <v>2201</v>
      </c>
      <c r="AC1009" s="120" t="s">
        <v>2202</v>
      </c>
      <c r="AD1009" s="121">
        <v>74.7</v>
      </c>
      <c r="AF1009" s="120" t="s">
        <v>528</v>
      </c>
      <c r="AI1009" s="120">
        <v>1681</v>
      </c>
      <c r="AL1009" s="120" t="s">
        <v>225</v>
      </c>
      <c r="AM1009" s="120" t="s">
        <v>110</v>
      </c>
      <c r="AN1009" s="120" t="s">
        <v>1682</v>
      </c>
      <c r="AO1009" s="120" t="s">
        <v>525</v>
      </c>
      <c r="AP1009" s="120" t="s">
        <v>119</v>
      </c>
      <c r="AQ1009" s="120" t="s">
        <v>526</v>
      </c>
      <c r="AR1009" s="120">
        <v>333415</v>
      </c>
      <c r="AT1009" s="120">
        <v>24</v>
      </c>
      <c r="AY1009" s="120" t="s">
        <v>276</v>
      </c>
      <c r="BE1009" s="120" t="s">
        <v>158</v>
      </c>
      <c r="BG1009" s="120">
        <v>74.7</v>
      </c>
      <c r="BL1009" s="120" t="s">
        <v>175</v>
      </c>
      <c r="BN1009" s="120">
        <v>74.7</v>
      </c>
      <c r="CM1009" s="120">
        <v>1</v>
      </c>
      <c r="CN1009" s="120" t="s">
        <v>125</v>
      </c>
      <c r="CU1009" s="120" t="s">
        <v>126</v>
      </c>
      <c r="CV1009" s="120" t="s">
        <v>545</v>
      </c>
      <c r="CW1009" s="120" t="s">
        <v>2085</v>
      </c>
    </row>
    <row r="1010" spans="1:101" x14ac:dyDescent="0.3">
      <c r="A1010" s="120" t="s">
        <v>1332</v>
      </c>
      <c r="B1010" s="120" t="s">
        <v>1673</v>
      </c>
      <c r="C1010" s="120" t="s">
        <v>2196</v>
      </c>
      <c r="D1010" s="120" t="s">
        <v>2197</v>
      </c>
      <c r="E1010" s="120" t="s">
        <v>2198</v>
      </c>
      <c r="F1010" s="120" t="s">
        <v>2199</v>
      </c>
      <c r="G1010" s="120" t="s">
        <v>2467</v>
      </c>
      <c r="I1010" s="121">
        <v>80.099999999999994</v>
      </c>
      <c r="L1010" s="120"/>
      <c r="M1010" s="120" t="s">
        <v>528</v>
      </c>
      <c r="N1010" s="120" t="s">
        <v>109</v>
      </c>
      <c r="O1010" s="120">
        <v>100</v>
      </c>
      <c r="P1010" s="120" t="s">
        <v>102</v>
      </c>
      <c r="Q1010" s="120" t="s">
        <v>102</v>
      </c>
      <c r="R1010" t="str">
        <f>IFERROR(VLOOKUP(S1010,'[1]Effects Code'!$C:$D,2,FALSE), S1010)</f>
        <v>Mortality</v>
      </c>
      <c r="S1010" s="120" t="s">
        <v>184</v>
      </c>
      <c r="T1010" s="120">
        <v>2</v>
      </c>
      <c r="U1010" s="120" t="s">
        <v>122</v>
      </c>
      <c r="V1010" s="120" t="str">
        <f t="shared" si="15"/>
        <v>Poeciliidae, 2</v>
      </c>
      <c r="W1010" s="120" t="s">
        <v>526</v>
      </c>
      <c r="X1010" s="120">
        <v>159006</v>
      </c>
      <c r="Y1010" s="123">
        <v>2076061</v>
      </c>
      <c r="Z1010" s="120">
        <v>2012</v>
      </c>
      <c r="AA1010" s="120" t="s">
        <v>2200</v>
      </c>
      <c r="AB1010" s="120" t="s">
        <v>2201</v>
      </c>
      <c r="AC1010" s="120" t="s">
        <v>2202</v>
      </c>
      <c r="AD1010" s="121">
        <v>80.099999999999994</v>
      </c>
      <c r="AF1010" s="120" t="s">
        <v>528</v>
      </c>
      <c r="AI1010" s="120">
        <v>1681</v>
      </c>
      <c r="AL1010" s="120" t="s">
        <v>225</v>
      </c>
      <c r="AM1010" s="120" t="s">
        <v>110</v>
      </c>
      <c r="AN1010" s="120" t="s">
        <v>1682</v>
      </c>
      <c r="AO1010" s="120" t="s">
        <v>525</v>
      </c>
      <c r="AP1010" s="120" t="s">
        <v>119</v>
      </c>
      <c r="AQ1010" s="120" t="s">
        <v>526</v>
      </c>
      <c r="AR1010" s="120">
        <v>333415</v>
      </c>
      <c r="AT1010" s="120">
        <v>48</v>
      </c>
      <c r="AY1010" s="120" t="s">
        <v>276</v>
      </c>
      <c r="BE1010" s="120" t="s">
        <v>158</v>
      </c>
      <c r="BG1010" s="120">
        <v>80.099999999999994</v>
      </c>
      <c r="BL1010" s="120" t="s">
        <v>175</v>
      </c>
      <c r="BN1010" s="120">
        <v>80.099999999999994</v>
      </c>
      <c r="CM1010" s="120">
        <v>1</v>
      </c>
      <c r="CN1010" s="120" t="s">
        <v>125</v>
      </c>
      <c r="CU1010" s="120" t="s">
        <v>126</v>
      </c>
      <c r="CV1010" s="120" t="s">
        <v>545</v>
      </c>
      <c r="CW1010" s="120" t="s">
        <v>2085</v>
      </c>
    </row>
    <row r="1011" spans="1:101" x14ac:dyDescent="0.3">
      <c r="A1011" s="120" t="s">
        <v>1332</v>
      </c>
      <c r="B1011" s="120" t="s">
        <v>1673</v>
      </c>
      <c r="C1011" s="120" t="s">
        <v>2196</v>
      </c>
      <c r="D1011" s="120" t="s">
        <v>2197</v>
      </c>
      <c r="E1011" s="120" t="s">
        <v>2198</v>
      </c>
      <c r="F1011" s="120" t="s">
        <v>2199</v>
      </c>
      <c r="G1011" s="120" t="s">
        <v>1651</v>
      </c>
      <c r="I1011" s="121">
        <v>82.3</v>
      </c>
      <c r="L1011" s="120"/>
      <c r="M1011" s="120" t="s">
        <v>528</v>
      </c>
      <c r="N1011" s="120" t="s">
        <v>109</v>
      </c>
      <c r="O1011" s="120">
        <v>100</v>
      </c>
      <c r="P1011" s="120" t="s">
        <v>102</v>
      </c>
      <c r="Q1011" s="120" t="s">
        <v>102</v>
      </c>
      <c r="R1011" t="str">
        <f>IFERROR(VLOOKUP(S1011,'[1]Effects Code'!$C:$D,2,FALSE), S1011)</f>
        <v>Mortality</v>
      </c>
      <c r="S1011" s="120" t="s">
        <v>184</v>
      </c>
      <c r="T1011" s="120">
        <v>3</v>
      </c>
      <c r="U1011" s="120" t="s">
        <v>122</v>
      </c>
      <c r="V1011" s="120" t="str">
        <f t="shared" si="15"/>
        <v>Poeciliidae, 3</v>
      </c>
      <c r="W1011" s="120" t="s">
        <v>526</v>
      </c>
      <c r="X1011" s="120">
        <v>159006</v>
      </c>
      <c r="Y1011" s="123">
        <v>2076061</v>
      </c>
      <c r="Z1011" s="120">
        <v>2012</v>
      </c>
      <c r="AA1011" s="120" t="s">
        <v>2200</v>
      </c>
      <c r="AB1011" s="120" t="s">
        <v>2201</v>
      </c>
      <c r="AC1011" s="120" t="s">
        <v>2202</v>
      </c>
      <c r="AD1011" s="121">
        <v>82.3</v>
      </c>
      <c r="AF1011" s="120" t="s">
        <v>528</v>
      </c>
      <c r="AI1011" s="120">
        <v>1681</v>
      </c>
      <c r="AL1011" s="120" t="s">
        <v>225</v>
      </c>
      <c r="AM1011" s="120" t="s">
        <v>110</v>
      </c>
      <c r="AN1011" s="120" t="s">
        <v>1682</v>
      </c>
      <c r="AO1011" s="120" t="s">
        <v>525</v>
      </c>
      <c r="AP1011" s="120" t="s">
        <v>119</v>
      </c>
      <c r="AQ1011" s="120" t="s">
        <v>526</v>
      </c>
      <c r="AR1011" s="120">
        <v>333415</v>
      </c>
      <c r="AT1011" s="120">
        <v>72</v>
      </c>
      <c r="AY1011" s="120" t="s">
        <v>276</v>
      </c>
      <c r="BE1011" s="120" t="s">
        <v>158</v>
      </c>
      <c r="BG1011" s="120">
        <v>82.3</v>
      </c>
      <c r="BL1011" s="120" t="s">
        <v>175</v>
      </c>
      <c r="BN1011" s="120">
        <v>82.3</v>
      </c>
      <c r="CM1011" s="120">
        <v>1</v>
      </c>
      <c r="CN1011" s="120" t="s">
        <v>125</v>
      </c>
      <c r="CU1011" s="120" t="s">
        <v>126</v>
      </c>
      <c r="CV1011" s="120" t="s">
        <v>545</v>
      </c>
      <c r="CW1011" s="120" t="s">
        <v>2085</v>
      </c>
    </row>
    <row r="1012" spans="1:101" x14ac:dyDescent="0.3">
      <c r="A1012" s="120" t="s">
        <v>1332</v>
      </c>
      <c r="B1012" s="120" t="s">
        <v>1673</v>
      </c>
      <c r="C1012" s="120" t="s">
        <v>2196</v>
      </c>
      <c r="D1012" s="120" t="s">
        <v>2197</v>
      </c>
      <c r="E1012" s="120" t="s">
        <v>2198</v>
      </c>
      <c r="F1012" s="120" t="s">
        <v>2199</v>
      </c>
      <c r="G1012" s="120" t="s">
        <v>1651</v>
      </c>
      <c r="I1012" s="121">
        <v>93.5</v>
      </c>
      <c r="L1012" s="120"/>
      <c r="M1012" s="120" t="s">
        <v>528</v>
      </c>
      <c r="N1012" s="120" t="s">
        <v>109</v>
      </c>
      <c r="O1012" s="120">
        <v>100</v>
      </c>
      <c r="P1012" s="120" t="s">
        <v>102</v>
      </c>
      <c r="Q1012" s="120" t="s">
        <v>102</v>
      </c>
      <c r="R1012" t="str">
        <f>IFERROR(VLOOKUP(S1012,'[1]Effects Code'!$C:$D,2,FALSE), S1012)</f>
        <v>Mortality</v>
      </c>
      <c r="S1012" s="120" t="s">
        <v>184</v>
      </c>
      <c r="T1012" s="120">
        <v>1</v>
      </c>
      <c r="U1012" s="120" t="s">
        <v>122</v>
      </c>
      <c r="V1012" s="120" t="str">
        <f t="shared" si="15"/>
        <v>Poeciliidae, 1</v>
      </c>
      <c r="W1012" s="120" t="s">
        <v>526</v>
      </c>
      <c r="X1012" s="120">
        <v>159006</v>
      </c>
      <c r="Y1012" s="123">
        <v>2076061</v>
      </c>
      <c r="Z1012" s="120">
        <v>2012</v>
      </c>
      <c r="AA1012" s="120" t="s">
        <v>2200</v>
      </c>
      <c r="AB1012" s="120" t="s">
        <v>2201</v>
      </c>
      <c r="AC1012" s="120" t="s">
        <v>2202</v>
      </c>
      <c r="AD1012" s="121">
        <v>93.5</v>
      </c>
      <c r="AF1012" s="120" t="s">
        <v>528</v>
      </c>
      <c r="AI1012" s="120">
        <v>1681</v>
      </c>
      <c r="AL1012" s="120" t="s">
        <v>225</v>
      </c>
      <c r="AM1012" s="120" t="s">
        <v>110</v>
      </c>
      <c r="AN1012" s="120" t="s">
        <v>1682</v>
      </c>
      <c r="AO1012" s="120" t="s">
        <v>525</v>
      </c>
      <c r="AP1012" s="120" t="s">
        <v>119</v>
      </c>
      <c r="AQ1012" s="120" t="s">
        <v>526</v>
      </c>
      <c r="AR1012" s="120">
        <v>333415</v>
      </c>
      <c r="AT1012" s="120">
        <v>24</v>
      </c>
      <c r="AY1012" s="120" t="s">
        <v>276</v>
      </c>
      <c r="BE1012" s="120" t="s">
        <v>158</v>
      </c>
      <c r="BG1012" s="120">
        <v>93.5</v>
      </c>
      <c r="BL1012" s="120" t="s">
        <v>175</v>
      </c>
      <c r="BN1012" s="120">
        <v>93.5</v>
      </c>
      <c r="CM1012" s="120">
        <v>1</v>
      </c>
      <c r="CN1012" s="120" t="s">
        <v>125</v>
      </c>
      <c r="CU1012" s="120" t="s">
        <v>126</v>
      </c>
      <c r="CV1012" s="120" t="s">
        <v>545</v>
      </c>
      <c r="CW1012" s="120" t="s">
        <v>2085</v>
      </c>
    </row>
    <row r="1013" spans="1:101" x14ac:dyDescent="0.3">
      <c r="A1013" s="120" t="s">
        <v>1332</v>
      </c>
      <c r="B1013" s="120" t="s">
        <v>1367</v>
      </c>
      <c r="C1013" s="120" t="s">
        <v>1368</v>
      </c>
      <c r="D1013" s="120" t="s">
        <v>1369</v>
      </c>
      <c r="E1013" s="120" t="s">
        <v>1370</v>
      </c>
      <c r="F1013" s="120" t="s">
        <v>1371</v>
      </c>
      <c r="G1013" s="120" t="s">
        <v>166</v>
      </c>
      <c r="I1013" s="121">
        <v>100</v>
      </c>
      <c r="M1013" s="120" t="s">
        <v>528</v>
      </c>
      <c r="N1013" s="120" t="s">
        <v>109</v>
      </c>
      <c r="O1013" s="120">
        <v>97</v>
      </c>
      <c r="P1013" s="120" t="s">
        <v>367</v>
      </c>
      <c r="Q1013" s="120" t="s">
        <v>367</v>
      </c>
      <c r="R1013" t="str">
        <f>IFERROR(VLOOKUP(S1013,'[1]Effects Code'!$C:$D,2,FALSE), S1013)</f>
        <v>Adenylate energy charges (AEC)</v>
      </c>
      <c r="S1013" s="120" t="s">
        <v>2690</v>
      </c>
      <c r="T1013" s="120">
        <v>4</v>
      </c>
      <c r="U1013" s="120" t="s">
        <v>122</v>
      </c>
      <c r="V1013" s="120" t="str">
        <f t="shared" si="15"/>
        <v>Salmonidae, 4</v>
      </c>
      <c r="W1013" s="120" t="s">
        <v>526</v>
      </c>
      <c r="X1013" s="120">
        <v>82750</v>
      </c>
      <c r="Y1013" s="123">
        <v>1255175</v>
      </c>
      <c r="Z1013" s="120">
        <v>2004</v>
      </c>
      <c r="AA1013" s="120" t="s">
        <v>2624</v>
      </c>
      <c r="AB1013" s="120" t="s">
        <v>2625</v>
      </c>
      <c r="AC1013" s="120" t="s">
        <v>2626</v>
      </c>
      <c r="AD1013" s="121">
        <v>100</v>
      </c>
      <c r="AE1013" s="121"/>
      <c r="AF1013" s="120" t="s">
        <v>528</v>
      </c>
      <c r="AI1013" s="120">
        <v>22</v>
      </c>
      <c r="AL1013" s="120" t="s">
        <v>2633</v>
      </c>
      <c r="AM1013" s="120" t="s">
        <v>110</v>
      </c>
      <c r="AN1013" s="120" t="s">
        <v>1377</v>
      </c>
      <c r="AO1013" s="120" t="s">
        <v>525</v>
      </c>
      <c r="AP1013" s="120" t="s">
        <v>119</v>
      </c>
      <c r="AQ1013" s="120" t="s">
        <v>526</v>
      </c>
      <c r="AR1013" s="120">
        <v>333415</v>
      </c>
      <c r="AT1013" s="120">
        <v>96</v>
      </c>
      <c r="AY1013" s="120" t="s">
        <v>276</v>
      </c>
      <c r="BE1013" s="120" t="s">
        <v>158</v>
      </c>
      <c r="BG1013" s="120">
        <v>100</v>
      </c>
      <c r="BL1013" s="120" t="s">
        <v>124</v>
      </c>
      <c r="BN1013" s="120">
        <v>100</v>
      </c>
      <c r="BT1013" s="121"/>
      <c r="BV1013" s="121"/>
      <c r="CD1013" s="121"/>
      <c r="CM1013" s="120">
        <v>3</v>
      </c>
      <c r="CN1013" s="120" t="s">
        <v>125</v>
      </c>
      <c r="CU1013" s="120" t="s">
        <v>126</v>
      </c>
      <c r="CV1013" s="120" t="s">
        <v>1344</v>
      </c>
      <c r="CW1013" s="120" t="s">
        <v>2726</v>
      </c>
    </row>
    <row r="1014" spans="1:101" x14ac:dyDescent="0.3">
      <c r="A1014" s="120" t="s">
        <v>1332</v>
      </c>
      <c r="B1014" s="120" t="s">
        <v>1367</v>
      </c>
      <c r="C1014" s="120" t="s">
        <v>1368</v>
      </c>
      <c r="D1014" s="120" t="s">
        <v>1369</v>
      </c>
      <c r="E1014" s="120" t="s">
        <v>1370</v>
      </c>
      <c r="F1014" s="120" t="s">
        <v>1371</v>
      </c>
      <c r="G1014" s="120" t="s">
        <v>166</v>
      </c>
      <c r="I1014" s="121">
        <v>100</v>
      </c>
      <c r="M1014" s="120" t="s">
        <v>528</v>
      </c>
      <c r="N1014" s="120" t="s">
        <v>109</v>
      </c>
      <c r="O1014" s="120">
        <v>97</v>
      </c>
      <c r="P1014" s="120" t="s">
        <v>102</v>
      </c>
      <c r="Q1014" s="120" t="s">
        <v>102</v>
      </c>
      <c r="R1014" t="str">
        <f>IFERROR(VLOOKUP(S1014,'[1]Effects Code'!$C:$D,2,FALSE), S1014)</f>
        <v>Mortality</v>
      </c>
      <c r="S1014" s="120" t="s">
        <v>184</v>
      </c>
      <c r="T1014" s="120">
        <v>4</v>
      </c>
      <c r="U1014" s="120" t="s">
        <v>122</v>
      </c>
      <c r="V1014" s="120" t="str">
        <f t="shared" si="15"/>
        <v>Salmonidae, 4</v>
      </c>
      <c r="W1014" s="120" t="s">
        <v>526</v>
      </c>
      <c r="X1014" s="120">
        <v>82750</v>
      </c>
      <c r="Y1014" s="123">
        <v>1255174</v>
      </c>
      <c r="Z1014" s="120">
        <v>2004</v>
      </c>
      <c r="AA1014" s="120" t="s">
        <v>2624</v>
      </c>
      <c r="AB1014" s="120" t="s">
        <v>2625</v>
      </c>
      <c r="AC1014" s="120" t="s">
        <v>2626</v>
      </c>
      <c r="AD1014" s="121">
        <v>100</v>
      </c>
      <c r="AE1014" s="121"/>
      <c r="AF1014" s="120" t="s">
        <v>528</v>
      </c>
      <c r="AI1014" s="120">
        <v>22</v>
      </c>
      <c r="AL1014" s="120" t="s">
        <v>2633</v>
      </c>
      <c r="AM1014" s="120" t="s">
        <v>110</v>
      </c>
      <c r="AN1014" s="120" t="s">
        <v>1377</v>
      </c>
      <c r="AO1014" s="120" t="s">
        <v>525</v>
      </c>
      <c r="AP1014" s="120" t="s">
        <v>119</v>
      </c>
      <c r="AQ1014" s="120" t="s">
        <v>526</v>
      </c>
      <c r="AR1014" s="120">
        <v>333415</v>
      </c>
      <c r="AT1014" s="120">
        <v>96</v>
      </c>
      <c r="AY1014" s="120" t="s">
        <v>276</v>
      </c>
      <c r="BE1014" s="120" t="s">
        <v>158</v>
      </c>
      <c r="BG1014" s="120">
        <v>100</v>
      </c>
      <c r="BL1014" s="120" t="s">
        <v>124</v>
      </c>
      <c r="BN1014" s="120">
        <v>100</v>
      </c>
      <c r="BT1014" s="121"/>
      <c r="BV1014" s="121"/>
      <c r="CD1014" s="121"/>
      <c r="CM1014" s="120">
        <v>3</v>
      </c>
      <c r="CN1014" s="120" t="s">
        <v>125</v>
      </c>
      <c r="CU1014" s="120" t="s">
        <v>126</v>
      </c>
      <c r="CV1014" s="120" t="s">
        <v>1344</v>
      </c>
      <c r="CW1014" s="120" t="s">
        <v>2727</v>
      </c>
    </row>
    <row r="1015" spans="1:101" x14ac:dyDescent="0.3">
      <c r="A1015" s="120" t="s">
        <v>1332</v>
      </c>
      <c r="B1015" s="120" t="s">
        <v>1367</v>
      </c>
      <c r="C1015" s="120" t="s">
        <v>1368</v>
      </c>
      <c r="D1015" s="120" t="s">
        <v>1369</v>
      </c>
      <c r="E1015" s="120" t="s">
        <v>1370</v>
      </c>
      <c r="F1015" s="120" t="s">
        <v>1371</v>
      </c>
      <c r="G1015" s="120" t="s">
        <v>166</v>
      </c>
      <c r="I1015" s="121">
        <v>100</v>
      </c>
      <c r="M1015" s="120" t="s">
        <v>528</v>
      </c>
      <c r="N1015" s="120" t="s">
        <v>109</v>
      </c>
      <c r="O1015" s="120">
        <v>97</v>
      </c>
      <c r="P1015" s="120" t="s">
        <v>154</v>
      </c>
      <c r="Q1015" s="120" t="s">
        <v>300</v>
      </c>
      <c r="R1015" t="str">
        <f>IFERROR(VLOOKUP(S1015,'[1]Effects Code'!$C:$D,2,FALSE), S1015)</f>
        <v>Abnormal</v>
      </c>
      <c r="S1015" s="120" t="s">
        <v>301</v>
      </c>
      <c r="T1015" s="120">
        <v>4</v>
      </c>
      <c r="U1015" s="120" t="s">
        <v>122</v>
      </c>
      <c r="V1015" s="120" t="str">
        <f t="shared" si="15"/>
        <v>Salmonidae, 4</v>
      </c>
      <c r="W1015" s="120" t="s">
        <v>526</v>
      </c>
      <c r="X1015" s="120">
        <v>82750</v>
      </c>
      <c r="Y1015" s="123">
        <v>1255176</v>
      </c>
      <c r="Z1015" s="120">
        <v>2004</v>
      </c>
      <c r="AA1015" s="120" t="s">
        <v>2624</v>
      </c>
      <c r="AB1015" s="120" t="s">
        <v>2625</v>
      </c>
      <c r="AC1015" s="120" t="s">
        <v>2626</v>
      </c>
      <c r="AD1015" s="121">
        <v>100</v>
      </c>
      <c r="AE1015" s="121"/>
      <c r="AF1015" s="120" t="s">
        <v>528</v>
      </c>
      <c r="AI1015" s="120">
        <v>22</v>
      </c>
      <c r="AL1015" s="120" t="s">
        <v>2633</v>
      </c>
      <c r="AM1015" s="120" t="s">
        <v>110</v>
      </c>
      <c r="AN1015" s="120" t="s">
        <v>1377</v>
      </c>
      <c r="AO1015" s="120" t="s">
        <v>525</v>
      </c>
      <c r="AP1015" s="120" t="s">
        <v>119</v>
      </c>
      <c r="AQ1015" s="120" t="s">
        <v>526</v>
      </c>
      <c r="AR1015" s="120">
        <v>333415</v>
      </c>
      <c r="AT1015" s="120">
        <v>96</v>
      </c>
      <c r="AY1015" s="120" t="s">
        <v>276</v>
      </c>
      <c r="BE1015" s="120" t="s">
        <v>158</v>
      </c>
      <c r="BG1015" s="120">
        <v>100</v>
      </c>
      <c r="BL1015" s="120" t="s">
        <v>124</v>
      </c>
      <c r="BN1015" s="120">
        <v>100</v>
      </c>
      <c r="BT1015" s="121"/>
      <c r="BV1015" s="121"/>
      <c r="CD1015" s="121"/>
      <c r="CM1015" s="120">
        <v>3</v>
      </c>
      <c r="CN1015" s="120" t="s">
        <v>125</v>
      </c>
      <c r="CU1015" s="120" t="s">
        <v>126</v>
      </c>
      <c r="CV1015" s="120" t="s">
        <v>1344</v>
      </c>
      <c r="CW1015" s="120" t="s">
        <v>2728</v>
      </c>
    </row>
    <row r="1016" spans="1:101" x14ac:dyDescent="0.3">
      <c r="A1016" s="120" t="s">
        <v>1332</v>
      </c>
      <c r="B1016" s="120" t="s">
        <v>1367</v>
      </c>
      <c r="C1016" s="120" t="s">
        <v>1368</v>
      </c>
      <c r="D1016" s="120" t="s">
        <v>1369</v>
      </c>
      <c r="E1016" s="120" t="s">
        <v>1370</v>
      </c>
      <c r="F1016" s="120" t="s">
        <v>1371</v>
      </c>
      <c r="G1016" s="120" t="s">
        <v>157</v>
      </c>
      <c r="I1016" s="121">
        <v>100</v>
      </c>
      <c r="L1016" s="120"/>
      <c r="M1016" s="120" t="s">
        <v>528</v>
      </c>
      <c r="N1016" s="120" t="s">
        <v>109</v>
      </c>
      <c r="O1016" s="120">
        <v>100</v>
      </c>
      <c r="P1016" s="120" t="s">
        <v>172</v>
      </c>
      <c r="Q1016" s="120" t="s">
        <v>172</v>
      </c>
      <c r="R1016" t="str">
        <f>IFERROR(VLOOKUP(S1016,'[1]Effects Code'!$C:$D,2,FALSE), S1016)</f>
        <v>guanosine 5'-diphosphate</v>
      </c>
      <c r="S1016" s="120" t="s">
        <v>2700</v>
      </c>
      <c r="T1016" s="120">
        <v>4</v>
      </c>
      <c r="U1016" s="120" t="s">
        <v>122</v>
      </c>
      <c r="V1016" s="120" t="str">
        <f t="shared" si="15"/>
        <v>Salmonidae, 4</v>
      </c>
      <c r="W1016" s="120" t="s">
        <v>526</v>
      </c>
      <c r="X1016" s="120">
        <v>84761</v>
      </c>
      <c r="Y1016" s="123">
        <v>1331685</v>
      </c>
      <c r="Z1016" s="120">
        <v>2006</v>
      </c>
      <c r="AA1016" s="120" t="s">
        <v>2630</v>
      </c>
      <c r="AB1016" s="120" t="s">
        <v>2631</v>
      </c>
      <c r="AC1016" s="120" t="s">
        <v>2632</v>
      </c>
      <c r="AD1016" s="121">
        <v>100</v>
      </c>
      <c r="AF1016" s="120" t="s">
        <v>528</v>
      </c>
      <c r="AG1016" s="120" t="s">
        <v>314</v>
      </c>
      <c r="AI1016" s="120">
        <v>22</v>
      </c>
      <c r="AL1016" s="120" t="s">
        <v>2633</v>
      </c>
      <c r="AM1016" s="120" t="s">
        <v>110</v>
      </c>
      <c r="AN1016" s="120" t="s">
        <v>1377</v>
      </c>
      <c r="AO1016" s="120" t="s">
        <v>525</v>
      </c>
      <c r="AP1016" s="120" t="s">
        <v>119</v>
      </c>
      <c r="AQ1016" s="120" t="s">
        <v>526</v>
      </c>
      <c r="AR1016" s="120">
        <v>333415</v>
      </c>
      <c r="AT1016" s="120">
        <v>96</v>
      </c>
      <c r="AY1016" s="120" t="s">
        <v>276</v>
      </c>
      <c r="BE1016" s="120" t="s">
        <v>158</v>
      </c>
      <c r="BG1016" s="120">
        <v>100</v>
      </c>
      <c r="BL1016" s="120" t="s">
        <v>124</v>
      </c>
      <c r="BN1016" s="120">
        <v>100</v>
      </c>
      <c r="CM1016" s="120">
        <v>3</v>
      </c>
      <c r="CN1016" s="120" t="s">
        <v>125</v>
      </c>
      <c r="CU1016" s="120" t="s">
        <v>126</v>
      </c>
      <c r="CV1016" s="120" t="s">
        <v>1344</v>
      </c>
      <c r="CW1016" s="120" t="s">
        <v>2725</v>
      </c>
    </row>
    <row r="1017" spans="1:101" x14ac:dyDescent="0.3">
      <c r="A1017" s="120" t="s">
        <v>1332</v>
      </c>
      <c r="B1017" s="120" t="s">
        <v>1367</v>
      </c>
      <c r="C1017" s="120" t="s">
        <v>1368</v>
      </c>
      <c r="D1017" s="120" t="s">
        <v>1369</v>
      </c>
      <c r="E1017" s="120" t="s">
        <v>1370</v>
      </c>
      <c r="F1017" s="120" t="s">
        <v>1371</v>
      </c>
      <c r="G1017" s="120" t="s">
        <v>157</v>
      </c>
      <c r="I1017" s="121">
        <v>100</v>
      </c>
      <c r="L1017" s="120"/>
      <c r="M1017" s="120" t="s">
        <v>528</v>
      </c>
      <c r="N1017" s="120" t="s">
        <v>109</v>
      </c>
      <c r="O1017" s="120">
        <v>100</v>
      </c>
      <c r="P1017" s="120" t="s">
        <v>172</v>
      </c>
      <c r="Q1017" s="120" t="s">
        <v>172</v>
      </c>
      <c r="R1017" t="str">
        <f>IFERROR(VLOOKUP(S1017,'[1]Effects Code'!$C:$D,2,FALSE), S1017)</f>
        <v>Adenosine triphosphate</v>
      </c>
      <c r="S1017" s="120" t="s">
        <v>2692</v>
      </c>
      <c r="T1017" s="120">
        <v>4</v>
      </c>
      <c r="U1017" s="120" t="s">
        <v>122</v>
      </c>
      <c r="V1017" s="120" t="str">
        <f t="shared" si="15"/>
        <v>Salmonidae, 4</v>
      </c>
      <c r="W1017" s="120" t="s">
        <v>526</v>
      </c>
      <c r="X1017" s="120">
        <v>84761</v>
      </c>
      <c r="Y1017" s="123">
        <v>1331684</v>
      </c>
      <c r="Z1017" s="120">
        <v>2006</v>
      </c>
      <c r="AA1017" s="120" t="s">
        <v>2630</v>
      </c>
      <c r="AB1017" s="120" t="s">
        <v>2631</v>
      </c>
      <c r="AC1017" s="120" t="s">
        <v>2632</v>
      </c>
      <c r="AD1017" s="121">
        <v>100</v>
      </c>
      <c r="AF1017" s="120" t="s">
        <v>528</v>
      </c>
      <c r="AG1017" s="120" t="s">
        <v>314</v>
      </c>
      <c r="AI1017" s="120">
        <v>22</v>
      </c>
      <c r="AL1017" s="120" t="s">
        <v>2633</v>
      </c>
      <c r="AM1017" s="120" t="s">
        <v>110</v>
      </c>
      <c r="AN1017" s="120" t="s">
        <v>1377</v>
      </c>
      <c r="AO1017" s="120" t="s">
        <v>525</v>
      </c>
      <c r="AP1017" s="120" t="s">
        <v>119</v>
      </c>
      <c r="AQ1017" s="120" t="s">
        <v>526</v>
      </c>
      <c r="AR1017" s="120">
        <v>333415</v>
      </c>
      <c r="AT1017" s="120">
        <v>96</v>
      </c>
      <c r="AY1017" s="120" t="s">
        <v>276</v>
      </c>
      <c r="BE1017" s="120" t="s">
        <v>158</v>
      </c>
      <c r="BG1017" s="120">
        <v>100</v>
      </c>
      <c r="BL1017" s="120" t="s">
        <v>124</v>
      </c>
      <c r="BN1017" s="120">
        <v>100</v>
      </c>
      <c r="CM1017" s="120">
        <v>3</v>
      </c>
      <c r="CN1017" s="120" t="s">
        <v>125</v>
      </c>
      <c r="CU1017" s="120" t="s">
        <v>126</v>
      </c>
      <c r="CV1017" s="120" t="s">
        <v>1344</v>
      </c>
      <c r="CW1017" s="120" t="s">
        <v>2725</v>
      </c>
    </row>
    <row r="1018" spans="1:101" x14ac:dyDescent="0.3">
      <c r="A1018" s="120" t="s">
        <v>1332</v>
      </c>
      <c r="B1018" s="120" t="s">
        <v>1367</v>
      </c>
      <c r="C1018" s="120" t="s">
        <v>1368</v>
      </c>
      <c r="D1018" s="120" t="s">
        <v>1369</v>
      </c>
      <c r="E1018" s="120" t="s">
        <v>1370</v>
      </c>
      <c r="F1018" s="120" t="s">
        <v>1371</v>
      </c>
      <c r="G1018" s="120" t="s">
        <v>157</v>
      </c>
      <c r="I1018" s="121">
        <v>100</v>
      </c>
      <c r="L1018" s="120"/>
      <c r="M1018" s="120" t="s">
        <v>528</v>
      </c>
      <c r="N1018" s="120" t="s">
        <v>109</v>
      </c>
      <c r="O1018" s="120">
        <v>100</v>
      </c>
      <c r="P1018" s="120" t="s">
        <v>172</v>
      </c>
      <c r="Q1018" s="120" t="s">
        <v>172</v>
      </c>
      <c r="R1018" t="str">
        <f>IFERROR(VLOOKUP(S1018,'[1]Effects Code'!$C:$D,2,FALSE), S1018)</f>
        <v>Adenosine diphosphate (ADP)</v>
      </c>
      <c r="S1018" s="120" t="s">
        <v>2698</v>
      </c>
      <c r="T1018" s="120">
        <v>4</v>
      </c>
      <c r="U1018" s="120" t="s">
        <v>122</v>
      </c>
      <c r="V1018" s="120" t="str">
        <f t="shared" si="15"/>
        <v>Salmonidae, 4</v>
      </c>
      <c r="W1018" s="120" t="s">
        <v>526</v>
      </c>
      <c r="X1018" s="120">
        <v>84761</v>
      </c>
      <c r="Y1018" s="123">
        <v>1331686</v>
      </c>
      <c r="Z1018" s="120">
        <v>2006</v>
      </c>
      <c r="AA1018" s="120" t="s">
        <v>2630</v>
      </c>
      <c r="AB1018" s="120" t="s">
        <v>2631</v>
      </c>
      <c r="AC1018" s="120" t="s">
        <v>2632</v>
      </c>
      <c r="AD1018" s="121">
        <v>100</v>
      </c>
      <c r="AF1018" s="120" t="s">
        <v>528</v>
      </c>
      <c r="AG1018" s="120" t="s">
        <v>314</v>
      </c>
      <c r="AI1018" s="120">
        <v>22</v>
      </c>
      <c r="AL1018" s="120" t="s">
        <v>2633</v>
      </c>
      <c r="AM1018" s="120" t="s">
        <v>110</v>
      </c>
      <c r="AN1018" s="120" t="s">
        <v>1377</v>
      </c>
      <c r="AO1018" s="120" t="s">
        <v>525</v>
      </c>
      <c r="AP1018" s="120" t="s">
        <v>119</v>
      </c>
      <c r="AQ1018" s="120" t="s">
        <v>526</v>
      </c>
      <c r="AR1018" s="120">
        <v>333415</v>
      </c>
      <c r="AT1018" s="120">
        <v>96</v>
      </c>
      <c r="AY1018" s="120" t="s">
        <v>276</v>
      </c>
      <c r="BE1018" s="120" t="s">
        <v>158</v>
      </c>
      <c r="BG1018" s="120">
        <v>100</v>
      </c>
      <c r="BL1018" s="120" t="s">
        <v>124</v>
      </c>
      <c r="BN1018" s="120">
        <v>100</v>
      </c>
      <c r="CM1018" s="120">
        <v>3</v>
      </c>
      <c r="CN1018" s="120" t="s">
        <v>125</v>
      </c>
      <c r="CU1018" s="120" t="s">
        <v>126</v>
      </c>
      <c r="CV1018" s="120" t="s">
        <v>1344</v>
      </c>
      <c r="CW1018" s="120" t="s">
        <v>2725</v>
      </c>
    </row>
    <row r="1019" spans="1:101" x14ac:dyDescent="0.3">
      <c r="A1019" s="120" t="s">
        <v>1332</v>
      </c>
      <c r="B1019" s="120" t="s">
        <v>1367</v>
      </c>
      <c r="C1019" s="120" t="s">
        <v>1368</v>
      </c>
      <c r="D1019" s="120" t="s">
        <v>1369</v>
      </c>
      <c r="E1019" s="120" t="s">
        <v>1370</v>
      </c>
      <c r="F1019" s="120" t="s">
        <v>1371</v>
      </c>
      <c r="G1019" s="120" t="s">
        <v>157</v>
      </c>
      <c r="I1019" s="121">
        <v>100</v>
      </c>
      <c r="L1019" s="120"/>
      <c r="M1019" s="120" t="s">
        <v>528</v>
      </c>
      <c r="N1019" s="120" t="s">
        <v>109</v>
      </c>
      <c r="O1019" s="120">
        <v>100</v>
      </c>
      <c r="P1019" s="120" t="s">
        <v>172</v>
      </c>
      <c r="Q1019" s="120" t="s">
        <v>172</v>
      </c>
      <c r="R1019" t="str">
        <f>IFERROR(VLOOKUP(S1019,'[1]Effects Code'!$C:$D,2,FALSE), S1019)</f>
        <v>Adenosine Triphosphate (ATP) to
Adenosine diphosphate (ADP)</v>
      </c>
      <c r="S1019" s="120" t="s">
        <v>2699</v>
      </c>
      <c r="T1019" s="120">
        <v>4</v>
      </c>
      <c r="U1019" s="120" t="s">
        <v>122</v>
      </c>
      <c r="V1019" s="120" t="str">
        <f t="shared" si="15"/>
        <v>Salmonidae, 4</v>
      </c>
      <c r="W1019" s="120" t="s">
        <v>526</v>
      </c>
      <c r="X1019" s="120">
        <v>84761</v>
      </c>
      <c r="Y1019" s="123">
        <v>1331681</v>
      </c>
      <c r="Z1019" s="120">
        <v>2006</v>
      </c>
      <c r="AA1019" s="120" t="s">
        <v>2630</v>
      </c>
      <c r="AB1019" s="120" t="s">
        <v>2631</v>
      </c>
      <c r="AC1019" s="120" t="s">
        <v>2632</v>
      </c>
      <c r="AD1019" s="121">
        <v>100</v>
      </c>
      <c r="AF1019" s="120" t="s">
        <v>528</v>
      </c>
      <c r="AG1019" s="120" t="s">
        <v>314</v>
      </c>
      <c r="AI1019" s="120">
        <v>22</v>
      </c>
      <c r="AL1019" s="120" t="s">
        <v>2633</v>
      </c>
      <c r="AM1019" s="120" t="s">
        <v>110</v>
      </c>
      <c r="AN1019" s="120" t="s">
        <v>1377</v>
      </c>
      <c r="AO1019" s="120" t="s">
        <v>525</v>
      </c>
      <c r="AP1019" s="120" t="s">
        <v>119</v>
      </c>
      <c r="AQ1019" s="120" t="s">
        <v>526</v>
      </c>
      <c r="AR1019" s="120">
        <v>333415</v>
      </c>
      <c r="AT1019" s="120">
        <v>96</v>
      </c>
      <c r="AY1019" s="120" t="s">
        <v>276</v>
      </c>
      <c r="BE1019" s="120" t="s">
        <v>158</v>
      </c>
      <c r="BG1019" s="120">
        <v>100</v>
      </c>
      <c r="BL1019" s="120" t="s">
        <v>124</v>
      </c>
      <c r="BN1019" s="120">
        <v>100</v>
      </c>
      <c r="CM1019" s="120">
        <v>3</v>
      </c>
      <c r="CN1019" s="120" t="s">
        <v>125</v>
      </c>
      <c r="CU1019" s="120" t="s">
        <v>126</v>
      </c>
      <c r="CV1019" s="120" t="s">
        <v>1344</v>
      </c>
      <c r="CW1019" s="120" t="s">
        <v>2725</v>
      </c>
    </row>
    <row r="1020" spans="1:101" x14ac:dyDescent="0.3">
      <c r="A1020" s="120" t="s">
        <v>1332</v>
      </c>
      <c r="B1020" s="120" t="s">
        <v>1367</v>
      </c>
      <c r="C1020" s="120" t="s">
        <v>1368</v>
      </c>
      <c r="D1020" s="120" t="s">
        <v>1369</v>
      </c>
      <c r="E1020" s="120" t="s">
        <v>1370</v>
      </c>
      <c r="F1020" s="120" t="s">
        <v>1371</v>
      </c>
      <c r="G1020" s="120" t="s">
        <v>157</v>
      </c>
      <c r="I1020" s="121">
        <v>100</v>
      </c>
      <c r="L1020" s="120"/>
      <c r="M1020" s="120" t="s">
        <v>528</v>
      </c>
      <c r="N1020" s="120" t="s">
        <v>109</v>
      </c>
      <c r="O1020" s="120">
        <v>100</v>
      </c>
      <c r="P1020" s="120" t="s">
        <v>102</v>
      </c>
      <c r="Q1020" s="120" t="s">
        <v>102</v>
      </c>
      <c r="R1020" t="str">
        <f>IFERROR(VLOOKUP(S1020,'[1]Effects Code'!$C:$D,2,FALSE), S1020)</f>
        <v>Hatch</v>
      </c>
      <c r="S1020" s="120" t="s">
        <v>116</v>
      </c>
      <c r="T1020" s="120">
        <v>4</v>
      </c>
      <c r="U1020" s="120" t="s">
        <v>122</v>
      </c>
      <c r="V1020" s="120" t="str">
        <f t="shared" si="15"/>
        <v>Salmonidae, 4</v>
      </c>
      <c r="W1020" s="120" t="s">
        <v>526</v>
      </c>
      <c r="X1020" s="120">
        <v>84761</v>
      </c>
      <c r="Y1020" s="123">
        <v>1331680</v>
      </c>
      <c r="Z1020" s="120">
        <v>2006</v>
      </c>
      <c r="AA1020" s="120" t="s">
        <v>2630</v>
      </c>
      <c r="AB1020" s="120" t="s">
        <v>2631</v>
      </c>
      <c r="AC1020" s="120" t="s">
        <v>2632</v>
      </c>
      <c r="AD1020" s="121">
        <v>100</v>
      </c>
      <c r="AF1020" s="120" t="s">
        <v>528</v>
      </c>
      <c r="AG1020" s="120" t="s">
        <v>314</v>
      </c>
      <c r="AI1020" s="120">
        <v>22</v>
      </c>
      <c r="AL1020" s="120" t="s">
        <v>2633</v>
      </c>
      <c r="AM1020" s="120" t="s">
        <v>110</v>
      </c>
      <c r="AN1020" s="120" t="s">
        <v>1377</v>
      </c>
      <c r="AO1020" s="120" t="s">
        <v>525</v>
      </c>
      <c r="AP1020" s="120" t="s">
        <v>119</v>
      </c>
      <c r="AQ1020" s="120" t="s">
        <v>526</v>
      </c>
      <c r="AR1020" s="120">
        <v>333415</v>
      </c>
      <c r="AT1020" s="120">
        <v>96</v>
      </c>
      <c r="AY1020" s="120" t="s">
        <v>276</v>
      </c>
      <c r="BE1020" s="120" t="s">
        <v>158</v>
      </c>
      <c r="BG1020" s="120">
        <v>100</v>
      </c>
      <c r="BL1020" s="120" t="s">
        <v>124</v>
      </c>
      <c r="BN1020" s="120">
        <v>100</v>
      </c>
      <c r="CM1020" s="120">
        <v>3</v>
      </c>
      <c r="CN1020" s="120" t="s">
        <v>125</v>
      </c>
      <c r="CU1020" s="120" t="s">
        <v>126</v>
      </c>
      <c r="CV1020" s="120" t="s">
        <v>1344</v>
      </c>
      <c r="CW1020" s="120" t="s">
        <v>2729</v>
      </c>
    </row>
    <row r="1021" spans="1:101" x14ac:dyDescent="0.3">
      <c r="A1021" s="120" t="s">
        <v>1332</v>
      </c>
      <c r="B1021" s="120" t="s">
        <v>1367</v>
      </c>
      <c r="C1021" s="120" t="s">
        <v>1368</v>
      </c>
      <c r="D1021" s="120" t="s">
        <v>1369</v>
      </c>
      <c r="E1021" s="120" t="s">
        <v>1370</v>
      </c>
      <c r="F1021" s="120" t="s">
        <v>1371</v>
      </c>
      <c r="G1021" s="120" t="s">
        <v>157</v>
      </c>
      <c r="I1021" s="121">
        <v>100</v>
      </c>
      <c r="M1021" s="120" t="s">
        <v>528</v>
      </c>
      <c r="N1021" s="120" t="s">
        <v>109</v>
      </c>
      <c r="O1021" s="120">
        <v>100</v>
      </c>
      <c r="P1021" s="120" t="s">
        <v>154</v>
      </c>
      <c r="Q1021" s="120" t="s">
        <v>300</v>
      </c>
      <c r="R1021" t="str">
        <f>IFERROR(VLOOKUP(S1021,'[1]Effects Code'!$C:$D,2,FALSE), S1021)</f>
        <v>Abnormal</v>
      </c>
      <c r="S1021" s="120" t="s">
        <v>301</v>
      </c>
      <c r="T1021" s="120">
        <v>4</v>
      </c>
      <c r="U1021" s="120" t="s">
        <v>122</v>
      </c>
      <c r="V1021" s="120" t="str">
        <f t="shared" si="15"/>
        <v>Salmonidae, 4</v>
      </c>
      <c r="W1021" s="120" t="s">
        <v>526</v>
      </c>
      <c r="X1021" s="120">
        <v>84761</v>
      </c>
      <c r="Y1021" s="123">
        <v>1255375</v>
      </c>
      <c r="Z1021" s="120">
        <v>2006</v>
      </c>
      <c r="AA1021" s="120" t="s">
        <v>2630</v>
      </c>
      <c r="AB1021" s="120" t="s">
        <v>2631</v>
      </c>
      <c r="AC1021" s="120" t="s">
        <v>2632</v>
      </c>
      <c r="AD1021" s="121">
        <v>100</v>
      </c>
      <c r="AE1021" s="121"/>
      <c r="AF1021" s="120" t="s">
        <v>528</v>
      </c>
      <c r="AG1021" s="120" t="s">
        <v>314</v>
      </c>
      <c r="AI1021" s="120">
        <v>22</v>
      </c>
      <c r="AL1021" s="120" t="s">
        <v>2633</v>
      </c>
      <c r="AM1021" s="120" t="s">
        <v>110</v>
      </c>
      <c r="AN1021" s="120" t="s">
        <v>1377</v>
      </c>
      <c r="AO1021" s="120" t="s">
        <v>525</v>
      </c>
      <c r="AP1021" s="120" t="s">
        <v>119</v>
      </c>
      <c r="AQ1021" s="120" t="s">
        <v>526</v>
      </c>
      <c r="AR1021" s="120">
        <v>333415</v>
      </c>
      <c r="AT1021" s="120">
        <v>96</v>
      </c>
      <c r="AY1021" s="120" t="s">
        <v>276</v>
      </c>
      <c r="BE1021" s="120" t="s">
        <v>158</v>
      </c>
      <c r="BG1021" s="120">
        <v>100</v>
      </c>
      <c r="BL1021" s="120" t="s">
        <v>124</v>
      </c>
      <c r="BN1021" s="120">
        <v>100</v>
      </c>
      <c r="BT1021" s="121"/>
      <c r="BV1021" s="121"/>
      <c r="CD1021" s="121"/>
      <c r="CM1021" s="120">
        <v>3</v>
      </c>
      <c r="CN1021" s="120" t="s">
        <v>125</v>
      </c>
      <c r="CQ1021" s="120" t="s">
        <v>2635</v>
      </c>
      <c r="CU1021" s="120" t="s">
        <v>126</v>
      </c>
      <c r="CV1021" s="120" t="s">
        <v>1344</v>
      </c>
      <c r="CW1021" s="120" t="s">
        <v>2730</v>
      </c>
    </row>
    <row r="1022" spans="1:101" x14ac:dyDescent="0.3">
      <c r="A1022" s="120" t="s">
        <v>1332</v>
      </c>
      <c r="B1022" s="120" t="s">
        <v>1367</v>
      </c>
      <c r="C1022" s="120" t="s">
        <v>1368</v>
      </c>
      <c r="D1022" s="120" t="s">
        <v>1369</v>
      </c>
      <c r="E1022" s="120" t="s">
        <v>1370</v>
      </c>
      <c r="F1022" s="120" t="s">
        <v>1371</v>
      </c>
      <c r="G1022" s="120" t="s">
        <v>157</v>
      </c>
      <c r="I1022" s="121">
        <v>100</v>
      </c>
      <c r="M1022" s="120" t="s">
        <v>528</v>
      </c>
      <c r="N1022" s="120" t="s">
        <v>109</v>
      </c>
      <c r="O1022" s="120">
        <v>100</v>
      </c>
      <c r="P1022" s="120" t="s">
        <v>367</v>
      </c>
      <c r="Q1022" s="120" t="s">
        <v>367</v>
      </c>
      <c r="R1022" t="str">
        <f>IFERROR(VLOOKUP(S1022,'[1]Effects Code'!$C:$D,2,FALSE), S1022)</f>
        <v>Adenylate energy charges (AEC)</v>
      </c>
      <c r="S1022" s="120" t="s">
        <v>2690</v>
      </c>
      <c r="T1022" s="120">
        <v>4</v>
      </c>
      <c r="U1022" s="120" t="s">
        <v>122</v>
      </c>
      <c r="V1022" s="120" t="str">
        <f t="shared" si="15"/>
        <v>Salmonidae, 4</v>
      </c>
      <c r="W1022" s="120" t="s">
        <v>526</v>
      </c>
      <c r="X1022" s="120">
        <v>84761</v>
      </c>
      <c r="Y1022" s="123">
        <v>1255376</v>
      </c>
      <c r="Z1022" s="120">
        <v>2006</v>
      </c>
      <c r="AA1022" s="120" t="s">
        <v>2630</v>
      </c>
      <c r="AB1022" s="120" t="s">
        <v>2631</v>
      </c>
      <c r="AC1022" s="120" t="s">
        <v>2632</v>
      </c>
      <c r="AD1022" s="121">
        <v>100</v>
      </c>
      <c r="AE1022" s="121"/>
      <c r="AF1022" s="120" t="s">
        <v>528</v>
      </c>
      <c r="AG1022" s="120" t="s">
        <v>314</v>
      </c>
      <c r="AI1022" s="120">
        <v>22</v>
      </c>
      <c r="AL1022" s="120" t="s">
        <v>2633</v>
      </c>
      <c r="AM1022" s="120" t="s">
        <v>110</v>
      </c>
      <c r="AN1022" s="120" t="s">
        <v>1377</v>
      </c>
      <c r="AO1022" s="120" t="s">
        <v>525</v>
      </c>
      <c r="AP1022" s="120" t="s">
        <v>119</v>
      </c>
      <c r="AQ1022" s="120" t="s">
        <v>526</v>
      </c>
      <c r="AR1022" s="120">
        <v>333415</v>
      </c>
      <c r="AT1022" s="120">
        <v>96</v>
      </c>
      <c r="AY1022" s="120" t="s">
        <v>276</v>
      </c>
      <c r="BE1022" s="120" t="s">
        <v>158</v>
      </c>
      <c r="BG1022" s="120">
        <v>100</v>
      </c>
      <c r="BL1022" s="120" t="s">
        <v>124</v>
      </c>
      <c r="BN1022" s="120">
        <v>100</v>
      </c>
      <c r="BT1022" s="121"/>
      <c r="BV1022" s="121"/>
      <c r="CD1022" s="121"/>
      <c r="CM1022" s="120">
        <v>3</v>
      </c>
      <c r="CN1022" s="120" t="s">
        <v>125</v>
      </c>
      <c r="CQ1022" s="120" t="s">
        <v>2635</v>
      </c>
      <c r="CU1022" s="120" t="s">
        <v>126</v>
      </c>
      <c r="CV1022" s="120" t="s">
        <v>1344</v>
      </c>
      <c r="CW1022" s="120" t="s">
        <v>2636</v>
      </c>
    </row>
    <row r="1023" spans="1:101" x14ac:dyDescent="0.3">
      <c r="A1023" s="120" t="s">
        <v>1332</v>
      </c>
      <c r="B1023" s="120" t="s">
        <v>1673</v>
      </c>
      <c r="C1023" s="120" t="s">
        <v>2196</v>
      </c>
      <c r="D1023" s="120" t="s">
        <v>2197</v>
      </c>
      <c r="E1023" s="120" t="s">
        <v>2198</v>
      </c>
      <c r="F1023" s="120" t="s">
        <v>2199</v>
      </c>
      <c r="G1023" s="120" t="s">
        <v>2467</v>
      </c>
      <c r="I1023" s="121">
        <v>115</v>
      </c>
      <c r="L1023" s="120"/>
      <c r="M1023" s="120" t="s">
        <v>528</v>
      </c>
      <c r="N1023" s="120" t="s">
        <v>109</v>
      </c>
      <c r="O1023" s="120">
        <v>100</v>
      </c>
      <c r="P1023" s="120" t="s">
        <v>102</v>
      </c>
      <c r="Q1023" s="120" t="s">
        <v>102</v>
      </c>
      <c r="R1023" t="str">
        <f>IFERROR(VLOOKUP(S1023,'[1]Effects Code'!$C:$D,2,FALSE), S1023)</f>
        <v>Mortality</v>
      </c>
      <c r="S1023" s="120" t="s">
        <v>184</v>
      </c>
      <c r="T1023" s="120">
        <v>3</v>
      </c>
      <c r="U1023" s="120" t="s">
        <v>122</v>
      </c>
      <c r="V1023" s="120" t="str">
        <f t="shared" si="15"/>
        <v>Poeciliidae, 3</v>
      </c>
      <c r="W1023" s="120" t="s">
        <v>526</v>
      </c>
      <c r="X1023" s="120">
        <v>159006</v>
      </c>
      <c r="Y1023" s="123">
        <v>2076061</v>
      </c>
      <c r="Z1023" s="120">
        <v>2012</v>
      </c>
      <c r="AA1023" s="120" t="s">
        <v>2200</v>
      </c>
      <c r="AB1023" s="120" t="s">
        <v>2201</v>
      </c>
      <c r="AC1023" s="120" t="s">
        <v>2202</v>
      </c>
      <c r="AD1023" s="121">
        <v>115</v>
      </c>
      <c r="AF1023" s="120" t="s">
        <v>528</v>
      </c>
      <c r="AI1023" s="120">
        <v>1681</v>
      </c>
      <c r="AL1023" s="120" t="s">
        <v>225</v>
      </c>
      <c r="AM1023" s="120" t="s">
        <v>110</v>
      </c>
      <c r="AN1023" s="120" t="s">
        <v>1682</v>
      </c>
      <c r="AO1023" s="120" t="s">
        <v>525</v>
      </c>
      <c r="AP1023" s="120" t="s">
        <v>119</v>
      </c>
      <c r="AQ1023" s="120" t="s">
        <v>526</v>
      </c>
      <c r="AR1023" s="120">
        <v>333415</v>
      </c>
      <c r="AT1023" s="120">
        <v>72</v>
      </c>
      <c r="AY1023" s="120" t="s">
        <v>276</v>
      </c>
      <c r="BE1023" s="120" t="s">
        <v>158</v>
      </c>
      <c r="BG1023" s="120">
        <v>115</v>
      </c>
      <c r="BL1023" s="120" t="s">
        <v>175</v>
      </c>
      <c r="BN1023" s="120">
        <v>115</v>
      </c>
      <c r="CM1023" s="120">
        <v>1</v>
      </c>
      <c r="CN1023" s="120" t="s">
        <v>125</v>
      </c>
      <c r="CU1023" s="120" t="s">
        <v>126</v>
      </c>
      <c r="CV1023" s="120" t="s">
        <v>545</v>
      </c>
      <c r="CW1023" s="120" t="s">
        <v>2085</v>
      </c>
    </row>
    <row r="1024" spans="1:101" x14ac:dyDescent="0.3">
      <c r="A1024" s="120" t="s">
        <v>1332</v>
      </c>
      <c r="B1024" s="120" t="s">
        <v>1673</v>
      </c>
      <c r="C1024" s="120" t="s">
        <v>2196</v>
      </c>
      <c r="D1024" s="120" t="s">
        <v>2197</v>
      </c>
      <c r="E1024" s="120" t="s">
        <v>2198</v>
      </c>
      <c r="F1024" s="120" t="s">
        <v>2199</v>
      </c>
      <c r="G1024" s="120" t="s">
        <v>2467</v>
      </c>
      <c r="I1024" s="121">
        <v>119</v>
      </c>
      <c r="L1024" s="120"/>
      <c r="M1024" s="120" t="s">
        <v>528</v>
      </c>
      <c r="N1024" s="120" t="s">
        <v>109</v>
      </c>
      <c r="O1024" s="120">
        <v>100</v>
      </c>
      <c r="P1024" s="120" t="s">
        <v>102</v>
      </c>
      <c r="Q1024" s="120" t="s">
        <v>102</v>
      </c>
      <c r="R1024" t="str">
        <f>IFERROR(VLOOKUP(S1024,'[1]Effects Code'!$C:$D,2,FALSE), S1024)</f>
        <v>Mortality</v>
      </c>
      <c r="S1024" s="120" t="s">
        <v>184</v>
      </c>
      <c r="T1024" s="120">
        <v>1</v>
      </c>
      <c r="U1024" s="120" t="s">
        <v>122</v>
      </c>
      <c r="V1024" s="120" t="str">
        <f t="shared" si="15"/>
        <v>Poeciliidae, 1</v>
      </c>
      <c r="W1024" s="120" t="s">
        <v>526</v>
      </c>
      <c r="X1024" s="120">
        <v>159006</v>
      </c>
      <c r="Y1024" s="123">
        <v>2076061</v>
      </c>
      <c r="Z1024" s="120">
        <v>2012</v>
      </c>
      <c r="AA1024" s="120" t="s">
        <v>2200</v>
      </c>
      <c r="AB1024" s="120" t="s">
        <v>2201</v>
      </c>
      <c r="AC1024" s="120" t="s">
        <v>2202</v>
      </c>
      <c r="AD1024" s="121">
        <v>119</v>
      </c>
      <c r="AF1024" s="120" t="s">
        <v>528</v>
      </c>
      <c r="AI1024" s="120">
        <v>1681</v>
      </c>
      <c r="AL1024" s="120" t="s">
        <v>225</v>
      </c>
      <c r="AM1024" s="120" t="s">
        <v>110</v>
      </c>
      <c r="AN1024" s="120" t="s">
        <v>1682</v>
      </c>
      <c r="AO1024" s="120" t="s">
        <v>525</v>
      </c>
      <c r="AP1024" s="120" t="s">
        <v>119</v>
      </c>
      <c r="AQ1024" s="120" t="s">
        <v>526</v>
      </c>
      <c r="AR1024" s="120">
        <v>333415</v>
      </c>
      <c r="AT1024" s="120">
        <v>24</v>
      </c>
      <c r="AY1024" s="120" t="s">
        <v>276</v>
      </c>
      <c r="BE1024" s="120" t="s">
        <v>158</v>
      </c>
      <c r="BG1024" s="120">
        <v>119</v>
      </c>
      <c r="BL1024" s="120" t="s">
        <v>175</v>
      </c>
      <c r="BN1024" s="120">
        <v>119</v>
      </c>
      <c r="CM1024" s="120">
        <v>1</v>
      </c>
      <c r="CN1024" s="120" t="s">
        <v>125</v>
      </c>
      <c r="CU1024" s="120" t="s">
        <v>126</v>
      </c>
      <c r="CV1024" s="120" t="s">
        <v>545</v>
      </c>
      <c r="CW1024" s="120" t="s">
        <v>2085</v>
      </c>
    </row>
    <row r="1025" spans="1:101" x14ac:dyDescent="0.3">
      <c r="A1025" s="120" t="s">
        <v>1332</v>
      </c>
      <c r="B1025" s="120" t="s">
        <v>1367</v>
      </c>
      <c r="C1025" s="120" t="s">
        <v>1368</v>
      </c>
      <c r="D1025" s="120" t="s">
        <v>1369</v>
      </c>
      <c r="E1025" s="120" t="s">
        <v>1370</v>
      </c>
      <c r="F1025" s="120" t="s">
        <v>1371</v>
      </c>
      <c r="G1025" s="120" t="s">
        <v>185</v>
      </c>
      <c r="I1025" s="121">
        <v>545</v>
      </c>
      <c r="M1025" s="120" t="s">
        <v>528</v>
      </c>
      <c r="N1025" s="120" t="s">
        <v>109</v>
      </c>
      <c r="O1025" s="120">
        <v>97</v>
      </c>
      <c r="P1025" s="120" t="s">
        <v>102</v>
      </c>
      <c r="Q1025" s="120" t="s">
        <v>102</v>
      </c>
      <c r="R1025" t="str">
        <f>IFERROR(VLOOKUP(S1025,'[1]Effects Code'!$C:$D,2,FALSE), S1025)</f>
        <v>Mortality</v>
      </c>
      <c r="S1025" s="120" t="s">
        <v>184</v>
      </c>
      <c r="T1025" s="120">
        <v>4</v>
      </c>
      <c r="U1025" s="120" t="s">
        <v>122</v>
      </c>
      <c r="V1025" s="120" t="str">
        <f t="shared" si="15"/>
        <v>Salmonidae, 4</v>
      </c>
      <c r="W1025" s="120" t="s">
        <v>526</v>
      </c>
      <c r="X1025" s="120">
        <v>82750</v>
      </c>
      <c r="Y1025" s="123">
        <v>1255173</v>
      </c>
      <c r="Z1025" s="120">
        <v>2004</v>
      </c>
      <c r="AA1025" s="120" t="s">
        <v>2624</v>
      </c>
      <c r="AB1025" s="120" t="s">
        <v>2625</v>
      </c>
      <c r="AC1025" s="120" t="s">
        <v>2626</v>
      </c>
      <c r="AD1025" s="121">
        <v>545</v>
      </c>
      <c r="AE1025" s="121"/>
      <c r="AF1025" s="120" t="s">
        <v>528</v>
      </c>
      <c r="AI1025" s="120">
        <v>22</v>
      </c>
      <c r="AL1025" s="120" t="s">
        <v>2633</v>
      </c>
      <c r="AM1025" s="120" t="s">
        <v>110</v>
      </c>
      <c r="AN1025" s="120" t="s">
        <v>1377</v>
      </c>
      <c r="AO1025" s="120" t="s">
        <v>525</v>
      </c>
      <c r="AP1025" s="120" t="s">
        <v>119</v>
      </c>
      <c r="AQ1025" s="120" t="s">
        <v>526</v>
      </c>
      <c r="AR1025" s="120">
        <v>333415</v>
      </c>
      <c r="AT1025" s="120">
        <v>96</v>
      </c>
      <c r="AY1025" s="120" t="s">
        <v>276</v>
      </c>
      <c r="BE1025" s="120" t="s">
        <v>158</v>
      </c>
      <c r="BG1025" s="120">
        <v>545</v>
      </c>
      <c r="BL1025" s="120" t="s">
        <v>124</v>
      </c>
      <c r="BN1025" s="120">
        <v>545</v>
      </c>
      <c r="BT1025" s="121"/>
      <c r="BV1025" s="121"/>
      <c r="CD1025" s="121"/>
      <c r="CM1025" s="120">
        <v>3</v>
      </c>
      <c r="CN1025" s="120" t="s">
        <v>125</v>
      </c>
      <c r="CU1025" s="120" t="s">
        <v>126</v>
      </c>
      <c r="CV1025" s="120" t="s">
        <v>1344</v>
      </c>
      <c r="CW1025" s="120" t="s">
        <v>2711</v>
      </c>
    </row>
    <row r="1026" spans="1:101" x14ac:dyDescent="0.3">
      <c r="A1026" s="120" t="s">
        <v>1332</v>
      </c>
      <c r="B1026" s="120" t="s">
        <v>1367</v>
      </c>
      <c r="C1026" s="120" t="s">
        <v>1368</v>
      </c>
      <c r="D1026" s="120" t="s">
        <v>1369</v>
      </c>
      <c r="E1026" s="120" t="s">
        <v>1370</v>
      </c>
      <c r="F1026" s="120" t="s">
        <v>1371</v>
      </c>
      <c r="G1026" s="120" t="s">
        <v>185</v>
      </c>
      <c r="I1026" s="121">
        <v>545</v>
      </c>
      <c r="M1026" s="120" t="s">
        <v>528</v>
      </c>
      <c r="N1026" s="120" t="s">
        <v>109</v>
      </c>
      <c r="O1026" s="120">
        <v>100</v>
      </c>
      <c r="P1026" s="120" t="s">
        <v>102</v>
      </c>
      <c r="Q1026" s="120" t="s">
        <v>102</v>
      </c>
      <c r="R1026" t="str">
        <f>IFERROR(VLOOKUP(S1026,'[1]Effects Code'!$C:$D,2,FALSE), S1026)</f>
        <v>Mortality</v>
      </c>
      <c r="S1026" s="120" t="s">
        <v>184</v>
      </c>
      <c r="T1026" s="120">
        <v>4</v>
      </c>
      <c r="U1026" s="120" t="s">
        <v>122</v>
      </c>
      <c r="V1026" s="120" t="str">
        <f t="shared" si="15"/>
        <v>Salmonidae, 4</v>
      </c>
      <c r="W1026" s="120" t="s">
        <v>526</v>
      </c>
      <c r="X1026" s="120">
        <v>84761</v>
      </c>
      <c r="Y1026" s="123">
        <v>1255378</v>
      </c>
      <c r="Z1026" s="120">
        <v>2006</v>
      </c>
      <c r="AA1026" s="120" t="s">
        <v>2630</v>
      </c>
      <c r="AB1026" s="120" t="s">
        <v>2631</v>
      </c>
      <c r="AC1026" s="120" t="s">
        <v>2632</v>
      </c>
      <c r="AD1026" s="121">
        <v>545</v>
      </c>
      <c r="AE1026" s="121"/>
      <c r="AF1026" s="120" t="s">
        <v>528</v>
      </c>
      <c r="AG1026" s="120" t="s">
        <v>314</v>
      </c>
      <c r="AI1026" s="120">
        <v>22</v>
      </c>
      <c r="AL1026" s="120" t="s">
        <v>2633</v>
      </c>
      <c r="AM1026" s="120" t="s">
        <v>110</v>
      </c>
      <c r="AN1026" s="120" t="s">
        <v>1377</v>
      </c>
      <c r="AO1026" s="120" t="s">
        <v>525</v>
      </c>
      <c r="AP1026" s="120" t="s">
        <v>119</v>
      </c>
      <c r="AQ1026" s="120" t="s">
        <v>526</v>
      </c>
      <c r="AR1026" s="120">
        <v>333415</v>
      </c>
      <c r="AT1026" s="120">
        <v>96</v>
      </c>
      <c r="AY1026" s="120" t="s">
        <v>276</v>
      </c>
      <c r="BE1026" s="120" t="s">
        <v>158</v>
      </c>
      <c r="BG1026" s="120">
        <v>545</v>
      </c>
      <c r="BL1026" s="120" t="s">
        <v>124</v>
      </c>
      <c r="BN1026" s="120">
        <v>545</v>
      </c>
      <c r="BT1026" s="121"/>
      <c r="BV1026" s="121"/>
      <c r="CD1026" s="121"/>
      <c r="CM1026" s="120">
        <v>3</v>
      </c>
      <c r="CN1026" s="120" t="s">
        <v>125</v>
      </c>
      <c r="CQ1026" s="120" t="s">
        <v>2635</v>
      </c>
      <c r="CU1026" s="120" t="s">
        <v>126</v>
      </c>
      <c r="CV1026" s="120" t="s">
        <v>1344</v>
      </c>
      <c r="CW1026" s="120" t="s">
        <v>2712</v>
      </c>
    </row>
    <row r="1027" spans="1:101" x14ac:dyDescent="0.3">
      <c r="A1027" s="120" t="s">
        <v>1414</v>
      </c>
      <c r="B1027" s="120" t="s">
        <v>2146</v>
      </c>
      <c r="C1027" s="120" t="s">
        <v>2499</v>
      </c>
      <c r="D1027" s="120" t="s">
        <v>2500</v>
      </c>
      <c r="E1027" s="120" t="s">
        <v>2501</v>
      </c>
      <c r="F1027" s="120" t="s">
        <v>2502</v>
      </c>
      <c r="G1027" s="120" t="s">
        <v>200</v>
      </c>
      <c r="I1027" s="121">
        <v>10000</v>
      </c>
      <c r="M1027" s="120" t="s">
        <v>528</v>
      </c>
      <c r="N1027" s="120" t="s">
        <v>109</v>
      </c>
      <c r="O1027" s="120">
        <v>100</v>
      </c>
      <c r="P1027" s="120" t="s">
        <v>102</v>
      </c>
      <c r="Q1027" s="120" t="s">
        <v>102</v>
      </c>
      <c r="R1027" t="str">
        <f>IFERROR(VLOOKUP(S1027,'[1]Effects Code'!$C:$D,2,FALSE), S1027)</f>
        <v>Mortality</v>
      </c>
      <c r="S1027" s="120" t="s">
        <v>184</v>
      </c>
      <c r="T1027" s="120">
        <v>16</v>
      </c>
      <c r="U1027" s="120" t="s">
        <v>122</v>
      </c>
      <c r="V1027" s="120" t="str">
        <f t="shared" ref="V1027:V1060" si="16">CONCATENATE(B1027,", ",T1027)</f>
        <v>Bufonidae, 16</v>
      </c>
      <c r="W1027" s="120" t="s">
        <v>526</v>
      </c>
      <c r="X1027" s="120">
        <v>112793</v>
      </c>
      <c r="Y1027" s="123">
        <v>1338681</v>
      </c>
      <c r="Z1027" s="120">
        <v>2008</v>
      </c>
      <c r="AA1027" s="120" t="s">
        <v>2503</v>
      </c>
      <c r="AB1027" s="120" t="s">
        <v>2504</v>
      </c>
      <c r="AC1027" s="120" t="s">
        <v>2505</v>
      </c>
      <c r="AD1027" s="121">
        <v>10000</v>
      </c>
      <c r="AE1027" s="121"/>
      <c r="AF1027" s="120" t="s">
        <v>528</v>
      </c>
      <c r="AG1027" s="120" t="s">
        <v>1351</v>
      </c>
      <c r="AI1027" s="120">
        <v>30993</v>
      </c>
      <c r="AJ1027" s="120" t="s">
        <v>2506</v>
      </c>
      <c r="AK1027" s="120" t="s">
        <v>1424</v>
      </c>
      <c r="AL1027" s="120" t="s">
        <v>1504</v>
      </c>
      <c r="AM1027" s="120" t="s">
        <v>110</v>
      </c>
      <c r="AN1027" s="120" t="s">
        <v>1425</v>
      </c>
      <c r="AO1027" s="120" t="s">
        <v>525</v>
      </c>
      <c r="AP1027" s="120" t="s">
        <v>119</v>
      </c>
      <c r="AQ1027" s="120" t="s">
        <v>526</v>
      </c>
      <c r="AR1027" s="120">
        <v>333415</v>
      </c>
      <c r="AT1027" s="120">
        <v>16</v>
      </c>
      <c r="AY1027" s="120" t="s">
        <v>122</v>
      </c>
      <c r="BE1027" s="120" t="s">
        <v>123</v>
      </c>
      <c r="BG1027" s="120">
        <v>10000</v>
      </c>
      <c r="BL1027" s="120" t="s">
        <v>528</v>
      </c>
      <c r="BN1027" s="121">
        <v>10000</v>
      </c>
      <c r="CD1027" s="121"/>
      <c r="CM1027" s="120">
        <v>3</v>
      </c>
      <c r="CN1027" s="120" t="s">
        <v>125</v>
      </c>
      <c r="CO1027" s="120" t="s">
        <v>2507</v>
      </c>
      <c r="CU1027" s="120" t="s">
        <v>126</v>
      </c>
      <c r="CV1027" s="120" t="s">
        <v>1344</v>
      </c>
      <c r="CW1027" s="120" t="s">
        <v>2731</v>
      </c>
    </row>
    <row r="1028" spans="1:101" x14ac:dyDescent="0.3">
      <c r="A1028" s="120" t="s">
        <v>1332</v>
      </c>
      <c r="B1028" s="120" t="s">
        <v>1333</v>
      </c>
      <c r="C1028" s="120" t="s">
        <v>1401</v>
      </c>
      <c r="D1028" s="120" t="s">
        <v>1402</v>
      </c>
      <c r="E1028" s="120" t="s">
        <v>1403</v>
      </c>
      <c r="F1028" s="120" t="s">
        <v>1404</v>
      </c>
      <c r="G1028" s="120" t="s">
        <v>185</v>
      </c>
      <c r="M1028" s="120" t="s">
        <v>528</v>
      </c>
      <c r="N1028" s="120" t="s">
        <v>109</v>
      </c>
      <c r="O1028" s="120">
        <v>95.4</v>
      </c>
      <c r="P1028" s="120" t="s">
        <v>102</v>
      </c>
      <c r="Q1028" s="120" t="s">
        <v>102</v>
      </c>
      <c r="R1028" t="str">
        <f>IFERROR(VLOOKUP(S1028,'[1]Effects Code'!$C:$D,2,FALSE), S1028)</f>
        <v>Mortality</v>
      </c>
      <c r="S1028" s="120" t="s">
        <v>184</v>
      </c>
      <c r="T1028" s="120">
        <v>4</v>
      </c>
      <c r="U1028" s="120" t="s">
        <v>122</v>
      </c>
      <c r="V1028" s="120" t="str">
        <f t="shared" si="16"/>
        <v>Cyprinidae, 4</v>
      </c>
      <c r="W1028" s="120" t="s">
        <v>526</v>
      </c>
      <c r="X1028" s="120">
        <v>4055</v>
      </c>
      <c r="Y1028" s="123">
        <v>1056938</v>
      </c>
      <c r="Z1028" s="120">
        <v>1993</v>
      </c>
      <c r="AA1028" s="120" t="s">
        <v>2732</v>
      </c>
      <c r="AB1028" s="120" t="s">
        <v>2733</v>
      </c>
      <c r="AC1028" s="120" t="s">
        <v>2734</v>
      </c>
      <c r="AE1028" s="121"/>
      <c r="AF1028" s="120" t="s">
        <v>528</v>
      </c>
      <c r="AG1028" s="120" t="s">
        <v>314</v>
      </c>
      <c r="AH1028" s="120" t="s">
        <v>397</v>
      </c>
      <c r="AI1028" s="120">
        <v>5156</v>
      </c>
      <c r="AJ1028" s="120" t="s">
        <v>2735</v>
      </c>
      <c r="AK1028" s="120" t="s">
        <v>231</v>
      </c>
      <c r="AM1028" s="120" t="s">
        <v>110</v>
      </c>
      <c r="AN1028" s="120" t="s">
        <v>1342</v>
      </c>
      <c r="AO1028" s="120" t="s">
        <v>525</v>
      </c>
      <c r="AP1028" s="120" t="s">
        <v>119</v>
      </c>
      <c r="AQ1028" s="120" t="s">
        <v>526</v>
      </c>
      <c r="AR1028" s="120">
        <v>333415</v>
      </c>
      <c r="AT1028" s="120">
        <v>96</v>
      </c>
      <c r="AY1028" s="120" t="s">
        <v>276</v>
      </c>
      <c r="BE1028" s="120" t="s">
        <v>158</v>
      </c>
      <c r="BH1028" s="120" t="s">
        <v>260</v>
      </c>
      <c r="BI1028" s="120">
        <v>0.8</v>
      </c>
      <c r="BJ1028" s="120" t="s">
        <v>207</v>
      </c>
      <c r="BK1028" s="120">
        <v>1.2</v>
      </c>
      <c r="BL1028" s="120" t="s">
        <v>544</v>
      </c>
      <c r="BO1028" s="120" t="s">
        <v>260</v>
      </c>
      <c r="BP1028" s="120">
        <v>0.8</v>
      </c>
      <c r="BQ1028" s="120" t="s">
        <v>207</v>
      </c>
      <c r="BR1028" s="120">
        <v>1.2</v>
      </c>
      <c r="BS1028" s="120" t="s">
        <v>260</v>
      </c>
      <c r="BT1028" s="121">
        <v>8.0000000000000004E-4</v>
      </c>
      <c r="BU1028" s="120" t="s">
        <v>207</v>
      </c>
      <c r="BV1028" s="121">
        <v>1.1999999999999999E-3</v>
      </c>
      <c r="CD1028" s="121"/>
      <c r="CN1028" s="120" t="s">
        <v>125</v>
      </c>
      <c r="CT1028" s="120" t="s">
        <v>2736</v>
      </c>
      <c r="CU1028" s="120" t="s">
        <v>126</v>
      </c>
      <c r="CV1028" s="120" t="s">
        <v>545</v>
      </c>
      <c r="CW1028" s="120" t="s">
        <v>2737</v>
      </c>
    </row>
    <row r="1029" spans="1:101" x14ac:dyDescent="0.3">
      <c r="A1029" s="120" t="s">
        <v>1332</v>
      </c>
      <c r="B1029" s="120" t="s">
        <v>1333</v>
      </c>
      <c r="C1029" s="120" t="s">
        <v>1401</v>
      </c>
      <c r="D1029" s="120" t="s">
        <v>1402</v>
      </c>
      <c r="E1029" s="120" t="s">
        <v>1403</v>
      </c>
      <c r="F1029" s="120" t="s">
        <v>1404</v>
      </c>
      <c r="G1029" s="120" t="s">
        <v>185</v>
      </c>
      <c r="M1029" s="120" t="s">
        <v>528</v>
      </c>
      <c r="N1029" s="120" t="s">
        <v>109</v>
      </c>
      <c r="O1029" s="120">
        <v>95.4</v>
      </c>
      <c r="P1029" s="120" t="s">
        <v>102</v>
      </c>
      <c r="Q1029" s="120" t="s">
        <v>102</v>
      </c>
      <c r="R1029" t="str">
        <f>IFERROR(VLOOKUP(S1029,'[1]Effects Code'!$C:$D,2,FALSE), S1029)</f>
        <v>Mortality</v>
      </c>
      <c r="S1029" s="120" t="s">
        <v>184</v>
      </c>
      <c r="T1029" s="120">
        <v>4</v>
      </c>
      <c r="U1029" s="120" t="s">
        <v>122</v>
      </c>
      <c r="V1029" s="120" t="str">
        <f t="shared" si="16"/>
        <v>Cyprinidae, 4</v>
      </c>
      <c r="W1029" s="120" t="s">
        <v>526</v>
      </c>
      <c r="X1029" s="120">
        <v>4055</v>
      </c>
      <c r="Y1029" s="123">
        <v>1056941</v>
      </c>
      <c r="Z1029" s="120">
        <v>1993</v>
      </c>
      <c r="AA1029" s="120" t="s">
        <v>2732</v>
      </c>
      <c r="AB1029" s="120" t="s">
        <v>2733</v>
      </c>
      <c r="AC1029" s="120" t="s">
        <v>2734</v>
      </c>
      <c r="AE1029" s="121"/>
      <c r="AF1029" s="120" t="s">
        <v>528</v>
      </c>
      <c r="AG1029" s="120" t="s">
        <v>314</v>
      </c>
      <c r="AH1029" s="120" t="s">
        <v>397</v>
      </c>
      <c r="AI1029" s="120">
        <v>5156</v>
      </c>
      <c r="AJ1029" s="120" t="s">
        <v>2735</v>
      </c>
      <c r="AK1029" s="120" t="s">
        <v>231</v>
      </c>
      <c r="AM1029" s="120" t="s">
        <v>110</v>
      </c>
      <c r="AN1029" s="120" t="s">
        <v>1342</v>
      </c>
      <c r="AO1029" s="120" t="s">
        <v>525</v>
      </c>
      <c r="AP1029" s="120" t="s">
        <v>119</v>
      </c>
      <c r="AQ1029" s="120" t="s">
        <v>526</v>
      </c>
      <c r="AR1029" s="120">
        <v>333415</v>
      </c>
      <c r="AT1029" s="120">
        <v>96</v>
      </c>
      <c r="AY1029" s="120" t="s">
        <v>276</v>
      </c>
      <c r="BE1029" s="120" t="s">
        <v>158</v>
      </c>
      <c r="BH1029" s="120" t="s">
        <v>260</v>
      </c>
      <c r="BI1029" s="120">
        <v>1.6</v>
      </c>
      <c r="BJ1029" s="120" t="s">
        <v>207</v>
      </c>
      <c r="BK1029" s="120">
        <v>2</v>
      </c>
      <c r="BL1029" s="120" t="s">
        <v>544</v>
      </c>
      <c r="BO1029" s="120" t="s">
        <v>260</v>
      </c>
      <c r="BP1029" s="120">
        <v>1.6</v>
      </c>
      <c r="BQ1029" s="120" t="s">
        <v>207</v>
      </c>
      <c r="BR1029" s="120">
        <v>2</v>
      </c>
      <c r="BS1029" s="120" t="s">
        <v>260</v>
      </c>
      <c r="BT1029" s="121">
        <v>1.6000000000000001E-3</v>
      </c>
      <c r="BU1029" s="120" t="s">
        <v>207</v>
      </c>
      <c r="BV1029" s="121">
        <v>2E-3</v>
      </c>
      <c r="CD1029" s="121"/>
      <c r="CN1029" s="120" t="s">
        <v>125</v>
      </c>
      <c r="CT1029" s="120" t="s">
        <v>2736</v>
      </c>
      <c r="CU1029" s="120" t="s">
        <v>126</v>
      </c>
      <c r="CV1029" s="120" t="s">
        <v>545</v>
      </c>
      <c r="CW1029" s="120" t="s">
        <v>2737</v>
      </c>
    </row>
    <row r="1030" spans="1:101" x14ac:dyDescent="0.3">
      <c r="A1030" s="120" t="s">
        <v>1332</v>
      </c>
      <c r="B1030" s="120" t="s">
        <v>1333</v>
      </c>
      <c r="C1030" s="120" t="s">
        <v>1401</v>
      </c>
      <c r="D1030" s="120" t="s">
        <v>1402</v>
      </c>
      <c r="E1030" s="120" t="s">
        <v>1403</v>
      </c>
      <c r="F1030" s="120" t="s">
        <v>1404</v>
      </c>
      <c r="G1030" s="120" t="s">
        <v>185</v>
      </c>
      <c r="M1030" s="120" t="s">
        <v>528</v>
      </c>
      <c r="N1030" s="120" t="s">
        <v>109</v>
      </c>
      <c r="O1030" s="120">
        <v>95.4</v>
      </c>
      <c r="P1030" s="120" t="s">
        <v>102</v>
      </c>
      <c r="Q1030" s="120" t="s">
        <v>102</v>
      </c>
      <c r="R1030" t="str">
        <f>IFERROR(VLOOKUP(S1030,'[1]Effects Code'!$C:$D,2,FALSE), S1030)</f>
        <v>Mortality</v>
      </c>
      <c r="S1030" s="120" t="s">
        <v>184</v>
      </c>
      <c r="T1030" s="120">
        <v>4</v>
      </c>
      <c r="U1030" s="120" t="s">
        <v>122</v>
      </c>
      <c r="V1030" s="120" t="str">
        <f t="shared" si="16"/>
        <v>Cyprinidae, 4</v>
      </c>
      <c r="W1030" s="120" t="s">
        <v>526</v>
      </c>
      <c r="X1030" s="120">
        <v>4055</v>
      </c>
      <c r="Y1030" s="123">
        <v>1056940</v>
      </c>
      <c r="Z1030" s="120">
        <v>1993</v>
      </c>
      <c r="AA1030" s="120" t="s">
        <v>2732</v>
      </c>
      <c r="AB1030" s="120" t="s">
        <v>2733</v>
      </c>
      <c r="AC1030" s="120" t="s">
        <v>2734</v>
      </c>
      <c r="AE1030" s="121"/>
      <c r="AF1030" s="120" t="s">
        <v>528</v>
      </c>
      <c r="AG1030" s="120" t="s">
        <v>314</v>
      </c>
      <c r="AH1030" s="120" t="s">
        <v>397</v>
      </c>
      <c r="AI1030" s="120">
        <v>5156</v>
      </c>
      <c r="AJ1030" s="120" t="s">
        <v>2735</v>
      </c>
      <c r="AK1030" s="120" t="s">
        <v>231</v>
      </c>
      <c r="AM1030" s="120" t="s">
        <v>110</v>
      </c>
      <c r="AN1030" s="120" t="s">
        <v>1342</v>
      </c>
      <c r="AO1030" s="120" t="s">
        <v>525</v>
      </c>
      <c r="AP1030" s="120" t="s">
        <v>119</v>
      </c>
      <c r="AQ1030" s="120" t="s">
        <v>526</v>
      </c>
      <c r="AR1030" s="120">
        <v>333415</v>
      </c>
      <c r="AT1030" s="120">
        <v>96</v>
      </c>
      <c r="AY1030" s="120" t="s">
        <v>276</v>
      </c>
      <c r="BE1030" s="120" t="s">
        <v>158</v>
      </c>
      <c r="BH1030" s="120" t="s">
        <v>260</v>
      </c>
      <c r="BI1030" s="120">
        <v>0.8</v>
      </c>
      <c r="BJ1030" s="120" t="s">
        <v>207</v>
      </c>
      <c r="BK1030" s="120">
        <v>1.2</v>
      </c>
      <c r="BL1030" s="120" t="s">
        <v>544</v>
      </c>
      <c r="BO1030" s="120" t="s">
        <v>260</v>
      </c>
      <c r="BP1030" s="120">
        <v>0.8</v>
      </c>
      <c r="BQ1030" s="120" t="s">
        <v>207</v>
      </c>
      <c r="BR1030" s="120">
        <v>1.2</v>
      </c>
      <c r="BS1030" s="120" t="s">
        <v>260</v>
      </c>
      <c r="BT1030" s="121">
        <v>8.0000000000000004E-4</v>
      </c>
      <c r="BU1030" s="120" t="s">
        <v>207</v>
      </c>
      <c r="BV1030" s="121">
        <v>1.1999999999999999E-3</v>
      </c>
      <c r="CD1030" s="121"/>
      <c r="CN1030" s="120" t="s">
        <v>125</v>
      </c>
      <c r="CT1030" s="120" t="s">
        <v>2736</v>
      </c>
      <c r="CU1030" s="120" t="s">
        <v>126</v>
      </c>
      <c r="CV1030" s="120" t="s">
        <v>545</v>
      </c>
      <c r="CW1030" s="120" t="s">
        <v>2737</v>
      </c>
    </row>
    <row r="1031" spans="1:101" x14ac:dyDescent="0.3">
      <c r="A1031" s="120" t="s">
        <v>1332</v>
      </c>
      <c r="B1031" s="120" t="s">
        <v>1333</v>
      </c>
      <c r="C1031" s="120" t="s">
        <v>1401</v>
      </c>
      <c r="D1031" s="120" t="s">
        <v>1402</v>
      </c>
      <c r="E1031" s="120" t="s">
        <v>1403</v>
      </c>
      <c r="F1031" s="120" t="s">
        <v>1404</v>
      </c>
      <c r="G1031" s="120" t="s">
        <v>185</v>
      </c>
      <c r="M1031" s="120" t="s">
        <v>528</v>
      </c>
      <c r="N1031" s="120" t="s">
        <v>109</v>
      </c>
      <c r="O1031" s="120">
        <v>95.4</v>
      </c>
      <c r="P1031" s="120" t="s">
        <v>102</v>
      </c>
      <c r="Q1031" s="120" t="s">
        <v>102</v>
      </c>
      <c r="R1031" t="str">
        <f>IFERROR(VLOOKUP(S1031,'[1]Effects Code'!$C:$D,2,FALSE), S1031)</f>
        <v>Mortality</v>
      </c>
      <c r="S1031" s="120" t="s">
        <v>184</v>
      </c>
      <c r="T1031" s="120">
        <v>4</v>
      </c>
      <c r="U1031" s="120" t="s">
        <v>122</v>
      </c>
      <c r="V1031" s="120" t="str">
        <f t="shared" si="16"/>
        <v>Cyprinidae, 4</v>
      </c>
      <c r="W1031" s="120" t="s">
        <v>526</v>
      </c>
      <c r="X1031" s="120">
        <v>4055</v>
      </c>
      <c r="Y1031" s="123">
        <v>1056939</v>
      </c>
      <c r="Z1031" s="120">
        <v>1993</v>
      </c>
      <c r="AA1031" s="120" t="s">
        <v>2732</v>
      </c>
      <c r="AB1031" s="120" t="s">
        <v>2733</v>
      </c>
      <c r="AC1031" s="120" t="s">
        <v>2734</v>
      </c>
      <c r="AE1031" s="121"/>
      <c r="AF1031" s="120" t="s">
        <v>528</v>
      </c>
      <c r="AG1031" s="120" t="s">
        <v>314</v>
      </c>
      <c r="AH1031" s="120" t="s">
        <v>397</v>
      </c>
      <c r="AI1031" s="120">
        <v>5156</v>
      </c>
      <c r="AJ1031" s="120" t="s">
        <v>2735</v>
      </c>
      <c r="AK1031" s="120" t="s">
        <v>231</v>
      </c>
      <c r="AM1031" s="120" t="s">
        <v>110</v>
      </c>
      <c r="AN1031" s="120" t="s">
        <v>1342</v>
      </c>
      <c r="AO1031" s="120" t="s">
        <v>525</v>
      </c>
      <c r="AP1031" s="120" t="s">
        <v>119</v>
      </c>
      <c r="AQ1031" s="120" t="s">
        <v>526</v>
      </c>
      <c r="AR1031" s="120">
        <v>333415</v>
      </c>
      <c r="AT1031" s="120">
        <v>96</v>
      </c>
      <c r="AY1031" s="120" t="s">
        <v>276</v>
      </c>
      <c r="BE1031" s="120" t="s">
        <v>158</v>
      </c>
      <c r="BH1031" s="120" t="s">
        <v>260</v>
      </c>
      <c r="BI1031" s="120">
        <v>0.8</v>
      </c>
      <c r="BJ1031" s="120" t="s">
        <v>207</v>
      </c>
      <c r="BK1031" s="120">
        <v>1.2</v>
      </c>
      <c r="BL1031" s="120" t="s">
        <v>544</v>
      </c>
      <c r="BO1031" s="120" t="s">
        <v>260</v>
      </c>
      <c r="BP1031" s="120">
        <v>0.8</v>
      </c>
      <c r="BQ1031" s="120" t="s">
        <v>207</v>
      </c>
      <c r="BR1031" s="120">
        <v>1.2</v>
      </c>
      <c r="BS1031" s="120" t="s">
        <v>260</v>
      </c>
      <c r="BT1031" s="121">
        <v>8.0000000000000004E-4</v>
      </c>
      <c r="BU1031" s="120" t="s">
        <v>207</v>
      </c>
      <c r="BV1031" s="121">
        <v>1.1999999999999999E-3</v>
      </c>
      <c r="CD1031" s="121"/>
      <c r="CN1031" s="120" t="s">
        <v>125</v>
      </c>
      <c r="CT1031" s="120" t="s">
        <v>2736</v>
      </c>
      <c r="CU1031" s="120" t="s">
        <v>126</v>
      </c>
      <c r="CV1031" s="120" t="s">
        <v>545</v>
      </c>
      <c r="CW1031" s="120" t="s">
        <v>2737</v>
      </c>
    </row>
    <row r="1032" spans="1:101" x14ac:dyDescent="0.3">
      <c r="A1032" s="120" t="s">
        <v>1332</v>
      </c>
      <c r="B1032" s="120" t="s">
        <v>1544</v>
      </c>
      <c r="C1032" s="120" t="s">
        <v>1545</v>
      </c>
      <c r="D1032" s="120" t="s">
        <v>1546</v>
      </c>
      <c r="E1032" s="120" t="s">
        <v>1547</v>
      </c>
      <c r="F1032" s="120" t="s">
        <v>1548</v>
      </c>
      <c r="G1032" s="120" t="s">
        <v>185</v>
      </c>
      <c r="M1032" s="120" t="s">
        <v>528</v>
      </c>
      <c r="N1032" s="120" t="s">
        <v>109</v>
      </c>
      <c r="O1032" s="120">
        <v>100</v>
      </c>
      <c r="P1032" s="120" t="s">
        <v>102</v>
      </c>
      <c r="Q1032" s="120" t="s">
        <v>102</v>
      </c>
      <c r="R1032" t="str">
        <f>IFERROR(VLOOKUP(S1032,'[1]Effects Code'!$C:$D,2,FALSE), S1032)</f>
        <v>Mortality</v>
      </c>
      <c r="S1032" s="120" t="s">
        <v>184</v>
      </c>
      <c r="T1032" s="120">
        <v>2</v>
      </c>
      <c r="U1032" s="120" t="s">
        <v>122</v>
      </c>
      <c r="V1032" s="120" t="str">
        <f t="shared" si="16"/>
        <v>Centrarchidae, 2</v>
      </c>
      <c r="W1032" s="120" t="s">
        <v>526</v>
      </c>
      <c r="X1032" s="120">
        <v>13005</v>
      </c>
      <c r="Y1032" s="123">
        <v>1151729</v>
      </c>
      <c r="Z1032" s="120">
        <v>1970</v>
      </c>
      <c r="AA1032" s="120" t="s">
        <v>2738</v>
      </c>
      <c r="AB1032" s="120" t="s">
        <v>2739</v>
      </c>
      <c r="AC1032" s="120" t="s">
        <v>1795</v>
      </c>
      <c r="AE1032" s="121"/>
      <c r="AF1032" s="120" t="s">
        <v>528</v>
      </c>
      <c r="AG1032" s="120" t="s">
        <v>314</v>
      </c>
      <c r="AI1032" s="120">
        <v>2</v>
      </c>
      <c r="AL1032" s="120" t="s">
        <v>1516</v>
      </c>
      <c r="AM1032" s="120" t="s">
        <v>110</v>
      </c>
      <c r="AN1032" s="120" t="s">
        <v>1491</v>
      </c>
      <c r="AO1032" s="120" t="s">
        <v>525</v>
      </c>
      <c r="AP1032" s="120" t="s">
        <v>119</v>
      </c>
      <c r="AQ1032" s="120" t="s">
        <v>526</v>
      </c>
      <c r="AR1032" s="120">
        <v>333415</v>
      </c>
      <c r="AT1032" s="120">
        <v>48</v>
      </c>
      <c r="AY1032" s="120" t="s">
        <v>276</v>
      </c>
      <c r="BE1032" s="120" t="s">
        <v>158</v>
      </c>
      <c r="BI1032" s="120">
        <v>100</v>
      </c>
      <c r="BK1032" s="120">
        <v>1000</v>
      </c>
      <c r="BL1032" s="120" t="s">
        <v>544</v>
      </c>
      <c r="BP1032" s="120">
        <v>100</v>
      </c>
      <c r="BR1032" s="120">
        <v>1000</v>
      </c>
      <c r="BT1032" s="121">
        <v>0.1</v>
      </c>
      <c r="BV1032" s="121">
        <v>1</v>
      </c>
      <c r="CD1032" s="121"/>
      <c r="CN1032" s="120" t="s">
        <v>125</v>
      </c>
      <c r="CO1032" s="120" t="s">
        <v>2740</v>
      </c>
      <c r="CU1032" s="120" t="s">
        <v>126</v>
      </c>
      <c r="CV1032" s="120" t="s">
        <v>123</v>
      </c>
      <c r="CW1032" s="120" t="s">
        <v>2741</v>
      </c>
    </row>
    <row r="1033" spans="1:101" x14ac:dyDescent="0.3">
      <c r="A1033" s="120" t="s">
        <v>1332</v>
      </c>
      <c r="B1033" s="120" t="s">
        <v>1333</v>
      </c>
      <c r="C1033" s="120" t="s">
        <v>2742</v>
      </c>
      <c r="D1033" s="120" t="s">
        <v>2743</v>
      </c>
      <c r="E1033" s="120" t="s">
        <v>2744</v>
      </c>
      <c r="F1033" s="120" t="s">
        <v>2745</v>
      </c>
      <c r="G1033" s="120" t="s">
        <v>185</v>
      </c>
      <c r="M1033" s="120" t="s">
        <v>528</v>
      </c>
      <c r="N1033" s="120" t="s">
        <v>109</v>
      </c>
      <c r="O1033" s="120">
        <v>100</v>
      </c>
      <c r="P1033" s="120" t="s">
        <v>102</v>
      </c>
      <c r="Q1033" s="120" t="s">
        <v>102</v>
      </c>
      <c r="R1033" t="str">
        <f>IFERROR(VLOOKUP(S1033,'[1]Effects Code'!$C:$D,2,FALSE), S1033)</f>
        <v>Mortality</v>
      </c>
      <c r="S1033" s="120" t="s">
        <v>184</v>
      </c>
      <c r="T1033" s="120">
        <v>2</v>
      </c>
      <c r="U1033" s="120" t="s">
        <v>122</v>
      </c>
      <c r="V1033" s="120" t="str">
        <f t="shared" si="16"/>
        <v>Cyprinidae, 2</v>
      </c>
      <c r="W1033" s="120" t="s">
        <v>526</v>
      </c>
      <c r="X1033" s="120">
        <v>13005</v>
      </c>
      <c r="Y1033" s="123">
        <v>1151737</v>
      </c>
      <c r="Z1033" s="120">
        <v>1970</v>
      </c>
      <c r="AA1033" s="120" t="s">
        <v>2738</v>
      </c>
      <c r="AB1033" s="120" t="s">
        <v>2739</v>
      </c>
      <c r="AC1033" s="120" t="s">
        <v>1795</v>
      </c>
      <c r="AE1033" s="121"/>
      <c r="AF1033" s="120" t="s">
        <v>528</v>
      </c>
      <c r="AG1033" s="120" t="s">
        <v>314</v>
      </c>
      <c r="AI1033" s="120">
        <v>112</v>
      </c>
      <c r="AL1033" s="120" t="s">
        <v>1516</v>
      </c>
      <c r="AM1033" s="120" t="s">
        <v>110</v>
      </c>
      <c r="AN1033" s="120" t="s">
        <v>1342</v>
      </c>
      <c r="AO1033" s="120" t="s">
        <v>525</v>
      </c>
      <c r="AP1033" s="120" t="s">
        <v>119</v>
      </c>
      <c r="AQ1033" s="120" t="s">
        <v>526</v>
      </c>
      <c r="AR1033" s="120">
        <v>333415</v>
      </c>
      <c r="AT1033" s="120">
        <v>48</v>
      </c>
      <c r="AY1033" s="120" t="s">
        <v>276</v>
      </c>
      <c r="BE1033" s="120" t="s">
        <v>158</v>
      </c>
      <c r="BI1033" s="120">
        <v>100</v>
      </c>
      <c r="BK1033" s="120">
        <v>1000</v>
      </c>
      <c r="BL1033" s="120" t="s">
        <v>544</v>
      </c>
      <c r="BP1033" s="120">
        <v>100</v>
      </c>
      <c r="BR1033" s="120">
        <v>1000</v>
      </c>
      <c r="BT1033" s="121">
        <v>0.1</v>
      </c>
      <c r="BV1033" s="121">
        <v>1</v>
      </c>
      <c r="CD1033" s="121"/>
      <c r="CN1033" s="120" t="s">
        <v>125</v>
      </c>
      <c r="CO1033" s="120" t="s">
        <v>2740</v>
      </c>
      <c r="CU1033" s="120" t="s">
        <v>126</v>
      </c>
      <c r="CV1033" s="120" t="s">
        <v>123</v>
      </c>
      <c r="CW1033" s="120" t="s">
        <v>2746</v>
      </c>
    </row>
    <row r="1034" spans="1:101" x14ac:dyDescent="0.3">
      <c r="A1034" s="120" t="s">
        <v>1332</v>
      </c>
      <c r="B1034" s="120" t="s">
        <v>1367</v>
      </c>
      <c r="C1034" s="120" t="s">
        <v>1395</v>
      </c>
      <c r="D1034" s="120" t="s">
        <v>1396</v>
      </c>
      <c r="E1034" s="120" t="s">
        <v>1397</v>
      </c>
      <c r="F1034" s="120" t="s">
        <v>1398</v>
      </c>
      <c r="G1034" s="120" t="s">
        <v>185</v>
      </c>
      <c r="M1034" s="120" t="s">
        <v>528</v>
      </c>
      <c r="N1034" s="120" t="s">
        <v>109</v>
      </c>
      <c r="O1034" s="120">
        <v>100</v>
      </c>
      <c r="P1034" s="120" t="s">
        <v>102</v>
      </c>
      <c r="Q1034" s="120" t="s">
        <v>102</v>
      </c>
      <c r="R1034" t="str">
        <f>IFERROR(VLOOKUP(S1034,'[1]Effects Code'!$C:$D,2,FALSE), S1034)</f>
        <v>Mortality</v>
      </c>
      <c r="S1034" s="120" t="s">
        <v>184</v>
      </c>
      <c r="T1034" s="120">
        <v>4</v>
      </c>
      <c r="U1034" s="120" t="s">
        <v>122</v>
      </c>
      <c r="V1034" s="120" t="str">
        <f t="shared" si="16"/>
        <v>Salmonidae, 4</v>
      </c>
      <c r="W1034" s="120" t="s">
        <v>526</v>
      </c>
      <c r="X1034" s="120">
        <v>13005</v>
      </c>
      <c r="Y1034" s="123">
        <v>1151735</v>
      </c>
      <c r="Z1034" s="120">
        <v>1970</v>
      </c>
      <c r="AA1034" s="120" t="s">
        <v>2738</v>
      </c>
      <c r="AB1034" s="120" t="s">
        <v>2739</v>
      </c>
      <c r="AC1034" s="120" t="s">
        <v>1795</v>
      </c>
      <c r="AE1034" s="121"/>
      <c r="AF1034" s="120" t="s">
        <v>528</v>
      </c>
      <c r="AG1034" s="120" t="s">
        <v>314</v>
      </c>
      <c r="AI1034" s="120">
        <v>3</v>
      </c>
      <c r="AL1034" s="120" t="s">
        <v>1516</v>
      </c>
      <c r="AM1034" s="120" t="s">
        <v>110</v>
      </c>
      <c r="AN1034" s="120" t="s">
        <v>1377</v>
      </c>
      <c r="AO1034" s="120" t="s">
        <v>525</v>
      </c>
      <c r="AP1034" s="120" t="s">
        <v>119</v>
      </c>
      <c r="AQ1034" s="120" t="s">
        <v>526</v>
      </c>
      <c r="AR1034" s="120">
        <v>333415</v>
      </c>
      <c r="AT1034" s="120">
        <v>96</v>
      </c>
      <c r="AY1034" s="120" t="s">
        <v>276</v>
      </c>
      <c r="BE1034" s="120" t="s">
        <v>158</v>
      </c>
      <c r="BI1034" s="120">
        <v>400</v>
      </c>
      <c r="BK1034" s="120">
        <v>800</v>
      </c>
      <c r="BL1034" s="120" t="s">
        <v>544</v>
      </c>
      <c r="BP1034" s="120">
        <v>400</v>
      </c>
      <c r="BR1034" s="120">
        <v>800</v>
      </c>
      <c r="BT1034" s="121">
        <v>0.4</v>
      </c>
      <c r="BV1034" s="121">
        <v>0.8</v>
      </c>
      <c r="CD1034" s="121"/>
      <c r="CN1034" s="120" t="s">
        <v>125</v>
      </c>
      <c r="CO1034" s="120" t="s">
        <v>2747</v>
      </c>
      <c r="CU1034" s="120" t="s">
        <v>126</v>
      </c>
      <c r="CV1034" s="120" t="s">
        <v>123</v>
      </c>
      <c r="CW1034" s="120" t="s">
        <v>2748</v>
      </c>
    </row>
    <row r="1035" spans="1:101" x14ac:dyDescent="0.3">
      <c r="A1035" s="120" t="s">
        <v>1332</v>
      </c>
      <c r="B1035" s="120" t="s">
        <v>1333</v>
      </c>
      <c r="C1035" s="120" t="s">
        <v>2742</v>
      </c>
      <c r="D1035" s="120" t="s">
        <v>2743</v>
      </c>
      <c r="E1035" s="120" t="s">
        <v>2744</v>
      </c>
      <c r="F1035" s="120" t="s">
        <v>2745</v>
      </c>
      <c r="G1035" s="120" t="s">
        <v>185</v>
      </c>
      <c r="M1035" s="120" t="s">
        <v>528</v>
      </c>
      <c r="N1035" s="120" t="s">
        <v>109</v>
      </c>
      <c r="O1035" s="120">
        <v>100</v>
      </c>
      <c r="P1035" s="120" t="s">
        <v>102</v>
      </c>
      <c r="Q1035" s="120" t="s">
        <v>102</v>
      </c>
      <c r="R1035" t="str">
        <f>IFERROR(VLOOKUP(S1035,'[1]Effects Code'!$C:$D,2,FALSE), S1035)</f>
        <v>Mortality</v>
      </c>
      <c r="S1035" s="120" t="s">
        <v>184</v>
      </c>
      <c r="T1035" s="120">
        <v>4</v>
      </c>
      <c r="U1035" s="120" t="s">
        <v>122</v>
      </c>
      <c r="V1035" s="120" t="str">
        <f t="shared" si="16"/>
        <v>Cyprinidae, 4</v>
      </c>
      <c r="W1035" s="120" t="s">
        <v>526</v>
      </c>
      <c r="X1035" s="120">
        <v>13005</v>
      </c>
      <c r="Y1035" s="123">
        <v>1151736</v>
      </c>
      <c r="Z1035" s="120">
        <v>1970</v>
      </c>
      <c r="AA1035" s="120" t="s">
        <v>2738</v>
      </c>
      <c r="AB1035" s="120" t="s">
        <v>2739</v>
      </c>
      <c r="AC1035" s="120" t="s">
        <v>1795</v>
      </c>
      <c r="AE1035" s="121"/>
      <c r="AF1035" s="120" t="s">
        <v>528</v>
      </c>
      <c r="AG1035" s="120" t="s">
        <v>314</v>
      </c>
      <c r="AI1035" s="120">
        <v>112</v>
      </c>
      <c r="AL1035" s="120" t="s">
        <v>1516</v>
      </c>
      <c r="AM1035" s="120" t="s">
        <v>110</v>
      </c>
      <c r="AN1035" s="120" t="s">
        <v>1342</v>
      </c>
      <c r="AO1035" s="120" t="s">
        <v>525</v>
      </c>
      <c r="AP1035" s="120" t="s">
        <v>119</v>
      </c>
      <c r="AQ1035" s="120" t="s">
        <v>526</v>
      </c>
      <c r="AR1035" s="120">
        <v>333415</v>
      </c>
      <c r="AT1035" s="120">
        <v>96</v>
      </c>
      <c r="AY1035" s="120" t="s">
        <v>276</v>
      </c>
      <c r="BE1035" s="120" t="s">
        <v>158</v>
      </c>
      <c r="BI1035" s="120">
        <v>400</v>
      </c>
      <c r="BK1035" s="120">
        <v>800</v>
      </c>
      <c r="BL1035" s="120" t="s">
        <v>544</v>
      </c>
      <c r="BP1035" s="120">
        <v>400</v>
      </c>
      <c r="BR1035" s="120">
        <v>800</v>
      </c>
      <c r="BT1035" s="121">
        <v>0.4</v>
      </c>
      <c r="BV1035" s="121">
        <v>0.8</v>
      </c>
      <c r="CD1035" s="121"/>
      <c r="CN1035" s="120" t="s">
        <v>125</v>
      </c>
      <c r="CO1035" s="120" t="s">
        <v>2747</v>
      </c>
      <c r="CU1035" s="120" t="s">
        <v>126</v>
      </c>
      <c r="CV1035" s="120" t="s">
        <v>123</v>
      </c>
      <c r="CW1035" s="120" t="s">
        <v>2746</v>
      </c>
    </row>
    <row r="1036" spans="1:101" x14ac:dyDescent="0.3">
      <c r="A1036" s="120" t="s">
        <v>1332</v>
      </c>
      <c r="B1036" s="120" t="s">
        <v>1367</v>
      </c>
      <c r="C1036" s="120" t="s">
        <v>1395</v>
      </c>
      <c r="D1036" s="120" t="s">
        <v>1396</v>
      </c>
      <c r="E1036" s="120" t="s">
        <v>1397</v>
      </c>
      <c r="F1036" s="120" t="s">
        <v>1398</v>
      </c>
      <c r="G1036" s="120" t="s">
        <v>185</v>
      </c>
      <c r="M1036" s="120" t="s">
        <v>528</v>
      </c>
      <c r="N1036" s="120" t="s">
        <v>109</v>
      </c>
      <c r="O1036" s="120">
        <v>100</v>
      </c>
      <c r="P1036" s="120" t="s">
        <v>102</v>
      </c>
      <c r="Q1036" s="120" t="s">
        <v>102</v>
      </c>
      <c r="R1036" t="str">
        <f>IFERROR(VLOOKUP(S1036,'[1]Effects Code'!$C:$D,2,FALSE), S1036)</f>
        <v>Mortality</v>
      </c>
      <c r="S1036" s="120" t="s">
        <v>184</v>
      </c>
      <c r="T1036" s="120">
        <v>2</v>
      </c>
      <c r="U1036" s="120" t="s">
        <v>122</v>
      </c>
      <c r="V1036" s="120" t="str">
        <f t="shared" si="16"/>
        <v>Salmonidae, 2</v>
      </c>
      <c r="W1036" s="120" t="s">
        <v>526</v>
      </c>
      <c r="X1036" s="120">
        <v>13005</v>
      </c>
      <c r="Y1036" s="123">
        <v>1151734</v>
      </c>
      <c r="Z1036" s="120">
        <v>1970</v>
      </c>
      <c r="AA1036" s="120" t="s">
        <v>2738</v>
      </c>
      <c r="AB1036" s="120" t="s">
        <v>2739</v>
      </c>
      <c r="AC1036" s="120" t="s">
        <v>1795</v>
      </c>
      <c r="AE1036" s="121"/>
      <c r="AF1036" s="120" t="s">
        <v>528</v>
      </c>
      <c r="AG1036" s="120" t="s">
        <v>314</v>
      </c>
      <c r="AI1036" s="120">
        <v>3</v>
      </c>
      <c r="AL1036" s="120" t="s">
        <v>1516</v>
      </c>
      <c r="AM1036" s="120" t="s">
        <v>110</v>
      </c>
      <c r="AN1036" s="120" t="s">
        <v>1377</v>
      </c>
      <c r="AO1036" s="120" t="s">
        <v>525</v>
      </c>
      <c r="AP1036" s="120" t="s">
        <v>119</v>
      </c>
      <c r="AQ1036" s="120" t="s">
        <v>526</v>
      </c>
      <c r="AR1036" s="120">
        <v>333415</v>
      </c>
      <c r="AT1036" s="120">
        <v>48</v>
      </c>
      <c r="AY1036" s="120" t="s">
        <v>276</v>
      </c>
      <c r="BE1036" s="120" t="s">
        <v>158</v>
      </c>
      <c r="BI1036" s="120">
        <v>100</v>
      </c>
      <c r="BK1036" s="120">
        <v>1000</v>
      </c>
      <c r="BL1036" s="120" t="s">
        <v>544</v>
      </c>
      <c r="BP1036" s="120">
        <v>100</v>
      </c>
      <c r="BR1036" s="120">
        <v>1000</v>
      </c>
      <c r="BT1036" s="121">
        <v>0.1</v>
      </c>
      <c r="BV1036" s="121">
        <v>1</v>
      </c>
      <c r="CD1036" s="121"/>
      <c r="CN1036" s="120" t="s">
        <v>125</v>
      </c>
      <c r="CO1036" s="120" t="s">
        <v>2740</v>
      </c>
      <c r="CU1036" s="120" t="s">
        <v>126</v>
      </c>
      <c r="CV1036" s="120" t="s">
        <v>123</v>
      </c>
      <c r="CW1036" s="120" t="s">
        <v>2748</v>
      </c>
    </row>
    <row r="1037" spans="1:101" x14ac:dyDescent="0.3">
      <c r="A1037" s="120" t="s">
        <v>1332</v>
      </c>
      <c r="B1037" s="120" t="s">
        <v>1544</v>
      </c>
      <c r="C1037" s="120" t="s">
        <v>1545</v>
      </c>
      <c r="D1037" s="120" t="s">
        <v>1546</v>
      </c>
      <c r="E1037" s="120" t="s">
        <v>1547</v>
      </c>
      <c r="F1037" s="120" t="s">
        <v>1548</v>
      </c>
      <c r="G1037" s="120" t="s">
        <v>185</v>
      </c>
      <c r="M1037" s="120" t="s">
        <v>528</v>
      </c>
      <c r="N1037" s="120" t="s">
        <v>109</v>
      </c>
      <c r="O1037" s="120">
        <v>100</v>
      </c>
      <c r="P1037" s="120" t="s">
        <v>102</v>
      </c>
      <c r="Q1037" s="120" t="s">
        <v>102</v>
      </c>
      <c r="R1037" t="str">
        <f>IFERROR(VLOOKUP(S1037,'[1]Effects Code'!$C:$D,2,FALSE), S1037)</f>
        <v>Mortality</v>
      </c>
      <c r="S1037" s="120" t="s">
        <v>184</v>
      </c>
      <c r="T1037" s="120">
        <v>4</v>
      </c>
      <c r="U1037" s="120" t="s">
        <v>122</v>
      </c>
      <c r="V1037" s="120" t="str">
        <f t="shared" si="16"/>
        <v>Centrarchidae, 4</v>
      </c>
      <c r="W1037" s="120" t="s">
        <v>526</v>
      </c>
      <c r="X1037" s="120">
        <v>13005</v>
      </c>
      <c r="Y1037" s="123">
        <v>1151730</v>
      </c>
      <c r="Z1037" s="120">
        <v>1970</v>
      </c>
      <c r="AA1037" s="120" t="s">
        <v>2738</v>
      </c>
      <c r="AB1037" s="120" t="s">
        <v>2739</v>
      </c>
      <c r="AC1037" s="120" t="s">
        <v>1795</v>
      </c>
      <c r="AE1037" s="121"/>
      <c r="AF1037" s="120" t="s">
        <v>528</v>
      </c>
      <c r="AG1037" s="120" t="s">
        <v>314</v>
      </c>
      <c r="AI1037" s="120">
        <v>2</v>
      </c>
      <c r="AL1037" s="120" t="s">
        <v>1516</v>
      </c>
      <c r="AM1037" s="120" t="s">
        <v>110</v>
      </c>
      <c r="AN1037" s="120" t="s">
        <v>1491</v>
      </c>
      <c r="AO1037" s="120" t="s">
        <v>525</v>
      </c>
      <c r="AP1037" s="120" t="s">
        <v>119</v>
      </c>
      <c r="AQ1037" s="120" t="s">
        <v>526</v>
      </c>
      <c r="AR1037" s="120">
        <v>333415</v>
      </c>
      <c r="AT1037" s="120">
        <v>96</v>
      </c>
      <c r="AY1037" s="120" t="s">
        <v>276</v>
      </c>
      <c r="BE1037" s="120" t="s">
        <v>158</v>
      </c>
      <c r="BI1037" s="120">
        <v>400</v>
      </c>
      <c r="BK1037" s="120">
        <v>800</v>
      </c>
      <c r="BL1037" s="120" t="s">
        <v>544</v>
      </c>
      <c r="BP1037" s="120">
        <v>400</v>
      </c>
      <c r="BR1037" s="120">
        <v>800</v>
      </c>
      <c r="BT1037" s="121">
        <v>0.4</v>
      </c>
      <c r="BV1037" s="121">
        <v>0.8</v>
      </c>
      <c r="CD1037" s="121"/>
      <c r="CN1037" s="120" t="s">
        <v>125</v>
      </c>
      <c r="CO1037" s="120" t="s">
        <v>2747</v>
      </c>
      <c r="CU1037" s="120" t="s">
        <v>126</v>
      </c>
      <c r="CV1037" s="120" t="s">
        <v>123</v>
      </c>
      <c r="CW1037" s="120" t="s">
        <v>2741</v>
      </c>
    </row>
    <row r="1038" spans="1:101" x14ac:dyDescent="0.3">
      <c r="A1038" s="120" t="s">
        <v>1332</v>
      </c>
      <c r="B1038" s="120" t="s">
        <v>1544</v>
      </c>
      <c r="C1038" s="120" t="s">
        <v>1545</v>
      </c>
      <c r="D1038" s="120" t="s">
        <v>1546</v>
      </c>
      <c r="E1038" s="120" t="s">
        <v>1547</v>
      </c>
      <c r="F1038" s="120" t="s">
        <v>1548</v>
      </c>
      <c r="G1038" s="120" t="s">
        <v>200</v>
      </c>
      <c r="M1038" s="120" t="s">
        <v>528</v>
      </c>
      <c r="N1038" s="120" t="s">
        <v>109</v>
      </c>
      <c r="O1038" s="120">
        <v>88</v>
      </c>
      <c r="P1038" s="120" t="s">
        <v>102</v>
      </c>
      <c r="Q1038" s="120" t="s">
        <v>102</v>
      </c>
      <c r="R1038" t="str">
        <f>IFERROR(VLOOKUP(S1038,'[1]Effects Code'!$C:$D,2,FALSE), S1038)</f>
        <v>Mortality</v>
      </c>
      <c r="S1038" s="120" t="s">
        <v>184</v>
      </c>
      <c r="T1038" s="120">
        <v>70</v>
      </c>
      <c r="U1038" s="120" t="s">
        <v>122</v>
      </c>
      <c r="V1038" s="120" t="str">
        <f t="shared" si="16"/>
        <v>Centrarchidae, 70</v>
      </c>
      <c r="W1038" s="120" t="s">
        <v>526</v>
      </c>
      <c r="X1038" s="120">
        <v>16753</v>
      </c>
      <c r="Y1038" s="123">
        <v>1187523</v>
      </c>
      <c r="Z1038" s="120">
        <v>1996</v>
      </c>
      <c r="AA1038" s="120" t="s">
        <v>578</v>
      </c>
      <c r="AB1038" s="120" t="s">
        <v>579</v>
      </c>
      <c r="AC1038" s="120" t="s">
        <v>580</v>
      </c>
      <c r="AE1038" s="121"/>
      <c r="AF1038" s="120" t="s">
        <v>528</v>
      </c>
      <c r="AG1038" s="120" t="s">
        <v>314</v>
      </c>
      <c r="AH1038" s="120" t="s">
        <v>323</v>
      </c>
      <c r="AI1038" s="120">
        <v>2</v>
      </c>
      <c r="AM1038" s="120" t="s">
        <v>110</v>
      </c>
      <c r="AN1038" s="120" t="s">
        <v>1491</v>
      </c>
      <c r="AO1038" s="120" t="s">
        <v>525</v>
      </c>
      <c r="AP1038" s="120" t="s">
        <v>119</v>
      </c>
      <c r="AQ1038" s="120" t="s">
        <v>526</v>
      </c>
      <c r="AR1038" s="120">
        <v>333415</v>
      </c>
      <c r="AT1038" s="120">
        <v>70</v>
      </c>
      <c r="AY1038" s="120" t="s">
        <v>122</v>
      </c>
      <c r="BE1038" s="120" t="s">
        <v>158</v>
      </c>
      <c r="BI1038" s="120">
        <v>2.4</v>
      </c>
      <c r="BK1038" s="120">
        <v>443</v>
      </c>
      <c r="BL1038" s="120" t="s">
        <v>544</v>
      </c>
      <c r="BP1038" s="120">
        <v>2.4</v>
      </c>
      <c r="BR1038" s="120">
        <v>443</v>
      </c>
      <c r="BT1038" s="121">
        <v>2.3999999999999998E-3</v>
      </c>
      <c r="BV1038" s="121">
        <v>0.443</v>
      </c>
      <c r="CD1038" s="121"/>
      <c r="CN1038" s="120" t="s">
        <v>176</v>
      </c>
      <c r="CO1038" s="120" t="s">
        <v>576</v>
      </c>
      <c r="CP1038" s="120" t="s">
        <v>577</v>
      </c>
      <c r="CQ1038" s="120" t="s">
        <v>568</v>
      </c>
      <c r="CU1038" s="120" t="s">
        <v>192</v>
      </c>
      <c r="CV1038" s="120" t="s">
        <v>315</v>
      </c>
      <c r="CW1038" s="120" t="s">
        <v>2749</v>
      </c>
    </row>
    <row r="1039" spans="1:101" x14ac:dyDescent="0.3">
      <c r="A1039" s="120" t="s">
        <v>1332</v>
      </c>
      <c r="B1039" s="120" t="s">
        <v>1333</v>
      </c>
      <c r="C1039" s="120" t="s">
        <v>1401</v>
      </c>
      <c r="D1039" s="120" t="s">
        <v>1402</v>
      </c>
      <c r="E1039" s="120" t="s">
        <v>1403</v>
      </c>
      <c r="F1039" s="120" t="s">
        <v>1404</v>
      </c>
      <c r="G1039" s="120" t="s">
        <v>185</v>
      </c>
      <c r="M1039" s="120" t="s">
        <v>528</v>
      </c>
      <c r="N1039" s="120" t="s">
        <v>109</v>
      </c>
      <c r="O1039" s="120">
        <v>100</v>
      </c>
      <c r="P1039" s="120" t="s">
        <v>102</v>
      </c>
      <c r="Q1039" s="120" t="s">
        <v>102</v>
      </c>
      <c r="R1039" t="str">
        <f>IFERROR(VLOOKUP(S1039,'[1]Effects Code'!$C:$D,2,FALSE), S1039)</f>
        <v>Mortality</v>
      </c>
      <c r="S1039" s="120" t="s">
        <v>184</v>
      </c>
      <c r="T1039" s="120">
        <v>0.16669999999999999</v>
      </c>
      <c r="U1039" s="120" t="s">
        <v>122</v>
      </c>
      <c r="V1039" s="120" t="str">
        <f t="shared" si="16"/>
        <v>Cyprinidae, 0.1667</v>
      </c>
      <c r="W1039" s="120" t="s">
        <v>526</v>
      </c>
      <c r="X1039" s="120">
        <v>17456</v>
      </c>
      <c r="Y1039" s="123">
        <v>1194712</v>
      </c>
      <c r="Z1039" s="120">
        <v>1985</v>
      </c>
      <c r="AA1039" s="120" t="s">
        <v>2750</v>
      </c>
      <c r="AB1039" s="120" t="s">
        <v>2751</v>
      </c>
      <c r="AC1039" s="120" t="s">
        <v>2752</v>
      </c>
      <c r="AE1039" s="121"/>
      <c r="AF1039" s="120" t="s">
        <v>528</v>
      </c>
      <c r="AG1039" s="120" t="s">
        <v>158</v>
      </c>
      <c r="AI1039" s="120">
        <v>5156</v>
      </c>
      <c r="AM1039" s="120" t="s">
        <v>110</v>
      </c>
      <c r="AN1039" s="120" t="s">
        <v>1342</v>
      </c>
      <c r="AO1039" s="120" t="s">
        <v>525</v>
      </c>
      <c r="AP1039" s="120" t="s">
        <v>119</v>
      </c>
      <c r="AQ1039" s="120" t="s">
        <v>526</v>
      </c>
      <c r="AR1039" s="120">
        <v>333415</v>
      </c>
      <c r="AT1039" s="120">
        <v>4</v>
      </c>
      <c r="AY1039" s="120" t="s">
        <v>276</v>
      </c>
      <c r="BE1039" s="120" t="s">
        <v>158</v>
      </c>
      <c r="BI1039" s="120">
        <v>35000</v>
      </c>
      <c r="BK1039" s="120">
        <v>100000</v>
      </c>
      <c r="BL1039" s="120" t="s">
        <v>544</v>
      </c>
      <c r="BP1039" s="120">
        <v>35000</v>
      </c>
      <c r="BR1039" s="120">
        <v>100000</v>
      </c>
      <c r="BT1039" s="121">
        <v>35</v>
      </c>
      <c r="BV1039" s="121">
        <v>100</v>
      </c>
      <c r="CD1039" s="121"/>
      <c r="CN1039" s="120" t="s">
        <v>125</v>
      </c>
      <c r="CO1039" s="120" t="s">
        <v>2753</v>
      </c>
      <c r="CP1039" s="120" t="s">
        <v>1975</v>
      </c>
      <c r="CQ1039" s="120" t="s">
        <v>568</v>
      </c>
      <c r="CU1039" s="120" t="s">
        <v>126</v>
      </c>
      <c r="CV1039" s="120" t="s">
        <v>545</v>
      </c>
      <c r="CW1039" s="120" t="s">
        <v>2754</v>
      </c>
    </row>
    <row r="1040" spans="1:101" x14ac:dyDescent="0.3">
      <c r="A1040" s="120" t="s">
        <v>1332</v>
      </c>
      <c r="B1040" s="120" t="s">
        <v>1333</v>
      </c>
      <c r="C1040" s="120" t="s">
        <v>1401</v>
      </c>
      <c r="D1040" s="120" t="s">
        <v>1402</v>
      </c>
      <c r="E1040" s="120" t="s">
        <v>1403</v>
      </c>
      <c r="F1040" s="120" t="s">
        <v>1404</v>
      </c>
      <c r="G1040" s="120" t="s">
        <v>185</v>
      </c>
      <c r="M1040" s="120" t="s">
        <v>528</v>
      </c>
      <c r="N1040" s="120" t="s">
        <v>109</v>
      </c>
      <c r="O1040" s="120">
        <v>100</v>
      </c>
      <c r="P1040" s="120" t="s">
        <v>102</v>
      </c>
      <c r="Q1040" s="120" t="s">
        <v>102</v>
      </c>
      <c r="R1040" t="str">
        <f>IFERROR(VLOOKUP(S1040,'[1]Effects Code'!$C:$D,2,FALSE), S1040)</f>
        <v>Mortality</v>
      </c>
      <c r="S1040" s="120" t="s">
        <v>184</v>
      </c>
      <c r="T1040" s="120">
        <v>0.25</v>
      </c>
      <c r="U1040" s="120" t="s">
        <v>122</v>
      </c>
      <c r="V1040" s="120" t="str">
        <f t="shared" si="16"/>
        <v>Cyprinidae, 0.25</v>
      </c>
      <c r="W1040" s="120" t="s">
        <v>526</v>
      </c>
      <c r="X1040" s="120">
        <v>17456</v>
      </c>
      <c r="Y1040" s="123">
        <v>1194713</v>
      </c>
      <c r="Z1040" s="120">
        <v>1985</v>
      </c>
      <c r="AA1040" s="120" t="s">
        <v>2750</v>
      </c>
      <c r="AB1040" s="120" t="s">
        <v>2751</v>
      </c>
      <c r="AC1040" s="120" t="s">
        <v>2752</v>
      </c>
      <c r="AE1040" s="121"/>
      <c r="AF1040" s="120" t="s">
        <v>528</v>
      </c>
      <c r="AG1040" s="120" t="s">
        <v>158</v>
      </c>
      <c r="AI1040" s="120">
        <v>5156</v>
      </c>
      <c r="AM1040" s="120" t="s">
        <v>110</v>
      </c>
      <c r="AN1040" s="120" t="s">
        <v>1342</v>
      </c>
      <c r="AO1040" s="120" t="s">
        <v>525</v>
      </c>
      <c r="AP1040" s="120" t="s">
        <v>119</v>
      </c>
      <c r="AQ1040" s="120" t="s">
        <v>526</v>
      </c>
      <c r="AR1040" s="120">
        <v>333415</v>
      </c>
      <c r="AT1040" s="120">
        <v>6</v>
      </c>
      <c r="AY1040" s="120" t="s">
        <v>276</v>
      </c>
      <c r="BE1040" s="120" t="s">
        <v>158</v>
      </c>
      <c r="BI1040" s="120">
        <v>35000</v>
      </c>
      <c r="BK1040" s="120">
        <v>100000</v>
      </c>
      <c r="BL1040" s="120" t="s">
        <v>544</v>
      </c>
      <c r="BP1040" s="120">
        <v>35000</v>
      </c>
      <c r="BR1040" s="120">
        <v>100000</v>
      </c>
      <c r="BT1040" s="121">
        <v>35</v>
      </c>
      <c r="BV1040" s="121">
        <v>100</v>
      </c>
      <c r="CD1040" s="121"/>
      <c r="CN1040" s="120" t="s">
        <v>125</v>
      </c>
      <c r="CO1040" s="120" t="s">
        <v>2753</v>
      </c>
      <c r="CP1040" s="120" t="s">
        <v>1975</v>
      </c>
      <c r="CQ1040" s="120" t="s">
        <v>568</v>
      </c>
      <c r="CU1040" s="120" t="s">
        <v>126</v>
      </c>
      <c r="CV1040" s="120" t="s">
        <v>545</v>
      </c>
      <c r="CW1040" s="120" t="s">
        <v>2754</v>
      </c>
    </row>
    <row r="1041" spans="1:101" x14ac:dyDescent="0.3">
      <c r="A1041" s="120" t="s">
        <v>1332</v>
      </c>
      <c r="B1041" s="120" t="s">
        <v>1333</v>
      </c>
      <c r="C1041" s="120" t="s">
        <v>1401</v>
      </c>
      <c r="D1041" s="120" t="s">
        <v>1402</v>
      </c>
      <c r="E1041" s="120" t="s">
        <v>1403</v>
      </c>
      <c r="F1041" s="120" t="s">
        <v>1404</v>
      </c>
      <c r="G1041" s="120" t="s">
        <v>185</v>
      </c>
      <c r="M1041" s="120" t="s">
        <v>528</v>
      </c>
      <c r="N1041" s="120" t="s">
        <v>109</v>
      </c>
      <c r="O1041" s="120">
        <v>100</v>
      </c>
      <c r="P1041" s="120" t="s">
        <v>102</v>
      </c>
      <c r="Q1041" s="120" t="s">
        <v>102</v>
      </c>
      <c r="R1041" t="str">
        <f>IFERROR(VLOOKUP(S1041,'[1]Effects Code'!$C:$D,2,FALSE), S1041)</f>
        <v>Mortality</v>
      </c>
      <c r="S1041" s="120" t="s">
        <v>184</v>
      </c>
      <c r="T1041" s="120">
        <v>8.3299999999999999E-2</v>
      </c>
      <c r="U1041" s="120" t="s">
        <v>122</v>
      </c>
      <c r="V1041" s="120" t="str">
        <f t="shared" si="16"/>
        <v>Cyprinidae, 0.0833</v>
      </c>
      <c r="W1041" s="120" t="s">
        <v>526</v>
      </c>
      <c r="X1041" s="120">
        <v>17456</v>
      </c>
      <c r="Y1041" s="123">
        <v>1194711</v>
      </c>
      <c r="Z1041" s="120">
        <v>1985</v>
      </c>
      <c r="AA1041" s="120" t="s">
        <v>2750</v>
      </c>
      <c r="AB1041" s="120" t="s">
        <v>2751</v>
      </c>
      <c r="AC1041" s="120" t="s">
        <v>2752</v>
      </c>
      <c r="AE1041" s="121"/>
      <c r="AF1041" s="120" t="s">
        <v>528</v>
      </c>
      <c r="AG1041" s="120" t="s">
        <v>158</v>
      </c>
      <c r="AI1041" s="120">
        <v>5156</v>
      </c>
      <c r="AM1041" s="120" t="s">
        <v>110</v>
      </c>
      <c r="AN1041" s="120" t="s">
        <v>1342</v>
      </c>
      <c r="AO1041" s="120" t="s">
        <v>525</v>
      </c>
      <c r="AP1041" s="120" t="s">
        <v>119</v>
      </c>
      <c r="AQ1041" s="120" t="s">
        <v>526</v>
      </c>
      <c r="AR1041" s="120">
        <v>333415</v>
      </c>
      <c r="AT1041" s="120">
        <v>2</v>
      </c>
      <c r="AY1041" s="120" t="s">
        <v>276</v>
      </c>
      <c r="BE1041" s="120" t="s">
        <v>158</v>
      </c>
      <c r="BI1041" s="120">
        <v>35000</v>
      </c>
      <c r="BK1041" s="120">
        <v>100000</v>
      </c>
      <c r="BL1041" s="120" t="s">
        <v>544</v>
      </c>
      <c r="BP1041" s="120">
        <v>35000</v>
      </c>
      <c r="BR1041" s="120">
        <v>100000</v>
      </c>
      <c r="BT1041" s="121">
        <v>35</v>
      </c>
      <c r="BV1041" s="121">
        <v>100</v>
      </c>
      <c r="CD1041" s="121"/>
      <c r="CN1041" s="120" t="s">
        <v>125</v>
      </c>
      <c r="CO1041" s="120" t="s">
        <v>2753</v>
      </c>
      <c r="CP1041" s="120" t="s">
        <v>1975</v>
      </c>
      <c r="CQ1041" s="120" t="s">
        <v>568</v>
      </c>
      <c r="CU1041" s="120" t="s">
        <v>126</v>
      </c>
      <c r="CV1041" s="120" t="s">
        <v>545</v>
      </c>
      <c r="CW1041" s="120" t="s">
        <v>2754</v>
      </c>
    </row>
    <row r="1042" spans="1:101" x14ac:dyDescent="0.3">
      <c r="A1042" s="120" t="s">
        <v>1332</v>
      </c>
      <c r="B1042" s="120" t="s">
        <v>1333</v>
      </c>
      <c r="C1042" s="120" t="s">
        <v>1401</v>
      </c>
      <c r="D1042" s="120" t="s">
        <v>1402</v>
      </c>
      <c r="E1042" s="120" t="s">
        <v>1403</v>
      </c>
      <c r="F1042" s="120" t="s">
        <v>1404</v>
      </c>
      <c r="G1042" s="120" t="s">
        <v>185</v>
      </c>
      <c r="M1042" s="120" t="s">
        <v>528</v>
      </c>
      <c r="N1042" s="120" t="s">
        <v>109</v>
      </c>
      <c r="O1042" s="120">
        <v>100</v>
      </c>
      <c r="P1042" s="120" t="s">
        <v>102</v>
      </c>
      <c r="Q1042" s="120" t="s">
        <v>102</v>
      </c>
      <c r="R1042" t="str">
        <f>IFERROR(VLOOKUP(S1042,'[1]Effects Code'!$C:$D,2,FALSE), S1042)</f>
        <v>Mortality</v>
      </c>
      <c r="S1042" s="120" t="s">
        <v>184</v>
      </c>
      <c r="T1042" s="120">
        <v>1</v>
      </c>
      <c r="U1042" s="120" t="s">
        <v>122</v>
      </c>
      <c r="V1042" s="120" t="str">
        <f t="shared" si="16"/>
        <v>Cyprinidae, 1</v>
      </c>
      <c r="W1042" s="120" t="s">
        <v>526</v>
      </c>
      <c r="X1042" s="120">
        <v>17456</v>
      </c>
      <c r="Y1042" s="123">
        <v>1194714</v>
      </c>
      <c r="Z1042" s="120">
        <v>1985</v>
      </c>
      <c r="AA1042" s="120" t="s">
        <v>2750</v>
      </c>
      <c r="AB1042" s="120" t="s">
        <v>2751</v>
      </c>
      <c r="AC1042" s="120" t="s">
        <v>2752</v>
      </c>
      <c r="AE1042" s="121"/>
      <c r="AF1042" s="120" t="s">
        <v>528</v>
      </c>
      <c r="AG1042" s="120" t="s">
        <v>158</v>
      </c>
      <c r="AI1042" s="120">
        <v>5156</v>
      </c>
      <c r="AM1042" s="120" t="s">
        <v>110</v>
      </c>
      <c r="AN1042" s="120" t="s">
        <v>1342</v>
      </c>
      <c r="AO1042" s="120" t="s">
        <v>525</v>
      </c>
      <c r="AP1042" s="120" t="s">
        <v>119</v>
      </c>
      <c r="AQ1042" s="120" t="s">
        <v>526</v>
      </c>
      <c r="AR1042" s="120">
        <v>333415</v>
      </c>
      <c r="AT1042" s="120">
        <v>24</v>
      </c>
      <c r="AY1042" s="120" t="s">
        <v>276</v>
      </c>
      <c r="BE1042" s="120" t="s">
        <v>158</v>
      </c>
      <c r="BI1042" s="120">
        <v>10000</v>
      </c>
      <c r="BK1042" s="120">
        <v>35000</v>
      </c>
      <c r="BL1042" s="120" t="s">
        <v>544</v>
      </c>
      <c r="BP1042" s="120">
        <v>10000</v>
      </c>
      <c r="BR1042" s="120">
        <v>35000</v>
      </c>
      <c r="BT1042" s="121">
        <v>10</v>
      </c>
      <c r="BV1042" s="121">
        <v>35</v>
      </c>
      <c r="CD1042" s="121"/>
      <c r="CN1042" s="120" t="s">
        <v>125</v>
      </c>
      <c r="CO1042" s="120" t="s">
        <v>2753</v>
      </c>
      <c r="CP1042" s="120" t="s">
        <v>1975</v>
      </c>
      <c r="CQ1042" s="120" t="s">
        <v>568</v>
      </c>
      <c r="CU1042" s="120" t="s">
        <v>126</v>
      </c>
      <c r="CV1042" s="120" t="s">
        <v>545</v>
      </c>
      <c r="CW1042" s="120" t="s">
        <v>2754</v>
      </c>
    </row>
    <row r="1043" spans="1:101" x14ac:dyDescent="0.3">
      <c r="A1043" s="120" t="s">
        <v>1332</v>
      </c>
      <c r="B1043" s="120" t="s">
        <v>1333</v>
      </c>
      <c r="C1043" s="120" t="s">
        <v>1334</v>
      </c>
      <c r="D1043" s="120" t="s">
        <v>1335</v>
      </c>
      <c r="E1043" s="120" t="s">
        <v>1336</v>
      </c>
      <c r="F1043" s="120" t="s">
        <v>1337</v>
      </c>
      <c r="G1043" s="120" t="s">
        <v>2353</v>
      </c>
      <c r="M1043" s="120" t="s">
        <v>528</v>
      </c>
      <c r="N1043" s="120" t="s">
        <v>109</v>
      </c>
      <c r="O1043" s="120">
        <v>60</v>
      </c>
      <c r="P1043" s="120" t="s">
        <v>102</v>
      </c>
      <c r="Q1043" s="120" t="s">
        <v>102</v>
      </c>
      <c r="R1043" t="str">
        <f>IFERROR(VLOOKUP(S1043,'[1]Effects Code'!$C:$D,2,FALSE), S1043)</f>
        <v>Mortality</v>
      </c>
      <c r="S1043" s="120" t="s">
        <v>184</v>
      </c>
      <c r="T1043" s="120">
        <v>2</v>
      </c>
      <c r="U1043" s="120" t="s">
        <v>122</v>
      </c>
      <c r="V1043" s="120" t="str">
        <f t="shared" si="16"/>
        <v>Cyprinidae, 2</v>
      </c>
      <c r="W1043" s="120" t="s">
        <v>526</v>
      </c>
      <c r="X1043" s="120">
        <v>76924</v>
      </c>
      <c r="Y1043" s="123">
        <v>1338182</v>
      </c>
      <c r="Z1043" s="120">
        <v>2001</v>
      </c>
      <c r="AA1043" s="120" t="s">
        <v>2670</v>
      </c>
      <c r="AB1043" s="120" t="s">
        <v>2671</v>
      </c>
      <c r="AC1043" s="120" t="s">
        <v>2672</v>
      </c>
      <c r="AE1043" s="121"/>
      <c r="AF1043" s="120" t="s">
        <v>528</v>
      </c>
      <c r="AI1043" s="120">
        <v>21</v>
      </c>
      <c r="AL1043" s="120" t="s">
        <v>141</v>
      </c>
      <c r="AM1043" s="120" t="s">
        <v>110</v>
      </c>
      <c r="AN1043" s="120" t="s">
        <v>1342</v>
      </c>
      <c r="AO1043" s="120" t="s">
        <v>525</v>
      </c>
      <c r="AP1043" s="120" t="s">
        <v>119</v>
      </c>
      <c r="AQ1043" s="120" t="s">
        <v>526</v>
      </c>
      <c r="AR1043" s="120">
        <v>333415</v>
      </c>
      <c r="AT1043" s="120">
        <v>48</v>
      </c>
      <c r="AY1043" s="120" t="s">
        <v>276</v>
      </c>
      <c r="BE1043" s="120" t="s">
        <v>123</v>
      </c>
      <c r="BH1043" s="120" t="s">
        <v>260</v>
      </c>
      <c r="BI1043" s="120">
        <v>25</v>
      </c>
      <c r="BJ1043" s="120" t="s">
        <v>207</v>
      </c>
      <c r="BK1043" s="120">
        <v>30</v>
      </c>
      <c r="BL1043" s="120" t="s">
        <v>528</v>
      </c>
      <c r="BN1043" s="121"/>
      <c r="BO1043" s="120" t="s">
        <v>260</v>
      </c>
      <c r="BP1043" s="120">
        <v>15</v>
      </c>
      <c r="BQ1043" s="120" t="s">
        <v>207</v>
      </c>
      <c r="BR1043" s="120">
        <v>18</v>
      </c>
      <c r="BS1043" s="120" t="s">
        <v>260</v>
      </c>
      <c r="BT1043" s="120">
        <v>15</v>
      </c>
      <c r="BU1043" s="120" t="s">
        <v>207</v>
      </c>
      <c r="BV1043" s="120">
        <v>18</v>
      </c>
      <c r="CD1043" s="121"/>
      <c r="CM1043" s="120">
        <v>7</v>
      </c>
      <c r="CN1043" s="120" t="s">
        <v>125</v>
      </c>
      <c r="CO1043" s="120" t="s">
        <v>2673</v>
      </c>
      <c r="CU1043" s="120" t="s">
        <v>126</v>
      </c>
      <c r="CV1043" s="120" t="s">
        <v>1344</v>
      </c>
      <c r="CW1043" s="120" t="s">
        <v>2704</v>
      </c>
    </row>
    <row r="1044" spans="1:101" x14ac:dyDescent="0.3">
      <c r="A1044" s="120" t="s">
        <v>1332</v>
      </c>
      <c r="B1044" s="120" t="s">
        <v>1333</v>
      </c>
      <c r="C1044" s="120" t="s">
        <v>1334</v>
      </c>
      <c r="D1044" s="120" t="s">
        <v>1335</v>
      </c>
      <c r="E1044" s="120" t="s">
        <v>1336</v>
      </c>
      <c r="F1044" s="120" t="s">
        <v>1337</v>
      </c>
      <c r="G1044" s="120" t="s">
        <v>185</v>
      </c>
      <c r="M1044" s="120" t="s">
        <v>528</v>
      </c>
      <c r="N1044" s="120" t="s">
        <v>109</v>
      </c>
      <c r="O1044" s="120">
        <v>60</v>
      </c>
      <c r="P1044" s="120" t="s">
        <v>102</v>
      </c>
      <c r="Q1044" s="120" t="s">
        <v>102</v>
      </c>
      <c r="R1044" t="str">
        <f>IFERROR(VLOOKUP(S1044,'[1]Effects Code'!$C:$D,2,FALSE), S1044)</f>
        <v>Mortality</v>
      </c>
      <c r="S1044" s="120" t="s">
        <v>184</v>
      </c>
      <c r="T1044" s="120">
        <v>2</v>
      </c>
      <c r="U1044" s="120" t="s">
        <v>122</v>
      </c>
      <c r="V1044" s="120" t="str">
        <f t="shared" si="16"/>
        <v>Cyprinidae, 2</v>
      </c>
      <c r="W1044" s="120" t="s">
        <v>526</v>
      </c>
      <c r="X1044" s="120">
        <v>76924</v>
      </c>
      <c r="Y1044" s="123">
        <v>1338179</v>
      </c>
      <c r="Z1044" s="120">
        <v>2001</v>
      </c>
      <c r="AA1044" s="120" t="s">
        <v>2670</v>
      </c>
      <c r="AB1044" s="120" t="s">
        <v>2671</v>
      </c>
      <c r="AC1044" s="120" t="s">
        <v>2672</v>
      </c>
      <c r="AE1044" s="121"/>
      <c r="AF1044" s="120" t="s">
        <v>528</v>
      </c>
      <c r="AI1044" s="120">
        <v>21</v>
      </c>
      <c r="AL1044" s="120" t="s">
        <v>141</v>
      </c>
      <c r="AM1044" s="120" t="s">
        <v>110</v>
      </c>
      <c r="AN1044" s="120" t="s">
        <v>1342</v>
      </c>
      <c r="AO1044" s="120" t="s">
        <v>525</v>
      </c>
      <c r="AP1044" s="120" t="s">
        <v>119</v>
      </c>
      <c r="AQ1044" s="120" t="s">
        <v>526</v>
      </c>
      <c r="AR1044" s="120">
        <v>333415</v>
      </c>
      <c r="AT1044" s="120">
        <v>48</v>
      </c>
      <c r="AY1044" s="120" t="s">
        <v>276</v>
      </c>
      <c r="BE1044" s="120" t="s">
        <v>123</v>
      </c>
      <c r="BH1044" s="120" t="s">
        <v>260</v>
      </c>
      <c r="BI1044" s="120">
        <v>30</v>
      </c>
      <c r="BJ1044" s="120" t="s">
        <v>207</v>
      </c>
      <c r="BK1044" s="120">
        <v>35</v>
      </c>
      <c r="BL1044" s="120" t="s">
        <v>528</v>
      </c>
      <c r="BN1044" s="121"/>
      <c r="BO1044" s="120" t="s">
        <v>260</v>
      </c>
      <c r="BP1044" s="120">
        <v>18</v>
      </c>
      <c r="BQ1044" s="120" t="s">
        <v>207</v>
      </c>
      <c r="BR1044" s="120">
        <v>21</v>
      </c>
      <c r="BS1044" s="120" t="s">
        <v>260</v>
      </c>
      <c r="BT1044" s="120">
        <v>18</v>
      </c>
      <c r="BU1044" s="120" t="s">
        <v>207</v>
      </c>
      <c r="BV1044" s="120">
        <v>21</v>
      </c>
      <c r="CD1044" s="121"/>
      <c r="CM1044" s="120">
        <v>7</v>
      </c>
      <c r="CN1044" s="120" t="s">
        <v>125</v>
      </c>
      <c r="CO1044" s="120" t="s">
        <v>2673</v>
      </c>
      <c r="CU1044" s="120" t="s">
        <v>126</v>
      </c>
      <c r="CV1044" s="120" t="s">
        <v>1344</v>
      </c>
      <c r="CW1044" s="120" t="s">
        <v>2704</v>
      </c>
    </row>
    <row r="1045" spans="1:101" x14ac:dyDescent="0.3">
      <c r="A1045" s="120" t="s">
        <v>1332</v>
      </c>
      <c r="B1045" s="120" t="s">
        <v>1333</v>
      </c>
      <c r="C1045" s="120" t="s">
        <v>1334</v>
      </c>
      <c r="D1045" s="120" t="s">
        <v>1335</v>
      </c>
      <c r="E1045" s="120" t="s">
        <v>1336</v>
      </c>
      <c r="F1045" s="120" t="s">
        <v>1337</v>
      </c>
      <c r="G1045" s="120" t="s">
        <v>2353</v>
      </c>
      <c r="M1045" s="120" t="s">
        <v>528</v>
      </c>
      <c r="N1045" s="120" t="s">
        <v>109</v>
      </c>
      <c r="O1045" s="120">
        <v>60</v>
      </c>
      <c r="P1045" s="120" t="s">
        <v>102</v>
      </c>
      <c r="Q1045" s="120" t="s">
        <v>102</v>
      </c>
      <c r="R1045" t="str">
        <f>IFERROR(VLOOKUP(S1045,'[1]Effects Code'!$C:$D,2,FALSE), S1045)</f>
        <v>Mortality</v>
      </c>
      <c r="S1045" s="120" t="s">
        <v>184</v>
      </c>
      <c r="T1045" s="120">
        <v>3</v>
      </c>
      <c r="U1045" s="120" t="s">
        <v>122</v>
      </c>
      <c r="V1045" s="120" t="str">
        <f t="shared" si="16"/>
        <v>Cyprinidae, 3</v>
      </c>
      <c r="W1045" s="120" t="s">
        <v>526</v>
      </c>
      <c r="X1045" s="120">
        <v>76924</v>
      </c>
      <c r="Y1045" s="123">
        <v>1338183</v>
      </c>
      <c r="Z1045" s="120">
        <v>2001</v>
      </c>
      <c r="AA1045" s="120" t="s">
        <v>2670</v>
      </c>
      <c r="AB1045" s="120" t="s">
        <v>2671</v>
      </c>
      <c r="AC1045" s="120" t="s">
        <v>2672</v>
      </c>
      <c r="AE1045" s="121"/>
      <c r="AF1045" s="120" t="s">
        <v>528</v>
      </c>
      <c r="AI1045" s="120">
        <v>21</v>
      </c>
      <c r="AL1045" s="120" t="s">
        <v>141</v>
      </c>
      <c r="AM1045" s="120" t="s">
        <v>110</v>
      </c>
      <c r="AN1045" s="120" t="s">
        <v>1342</v>
      </c>
      <c r="AO1045" s="120" t="s">
        <v>525</v>
      </c>
      <c r="AP1045" s="120" t="s">
        <v>119</v>
      </c>
      <c r="AQ1045" s="120" t="s">
        <v>526</v>
      </c>
      <c r="AR1045" s="120">
        <v>333415</v>
      </c>
      <c r="AT1045" s="120">
        <v>72</v>
      </c>
      <c r="AY1045" s="120" t="s">
        <v>276</v>
      </c>
      <c r="BE1045" s="120" t="s">
        <v>123</v>
      </c>
      <c r="BH1045" s="120" t="s">
        <v>260</v>
      </c>
      <c r="BI1045" s="120">
        <v>25</v>
      </c>
      <c r="BJ1045" s="120" t="s">
        <v>207</v>
      </c>
      <c r="BK1045" s="120">
        <v>30</v>
      </c>
      <c r="BL1045" s="120" t="s">
        <v>528</v>
      </c>
      <c r="BN1045" s="121"/>
      <c r="BO1045" s="120" t="s">
        <v>260</v>
      </c>
      <c r="BP1045" s="120">
        <v>15</v>
      </c>
      <c r="BQ1045" s="120" t="s">
        <v>207</v>
      </c>
      <c r="BR1045" s="120">
        <v>18</v>
      </c>
      <c r="BS1045" s="120" t="s">
        <v>260</v>
      </c>
      <c r="BT1045" s="120">
        <v>15</v>
      </c>
      <c r="BU1045" s="120" t="s">
        <v>207</v>
      </c>
      <c r="BV1045" s="120">
        <v>18</v>
      </c>
      <c r="CD1045" s="121"/>
      <c r="CM1045" s="120">
        <v>7</v>
      </c>
      <c r="CN1045" s="120" t="s">
        <v>125</v>
      </c>
      <c r="CO1045" s="120" t="s">
        <v>2673</v>
      </c>
      <c r="CU1045" s="120" t="s">
        <v>126</v>
      </c>
      <c r="CV1045" s="120" t="s">
        <v>1344</v>
      </c>
      <c r="CW1045" s="120" t="s">
        <v>2704</v>
      </c>
    </row>
    <row r="1046" spans="1:101" x14ac:dyDescent="0.3">
      <c r="A1046" s="120" t="s">
        <v>1332</v>
      </c>
      <c r="B1046" s="120" t="s">
        <v>1333</v>
      </c>
      <c r="C1046" s="120" t="s">
        <v>1334</v>
      </c>
      <c r="D1046" s="120" t="s">
        <v>1335</v>
      </c>
      <c r="E1046" s="120" t="s">
        <v>1336</v>
      </c>
      <c r="F1046" s="120" t="s">
        <v>1337</v>
      </c>
      <c r="G1046" s="120" t="s">
        <v>2353</v>
      </c>
      <c r="M1046" s="120" t="s">
        <v>528</v>
      </c>
      <c r="N1046" s="120" t="s">
        <v>109</v>
      </c>
      <c r="O1046" s="120">
        <v>60</v>
      </c>
      <c r="P1046" s="120" t="s">
        <v>102</v>
      </c>
      <c r="Q1046" s="120" t="s">
        <v>102</v>
      </c>
      <c r="R1046" t="str">
        <f>IFERROR(VLOOKUP(S1046,'[1]Effects Code'!$C:$D,2,FALSE), S1046)</f>
        <v>Mortality</v>
      </c>
      <c r="S1046" s="120" t="s">
        <v>184</v>
      </c>
      <c r="T1046" s="120">
        <v>1</v>
      </c>
      <c r="U1046" s="120" t="s">
        <v>122</v>
      </c>
      <c r="V1046" s="120" t="str">
        <f t="shared" si="16"/>
        <v>Cyprinidae, 1</v>
      </c>
      <c r="W1046" s="120" t="s">
        <v>526</v>
      </c>
      <c r="X1046" s="120">
        <v>76924</v>
      </c>
      <c r="Y1046" s="123">
        <v>1338181</v>
      </c>
      <c r="Z1046" s="120">
        <v>2001</v>
      </c>
      <c r="AA1046" s="120" t="s">
        <v>2670</v>
      </c>
      <c r="AB1046" s="120" t="s">
        <v>2671</v>
      </c>
      <c r="AC1046" s="120" t="s">
        <v>2672</v>
      </c>
      <c r="AE1046" s="121"/>
      <c r="AF1046" s="120" t="s">
        <v>528</v>
      </c>
      <c r="AI1046" s="120">
        <v>21</v>
      </c>
      <c r="AL1046" s="120" t="s">
        <v>141</v>
      </c>
      <c r="AM1046" s="120" t="s">
        <v>110</v>
      </c>
      <c r="AN1046" s="120" t="s">
        <v>1342</v>
      </c>
      <c r="AO1046" s="120" t="s">
        <v>525</v>
      </c>
      <c r="AP1046" s="120" t="s">
        <v>119</v>
      </c>
      <c r="AQ1046" s="120" t="s">
        <v>526</v>
      </c>
      <c r="AR1046" s="120">
        <v>333415</v>
      </c>
      <c r="AT1046" s="120">
        <v>24</v>
      </c>
      <c r="AY1046" s="120" t="s">
        <v>276</v>
      </c>
      <c r="BE1046" s="120" t="s">
        <v>123</v>
      </c>
      <c r="BH1046" s="120" t="s">
        <v>260</v>
      </c>
      <c r="BI1046" s="120">
        <v>30</v>
      </c>
      <c r="BJ1046" s="120" t="s">
        <v>207</v>
      </c>
      <c r="BK1046" s="120">
        <v>35</v>
      </c>
      <c r="BL1046" s="120" t="s">
        <v>528</v>
      </c>
      <c r="BN1046" s="121"/>
      <c r="BO1046" s="120" t="s">
        <v>260</v>
      </c>
      <c r="BP1046" s="120">
        <v>18</v>
      </c>
      <c r="BQ1046" s="120" t="s">
        <v>207</v>
      </c>
      <c r="BR1046" s="120">
        <v>21</v>
      </c>
      <c r="BS1046" s="120" t="s">
        <v>260</v>
      </c>
      <c r="BT1046" s="120">
        <v>18</v>
      </c>
      <c r="BU1046" s="120" t="s">
        <v>207</v>
      </c>
      <c r="BV1046" s="120">
        <v>21</v>
      </c>
      <c r="CD1046" s="121"/>
      <c r="CM1046" s="120">
        <v>7</v>
      </c>
      <c r="CN1046" s="120" t="s">
        <v>125</v>
      </c>
      <c r="CO1046" s="120" t="s">
        <v>2673</v>
      </c>
      <c r="CU1046" s="120" t="s">
        <v>126</v>
      </c>
      <c r="CV1046" s="120" t="s">
        <v>1344</v>
      </c>
      <c r="CW1046" s="120" t="s">
        <v>2704</v>
      </c>
    </row>
    <row r="1047" spans="1:101" x14ac:dyDescent="0.3">
      <c r="A1047" s="120" t="s">
        <v>1332</v>
      </c>
      <c r="B1047" s="120" t="s">
        <v>1333</v>
      </c>
      <c r="C1047" s="120" t="s">
        <v>1334</v>
      </c>
      <c r="D1047" s="120" t="s">
        <v>1335</v>
      </c>
      <c r="E1047" s="120" t="s">
        <v>1336</v>
      </c>
      <c r="F1047" s="120" t="s">
        <v>1337</v>
      </c>
      <c r="G1047" s="120" t="s">
        <v>185</v>
      </c>
      <c r="M1047" s="120" t="s">
        <v>528</v>
      </c>
      <c r="N1047" s="120" t="s">
        <v>109</v>
      </c>
      <c r="O1047" s="120">
        <v>60</v>
      </c>
      <c r="P1047" s="120" t="s">
        <v>102</v>
      </c>
      <c r="Q1047" s="120" t="s">
        <v>102</v>
      </c>
      <c r="R1047" t="str">
        <f>IFERROR(VLOOKUP(S1047,'[1]Effects Code'!$C:$D,2,FALSE), S1047)</f>
        <v>Mortality</v>
      </c>
      <c r="S1047" s="120" t="s">
        <v>184</v>
      </c>
      <c r="T1047" s="120">
        <v>3</v>
      </c>
      <c r="U1047" s="120" t="s">
        <v>122</v>
      </c>
      <c r="V1047" s="120" t="str">
        <f t="shared" si="16"/>
        <v>Cyprinidae, 3</v>
      </c>
      <c r="W1047" s="120" t="s">
        <v>526</v>
      </c>
      <c r="X1047" s="120">
        <v>76924</v>
      </c>
      <c r="Y1047" s="123">
        <v>1338178</v>
      </c>
      <c r="Z1047" s="120">
        <v>2001</v>
      </c>
      <c r="AA1047" s="120" t="s">
        <v>2670</v>
      </c>
      <c r="AB1047" s="120" t="s">
        <v>2671</v>
      </c>
      <c r="AC1047" s="120" t="s">
        <v>2672</v>
      </c>
      <c r="AE1047" s="121"/>
      <c r="AF1047" s="120" t="s">
        <v>528</v>
      </c>
      <c r="AI1047" s="120">
        <v>21</v>
      </c>
      <c r="AL1047" s="120" t="s">
        <v>141</v>
      </c>
      <c r="AM1047" s="120" t="s">
        <v>110</v>
      </c>
      <c r="AN1047" s="120" t="s">
        <v>1342</v>
      </c>
      <c r="AO1047" s="120" t="s">
        <v>525</v>
      </c>
      <c r="AP1047" s="120" t="s">
        <v>119</v>
      </c>
      <c r="AQ1047" s="120" t="s">
        <v>526</v>
      </c>
      <c r="AR1047" s="120">
        <v>333415</v>
      </c>
      <c r="AT1047" s="120">
        <v>72</v>
      </c>
      <c r="AY1047" s="120" t="s">
        <v>276</v>
      </c>
      <c r="BE1047" s="120" t="s">
        <v>123</v>
      </c>
      <c r="BH1047" s="120" t="s">
        <v>260</v>
      </c>
      <c r="BI1047" s="120">
        <v>25</v>
      </c>
      <c r="BJ1047" s="120" t="s">
        <v>207</v>
      </c>
      <c r="BK1047" s="120">
        <v>30</v>
      </c>
      <c r="BL1047" s="120" t="s">
        <v>528</v>
      </c>
      <c r="BN1047" s="121"/>
      <c r="BO1047" s="120" t="s">
        <v>260</v>
      </c>
      <c r="BP1047" s="120">
        <v>15</v>
      </c>
      <c r="BQ1047" s="120" t="s">
        <v>207</v>
      </c>
      <c r="BR1047" s="120">
        <v>18</v>
      </c>
      <c r="BS1047" s="120" t="s">
        <v>260</v>
      </c>
      <c r="BT1047" s="120">
        <v>15</v>
      </c>
      <c r="BU1047" s="120" t="s">
        <v>207</v>
      </c>
      <c r="BV1047" s="120">
        <v>18</v>
      </c>
      <c r="CD1047" s="121"/>
      <c r="CM1047" s="120">
        <v>7</v>
      </c>
      <c r="CN1047" s="120" t="s">
        <v>125</v>
      </c>
      <c r="CO1047" s="120" t="s">
        <v>2673</v>
      </c>
      <c r="CU1047" s="120" t="s">
        <v>126</v>
      </c>
      <c r="CV1047" s="120" t="s">
        <v>1344</v>
      </c>
      <c r="CW1047" s="120" t="s">
        <v>2704</v>
      </c>
    </row>
    <row r="1048" spans="1:101" x14ac:dyDescent="0.3">
      <c r="A1048" s="120" t="s">
        <v>1332</v>
      </c>
      <c r="B1048" s="120" t="s">
        <v>1483</v>
      </c>
      <c r="C1048" s="120" t="s">
        <v>1484</v>
      </c>
      <c r="D1048" s="120" t="s">
        <v>1485</v>
      </c>
      <c r="E1048" s="120" t="s">
        <v>1486</v>
      </c>
      <c r="F1048" s="120" t="s">
        <v>1487</v>
      </c>
      <c r="G1048" s="120" t="s">
        <v>157</v>
      </c>
      <c r="J1048" s="120" t="s">
        <v>143</v>
      </c>
      <c r="M1048" s="120" t="s">
        <v>528</v>
      </c>
      <c r="N1048" s="120" t="s">
        <v>109</v>
      </c>
      <c r="O1048" s="120">
        <v>50</v>
      </c>
      <c r="P1048" s="120" t="s">
        <v>172</v>
      </c>
      <c r="Q1048" s="120" t="s">
        <v>173</v>
      </c>
      <c r="R1048" t="str">
        <f>IFERROR(VLOOKUP(S1048,'[1]Effects Code'!$C:$D,2,FALSE), S1048)</f>
        <v>Cholinesterase</v>
      </c>
      <c r="S1048" s="120" t="s">
        <v>206</v>
      </c>
      <c r="T1048" s="120">
        <v>20</v>
      </c>
      <c r="U1048" s="120" t="s">
        <v>122</v>
      </c>
      <c r="V1048" s="120" t="str">
        <f t="shared" si="16"/>
        <v>Channidae, 20</v>
      </c>
      <c r="W1048" s="120" t="s">
        <v>526</v>
      </c>
      <c r="X1048" s="120">
        <v>88370</v>
      </c>
      <c r="Y1048" s="123">
        <v>1273800</v>
      </c>
      <c r="Z1048" s="120">
        <v>2006</v>
      </c>
      <c r="AA1048" s="120" t="s">
        <v>1488</v>
      </c>
      <c r="AB1048" s="120" t="s">
        <v>1489</v>
      </c>
      <c r="AC1048" s="120" t="s">
        <v>1490</v>
      </c>
      <c r="AE1048" s="121"/>
      <c r="AF1048" s="120" t="s">
        <v>528</v>
      </c>
      <c r="AH1048" s="120" t="s">
        <v>147</v>
      </c>
      <c r="AI1048" s="120">
        <v>528</v>
      </c>
      <c r="AL1048" s="120" t="s">
        <v>220</v>
      </c>
      <c r="AM1048" s="120" t="s">
        <v>110</v>
      </c>
      <c r="AN1048" s="120" t="s">
        <v>1491</v>
      </c>
      <c r="AO1048" s="120" t="s">
        <v>525</v>
      </c>
      <c r="AP1048" s="120" t="s">
        <v>119</v>
      </c>
      <c r="AQ1048" s="120" t="s">
        <v>526</v>
      </c>
      <c r="AR1048" s="120">
        <v>333415</v>
      </c>
      <c r="AT1048" s="120">
        <v>20</v>
      </c>
      <c r="AY1048" s="120" t="s">
        <v>122</v>
      </c>
      <c r="BE1048" s="120" t="s">
        <v>158</v>
      </c>
      <c r="BH1048" s="120" t="s">
        <v>207</v>
      </c>
      <c r="BI1048" s="120">
        <v>2E-3</v>
      </c>
      <c r="BK1048" s="120">
        <v>7.0000000000000001E-3</v>
      </c>
      <c r="BL1048" s="120" t="s">
        <v>528</v>
      </c>
      <c r="BN1048" s="121"/>
      <c r="BO1048" s="120" t="s">
        <v>207</v>
      </c>
      <c r="BP1048" s="120">
        <v>2E-3</v>
      </c>
      <c r="BR1048" s="120">
        <v>7.0000000000000001E-3</v>
      </c>
      <c r="BS1048" s="120" t="s">
        <v>207</v>
      </c>
      <c r="BT1048" s="120">
        <v>2E-3</v>
      </c>
      <c r="BV1048" s="120">
        <v>7.0000000000000001E-3</v>
      </c>
      <c r="BY1048" s="120" t="s">
        <v>207</v>
      </c>
      <c r="BZ1048" s="120">
        <v>2E-3</v>
      </c>
      <c r="CB1048" s="120">
        <v>6.0000000000000001E-3</v>
      </c>
      <c r="CD1048" s="121"/>
      <c r="CE1048" s="120" t="s">
        <v>207</v>
      </c>
      <c r="CF1048" s="120">
        <v>2E-3</v>
      </c>
      <c r="CH1048" s="120">
        <v>6.0000000000000001E-3</v>
      </c>
      <c r="CI1048" s="120" t="s">
        <v>207</v>
      </c>
      <c r="CJ1048" s="120">
        <v>2E-3</v>
      </c>
      <c r="CL1048" s="120">
        <v>6.0000000000000001E-3</v>
      </c>
      <c r="CM1048" s="120">
        <v>4</v>
      </c>
      <c r="CN1048" s="120" t="s">
        <v>176</v>
      </c>
      <c r="CO1048" s="120" t="s">
        <v>1494</v>
      </c>
      <c r="CU1048" s="120" t="s">
        <v>126</v>
      </c>
      <c r="CV1048" s="120" t="s">
        <v>545</v>
      </c>
      <c r="CW1048" s="120" t="s">
        <v>2755</v>
      </c>
    </row>
    <row r="1049" spans="1:101" x14ac:dyDescent="0.3">
      <c r="A1049" s="120" t="s">
        <v>1332</v>
      </c>
      <c r="B1049" s="120" t="s">
        <v>1483</v>
      </c>
      <c r="C1049" s="120" t="s">
        <v>1484</v>
      </c>
      <c r="D1049" s="120" t="s">
        <v>1485</v>
      </c>
      <c r="E1049" s="120" t="s">
        <v>1486</v>
      </c>
      <c r="F1049" s="120" t="s">
        <v>1487</v>
      </c>
      <c r="G1049" s="120" t="s">
        <v>143</v>
      </c>
      <c r="M1049" s="120" t="s">
        <v>528</v>
      </c>
      <c r="N1049" s="120" t="s">
        <v>109</v>
      </c>
      <c r="O1049" s="120">
        <v>50</v>
      </c>
      <c r="P1049" s="120" t="s">
        <v>172</v>
      </c>
      <c r="Q1049" s="120" t="s">
        <v>173</v>
      </c>
      <c r="R1049" t="str">
        <f>IFERROR(VLOOKUP(S1049,'[1]Effects Code'!$C:$D,2,FALSE), S1049)</f>
        <v>Cholinesterase</v>
      </c>
      <c r="S1049" s="120" t="s">
        <v>206</v>
      </c>
      <c r="T1049" s="120">
        <v>10</v>
      </c>
      <c r="U1049" s="120" t="s">
        <v>122</v>
      </c>
      <c r="V1049" s="120" t="str">
        <f t="shared" si="16"/>
        <v>Channidae, 10</v>
      </c>
      <c r="W1049" s="120" t="s">
        <v>526</v>
      </c>
      <c r="X1049" s="120">
        <v>88370</v>
      </c>
      <c r="Y1049" s="123">
        <v>1273799</v>
      </c>
      <c r="Z1049" s="120">
        <v>2006</v>
      </c>
      <c r="AA1049" s="120" t="s">
        <v>1488</v>
      </c>
      <c r="AB1049" s="120" t="s">
        <v>1489</v>
      </c>
      <c r="AC1049" s="120" t="s">
        <v>1490</v>
      </c>
      <c r="AE1049" s="121"/>
      <c r="AF1049" s="120" t="s">
        <v>528</v>
      </c>
      <c r="AH1049" s="120" t="s">
        <v>147</v>
      </c>
      <c r="AI1049" s="120">
        <v>528</v>
      </c>
      <c r="AL1049" s="120" t="s">
        <v>220</v>
      </c>
      <c r="AM1049" s="120" t="s">
        <v>110</v>
      </c>
      <c r="AN1049" s="120" t="s">
        <v>1491</v>
      </c>
      <c r="AO1049" s="120" t="s">
        <v>525</v>
      </c>
      <c r="AP1049" s="120" t="s">
        <v>119</v>
      </c>
      <c r="AQ1049" s="120" t="s">
        <v>526</v>
      </c>
      <c r="AR1049" s="120">
        <v>333415</v>
      </c>
      <c r="AT1049" s="120">
        <v>10</v>
      </c>
      <c r="AY1049" s="120" t="s">
        <v>122</v>
      </c>
      <c r="BE1049" s="120" t="s">
        <v>158</v>
      </c>
      <c r="BH1049" s="120" t="s">
        <v>207</v>
      </c>
      <c r="BI1049" s="120">
        <v>2E-3</v>
      </c>
      <c r="BK1049" s="120">
        <v>7.0000000000000001E-3</v>
      </c>
      <c r="BL1049" s="120" t="s">
        <v>528</v>
      </c>
      <c r="BN1049" s="121"/>
      <c r="BO1049" s="120" t="s">
        <v>207</v>
      </c>
      <c r="BP1049" s="120">
        <v>2E-3</v>
      </c>
      <c r="BR1049" s="120">
        <v>7.0000000000000001E-3</v>
      </c>
      <c r="BS1049" s="120" t="s">
        <v>207</v>
      </c>
      <c r="BT1049" s="120">
        <v>2E-3</v>
      </c>
      <c r="BV1049" s="120">
        <v>7.0000000000000001E-3</v>
      </c>
      <c r="CD1049" s="121"/>
      <c r="CM1049" s="120">
        <v>4</v>
      </c>
      <c r="CN1049" s="120" t="s">
        <v>176</v>
      </c>
      <c r="CO1049" s="120" t="s">
        <v>1494</v>
      </c>
      <c r="CU1049" s="120" t="s">
        <v>126</v>
      </c>
      <c r="CV1049" s="120" t="s">
        <v>545</v>
      </c>
      <c r="CW1049" s="120" t="s">
        <v>2756</v>
      </c>
    </row>
    <row r="1050" spans="1:101" x14ac:dyDescent="0.3">
      <c r="A1050" s="120" t="s">
        <v>1332</v>
      </c>
      <c r="B1050" s="120" t="s">
        <v>1483</v>
      </c>
      <c r="C1050" s="120" t="s">
        <v>1484</v>
      </c>
      <c r="D1050" s="120" t="s">
        <v>1485</v>
      </c>
      <c r="E1050" s="120" t="s">
        <v>1486</v>
      </c>
      <c r="F1050" s="120" t="s">
        <v>1487</v>
      </c>
      <c r="G1050" s="120" t="s">
        <v>157</v>
      </c>
      <c r="J1050" s="120" t="s">
        <v>143</v>
      </c>
      <c r="M1050" s="120" t="s">
        <v>528</v>
      </c>
      <c r="N1050" s="120" t="s">
        <v>109</v>
      </c>
      <c r="O1050" s="120">
        <v>50</v>
      </c>
      <c r="P1050" s="120" t="s">
        <v>172</v>
      </c>
      <c r="Q1050" s="120" t="s">
        <v>173</v>
      </c>
      <c r="R1050" t="str">
        <f>IFERROR(VLOOKUP(S1050,'[1]Effects Code'!$C:$D,2,FALSE), S1050)</f>
        <v>Cholinesterase</v>
      </c>
      <c r="S1050" s="120" t="s">
        <v>206</v>
      </c>
      <c r="T1050" s="120">
        <v>30</v>
      </c>
      <c r="U1050" s="120" t="s">
        <v>122</v>
      </c>
      <c r="V1050" s="120" t="str">
        <f t="shared" si="16"/>
        <v>Channidae, 30</v>
      </c>
      <c r="W1050" s="120" t="s">
        <v>526</v>
      </c>
      <c r="X1050" s="120">
        <v>88370</v>
      </c>
      <c r="Y1050" s="123">
        <v>1273801</v>
      </c>
      <c r="Z1050" s="120">
        <v>2006</v>
      </c>
      <c r="AA1050" s="120" t="s">
        <v>1488</v>
      </c>
      <c r="AB1050" s="120" t="s">
        <v>1489</v>
      </c>
      <c r="AC1050" s="120" t="s">
        <v>1490</v>
      </c>
      <c r="AE1050" s="121"/>
      <c r="AF1050" s="120" t="s">
        <v>528</v>
      </c>
      <c r="AH1050" s="120" t="s">
        <v>147</v>
      </c>
      <c r="AI1050" s="120">
        <v>528</v>
      </c>
      <c r="AL1050" s="120" t="s">
        <v>220</v>
      </c>
      <c r="AM1050" s="120" t="s">
        <v>110</v>
      </c>
      <c r="AN1050" s="120" t="s">
        <v>1491</v>
      </c>
      <c r="AO1050" s="120" t="s">
        <v>525</v>
      </c>
      <c r="AP1050" s="120" t="s">
        <v>119</v>
      </c>
      <c r="AQ1050" s="120" t="s">
        <v>526</v>
      </c>
      <c r="AR1050" s="120">
        <v>333415</v>
      </c>
      <c r="AT1050" s="120">
        <v>30</v>
      </c>
      <c r="AY1050" s="120" t="s">
        <v>122</v>
      </c>
      <c r="BE1050" s="120" t="s">
        <v>158</v>
      </c>
      <c r="BH1050" s="120" t="s">
        <v>207</v>
      </c>
      <c r="BI1050" s="120">
        <v>2E-3</v>
      </c>
      <c r="BK1050" s="120">
        <v>7.0000000000000001E-3</v>
      </c>
      <c r="BL1050" s="120" t="s">
        <v>528</v>
      </c>
      <c r="BN1050" s="121"/>
      <c r="BO1050" s="120" t="s">
        <v>207</v>
      </c>
      <c r="BP1050" s="120">
        <v>2E-3</v>
      </c>
      <c r="BR1050" s="120">
        <v>7.0000000000000001E-3</v>
      </c>
      <c r="BS1050" s="120" t="s">
        <v>207</v>
      </c>
      <c r="BT1050" s="120">
        <v>2E-3</v>
      </c>
      <c r="BV1050" s="120">
        <v>7.0000000000000001E-3</v>
      </c>
      <c r="BY1050" s="120" t="s">
        <v>207</v>
      </c>
      <c r="BZ1050" s="120">
        <v>2E-3</v>
      </c>
      <c r="CB1050" s="120">
        <v>6.0000000000000001E-3</v>
      </c>
      <c r="CD1050" s="121"/>
      <c r="CE1050" s="120" t="s">
        <v>207</v>
      </c>
      <c r="CF1050" s="120">
        <v>2E-3</v>
      </c>
      <c r="CH1050" s="120">
        <v>6.0000000000000001E-3</v>
      </c>
      <c r="CI1050" s="120" t="s">
        <v>207</v>
      </c>
      <c r="CJ1050" s="120">
        <v>2E-3</v>
      </c>
      <c r="CL1050" s="120">
        <v>6.0000000000000001E-3</v>
      </c>
      <c r="CM1050" s="120">
        <v>4</v>
      </c>
      <c r="CN1050" s="120" t="s">
        <v>176</v>
      </c>
      <c r="CO1050" s="120" t="s">
        <v>1494</v>
      </c>
      <c r="CU1050" s="120" t="s">
        <v>126</v>
      </c>
      <c r="CV1050" s="120" t="s">
        <v>545</v>
      </c>
      <c r="CW1050" s="120" t="s">
        <v>2755</v>
      </c>
    </row>
    <row r="1051" spans="1:101" x14ac:dyDescent="0.3">
      <c r="A1051" s="120" t="s">
        <v>1332</v>
      </c>
      <c r="B1051" s="120" t="s">
        <v>1483</v>
      </c>
      <c r="C1051" s="120" t="s">
        <v>1484</v>
      </c>
      <c r="D1051" s="120" t="s">
        <v>1485</v>
      </c>
      <c r="E1051" s="120" t="s">
        <v>1486</v>
      </c>
      <c r="F1051" s="120" t="s">
        <v>1487</v>
      </c>
      <c r="G1051" s="120" t="s">
        <v>157</v>
      </c>
      <c r="M1051" s="120" t="s">
        <v>528</v>
      </c>
      <c r="N1051" s="120" t="s">
        <v>109</v>
      </c>
      <c r="O1051" s="120">
        <v>50</v>
      </c>
      <c r="P1051" s="120" t="s">
        <v>154</v>
      </c>
      <c r="Q1051" s="120" t="s">
        <v>154</v>
      </c>
      <c r="R1051" t="str">
        <f>IFERROR(VLOOKUP(S1051,'[1]Effects Code'!$C:$D,2,FALSE), S1051)</f>
        <v>Weight</v>
      </c>
      <c r="S1051" s="120" t="s">
        <v>167</v>
      </c>
      <c r="T1051" s="120">
        <v>30</v>
      </c>
      <c r="U1051" s="120" t="s">
        <v>122</v>
      </c>
      <c r="V1051" s="120" t="str">
        <f t="shared" si="16"/>
        <v>Channidae, 30</v>
      </c>
      <c r="W1051" s="120" t="s">
        <v>526</v>
      </c>
      <c r="X1051" s="120">
        <v>88370</v>
      </c>
      <c r="Y1051" s="123">
        <v>1273802</v>
      </c>
      <c r="Z1051" s="120">
        <v>2006</v>
      </c>
      <c r="AA1051" s="120" t="s">
        <v>1488</v>
      </c>
      <c r="AB1051" s="120" t="s">
        <v>1489</v>
      </c>
      <c r="AC1051" s="120" t="s">
        <v>1490</v>
      </c>
      <c r="AE1051" s="121"/>
      <c r="AF1051" s="120" t="s">
        <v>528</v>
      </c>
      <c r="AH1051" s="120" t="s">
        <v>147</v>
      </c>
      <c r="AI1051" s="120">
        <v>528</v>
      </c>
      <c r="AL1051" s="120" t="s">
        <v>220</v>
      </c>
      <c r="AM1051" s="120" t="s">
        <v>110</v>
      </c>
      <c r="AN1051" s="120" t="s">
        <v>1491</v>
      </c>
      <c r="AO1051" s="120" t="s">
        <v>525</v>
      </c>
      <c r="AP1051" s="120" t="s">
        <v>119</v>
      </c>
      <c r="AQ1051" s="120" t="s">
        <v>526</v>
      </c>
      <c r="AR1051" s="120">
        <v>333415</v>
      </c>
      <c r="AT1051" s="120">
        <v>30</v>
      </c>
      <c r="AY1051" s="120" t="s">
        <v>122</v>
      </c>
      <c r="BE1051" s="120" t="s">
        <v>158</v>
      </c>
      <c r="BH1051" s="120" t="s">
        <v>207</v>
      </c>
      <c r="BI1051" s="120">
        <v>2E-3</v>
      </c>
      <c r="BK1051" s="120">
        <v>0.123</v>
      </c>
      <c r="BL1051" s="120" t="s">
        <v>528</v>
      </c>
      <c r="BN1051" s="121"/>
      <c r="BO1051" s="120" t="s">
        <v>207</v>
      </c>
      <c r="BP1051" s="120">
        <v>2E-3</v>
      </c>
      <c r="BR1051" s="120">
        <v>0.123</v>
      </c>
      <c r="BS1051" s="120" t="s">
        <v>207</v>
      </c>
      <c r="BT1051" s="120">
        <v>2E-3</v>
      </c>
      <c r="BV1051" s="120">
        <v>0.123</v>
      </c>
      <c r="CD1051" s="121"/>
      <c r="CM1051" s="120">
        <v>4</v>
      </c>
      <c r="CN1051" s="120" t="s">
        <v>176</v>
      </c>
      <c r="CO1051" s="120" t="s">
        <v>1494</v>
      </c>
      <c r="CU1051" s="120" t="s">
        <v>126</v>
      </c>
      <c r="CV1051" s="120" t="s">
        <v>545</v>
      </c>
      <c r="CW1051" s="120" t="s">
        <v>2755</v>
      </c>
    </row>
    <row r="1052" spans="1:101" x14ac:dyDescent="0.3">
      <c r="A1052" s="120" t="s">
        <v>1332</v>
      </c>
      <c r="B1052" s="120" t="s">
        <v>1483</v>
      </c>
      <c r="C1052" s="120" t="s">
        <v>1484</v>
      </c>
      <c r="D1052" s="120" t="s">
        <v>1485</v>
      </c>
      <c r="E1052" s="120" t="s">
        <v>1486</v>
      </c>
      <c r="F1052" s="120" t="s">
        <v>1487</v>
      </c>
      <c r="G1052" s="120" t="s">
        <v>143</v>
      </c>
      <c r="M1052" s="120" t="s">
        <v>528</v>
      </c>
      <c r="N1052" s="120" t="s">
        <v>109</v>
      </c>
      <c r="O1052" s="120">
        <v>50</v>
      </c>
      <c r="P1052" s="120" t="s">
        <v>172</v>
      </c>
      <c r="Q1052" s="120" t="s">
        <v>173</v>
      </c>
      <c r="R1052" t="str">
        <f>IFERROR(VLOOKUP(S1052,'[1]Effects Code'!$C:$D,2,FALSE), S1052)</f>
        <v>Cholinesterase</v>
      </c>
      <c r="S1052" s="120" t="s">
        <v>206</v>
      </c>
      <c r="T1052" s="120">
        <v>20</v>
      </c>
      <c r="U1052" s="120" t="s">
        <v>122</v>
      </c>
      <c r="V1052" s="120" t="str">
        <f t="shared" si="16"/>
        <v>Channidae, 20</v>
      </c>
      <c r="W1052" s="120" t="s">
        <v>526</v>
      </c>
      <c r="X1052" s="120">
        <v>119558</v>
      </c>
      <c r="Y1052" s="123">
        <v>1338652</v>
      </c>
      <c r="Z1052" s="120">
        <v>2009</v>
      </c>
      <c r="AA1052" s="120" t="s">
        <v>1488</v>
      </c>
      <c r="AB1052" s="120" t="s">
        <v>1712</v>
      </c>
      <c r="AC1052" s="120" t="s">
        <v>1713</v>
      </c>
      <c r="AE1052" s="121"/>
      <c r="AF1052" s="120" t="s">
        <v>528</v>
      </c>
      <c r="AH1052" s="120" t="s">
        <v>147</v>
      </c>
      <c r="AI1052" s="120">
        <v>528</v>
      </c>
      <c r="AL1052" s="120" t="s">
        <v>141</v>
      </c>
      <c r="AM1052" s="120" t="s">
        <v>110</v>
      </c>
      <c r="AN1052" s="120" t="s">
        <v>1491</v>
      </c>
      <c r="AO1052" s="120" t="s">
        <v>525</v>
      </c>
      <c r="AP1052" s="120" t="s">
        <v>119</v>
      </c>
      <c r="AQ1052" s="120" t="s">
        <v>526</v>
      </c>
      <c r="AR1052" s="120">
        <v>333415</v>
      </c>
      <c r="AT1052" s="120">
        <v>20</v>
      </c>
      <c r="AY1052" s="120" t="s">
        <v>122</v>
      </c>
      <c r="BE1052" s="120" t="s">
        <v>158</v>
      </c>
      <c r="BI1052" s="120">
        <v>0.18</v>
      </c>
      <c r="BK1052" s="120">
        <v>0.19</v>
      </c>
      <c r="BL1052" s="120" t="s">
        <v>528</v>
      </c>
      <c r="BN1052" s="121"/>
      <c r="BP1052" s="120">
        <v>0.18</v>
      </c>
      <c r="BR1052" s="120">
        <v>0.19</v>
      </c>
      <c r="BT1052" s="120">
        <v>0.18</v>
      </c>
      <c r="BV1052" s="120">
        <v>0.19</v>
      </c>
      <c r="CD1052" s="121"/>
      <c r="CM1052" s="120">
        <v>3</v>
      </c>
      <c r="CN1052" s="120" t="s">
        <v>176</v>
      </c>
      <c r="CO1052" s="120">
        <v>7.5</v>
      </c>
      <c r="CP1052" s="120" t="s">
        <v>1714</v>
      </c>
      <c r="CQ1052" s="120" t="s">
        <v>568</v>
      </c>
      <c r="CU1052" s="120" t="s">
        <v>126</v>
      </c>
      <c r="CV1052" s="120" t="s">
        <v>1477</v>
      </c>
      <c r="CW1052" s="120" t="s">
        <v>2757</v>
      </c>
    </row>
    <row r="1053" spans="1:101" x14ac:dyDescent="0.3">
      <c r="A1053" s="120" t="s">
        <v>1332</v>
      </c>
      <c r="B1053" s="120" t="s">
        <v>1483</v>
      </c>
      <c r="C1053" s="120" t="s">
        <v>1484</v>
      </c>
      <c r="D1053" s="120" t="s">
        <v>1485</v>
      </c>
      <c r="E1053" s="120" t="s">
        <v>1486</v>
      </c>
      <c r="F1053" s="120" t="s">
        <v>1487</v>
      </c>
      <c r="G1053" s="120" t="s">
        <v>143</v>
      </c>
      <c r="M1053" s="120" t="s">
        <v>528</v>
      </c>
      <c r="N1053" s="120" t="s">
        <v>109</v>
      </c>
      <c r="O1053" s="120">
        <v>50</v>
      </c>
      <c r="P1053" s="120" t="s">
        <v>172</v>
      </c>
      <c r="Q1053" s="120" t="s">
        <v>173</v>
      </c>
      <c r="R1053" t="str">
        <f>IFERROR(VLOOKUP(S1053,'[1]Effects Code'!$C:$D,2,FALSE), S1053)</f>
        <v>Cholinesterase</v>
      </c>
      <c r="S1053" s="120" t="s">
        <v>206</v>
      </c>
      <c r="T1053" s="120">
        <v>40</v>
      </c>
      <c r="U1053" s="120" t="s">
        <v>122</v>
      </c>
      <c r="V1053" s="120" t="str">
        <f t="shared" si="16"/>
        <v>Channidae, 40</v>
      </c>
      <c r="W1053" s="120" t="s">
        <v>526</v>
      </c>
      <c r="X1053" s="120">
        <v>119558</v>
      </c>
      <c r="Y1053" s="123">
        <v>1338654</v>
      </c>
      <c r="Z1053" s="120">
        <v>2009</v>
      </c>
      <c r="AA1053" s="120" t="s">
        <v>1488</v>
      </c>
      <c r="AB1053" s="120" t="s">
        <v>1712</v>
      </c>
      <c r="AC1053" s="120" t="s">
        <v>1713</v>
      </c>
      <c r="AE1053" s="121"/>
      <c r="AF1053" s="120" t="s">
        <v>528</v>
      </c>
      <c r="AH1053" s="120" t="s">
        <v>147</v>
      </c>
      <c r="AI1053" s="120">
        <v>528</v>
      </c>
      <c r="AL1053" s="120" t="s">
        <v>141</v>
      </c>
      <c r="AM1053" s="120" t="s">
        <v>110</v>
      </c>
      <c r="AN1053" s="120" t="s">
        <v>1491</v>
      </c>
      <c r="AO1053" s="120" t="s">
        <v>525</v>
      </c>
      <c r="AP1053" s="120" t="s">
        <v>119</v>
      </c>
      <c r="AQ1053" s="120" t="s">
        <v>526</v>
      </c>
      <c r="AR1053" s="120">
        <v>333415</v>
      </c>
      <c r="AT1053" s="120">
        <v>40</v>
      </c>
      <c r="AY1053" s="120" t="s">
        <v>122</v>
      </c>
      <c r="BE1053" s="120" t="s">
        <v>158</v>
      </c>
      <c r="BI1053" s="120">
        <v>0.18</v>
      </c>
      <c r="BK1053" s="120">
        <v>0.19</v>
      </c>
      <c r="BL1053" s="120" t="s">
        <v>528</v>
      </c>
      <c r="BN1053" s="121"/>
      <c r="BP1053" s="120">
        <v>0.18</v>
      </c>
      <c r="BR1053" s="120">
        <v>0.19</v>
      </c>
      <c r="BT1053" s="120">
        <v>0.18</v>
      </c>
      <c r="BV1053" s="120">
        <v>0.19</v>
      </c>
      <c r="CD1053" s="121"/>
      <c r="CM1053" s="120">
        <v>3</v>
      </c>
      <c r="CN1053" s="120" t="s">
        <v>176</v>
      </c>
      <c r="CO1053" s="120">
        <v>7.5</v>
      </c>
      <c r="CP1053" s="120" t="s">
        <v>1714</v>
      </c>
      <c r="CQ1053" s="120" t="s">
        <v>568</v>
      </c>
      <c r="CU1053" s="120" t="s">
        <v>126</v>
      </c>
      <c r="CV1053" s="120" t="s">
        <v>1477</v>
      </c>
      <c r="CW1053" s="120" t="s">
        <v>2757</v>
      </c>
    </row>
    <row r="1054" spans="1:101" x14ac:dyDescent="0.3">
      <c r="A1054" s="120" t="s">
        <v>1332</v>
      </c>
      <c r="B1054" s="120" t="s">
        <v>1483</v>
      </c>
      <c r="C1054" s="120" t="s">
        <v>1484</v>
      </c>
      <c r="D1054" s="120" t="s">
        <v>1485</v>
      </c>
      <c r="E1054" s="120" t="s">
        <v>1486</v>
      </c>
      <c r="F1054" s="120" t="s">
        <v>1487</v>
      </c>
      <c r="G1054" s="120" t="s">
        <v>143</v>
      </c>
      <c r="M1054" s="120" t="s">
        <v>528</v>
      </c>
      <c r="N1054" s="120" t="s">
        <v>109</v>
      </c>
      <c r="O1054" s="120">
        <v>50</v>
      </c>
      <c r="P1054" s="120" t="s">
        <v>172</v>
      </c>
      <c r="Q1054" s="120" t="s">
        <v>173</v>
      </c>
      <c r="R1054" t="str">
        <f>IFERROR(VLOOKUP(S1054,'[1]Effects Code'!$C:$D,2,FALSE), S1054)</f>
        <v>Cholinesterase</v>
      </c>
      <c r="S1054" s="120" t="s">
        <v>206</v>
      </c>
      <c r="T1054" s="120">
        <v>4</v>
      </c>
      <c r="U1054" s="120" t="s">
        <v>122</v>
      </c>
      <c r="V1054" s="120" t="str">
        <f t="shared" si="16"/>
        <v>Channidae, 4</v>
      </c>
      <c r="W1054" s="120" t="s">
        <v>526</v>
      </c>
      <c r="X1054" s="120">
        <v>119558</v>
      </c>
      <c r="Y1054" s="123">
        <v>1338649</v>
      </c>
      <c r="Z1054" s="120">
        <v>2009</v>
      </c>
      <c r="AA1054" s="120" t="s">
        <v>1488</v>
      </c>
      <c r="AB1054" s="120" t="s">
        <v>1712</v>
      </c>
      <c r="AC1054" s="120" t="s">
        <v>1713</v>
      </c>
      <c r="AE1054" s="121"/>
      <c r="AF1054" s="120" t="s">
        <v>528</v>
      </c>
      <c r="AH1054" s="120" t="s">
        <v>147</v>
      </c>
      <c r="AI1054" s="120">
        <v>528</v>
      </c>
      <c r="AL1054" s="120" t="s">
        <v>141</v>
      </c>
      <c r="AM1054" s="120" t="s">
        <v>110</v>
      </c>
      <c r="AN1054" s="120" t="s">
        <v>1491</v>
      </c>
      <c r="AO1054" s="120" t="s">
        <v>525</v>
      </c>
      <c r="AP1054" s="120" t="s">
        <v>119</v>
      </c>
      <c r="AQ1054" s="120" t="s">
        <v>526</v>
      </c>
      <c r="AR1054" s="120">
        <v>333415</v>
      </c>
      <c r="AT1054" s="120">
        <v>4</v>
      </c>
      <c r="AY1054" s="120" t="s">
        <v>122</v>
      </c>
      <c r="BE1054" s="120" t="s">
        <v>158</v>
      </c>
      <c r="BI1054" s="120">
        <v>0.18</v>
      </c>
      <c r="BK1054" s="120">
        <v>0.19</v>
      </c>
      <c r="BL1054" s="120" t="s">
        <v>528</v>
      </c>
      <c r="BN1054" s="121"/>
      <c r="BP1054" s="120">
        <v>0.18</v>
      </c>
      <c r="BR1054" s="120">
        <v>0.19</v>
      </c>
      <c r="BT1054" s="120">
        <v>0.18</v>
      </c>
      <c r="BV1054" s="120">
        <v>0.19</v>
      </c>
      <c r="CD1054" s="121"/>
      <c r="CM1054" s="120">
        <v>3</v>
      </c>
      <c r="CN1054" s="120" t="s">
        <v>176</v>
      </c>
      <c r="CO1054" s="120">
        <v>7.5</v>
      </c>
      <c r="CP1054" s="120" t="s">
        <v>1714</v>
      </c>
      <c r="CQ1054" s="120" t="s">
        <v>568</v>
      </c>
      <c r="CU1054" s="120" t="s">
        <v>126</v>
      </c>
      <c r="CV1054" s="120" t="s">
        <v>1477</v>
      </c>
      <c r="CW1054" s="120" t="s">
        <v>1715</v>
      </c>
    </row>
    <row r="1055" spans="1:101" x14ac:dyDescent="0.3">
      <c r="A1055" s="120" t="s">
        <v>1332</v>
      </c>
      <c r="B1055" s="120" t="s">
        <v>1483</v>
      </c>
      <c r="C1055" s="120" t="s">
        <v>1484</v>
      </c>
      <c r="D1055" s="120" t="s">
        <v>1485</v>
      </c>
      <c r="E1055" s="120" t="s">
        <v>1486</v>
      </c>
      <c r="F1055" s="120" t="s">
        <v>1487</v>
      </c>
      <c r="G1055" s="120" t="s">
        <v>143</v>
      </c>
      <c r="M1055" s="120" t="s">
        <v>528</v>
      </c>
      <c r="N1055" s="120" t="s">
        <v>109</v>
      </c>
      <c r="O1055" s="120">
        <v>50</v>
      </c>
      <c r="P1055" s="120" t="s">
        <v>172</v>
      </c>
      <c r="Q1055" s="120" t="s">
        <v>173</v>
      </c>
      <c r="R1055" t="str">
        <f>IFERROR(VLOOKUP(S1055,'[1]Effects Code'!$C:$D,2,FALSE), S1055)</f>
        <v>Cholinesterase</v>
      </c>
      <c r="S1055" s="120" t="s">
        <v>206</v>
      </c>
      <c r="T1055" s="120">
        <v>24</v>
      </c>
      <c r="U1055" s="120" t="s">
        <v>122</v>
      </c>
      <c r="V1055" s="120" t="str">
        <f t="shared" si="16"/>
        <v>Channidae, 24</v>
      </c>
      <c r="W1055" s="120" t="s">
        <v>526</v>
      </c>
      <c r="X1055" s="120">
        <v>119558</v>
      </c>
      <c r="Y1055" s="123">
        <v>1338653</v>
      </c>
      <c r="Z1055" s="120">
        <v>2009</v>
      </c>
      <c r="AA1055" s="120" t="s">
        <v>1488</v>
      </c>
      <c r="AB1055" s="120" t="s">
        <v>1712</v>
      </c>
      <c r="AC1055" s="120" t="s">
        <v>1713</v>
      </c>
      <c r="AE1055" s="121"/>
      <c r="AF1055" s="120" t="s">
        <v>528</v>
      </c>
      <c r="AH1055" s="120" t="s">
        <v>147</v>
      </c>
      <c r="AI1055" s="120">
        <v>528</v>
      </c>
      <c r="AL1055" s="120" t="s">
        <v>141</v>
      </c>
      <c r="AM1055" s="120" t="s">
        <v>110</v>
      </c>
      <c r="AN1055" s="120" t="s">
        <v>1491</v>
      </c>
      <c r="AO1055" s="120" t="s">
        <v>525</v>
      </c>
      <c r="AP1055" s="120" t="s">
        <v>119</v>
      </c>
      <c r="AQ1055" s="120" t="s">
        <v>526</v>
      </c>
      <c r="AR1055" s="120">
        <v>333415</v>
      </c>
      <c r="AT1055" s="120">
        <v>24</v>
      </c>
      <c r="AY1055" s="120" t="s">
        <v>122</v>
      </c>
      <c r="BE1055" s="120" t="s">
        <v>158</v>
      </c>
      <c r="BI1055" s="120">
        <v>0.18</v>
      </c>
      <c r="BK1055" s="120">
        <v>0.19</v>
      </c>
      <c r="BL1055" s="120" t="s">
        <v>528</v>
      </c>
      <c r="BN1055" s="121"/>
      <c r="BP1055" s="120">
        <v>0.18</v>
      </c>
      <c r="BR1055" s="120">
        <v>0.19</v>
      </c>
      <c r="BT1055" s="120">
        <v>0.18</v>
      </c>
      <c r="BV1055" s="120">
        <v>0.19</v>
      </c>
      <c r="CD1055" s="121"/>
      <c r="CM1055" s="120">
        <v>3</v>
      </c>
      <c r="CN1055" s="120" t="s">
        <v>176</v>
      </c>
      <c r="CO1055" s="120">
        <v>7.5</v>
      </c>
      <c r="CP1055" s="120" t="s">
        <v>1714</v>
      </c>
      <c r="CQ1055" s="120" t="s">
        <v>568</v>
      </c>
      <c r="CU1055" s="120" t="s">
        <v>126</v>
      </c>
      <c r="CV1055" s="120" t="s">
        <v>1477</v>
      </c>
      <c r="CW1055" s="120" t="s">
        <v>2757</v>
      </c>
    </row>
    <row r="1056" spans="1:101" x14ac:dyDescent="0.3">
      <c r="A1056" s="120" t="s">
        <v>1332</v>
      </c>
      <c r="B1056" s="120" t="s">
        <v>1483</v>
      </c>
      <c r="C1056" s="120" t="s">
        <v>1484</v>
      </c>
      <c r="D1056" s="120" t="s">
        <v>1485</v>
      </c>
      <c r="E1056" s="120" t="s">
        <v>1486</v>
      </c>
      <c r="F1056" s="120" t="s">
        <v>1487</v>
      </c>
      <c r="G1056" s="120" t="s">
        <v>157</v>
      </c>
      <c r="J1056" s="120" t="s">
        <v>143</v>
      </c>
      <c r="L1056" s="121">
        <v>7.3999999999999996E-2</v>
      </c>
      <c r="M1056" s="120" t="s">
        <v>528</v>
      </c>
      <c r="N1056" s="120" t="s">
        <v>109</v>
      </c>
      <c r="O1056" s="120">
        <v>50</v>
      </c>
      <c r="P1056" s="120" t="s">
        <v>172</v>
      </c>
      <c r="Q1056" s="120" t="s">
        <v>173</v>
      </c>
      <c r="R1056" t="str">
        <f>IFERROR(VLOOKUP(S1056,'[1]Effects Code'!$C:$D,2,FALSE), S1056)</f>
        <v>Cholinesterase</v>
      </c>
      <c r="S1056" s="120" t="s">
        <v>206</v>
      </c>
      <c r="T1056" s="120">
        <v>60</v>
      </c>
      <c r="U1056" s="120" t="s">
        <v>122</v>
      </c>
      <c r="V1056" s="120" t="str">
        <f t="shared" si="16"/>
        <v>Channidae, 60</v>
      </c>
      <c r="W1056" s="120" t="s">
        <v>526</v>
      </c>
      <c r="X1056" s="120">
        <v>119558</v>
      </c>
      <c r="Y1056" s="123">
        <v>1338655</v>
      </c>
      <c r="Z1056" s="120">
        <v>2009</v>
      </c>
      <c r="AA1056" s="120" t="s">
        <v>1488</v>
      </c>
      <c r="AB1056" s="120" t="s">
        <v>1712</v>
      </c>
      <c r="AC1056" s="120" t="s">
        <v>1713</v>
      </c>
      <c r="AE1056" s="121">
        <v>7.3999999999999996E-2</v>
      </c>
      <c r="AF1056" s="120" t="s">
        <v>528</v>
      </c>
      <c r="AH1056" s="120" t="s">
        <v>147</v>
      </c>
      <c r="AI1056" s="120">
        <v>528</v>
      </c>
      <c r="AL1056" s="120" t="s">
        <v>141</v>
      </c>
      <c r="AM1056" s="120" t="s">
        <v>110</v>
      </c>
      <c r="AN1056" s="120" t="s">
        <v>1491</v>
      </c>
      <c r="AO1056" s="120" t="s">
        <v>525</v>
      </c>
      <c r="AP1056" s="120" t="s">
        <v>119</v>
      </c>
      <c r="AQ1056" s="120" t="s">
        <v>526</v>
      </c>
      <c r="AR1056" s="120">
        <v>333415</v>
      </c>
      <c r="AT1056" s="120">
        <v>60</v>
      </c>
      <c r="AY1056" s="120" t="s">
        <v>122</v>
      </c>
      <c r="BE1056" s="120" t="s">
        <v>158</v>
      </c>
      <c r="BI1056" s="120">
        <v>0.18</v>
      </c>
      <c r="BK1056" s="120">
        <v>0.19</v>
      </c>
      <c r="BL1056" s="120" t="s">
        <v>528</v>
      </c>
      <c r="BN1056" s="121"/>
      <c r="BP1056" s="120">
        <v>0.18</v>
      </c>
      <c r="BR1056" s="120">
        <v>0.19</v>
      </c>
      <c r="BT1056" s="120">
        <v>0.18</v>
      </c>
      <c r="BV1056" s="120">
        <v>0.19</v>
      </c>
      <c r="BX1056" s="120">
        <v>7.3999999999999996E-2</v>
      </c>
      <c r="CD1056" s="121">
        <v>7.3999999999999996E-2</v>
      </c>
      <c r="CM1056" s="120">
        <v>3</v>
      </c>
      <c r="CN1056" s="120" t="s">
        <v>176</v>
      </c>
      <c r="CO1056" s="120">
        <v>7.5</v>
      </c>
      <c r="CP1056" s="120" t="s">
        <v>1714</v>
      </c>
      <c r="CQ1056" s="120" t="s">
        <v>568</v>
      </c>
      <c r="CU1056" s="120" t="s">
        <v>126</v>
      </c>
      <c r="CV1056" s="120" t="s">
        <v>1477</v>
      </c>
      <c r="CW1056" s="120" t="s">
        <v>2757</v>
      </c>
    </row>
    <row r="1057" spans="1:101" x14ac:dyDescent="0.3">
      <c r="A1057" s="120" t="s">
        <v>1414</v>
      </c>
      <c r="B1057" s="120" t="s">
        <v>1415</v>
      </c>
      <c r="C1057" s="120" t="s">
        <v>1416</v>
      </c>
      <c r="D1057" s="120" t="s">
        <v>1417</v>
      </c>
      <c r="E1057" s="120" t="s">
        <v>1418</v>
      </c>
      <c r="F1057" s="120" t="s">
        <v>1419</v>
      </c>
      <c r="G1057" s="120" t="s">
        <v>157</v>
      </c>
      <c r="J1057" s="120" t="s">
        <v>143</v>
      </c>
      <c r="M1057" s="120" t="s">
        <v>528</v>
      </c>
      <c r="N1057" s="120" t="s">
        <v>109</v>
      </c>
      <c r="O1057" s="120">
        <v>50</v>
      </c>
      <c r="P1057" s="120" t="s">
        <v>102</v>
      </c>
      <c r="Q1057" s="120" t="s">
        <v>102</v>
      </c>
      <c r="R1057" t="str">
        <f>IFERROR(VLOOKUP(S1057,'[1]Effects Code'!$C:$D,2,FALSE), S1057)</f>
        <v>Survivorship</v>
      </c>
      <c r="S1057" s="120" t="s">
        <v>2758</v>
      </c>
      <c r="T1057" s="120">
        <v>8</v>
      </c>
      <c r="U1057" s="120" t="s">
        <v>122</v>
      </c>
      <c r="V1057" s="120" t="str">
        <f t="shared" si="16"/>
        <v>Scaphiopodidae, 8</v>
      </c>
      <c r="W1057" s="120" t="s">
        <v>526</v>
      </c>
      <c r="X1057" s="120">
        <v>153563</v>
      </c>
      <c r="Y1057" s="123">
        <v>1338477</v>
      </c>
      <c r="Z1057" s="120">
        <v>2010</v>
      </c>
      <c r="AA1057" s="120" t="s">
        <v>1421</v>
      </c>
      <c r="AB1057" s="120" t="s">
        <v>1422</v>
      </c>
      <c r="AC1057" s="120" t="s">
        <v>1423</v>
      </c>
      <c r="AE1057" s="121"/>
      <c r="AF1057" s="120" t="s">
        <v>528</v>
      </c>
      <c r="AH1057" s="120" t="s">
        <v>147</v>
      </c>
      <c r="AI1057" s="120">
        <v>27698</v>
      </c>
      <c r="AJ1057" s="120">
        <v>10</v>
      </c>
      <c r="AK1057" s="120" t="s">
        <v>1424</v>
      </c>
      <c r="AL1057" s="120" t="s">
        <v>148</v>
      </c>
      <c r="AM1057" s="120" t="s">
        <v>110</v>
      </c>
      <c r="AN1057" s="120" t="s">
        <v>1425</v>
      </c>
      <c r="AO1057" s="120" t="s">
        <v>525</v>
      </c>
      <c r="AP1057" s="120" t="s">
        <v>119</v>
      </c>
      <c r="AQ1057" s="120" t="s">
        <v>526</v>
      </c>
      <c r="AR1057" s="120">
        <v>333415</v>
      </c>
      <c r="AT1057" s="120">
        <v>8</v>
      </c>
      <c r="AY1057" s="120" t="s">
        <v>122</v>
      </c>
      <c r="BE1057" s="120" t="s">
        <v>158</v>
      </c>
      <c r="BI1057" s="120">
        <v>187</v>
      </c>
      <c r="BK1057" s="120">
        <v>4700</v>
      </c>
      <c r="BL1057" s="120" t="s">
        <v>1426</v>
      </c>
      <c r="BN1057" s="121"/>
      <c r="BP1057" s="120">
        <v>187</v>
      </c>
      <c r="BR1057" s="120">
        <v>4700</v>
      </c>
      <c r="BT1057" s="120">
        <v>1.8699999999999999E-4</v>
      </c>
      <c r="BV1057" s="120">
        <v>4.7000000000000002E-3</v>
      </c>
      <c r="BZ1057" s="120">
        <v>10000</v>
      </c>
      <c r="CB1057" s="120">
        <v>460000</v>
      </c>
      <c r="CD1057" s="121"/>
      <c r="CF1057" s="120">
        <v>10000</v>
      </c>
      <c r="CH1057" s="120">
        <v>460000</v>
      </c>
      <c r="CJ1057" s="120">
        <v>0.01</v>
      </c>
      <c r="CL1057" s="120">
        <v>0.46</v>
      </c>
      <c r="CM1057" s="120">
        <v>5</v>
      </c>
      <c r="CN1057" s="120" t="s">
        <v>1427</v>
      </c>
      <c r="CO1057" s="120" t="s">
        <v>1428</v>
      </c>
      <c r="CU1057" s="120" t="s">
        <v>126</v>
      </c>
      <c r="CV1057" s="120" t="s">
        <v>545</v>
      </c>
      <c r="CW1057" s="120" t="s">
        <v>2759</v>
      </c>
    </row>
    <row r="1058" spans="1:101" x14ac:dyDescent="0.3">
      <c r="A1058" s="120" t="s">
        <v>1414</v>
      </c>
      <c r="B1058" s="120" t="s">
        <v>1441</v>
      </c>
      <c r="C1058" s="120" t="s">
        <v>2004</v>
      </c>
      <c r="D1058" s="120" t="s">
        <v>2005</v>
      </c>
      <c r="E1058" s="120" t="s">
        <v>2006</v>
      </c>
      <c r="F1058" s="120" t="s">
        <v>2007</v>
      </c>
      <c r="G1058" s="120" t="s">
        <v>157</v>
      </c>
      <c r="M1058" s="120" t="s">
        <v>528</v>
      </c>
      <c r="N1058" s="120" t="s">
        <v>109</v>
      </c>
      <c r="O1058" s="120">
        <v>50</v>
      </c>
      <c r="P1058" s="120" t="s">
        <v>102</v>
      </c>
      <c r="Q1058" s="120" t="s">
        <v>102</v>
      </c>
      <c r="R1058" t="str">
        <f>IFERROR(VLOOKUP(S1058,'[1]Effects Code'!$C:$D,2,FALSE), S1058)</f>
        <v>Survivorship</v>
      </c>
      <c r="S1058" s="120" t="s">
        <v>2758</v>
      </c>
      <c r="T1058" s="120">
        <v>8</v>
      </c>
      <c r="U1058" s="120" t="s">
        <v>122</v>
      </c>
      <c r="V1058" s="120" t="str">
        <f t="shared" si="16"/>
        <v>Hylidae, 8</v>
      </c>
      <c r="W1058" s="120" t="s">
        <v>526</v>
      </c>
      <c r="X1058" s="120">
        <v>153563</v>
      </c>
      <c r="Y1058" s="123">
        <v>1338478</v>
      </c>
      <c r="Z1058" s="120">
        <v>2010</v>
      </c>
      <c r="AA1058" s="120" t="s">
        <v>1421</v>
      </c>
      <c r="AB1058" s="120" t="s">
        <v>1422</v>
      </c>
      <c r="AC1058" s="120" t="s">
        <v>1423</v>
      </c>
      <c r="AE1058" s="121"/>
      <c r="AF1058" s="120" t="s">
        <v>528</v>
      </c>
      <c r="AH1058" s="120" t="s">
        <v>147</v>
      </c>
      <c r="AI1058" s="120">
        <v>3052</v>
      </c>
      <c r="AJ1058" s="120">
        <v>10</v>
      </c>
      <c r="AK1058" s="120" t="s">
        <v>1424</v>
      </c>
      <c r="AL1058" s="120" t="s">
        <v>148</v>
      </c>
      <c r="AM1058" s="120" t="s">
        <v>110</v>
      </c>
      <c r="AN1058" s="120" t="s">
        <v>1425</v>
      </c>
      <c r="AO1058" s="120" t="s">
        <v>525</v>
      </c>
      <c r="AP1058" s="120" t="s">
        <v>119</v>
      </c>
      <c r="AQ1058" s="120" t="s">
        <v>526</v>
      </c>
      <c r="AR1058" s="120">
        <v>333415</v>
      </c>
      <c r="AT1058" s="120">
        <v>8</v>
      </c>
      <c r="AY1058" s="120" t="s">
        <v>122</v>
      </c>
      <c r="BE1058" s="120" t="s">
        <v>158</v>
      </c>
      <c r="BI1058" s="120">
        <v>10000</v>
      </c>
      <c r="BK1058" s="120">
        <v>460000</v>
      </c>
      <c r="BL1058" s="120" t="s">
        <v>1426</v>
      </c>
      <c r="BN1058" s="121"/>
      <c r="BP1058" s="120">
        <v>10000</v>
      </c>
      <c r="BR1058" s="120">
        <v>460000</v>
      </c>
      <c r="BT1058" s="120">
        <v>0.01</v>
      </c>
      <c r="BV1058" s="120">
        <v>0.46</v>
      </c>
      <c r="CD1058" s="121"/>
      <c r="CM1058" s="120">
        <v>5</v>
      </c>
      <c r="CN1058" s="120" t="s">
        <v>1427</v>
      </c>
      <c r="CO1058" s="120" t="s">
        <v>1428</v>
      </c>
      <c r="CU1058" s="120" t="s">
        <v>126</v>
      </c>
      <c r="CV1058" s="120" t="s">
        <v>545</v>
      </c>
      <c r="CW1058" s="120" t="s">
        <v>2760</v>
      </c>
    </row>
    <row r="1059" spans="1:101" x14ac:dyDescent="0.3">
      <c r="A1059" s="120" t="s">
        <v>1414</v>
      </c>
      <c r="B1059" s="120" t="s">
        <v>1415</v>
      </c>
      <c r="C1059" s="120" t="s">
        <v>1416</v>
      </c>
      <c r="D1059" s="120" t="s">
        <v>1417</v>
      </c>
      <c r="E1059" s="120" t="s">
        <v>1418</v>
      </c>
      <c r="F1059" s="120" t="s">
        <v>1419</v>
      </c>
      <c r="G1059" s="120" t="s">
        <v>157</v>
      </c>
      <c r="M1059" s="120" t="s">
        <v>528</v>
      </c>
      <c r="N1059" s="120" t="s">
        <v>109</v>
      </c>
      <c r="O1059" s="120">
        <v>50</v>
      </c>
      <c r="P1059" s="120" t="s">
        <v>102</v>
      </c>
      <c r="Q1059" s="120" t="s">
        <v>102</v>
      </c>
      <c r="R1059" t="str">
        <f>IFERROR(VLOOKUP(S1059,'[1]Effects Code'!$C:$D,2,FALSE), S1059)</f>
        <v>Survivorship</v>
      </c>
      <c r="S1059" s="120" t="s">
        <v>2758</v>
      </c>
      <c r="T1059" s="120">
        <v>8</v>
      </c>
      <c r="U1059" s="120" t="s">
        <v>122</v>
      </c>
      <c r="V1059" s="120" t="str">
        <f t="shared" si="16"/>
        <v>Scaphiopodidae, 8</v>
      </c>
      <c r="W1059" s="120" t="s">
        <v>526</v>
      </c>
      <c r="X1059" s="120">
        <v>153563</v>
      </c>
      <c r="Y1059" s="123">
        <v>1338491</v>
      </c>
      <c r="Z1059" s="120">
        <v>2010</v>
      </c>
      <c r="AA1059" s="120" t="s">
        <v>1421</v>
      </c>
      <c r="AB1059" s="120" t="s">
        <v>1422</v>
      </c>
      <c r="AC1059" s="120" t="s">
        <v>1423</v>
      </c>
      <c r="AE1059" s="121"/>
      <c r="AF1059" s="120" t="s">
        <v>528</v>
      </c>
      <c r="AH1059" s="120" t="s">
        <v>147</v>
      </c>
      <c r="AI1059" s="120">
        <v>27698</v>
      </c>
      <c r="AJ1059" s="120">
        <v>27</v>
      </c>
      <c r="AK1059" s="120" t="s">
        <v>1424</v>
      </c>
      <c r="AL1059" s="120" t="s">
        <v>1446</v>
      </c>
      <c r="AM1059" s="120" t="s">
        <v>110</v>
      </c>
      <c r="AN1059" s="120" t="s">
        <v>1425</v>
      </c>
      <c r="AO1059" s="120" t="s">
        <v>525</v>
      </c>
      <c r="AP1059" s="120" t="s">
        <v>119</v>
      </c>
      <c r="AQ1059" s="120" t="s">
        <v>526</v>
      </c>
      <c r="AR1059" s="120">
        <v>333415</v>
      </c>
      <c r="AT1059" s="120">
        <v>8</v>
      </c>
      <c r="AY1059" s="120" t="s">
        <v>122</v>
      </c>
      <c r="BE1059" s="120" t="s">
        <v>158</v>
      </c>
      <c r="BI1059" s="120">
        <v>10000</v>
      </c>
      <c r="BK1059" s="120">
        <v>460000</v>
      </c>
      <c r="BL1059" s="120" t="s">
        <v>1426</v>
      </c>
      <c r="BN1059" s="121"/>
      <c r="BP1059" s="120">
        <v>10000</v>
      </c>
      <c r="BR1059" s="120">
        <v>460000</v>
      </c>
      <c r="BT1059" s="120">
        <v>0.01</v>
      </c>
      <c r="BV1059" s="120">
        <v>0.46</v>
      </c>
      <c r="CD1059" s="121"/>
      <c r="CM1059" s="120">
        <v>5</v>
      </c>
      <c r="CN1059" s="120" t="s">
        <v>1427</v>
      </c>
      <c r="CO1059" s="120" t="s">
        <v>1428</v>
      </c>
      <c r="CU1059" s="120" t="s">
        <v>126</v>
      </c>
      <c r="CV1059" s="120" t="s">
        <v>545</v>
      </c>
      <c r="CW1059" s="120" t="s">
        <v>2761</v>
      </c>
    </row>
    <row r="1060" spans="1:101" x14ac:dyDescent="0.3">
      <c r="A1060" s="120" t="s">
        <v>1332</v>
      </c>
      <c r="B1060" s="120" t="s">
        <v>1333</v>
      </c>
      <c r="C1060" s="120" t="s">
        <v>1401</v>
      </c>
      <c r="D1060" s="120" t="s">
        <v>1402</v>
      </c>
      <c r="E1060" s="120" t="s">
        <v>1403</v>
      </c>
      <c r="F1060" s="120" t="s">
        <v>1404</v>
      </c>
      <c r="G1060" s="120" t="s">
        <v>185</v>
      </c>
      <c r="M1060" s="120" t="s">
        <v>528</v>
      </c>
      <c r="N1060" s="120" t="s">
        <v>109</v>
      </c>
      <c r="O1060" s="120">
        <v>100</v>
      </c>
      <c r="P1060" s="120" t="s">
        <v>102</v>
      </c>
      <c r="Q1060" s="120" t="s">
        <v>102</v>
      </c>
      <c r="R1060" t="str">
        <f>IFERROR(VLOOKUP(S1060,'[1]Effects Code'!$C:$D,2,FALSE), S1060)</f>
        <v>Mortality</v>
      </c>
      <c r="S1060" s="120" t="s">
        <v>184</v>
      </c>
      <c r="T1060" s="120">
        <v>4</v>
      </c>
      <c r="U1060" s="120" t="s">
        <v>122</v>
      </c>
      <c r="V1060" s="120" t="str">
        <f t="shared" si="16"/>
        <v>Cyprinidae, 4</v>
      </c>
      <c r="W1060" s="120" t="s">
        <v>526</v>
      </c>
      <c r="X1060" s="120">
        <v>153564</v>
      </c>
      <c r="Y1060" s="123">
        <v>1338741</v>
      </c>
      <c r="Z1060" s="120">
        <v>2011</v>
      </c>
      <c r="AA1060" s="120" t="s">
        <v>2115</v>
      </c>
      <c r="AB1060" s="120" t="s">
        <v>2116</v>
      </c>
      <c r="AC1060" s="120" t="s">
        <v>2117</v>
      </c>
      <c r="AE1060" s="121"/>
      <c r="AF1060" s="120" t="s">
        <v>528</v>
      </c>
      <c r="AH1060" s="120" t="s">
        <v>147</v>
      </c>
      <c r="AI1060" s="120">
        <v>5156</v>
      </c>
      <c r="AJ1060" s="120">
        <v>8</v>
      </c>
      <c r="AK1060" s="120" t="s">
        <v>1438</v>
      </c>
      <c r="AL1060" s="120" t="s">
        <v>148</v>
      </c>
      <c r="AM1060" s="120" t="s">
        <v>110</v>
      </c>
      <c r="AN1060" s="120" t="s">
        <v>1342</v>
      </c>
      <c r="AO1060" s="120" t="s">
        <v>525</v>
      </c>
      <c r="AP1060" s="120" t="s">
        <v>119</v>
      </c>
      <c r="AQ1060" s="120" t="s">
        <v>526</v>
      </c>
      <c r="AR1060" s="120">
        <v>333415</v>
      </c>
      <c r="AT1060" s="120">
        <v>96</v>
      </c>
      <c r="AY1060" s="120" t="s">
        <v>276</v>
      </c>
      <c r="BE1060" s="120" t="s">
        <v>123</v>
      </c>
      <c r="BI1060" s="120">
        <v>8.2100000000000009</v>
      </c>
      <c r="BK1060" s="120">
        <v>9.34</v>
      </c>
      <c r="BL1060" s="120" t="s">
        <v>528</v>
      </c>
      <c r="BN1060" s="121"/>
      <c r="BP1060" s="120">
        <v>8.2100000000000009</v>
      </c>
      <c r="BR1060" s="120">
        <v>9.34</v>
      </c>
      <c r="BT1060" s="120">
        <v>8.2100000000000009</v>
      </c>
      <c r="BV1060" s="120">
        <v>9.34</v>
      </c>
      <c r="CD1060" s="121"/>
      <c r="CM1060" s="120">
        <v>5</v>
      </c>
      <c r="CN1060" s="120" t="s">
        <v>125</v>
      </c>
      <c r="CO1060" s="120" t="s">
        <v>2118</v>
      </c>
      <c r="CU1060" s="120" t="s">
        <v>126</v>
      </c>
      <c r="CV1060" s="120" t="s">
        <v>1344</v>
      </c>
      <c r="CW1060" s="120" t="s">
        <v>2762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T347"/>
  <sheetViews>
    <sheetView zoomScale="90" zoomScaleNormal="90" workbookViewId="0">
      <pane ySplit="1" topLeftCell="A2" activePane="bottomLeft" state="frozen"/>
      <selection pane="bottomLeft" activeCell="B1" sqref="A1:B1048576"/>
    </sheetView>
  </sheetViews>
  <sheetFormatPr defaultColWidth="9.109375" defaultRowHeight="14.4" x14ac:dyDescent="0.3"/>
  <cols>
    <col min="1" max="1" width="15.44140625" style="138" bestFit="1" customWidth="1"/>
    <col min="2" max="2" width="16.44140625" style="138" bestFit="1" customWidth="1"/>
    <col min="3" max="3" width="15.5546875" style="138" bestFit="1" customWidth="1"/>
    <col min="4" max="4" width="22.109375" style="138" customWidth="1"/>
    <col min="5" max="5" width="8.88671875" style="138" bestFit="1" customWidth="1"/>
    <col min="6" max="6" width="31.109375" style="138" customWidth="1"/>
    <col min="7" max="7" width="28.44140625" style="139" customWidth="1"/>
    <col min="8" max="8" width="7.109375" style="138" bestFit="1" customWidth="1"/>
    <col min="9" max="9" width="7.88671875" style="138" customWidth="1"/>
    <col min="10" max="10" width="22" style="138" customWidth="1"/>
    <col min="11" max="11" width="17.109375" style="138" customWidth="1"/>
    <col min="12" max="12" width="15.33203125" style="138" customWidth="1"/>
    <col min="13" max="13" width="13" style="138" customWidth="1"/>
    <col min="14" max="14" width="8.33203125" style="138" bestFit="1" customWidth="1"/>
    <col min="15" max="15" width="7.88671875" style="138" customWidth="1"/>
    <col min="16" max="16" width="6.33203125" style="138" bestFit="1" customWidth="1"/>
    <col min="17" max="17" width="6.5546875" style="138" bestFit="1" customWidth="1"/>
    <col min="18" max="18" width="23.44140625" style="138" customWidth="1"/>
    <col min="19" max="19" width="7" style="138" customWidth="1"/>
    <col min="20" max="20" width="6.5546875" style="138" bestFit="1" customWidth="1"/>
    <col min="21" max="21" width="10" style="138" bestFit="1" customWidth="1"/>
    <col min="22" max="22" width="11.88671875" style="140" customWidth="1"/>
    <col min="23" max="23" width="15.44140625" style="138" bestFit="1" customWidth="1"/>
    <col min="24" max="24" width="36.5546875" style="138" bestFit="1" customWidth="1"/>
    <col min="25" max="25" width="76.5546875" style="138" customWidth="1"/>
    <col min="26" max="26" width="66.44140625" style="138" customWidth="1"/>
    <col min="27" max="27" width="6.6640625" style="138" customWidth="1"/>
    <col min="28" max="28" width="20.6640625" style="138" bestFit="1" customWidth="1"/>
    <col min="29" max="29" width="35.44140625" style="139" customWidth="1"/>
    <col min="30" max="30" width="44.33203125" style="138" customWidth="1"/>
    <col min="31" max="31" width="12.109375" style="138" bestFit="1" customWidth="1"/>
    <col min="32" max="33" width="15" style="138" bestFit="1" customWidth="1"/>
    <col min="34" max="34" width="20.6640625" style="138" bestFit="1" customWidth="1"/>
    <col min="35" max="35" width="15.5546875" style="138" bestFit="1" customWidth="1"/>
    <col min="36" max="36" width="7.6640625" style="138" bestFit="1" customWidth="1"/>
    <col min="37" max="37" width="8.5546875" style="138" bestFit="1" customWidth="1"/>
    <col min="38" max="38" width="9" style="138" bestFit="1" customWidth="1"/>
    <col min="39" max="39" width="14.44140625" style="138" bestFit="1" customWidth="1"/>
    <col min="40" max="40" width="15.109375" style="138" bestFit="1" customWidth="1"/>
    <col min="41" max="41" width="19.109375" style="138" bestFit="1" customWidth="1"/>
    <col min="42" max="42" width="15.44140625" style="138" bestFit="1" customWidth="1"/>
    <col min="43" max="43" width="16.44140625" style="138" bestFit="1" customWidth="1"/>
    <col min="44" max="44" width="15.5546875" style="138" bestFit="1" customWidth="1"/>
    <col min="45" max="45" width="28.6640625" style="138" bestFit="1" customWidth="1"/>
    <col min="46" max="46" width="12" style="138" bestFit="1" customWidth="1"/>
    <col min="47" max="47" width="6.33203125" style="138" bestFit="1" customWidth="1"/>
    <col min="48" max="48" width="6.5546875" style="138" bestFit="1" customWidth="1"/>
    <col min="49" max="49" width="8.88671875" style="138" bestFit="1" customWidth="1"/>
    <col min="50" max="50" width="7.109375" style="138" bestFit="1" customWidth="1"/>
    <col min="51" max="51" width="9.88671875" style="138" bestFit="1" customWidth="1"/>
    <col min="52" max="52" width="12.6640625" style="138" bestFit="1" customWidth="1"/>
    <col min="53" max="53" width="6.5546875" style="138" bestFit="1" customWidth="1"/>
    <col min="54" max="54" width="16.88671875" style="138" bestFit="1" customWidth="1"/>
    <col min="55" max="55" width="13.88671875" style="138" bestFit="1" customWidth="1"/>
    <col min="56" max="56" width="15.33203125" style="138" bestFit="1" customWidth="1"/>
    <col min="57" max="57" width="12.109375" style="138" bestFit="1" customWidth="1"/>
    <col min="58" max="58" width="15.5546875" style="138" bestFit="1" customWidth="1"/>
    <col min="59" max="60" width="12.44140625" style="138" bestFit="1" customWidth="1"/>
    <col min="61" max="61" width="22" style="138" bestFit="1" customWidth="1"/>
    <col min="62" max="62" width="18.88671875" style="138" bestFit="1" customWidth="1"/>
    <col min="63" max="63" width="20.33203125" style="138" bestFit="1" customWidth="1"/>
    <col min="64" max="64" width="17.33203125" style="138" bestFit="1" customWidth="1"/>
    <col min="65" max="65" width="20.5546875" style="138" bestFit="1" customWidth="1"/>
    <col min="66" max="67" width="17.5546875" style="138" bestFit="1" customWidth="1"/>
    <col min="68" max="68" width="10" style="138" bestFit="1" customWidth="1"/>
    <col min="69" max="69" width="32.109375" style="138" bestFit="1" customWidth="1"/>
    <col min="70" max="70" width="29" style="138" bestFit="1" customWidth="1"/>
    <col min="71" max="71" width="30.5546875" style="138" bestFit="1" customWidth="1"/>
    <col min="72" max="72" width="27.44140625" style="138" bestFit="1" customWidth="1"/>
    <col min="73" max="73" width="30.88671875" style="138" bestFit="1" customWidth="1"/>
    <col min="74" max="74" width="27.6640625" style="138" bestFit="1" customWidth="1"/>
    <col min="75" max="75" width="26.109375" style="138" bestFit="1" customWidth="1"/>
    <col min="76" max="76" width="31" style="138" bestFit="1" customWidth="1"/>
    <col min="77" max="77" width="27.88671875" style="138" bestFit="1" customWidth="1"/>
    <col min="78" max="78" width="29.33203125" style="138" bestFit="1" customWidth="1"/>
    <col min="79" max="79" width="26.33203125" style="138" bestFit="1" customWidth="1"/>
    <col min="80" max="80" width="29.6640625" style="138" bestFit="1" customWidth="1"/>
    <col min="81" max="81" width="26.5546875" style="138" bestFit="1" customWidth="1"/>
    <col min="82" max="82" width="36.5546875" style="138" bestFit="1" customWidth="1"/>
    <col min="83" max="83" width="36.5546875" style="141" bestFit="1" customWidth="1"/>
    <col min="84" max="87" width="36.5546875" style="138" bestFit="1" customWidth="1"/>
    <col min="88" max="88" width="32.109375" style="138" bestFit="1" customWidth="1"/>
    <col min="89" max="89" width="29" style="138" bestFit="1" customWidth="1"/>
    <col min="90" max="90" width="30.5546875" style="138" bestFit="1" customWidth="1"/>
    <col min="91" max="91" width="27.44140625" style="138" bestFit="1" customWidth="1"/>
    <col min="92" max="92" width="30.88671875" style="138" bestFit="1" customWidth="1"/>
    <col min="93" max="93" width="27.6640625" style="138" bestFit="1" customWidth="1"/>
    <col min="94" max="94" width="31" style="138" bestFit="1" customWidth="1"/>
    <col min="95" max="95" width="27.88671875" style="138" bestFit="1" customWidth="1"/>
    <col min="96" max="96" width="29.33203125" style="138" bestFit="1" customWidth="1"/>
    <col min="97" max="97" width="26.33203125" style="138" bestFit="1" customWidth="1"/>
    <col min="98" max="98" width="29.6640625" style="138" bestFit="1" customWidth="1"/>
    <col min="99" max="99" width="26.5546875" style="138" bestFit="1" customWidth="1"/>
    <col min="100" max="105" width="36.5546875" style="138" bestFit="1" customWidth="1"/>
    <col min="106" max="106" width="19.5546875" style="138" bestFit="1" customWidth="1"/>
    <col min="107" max="107" width="15.44140625" style="138" bestFit="1" customWidth="1"/>
    <col min="108" max="108" width="24.6640625" style="138" bestFit="1" customWidth="1"/>
    <col min="109" max="110" width="16.44140625" style="138" bestFit="1" customWidth="1"/>
    <col min="111" max="111" width="13.44140625" style="138" bestFit="1" customWidth="1"/>
    <col min="112" max="112" width="20" style="138" bestFit="1" customWidth="1"/>
    <col min="113" max="113" width="18.5546875" style="138" bestFit="1" customWidth="1"/>
    <col min="114" max="114" width="19.109375" style="138" bestFit="1" customWidth="1"/>
    <col min="115" max="115" width="8.33203125" style="138" bestFit="1" customWidth="1"/>
    <col min="116" max="116" width="8" style="138" bestFit="1" customWidth="1"/>
    <col min="117" max="117" width="10.44140625" style="138" bestFit="1" customWidth="1"/>
    <col min="118" max="118" width="15.33203125" style="138" customWidth="1"/>
    <col min="119" max="119" width="8.44140625" style="138" bestFit="1" customWidth="1"/>
    <col min="120" max="122" width="36.5546875" style="138" bestFit="1" customWidth="1"/>
    <col min="123" max="123" width="15.44140625" style="138" bestFit="1" customWidth="1"/>
    <col min="124" max="124" width="175.109375" style="138" customWidth="1"/>
    <col min="125" max="16384" width="9.109375" style="138"/>
  </cols>
  <sheetData>
    <row r="1" spans="1:124" s="134" customFormat="1" x14ac:dyDescent="0.3">
      <c r="A1" s="130" t="s">
        <v>11</v>
      </c>
      <c r="B1" s="130" t="s">
        <v>12</v>
      </c>
      <c r="C1" s="130" t="s">
        <v>13</v>
      </c>
      <c r="D1" s="130" t="s">
        <v>14</v>
      </c>
      <c r="E1" s="130" t="s">
        <v>18</v>
      </c>
      <c r="F1" s="130" t="s">
        <v>51</v>
      </c>
      <c r="G1" s="131" t="s">
        <v>2763</v>
      </c>
      <c r="H1" s="130" t="s">
        <v>19</v>
      </c>
      <c r="I1" s="130" t="s">
        <v>69</v>
      </c>
      <c r="J1" s="132" t="s">
        <v>2764</v>
      </c>
      <c r="K1" s="130" t="s">
        <v>2765</v>
      </c>
      <c r="L1" s="130" t="s">
        <v>75</v>
      </c>
      <c r="M1" s="130" t="s">
        <v>1</v>
      </c>
      <c r="N1" s="130" t="s">
        <v>84</v>
      </c>
      <c r="O1" s="130" t="s">
        <v>15</v>
      </c>
      <c r="P1" s="130" t="s">
        <v>16</v>
      </c>
      <c r="Q1" s="130" t="s">
        <v>17</v>
      </c>
      <c r="R1" s="130" t="s">
        <v>31</v>
      </c>
      <c r="S1" s="130" t="s">
        <v>36</v>
      </c>
      <c r="T1" s="130" t="s">
        <v>22</v>
      </c>
      <c r="U1" s="130" t="s">
        <v>88</v>
      </c>
      <c r="V1" s="133" t="s">
        <v>87</v>
      </c>
      <c r="W1" s="130" t="s">
        <v>92</v>
      </c>
      <c r="X1" s="130" t="s">
        <v>89</v>
      </c>
      <c r="Y1" s="130" t="s">
        <v>90</v>
      </c>
      <c r="Z1" s="130" t="s">
        <v>91</v>
      </c>
      <c r="AA1" s="134" t="s">
        <v>2</v>
      </c>
      <c r="AB1" s="134" t="s">
        <v>3</v>
      </c>
      <c r="AC1" s="135" t="s">
        <v>52</v>
      </c>
      <c r="AD1" s="134" t="s">
        <v>70</v>
      </c>
      <c r="AE1" s="134" t="s">
        <v>0</v>
      </c>
      <c r="AF1" s="134" t="s">
        <v>1</v>
      </c>
      <c r="AG1" s="134" t="s">
        <v>2</v>
      </c>
      <c r="AH1" s="134" t="s">
        <v>3</v>
      </c>
      <c r="AI1" s="134" t="s">
        <v>4</v>
      </c>
      <c r="AJ1" s="134" t="s">
        <v>5</v>
      </c>
      <c r="AK1" s="134" t="s">
        <v>6</v>
      </c>
      <c r="AL1" s="134" t="s">
        <v>7</v>
      </c>
      <c r="AM1" s="134" t="s">
        <v>8</v>
      </c>
      <c r="AN1" s="134" t="s">
        <v>9</v>
      </c>
      <c r="AO1" s="134" t="s">
        <v>10</v>
      </c>
      <c r="AP1" s="134" t="s">
        <v>11</v>
      </c>
      <c r="AQ1" s="134" t="s">
        <v>12</v>
      </c>
      <c r="AR1" s="134" t="s">
        <v>13</v>
      </c>
      <c r="AS1" s="134" t="s">
        <v>14</v>
      </c>
      <c r="AT1" s="134" t="s">
        <v>15</v>
      </c>
      <c r="AU1" s="134" t="s">
        <v>16</v>
      </c>
      <c r="AV1" s="134" t="s">
        <v>17</v>
      </c>
      <c r="AW1" s="134" t="s">
        <v>18</v>
      </c>
      <c r="AX1" s="134" t="s">
        <v>19</v>
      </c>
      <c r="AY1" s="134" t="s">
        <v>20</v>
      </c>
      <c r="AZ1" s="134" t="s">
        <v>21</v>
      </c>
      <c r="BA1" s="134" t="s">
        <v>22</v>
      </c>
      <c r="BB1" s="134" t="s">
        <v>23</v>
      </c>
      <c r="BC1" s="134" t="s">
        <v>24</v>
      </c>
      <c r="BD1" s="134" t="s">
        <v>25</v>
      </c>
      <c r="BE1" s="134" t="s">
        <v>26</v>
      </c>
      <c r="BF1" s="134" t="s">
        <v>27</v>
      </c>
      <c r="BG1" s="134" t="s">
        <v>28</v>
      </c>
      <c r="BH1" s="134" t="s">
        <v>29</v>
      </c>
      <c r="BI1" s="134" t="s">
        <v>30</v>
      </c>
      <c r="BJ1" s="134" t="s">
        <v>31</v>
      </c>
      <c r="BK1" s="134" t="s">
        <v>32</v>
      </c>
      <c r="BL1" s="134" t="s">
        <v>33</v>
      </c>
      <c r="BM1" s="134" t="s">
        <v>34</v>
      </c>
      <c r="BN1" s="134" t="s">
        <v>35</v>
      </c>
      <c r="BO1" s="134" t="s">
        <v>36</v>
      </c>
      <c r="BP1" s="134" t="s">
        <v>37</v>
      </c>
      <c r="BQ1" s="134" t="s">
        <v>38</v>
      </c>
      <c r="BR1" s="134" t="s">
        <v>39</v>
      </c>
      <c r="BS1" s="134" t="s">
        <v>40</v>
      </c>
      <c r="BT1" s="134" t="s">
        <v>41</v>
      </c>
      <c r="BU1" s="134" t="s">
        <v>42</v>
      </c>
      <c r="BV1" s="134" t="s">
        <v>43</v>
      </c>
      <c r="BW1" s="134" t="s">
        <v>44</v>
      </c>
      <c r="BX1" s="134" t="s">
        <v>45</v>
      </c>
      <c r="BY1" s="134" t="s">
        <v>46</v>
      </c>
      <c r="BZ1" s="134" t="s">
        <v>47</v>
      </c>
      <c r="CA1" s="134" t="s">
        <v>48</v>
      </c>
      <c r="CB1" s="134" t="s">
        <v>49</v>
      </c>
      <c r="CC1" s="134" t="s">
        <v>50</v>
      </c>
      <c r="CD1" s="134" t="s">
        <v>51</v>
      </c>
      <c r="CE1" s="136" t="s">
        <v>52</v>
      </c>
      <c r="CF1" s="134" t="s">
        <v>53</v>
      </c>
      <c r="CG1" s="134" t="s">
        <v>54</v>
      </c>
      <c r="CH1" s="134" t="s">
        <v>55</v>
      </c>
      <c r="CI1" s="134" t="s">
        <v>56</v>
      </c>
      <c r="CJ1" s="134" t="s">
        <v>57</v>
      </c>
      <c r="CK1" s="134" t="s">
        <v>58</v>
      </c>
      <c r="CL1" s="134" t="s">
        <v>59</v>
      </c>
      <c r="CM1" s="134" t="s">
        <v>60</v>
      </c>
      <c r="CN1" s="134" t="s">
        <v>61</v>
      </c>
      <c r="CO1" s="134" t="s">
        <v>62</v>
      </c>
      <c r="CP1" s="134" t="s">
        <v>63</v>
      </c>
      <c r="CQ1" s="134" t="s">
        <v>64</v>
      </c>
      <c r="CR1" s="134" t="s">
        <v>65</v>
      </c>
      <c r="CS1" s="134" t="s">
        <v>66</v>
      </c>
      <c r="CT1" s="134" t="s">
        <v>67</v>
      </c>
      <c r="CU1" s="134" t="s">
        <v>68</v>
      </c>
      <c r="CV1" s="134" t="s">
        <v>69</v>
      </c>
      <c r="CW1" s="134" t="s">
        <v>70</v>
      </c>
      <c r="CX1" s="134" t="s">
        <v>71</v>
      </c>
      <c r="CY1" s="134" t="s">
        <v>72</v>
      </c>
      <c r="CZ1" s="134" t="s">
        <v>73</v>
      </c>
      <c r="DA1" s="134" t="s">
        <v>74</v>
      </c>
      <c r="DB1" s="134" t="s">
        <v>75</v>
      </c>
      <c r="DC1" s="134" t="s">
        <v>76</v>
      </c>
      <c r="DD1" s="134" t="s">
        <v>77</v>
      </c>
      <c r="DE1" s="134" t="s">
        <v>78</v>
      </c>
      <c r="DF1" s="134" t="s">
        <v>79</v>
      </c>
      <c r="DG1" s="134" t="s">
        <v>80</v>
      </c>
      <c r="DH1" s="134" t="s">
        <v>81</v>
      </c>
      <c r="DI1" s="134" t="s">
        <v>82</v>
      </c>
      <c r="DJ1" s="134" t="s">
        <v>83</v>
      </c>
      <c r="DK1" s="134" t="s">
        <v>84</v>
      </c>
      <c r="DL1" s="134" t="s">
        <v>85</v>
      </c>
      <c r="DM1" s="134" t="s">
        <v>86</v>
      </c>
      <c r="DN1" s="134" t="s">
        <v>87</v>
      </c>
      <c r="DO1" s="134" t="s">
        <v>88</v>
      </c>
      <c r="DP1" s="134" t="s">
        <v>89</v>
      </c>
      <c r="DQ1" s="134" t="s">
        <v>90</v>
      </c>
      <c r="DR1" s="134" t="s">
        <v>91</v>
      </c>
      <c r="DS1" s="134" t="s">
        <v>92</v>
      </c>
      <c r="DT1" s="134" t="s">
        <v>93</v>
      </c>
    </row>
    <row r="2" spans="1:124" s="120" customFormat="1" x14ac:dyDescent="0.3">
      <c r="A2" s="120" t="s">
        <v>2766</v>
      </c>
      <c r="B2" s="120" t="s">
        <v>2767</v>
      </c>
      <c r="C2" s="120" t="s">
        <v>2768</v>
      </c>
      <c r="D2" s="120" t="s">
        <v>2769</v>
      </c>
      <c r="E2" s="120" t="s">
        <v>251</v>
      </c>
      <c r="G2" s="137">
        <v>3.0000000000000001E-5</v>
      </c>
      <c r="J2" s="121"/>
      <c r="K2" s="121" t="s">
        <v>528</v>
      </c>
      <c r="L2" s="120" t="s">
        <v>528</v>
      </c>
      <c r="M2" s="120" t="s">
        <v>109</v>
      </c>
      <c r="N2" s="120">
        <v>100</v>
      </c>
      <c r="O2" s="120" t="s">
        <v>172</v>
      </c>
      <c r="P2" s="120" t="s">
        <v>172</v>
      </c>
      <c r="Q2" s="120" t="s">
        <v>2629</v>
      </c>
      <c r="R2" s="120">
        <v>1</v>
      </c>
      <c r="S2" s="120" t="s">
        <v>122</v>
      </c>
      <c r="T2" s="120" t="s">
        <v>526</v>
      </c>
      <c r="U2" s="120">
        <v>18129</v>
      </c>
      <c r="V2" s="123">
        <v>1199931</v>
      </c>
      <c r="W2" s="120">
        <v>1997</v>
      </c>
      <c r="X2" s="120" t="s">
        <v>2770</v>
      </c>
      <c r="Y2" s="120" t="s">
        <v>2771</v>
      </c>
      <c r="Z2" s="120" t="s">
        <v>2772</v>
      </c>
      <c r="AC2" s="137">
        <v>3.0000000000000001E-5</v>
      </c>
      <c r="AD2" s="121"/>
      <c r="AE2" s="120">
        <v>333415</v>
      </c>
      <c r="AF2" s="120" t="s">
        <v>109</v>
      </c>
      <c r="AI2" s="120">
        <v>52</v>
      </c>
      <c r="AL2" s="120" t="s">
        <v>220</v>
      </c>
      <c r="AM2" s="120" t="s">
        <v>1069</v>
      </c>
      <c r="AN2" s="120" t="s">
        <v>2773</v>
      </c>
      <c r="AO2" s="120" t="s">
        <v>2774</v>
      </c>
      <c r="AP2" s="120" t="s">
        <v>2766</v>
      </c>
      <c r="AQ2" s="120" t="s">
        <v>2767</v>
      </c>
      <c r="AR2" s="120" t="s">
        <v>2768</v>
      </c>
      <c r="AS2" s="120" t="s">
        <v>2769</v>
      </c>
      <c r="AT2" s="120" t="s">
        <v>172</v>
      </c>
      <c r="AU2" s="120" t="s">
        <v>172</v>
      </c>
      <c r="AV2" s="120" t="s">
        <v>2629</v>
      </c>
      <c r="AW2" s="120" t="s">
        <v>251</v>
      </c>
      <c r="AY2" s="120" t="s">
        <v>525</v>
      </c>
      <c r="AZ2" s="120" t="s">
        <v>119</v>
      </c>
      <c r="BA2" s="120" t="s">
        <v>526</v>
      </c>
      <c r="BC2" s="120">
        <v>24</v>
      </c>
      <c r="BH2" s="120" t="s">
        <v>276</v>
      </c>
      <c r="BJ2" s="120">
        <v>1</v>
      </c>
      <c r="BO2" s="120" t="s">
        <v>122</v>
      </c>
      <c r="BP2" s="120" t="s">
        <v>158</v>
      </c>
      <c r="BR2" s="120">
        <v>0.03</v>
      </c>
      <c r="BW2" s="120" t="s">
        <v>544</v>
      </c>
      <c r="BY2" s="120">
        <v>0.03</v>
      </c>
      <c r="CE2" s="121">
        <v>3.0000000000000001E-5</v>
      </c>
      <c r="CG2" s="121"/>
      <c r="CI2" s="121"/>
      <c r="CQ2" s="121"/>
      <c r="CW2" s="121"/>
      <c r="DB2" s="120" t="s">
        <v>528</v>
      </c>
      <c r="DD2" s="120" t="s">
        <v>176</v>
      </c>
      <c r="DE2" s="120" t="s">
        <v>2775</v>
      </c>
      <c r="DK2" s="120">
        <v>100</v>
      </c>
      <c r="DL2" s="120" t="s">
        <v>126</v>
      </c>
      <c r="DM2" s="120" t="s">
        <v>187</v>
      </c>
      <c r="DN2" s="120">
        <v>1199931</v>
      </c>
      <c r="DO2" s="120">
        <v>18129</v>
      </c>
      <c r="DP2" s="120" t="s">
        <v>2770</v>
      </c>
      <c r="DQ2" s="120" t="s">
        <v>2771</v>
      </c>
      <c r="DR2" s="120" t="s">
        <v>2772</v>
      </c>
      <c r="DS2" s="120">
        <v>1997</v>
      </c>
      <c r="DT2" s="120" t="s">
        <v>2776</v>
      </c>
    </row>
    <row r="3" spans="1:124" s="120" customFormat="1" x14ac:dyDescent="0.3">
      <c r="A3" s="120" t="s">
        <v>2777</v>
      </c>
      <c r="B3" s="120" t="s">
        <v>2778</v>
      </c>
      <c r="C3" s="120" t="s">
        <v>352</v>
      </c>
      <c r="D3" s="120" t="s">
        <v>2779</v>
      </c>
      <c r="E3" s="120" t="s">
        <v>157</v>
      </c>
      <c r="G3" s="137">
        <v>9.9500000000000006E-5</v>
      </c>
      <c r="K3" s="121" t="s">
        <v>528</v>
      </c>
      <c r="L3" s="120" t="s">
        <v>528</v>
      </c>
      <c r="M3" s="120" t="s">
        <v>109</v>
      </c>
      <c r="N3" s="120">
        <v>99.5</v>
      </c>
      <c r="O3" s="120" t="s">
        <v>189</v>
      </c>
      <c r="P3" s="120" t="s">
        <v>189</v>
      </c>
      <c r="Q3" s="120" t="s">
        <v>190</v>
      </c>
      <c r="R3" s="120">
        <v>99</v>
      </c>
      <c r="S3" s="120" t="s">
        <v>122</v>
      </c>
      <c r="T3" s="120" t="s">
        <v>526</v>
      </c>
      <c r="U3" s="120">
        <v>161080</v>
      </c>
      <c r="V3" s="123">
        <v>2076554</v>
      </c>
      <c r="W3" s="120">
        <v>2012</v>
      </c>
      <c r="X3" s="120" t="s">
        <v>2780</v>
      </c>
      <c r="Y3" s="120" t="s">
        <v>2781</v>
      </c>
      <c r="Z3" s="120" t="s">
        <v>2782</v>
      </c>
      <c r="AB3" s="120" t="s">
        <v>397</v>
      </c>
      <c r="AC3" s="137">
        <v>9.9500000000000006E-5</v>
      </c>
      <c r="AE3" s="120">
        <v>333415</v>
      </c>
      <c r="AF3" s="120" t="s">
        <v>109</v>
      </c>
      <c r="AH3" s="120" t="s">
        <v>397</v>
      </c>
      <c r="AI3" s="120">
        <v>70</v>
      </c>
      <c r="AL3" s="120" t="s">
        <v>220</v>
      </c>
      <c r="AM3" s="120" t="s">
        <v>1069</v>
      </c>
      <c r="AN3" s="120" t="s">
        <v>2783</v>
      </c>
      <c r="AO3" s="120" t="s">
        <v>2784</v>
      </c>
      <c r="AP3" s="120" t="s">
        <v>2777</v>
      </c>
      <c r="AQ3" s="120" t="s">
        <v>2778</v>
      </c>
      <c r="AR3" s="120" t="s">
        <v>352</v>
      </c>
      <c r="AS3" s="120" t="s">
        <v>2779</v>
      </c>
      <c r="AT3" s="120" t="s">
        <v>189</v>
      </c>
      <c r="AU3" s="120" t="s">
        <v>189</v>
      </c>
      <c r="AV3" s="120" t="s">
        <v>190</v>
      </c>
      <c r="AW3" s="120" t="s">
        <v>157</v>
      </c>
      <c r="AY3" s="120" t="s">
        <v>525</v>
      </c>
      <c r="AZ3" s="120" t="s">
        <v>119</v>
      </c>
      <c r="BA3" s="120" t="s">
        <v>526</v>
      </c>
      <c r="BC3" s="120">
        <v>99</v>
      </c>
      <c r="BH3" s="120" t="s">
        <v>122</v>
      </c>
      <c r="BJ3" s="120">
        <v>99</v>
      </c>
      <c r="BO3" s="120" t="s">
        <v>122</v>
      </c>
      <c r="BP3" s="120" t="s">
        <v>123</v>
      </c>
      <c r="BR3" s="120">
        <v>0.1</v>
      </c>
      <c r="BW3" s="120" t="s">
        <v>544</v>
      </c>
      <c r="BY3" s="120">
        <v>9.9500000000000005E-2</v>
      </c>
      <c r="CE3" s="121">
        <v>9.9500000000000006E-5</v>
      </c>
      <c r="DB3" s="120" t="s">
        <v>528</v>
      </c>
      <c r="DC3" s="120">
        <v>1</v>
      </c>
      <c r="DD3" s="120" t="s">
        <v>125</v>
      </c>
      <c r="DK3" s="120">
        <v>99.5</v>
      </c>
      <c r="DL3" s="120" t="s">
        <v>126</v>
      </c>
      <c r="DM3" s="120" t="s">
        <v>1344</v>
      </c>
      <c r="DN3" s="120">
        <v>2076554</v>
      </c>
      <c r="DO3" s="120">
        <v>161080</v>
      </c>
      <c r="DP3" s="120" t="s">
        <v>2780</v>
      </c>
      <c r="DQ3" s="120" t="s">
        <v>2781</v>
      </c>
      <c r="DR3" s="120" t="s">
        <v>2782</v>
      </c>
      <c r="DS3" s="120">
        <v>2012</v>
      </c>
      <c r="DT3" s="120" t="s">
        <v>2785</v>
      </c>
    </row>
    <row r="4" spans="1:124" s="120" customFormat="1" x14ac:dyDescent="0.3">
      <c r="A4" s="120" t="s">
        <v>2786</v>
      </c>
      <c r="B4" s="120" t="s">
        <v>2787</v>
      </c>
      <c r="C4" s="120" t="s">
        <v>2112</v>
      </c>
      <c r="D4" s="120" t="s">
        <v>2788</v>
      </c>
      <c r="E4" s="120" t="s">
        <v>251</v>
      </c>
      <c r="G4" s="137">
        <v>1E-4</v>
      </c>
      <c r="H4" s="120" t="s">
        <v>136</v>
      </c>
      <c r="J4" s="120">
        <v>2.0000000000000001E-4</v>
      </c>
      <c r="K4" s="121" t="s">
        <v>528</v>
      </c>
      <c r="L4" s="120" t="s">
        <v>528</v>
      </c>
      <c r="M4" s="120" t="s">
        <v>109</v>
      </c>
      <c r="N4" s="122">
        <v>60</v>
      </c>
      <c r="O4" s="120" t="s">
        <v>102</v>
      </c>
      <c r="P4" s="120" t="s">
        <v>102</v>
      </c>
      <c r="Q4" s="120" t="s">
        <v>233</v>
      </c>
      <c r="R4" s="120">
        <v>4</v>
      </c>
      <c r="S4" s="120" t="s">
        <v>122</v>
      </c>
      <c r="T4" s="120" t="s">
        <v>526</v>
      </c>
      <c r="U4" s="120">
        <v>100785</v>
      </c>
      <c r="V4" s="123">
        <v>1270283</v>
      </c>
      <c r="W4" s="120">
        <v>2008</v>
      </c>
      <c r="X4" s="120" t="s">
        <v>2789</v>
      </c>
      <c r="Y4" s="120" t="s">
        <v>2790</v>
      </c>
      <c r="Z4" s="120" t="s">
        <v>2791</v>
      </c>
      <c r="AB4" s="120" t="s">
        <v>147</v>
      </c>
      <c r="AC4" s="137">
        <v>1E-4</v>
      </c>
      <c r="AD4" s="120">
        <v>2.0000000000000001E-4</v>
      </c>
      <c r="AE4" s="120">
        <v>333415</v>
      </c>
      <c r="AF4" s="120" t="s">
        <v>109</v>
      </c>
      <c r="AH4" s="120" t="s">
        <v>147</v>
      </c>
      <c r="AI4" s="120">
        <v>18429</v>
      </c>
      <c r="AJ4" s="120" t="s">
        <v>2792</v>
      </c>
      <c r="AK4" s="120" t="s">
        <v>231</v>
      </c>
      <c r="AL4" s="120" t="s">
        <v>141</v>
      </c>
      <c r="AM4" s="120" t="s">
        <v>1069</v>
      </c>
      <c r="AN4" s="120" t="s">
        <v>2773</v>
      </c>
      <c r="AO4" s="120" t="s">
        <v>2793</v>
      </c>
      <c r="AP4" s="120" t="s">
        <v>2786</v>
      </c>
      <c r="AQ4" s="120" t="s">
        <v>2787</v>
      </c>
      <c r="AR4" s="120" t="s">
        <v>2112</v>
      </c>
      <c r="AS4" s="120" t="s">
        <v>2788</v>
      </c>
      <c r="AT4" s="120" t="s">
        <v>102</v>
      </c>
      <c r="AU4" s="120" t="s">
        <v>102</v>
      </c>
      <c r="AV4" s="120" t="s">
        <v>233</v>
      </c>
      <c r="AW4" s="120" t="s">
        <v>251</v>
      </c>
      <c r="AX4" s="120" t="s">
        <v>136</v>
      </c>
      <c r="AY4" s="120" t="s">
        <v>525</v>
      </c>
      <c r="AZ4" s="120" t="s">
        <v>119</v>
      </c>
      <c r="BA4" s="120" t="s">
        <v>526</v>
      </c>
      <c r="BC4" s="120">
        <v>96</v>
      </c>
      <c r="BH4" s="120" t="s">
        <v>276</v>
      </c>
      <c r="BJ4" s="120">
        <v>4</v>
      </c>
      <c r="BO4" s="120" t="s">
        <v>122</v>
      </c>
      <c r="BP4" s="120" t="s">
        <v>158</v>
      </c>
      <c r="BR4" s="120">
        <v>0.1</v>
      </c>
      <c r="BW4" s="120" t="s">
        <v>1731</v>
      </c>
      <c r="BY4" s="120">
        <v>0.1</v>
      </c>
      <c r="CE4" s="121">
        <v>1E-4</v>
      </c>
      <c r="CK4" s="120">
        <v>0.2</v>
      </c>
      <c r="CQ4" s="120">
        <v>0.2</v>
      </c>
      <c r="CW4" s="120">
        <v>2.0000000000000001E-4</v>
      </c>
      <c r="DB4" s="120" t="s">
        <v>528</v>
      </c>
      <c r="DC4" s="120">
        <v>7</v>
      </c>
      <c r="DD4" s="120" t="s">
        <v>125</v>
      </c>
      <c r="DE4" s="120" t="s">
        <v>2794</v>
      </c>
      <c r="DF4" s="120" t="s">
        <v>2795</v>
      </c>
      <c r="DG4" s="120" t="s">
        <v>568</v>
      </c>
      <c r="DK4" s="120">
        <v>100</v>
      </c>
      <c r="DL4" s="120" t="s">
        <v>126</v>
      </c>
      <c r="DM4" s="120" t="s">
        <v>545</v>
      </c>
      <c r="DN4" s="120">
        <v>1270283</v>
      </c>
      <c r="DO4" s="120">
        <v>100785</v>
      </c>
      <c r="DP4" s="120" t="s">
        <v>2789</v>
      </c>
      <c r="DQ4" s="120" t="s">
        <v>2790</v>
      </c>
      <c r="DR4" s="120" t="s">
        <v>2791</v>
      </c>
      <c r="DS4" s="120">
        <v>2008</v>
      </c>
      <c r="DT4" s="120" t="s">
        <v>2796</v>
      </c>
    </row>
    <row r="5" spans="1:124" s="120" customFormat="1" x14ac:dyDescent="0.3">
      <c r="A5" s="120" t="s">
        <v>2777</v>
      </c>
      <c r="B5" s="120" t="s">
        <v>2797</v>
      </c>
      <c r="C5" s="120" t="s">
        <v>2798</v>
      </c>
      <c r="D5" s="120" t="s">
        <v>2779</v>
      </c>
      <c r="E5" s="120" t="s">
        <v>251</v>
      </c>
      <c r="G5" s="137">
        <v>1.2300000000000001E-4</v>
      </c>
      <c r="H5" s="120" t="s">
        <v>136</v>
      </c>
      <c r="J5" s="120">
        <v>2.2800000000000001E-4</v>
      </c>
      <c r="K5" s="121" t="s">
        <v>528</v>
      </c>
      <c r="L5" s="120" t="s">
        <v>528</v>
      </c>
      <c r="M5" s="120" t="s">
        <v>109</v>
      </c>
      <c r="N5" s="120">
        <v>99.5</v>
      </c>
      <c r="O5" s="120" t="s">
        <v>102</v>
      </c>
      <c r="P5" s="120" t="s">
        <v>102</v>
      </c>
      <c r="Q5" s="120" t="s">
        <v>184</v>
      </c>
      <c r="R5" s="120">
        <v>7</v>
      </c>
      <c r="S5" s="120" t="s">
        <v>122</v>
      </c>
      <c r="T5" s="120" t="s">
        <v>526</v>
      </c>
      <c r="U5" s="120">
        <v>161081</v>
      </c>
      <c r="V5" s="123">
        <v>2076564</v>
      </c>
      <c r="W5" s="120">
        <v>2013</v>
      </c>
      <c r="X5" s="120" t="s">
        <v>2799</v>
      </c>
      <c r="Y5" s="120" t="s">
        <v>2800</v>
      </c>
      <c r="Z5" s="120" t="s">
        <v>2801</v>
      </c>
      <c r="AA5" s="120" t="s">
        <v>158</v>
      </c>
      <c r="AB5" s="120" t="s">
        <v>397</v>
      </c>
      <c r="AC5" s="137">
        <v>1.2300000000000001E-4</v>
      </c>
      <c r="AD5" s="120">
        <v>2.2800000000000001E-4</v>
      </c>
      <c r="AE5" s="120">
        <v>333415</v>
      </c>
      <c r="AF5" s="120" t="s">
        <v>109</v>
      </c>
      <c r="AG5" s="120" t="s">
        <v>158</v>
      </c>
      <c r="AH5" s="120" t="s">
        <v>397</v>
      </c>
      <c r="AI5" s="120">
        <v>2371</v>
      </c>
      <c r="AM5" s="120" t="s">
        <v>1069</v>
      </c>
      <c r="AN5" s="120" t="s">
        <v>2783</v>
      </c>
      <c r="AO5" s="120" t="s">
        <v>2784</v>
      </c>
      <c r="AP5" s="120" t="s">
        <v>2777</v>
      </c>
      <c r="AQ5" s="120" t="s">
        <v>2797</v>
      </c>
      <c r="AR5" s="120" t="s">
        <v>2798</v>
      </c>
      <c r="AS5" s="120" t="s">
        <v>2779</v>
      </c>
      <c r="AT5" s="120" t="s">
        <v>102</v>
      </c>
      <c r="AU5" s="120" t="s">
        <v>102</v>
      </c>
      <c r="AV5" s="120" t="s">
        <v>184</v>
      </c>
      <c r="AW5" s="120" t="s">
        <v>251</v>
      </c>
      <c r="AX5" s="120" t="s">
        <v>136</v>
      </c>
      <c r="AY5" s="120" t="s">
        <v>525</v>
      </c>
      <c r="AZ5" s="120" t="s">
        <v>119</v>
      </c>
      <c r="BA5" s="120" t="s">
        <v>526</v>
      </c>
      <c r="BC5" s="120">
        <v>7</v>
      </c>
      <c r="BH5" s="120" t="s">
        <v>122</v>
      </c>
      <c r="BJ5" s="120">
        <v>7</v>
      </c>
      <c r="BO5" s="120" t="s">
        <v>122</v>
      </c>
      <c r="BP5" s="120" t="s">
        <v>158</v>
      </c>
      <c r="BR5" s="120">
        <v>123</v>
      </c>
      <c r="BW5" s="120" t="s">
        <v>1426</v>
      </c>
      <c r="BY5" s="120">
        <v>123</v>
      </c>
      <c r="CE5" s="121">
        <v>1.2300000000000001E-4</v>
      </c>
      <c r="CK5" s="120">
        <v>228</v>
      </c>
      <c r="CQ5" s="120">
        <v>228</v>
      </c>
      <c r="CW5" s="120">
        <v>2.2800000000000001E-4</v>
      </c>
      <c r="DB5" s="120" t="s">
        <v>528</v>
      </c>
      <c r="DC5" s="120">
        <v>2</v>
      </c>
      <c r="DD5" s="120" t="s">
        <v>176</v>
      </c>
      <c r="DE5" s="120" t="s">
        <v>1562</v>
      </c>
      <c r="DK5" s="120">
        <v>99.5</v>
      </c>
      <c r="DL5" s="120" t="s">
        <v>126</v>
      </c>
      <c r="DM5" s="120" t="s">
        <v>1344</v>
      </c>
      <c r="DN5" s="120">
        <v>2076564</v>
      </c>
      <c r="DO5" s="120">
        <v>161081</v>
      </c>
      <c r="DP5" s="120" t="s">
        <v>2799</v>
      </c>
      <c r="DQ5" s="120" t="s">
        <v>2800</v>
      </c>
      <c r="DR5" s="120" t="s">
        <v>2801</v>
      </c>
      <c r="DS5" s="120">
        <v>2013</v>
      </c>
      <c r="DT5" s="120" t="s">
        <v>2802</v>
      </c>
    </row>
    <row r="6" spans="1:124" s="120" customFormat="1" x14ac:dyDescent="0.3">
      <c r="A6" s="120" t="s">
        <v>2777</v>
      </c>
      <c r="B6" s="120" t="s">
        <v>2797</v>
      </c>
      <c r="C6" s="120" t="s">
        <v>2798</v>
      </c>
      <c r="D6" s="120" t="s">
        <v>2779</v>
      </c>
      <c r="E6" s="120" t="s">
        <v>251</v>
      </c>
      <c r="G6" s="137">
        <v>1.2300000000000001E-4</v>
      </c>
      <c r="H6" s="120" t="s">
        <v>136</v>
      </c>
      <c r="J6" s="120">
        <v>2.2800000000000001E-4</v>
      </c>
      <c r="K6" s="121" t="s">
        <v>528</v>
      </c>
      <c r="L6" s="120" t="s">
        <v>528</v>
      </c>
      <c r="M6" s="120" t="s">
        <v>109</v>
      </c>
      <c r="N6" s="120">
        <v>99.5</v>
      </c>
      <c r="O6" s="120" t="s">
        <v>102</v>
      </c>
      <c r="P6" s="120" t="s">
        <v>102</v>
      </c>
      <c r="Q6" s="120" t="s">
        <v>184</v>
      </c>
      <c r="R6" s="120">
        <v>7</v>
      </c>
      <c r="S6" s="120" t="s">
        <v>122</v>
      </c>
      <c r="T6" s="120" t="s">
        <v>526</v>
      </c>
      <c r="U6" s="120">
        <v>161081</v>
      </c>
      <c r="V6" s="123">
        <v>2076555</v>
      </c>
      <c r="W6" s="120">
        <v>2013</v>
      </c>
      <c r="X6" s="120" t="s">
        <v>2799</v>
      </c>
      <c r="Y6" s="120" t="s">
        <v>2800</v>
      </c>
      <c r="Z6" s="120" t="s">
        <v>2801</v>
      </c>
      <c r="AA6" s="120" t="s">
        <v>158</v>
      </c>
      <c r="AB6" s="120" t="s">
        <v>397</v>
      </c>
      <c r="AC6" s="137">
        <v>1.2300000000000001E-4</v>
      </c>
      <c r="AD6" s="120">
        <v>2.2800000000000001E-4</v>
      </c>
      <c r="AE6" s="120">
        <v>333415</v>
      </c>
      <c r="AF6" s="120" t="s">
        <v>109</v>
      </c>
      <c r="AG6" s="120" t="s">
        <v>158</v>
      </c>
      <c r="AH6" s="120" t="s">
        <v>397</v>
      </c>
      <c r="AI6" s="120">
        <v>2371</v>
      </c>
      <c r="AM6" s="120" t="s">
        <v>1069</v>
      </c>
      <c r="AN6" s="120" t="s">
        <v>2783</v>
      </c>
      <c r="AO6" s="120" t="s">
        <v>2784</v>
      </c>
      <c r="AP6" s="120" t="s">
        <v>2777</v>
      </c>
      <c r="AQ6" s="120" t="s">
        <v>2797</v>
      </c>
      <c r="AR6" s="120" t="s">
        <v>2798</v>
      </c>
      <c r="AS6" s="120" t="s">
        <v>2779</v>
      </c>
      <c r="AT6" s="120" t="s">
        <v>102</v>
      </c>
      <c r="AU6" s="120" t="s">
        <v>102</v>
      </c>
      <c r="AV6" s="120" t="s">
        <v>184</v>
      </c>
      <c r="AW6" s="120" t="s">
        <v>251</v>
      </c>
      <c r="AX6" s="120" t="s">
        <v>136</v>
      </c>
      <c r="AY6" s="120" t="s">
        <v>525</v>
      </c>
      <c r="AZ6" s="120" t="s">
        <v>119</v>
      </c>
      <c r="BA6" s="120" t="s">
        <v>526</v>
      </c>
      <c r="BC6" s="120">
        <v>7</v>
      </c>
      <c r="BH6" s="120" t="s">
        <v>122</v>
      </c>
      <c r="BJ6" s="120">
        <v>7</v>
      </c>
      <c r="BO6" s="120" t="s">
        <v>122</v>
      </c>
      <c r="BP6" s="120" t="s">
        <v>158</v>
      </c>
      <c r="BR6" s="120">
        <v>123</v>
      </c>
      <c r="BW6" s="120" t="s">
        <v>1426</v>
      </c>
      <c r="BY6" s="120">
        <v>123</v>
      </c>
      <c r="CE6" s="121">
        <v>1.2300000000000001E-4</v>
      </c>
      <c r="CK6" s="120">
        <v>228</v>
      </c>
      <c r="CQ6" s="120">
        <v>228</v>
      </c>
      <c r="CW6" s="120">
        <v>2.2800000000000001E-4</v>
      </c>
      <c r="DB6" s="120" t="s">
        <v>528</v>
      </c>
      <c r="DC6" s="120">
        <v>2</v>
      </c>
      <c r="DD6" s="120" t="s">
        <v>176</v>
      </c>
      <c r="DE6" s="120" t="s">
        <v>1562</v>
      </c>
      <c r="DK6" s="120">
        <v>99.5</v>
      </c>
      <c r="DL6" s="120" t="s">
        <v>126</v>
      </c>
      <c r="DM6" s="120" t="s">
        <v>1344</v>
      </c>
      <c r="DN6" s="120">
        <v>2076555</v>
      </c>
      <c r="DO6" s="120">
        <v>161081</v>
      </c>
      <c r="DP6" s="120" t="s">
        <v>2799</v>
      </c>
      <c r="DQ6" s="120" t="s">
        <v>2800</v>
      </c>
      <c r="DR6" s="120" t="s">
        <v>2801</v>
      </c>
      <c r="DS6" s="120">
        <v>2013</v>
      </c>
      <c r="DT6" s="120" t="s">
        <v>2803</v>
      </c>
    </row>
    <row r="7" spans="1:124" s="120" customFormat="1" x14ac:dyDescent="0.3">
      <c r="A7" s="120" t="s">
        <v>2777</v>
      </c>
      <c r="B7" s="120" t="s">
        <v>2797</v>
      </c>
      <c r="C7" s="120" t="s">
        <v>2798</v>
      </c>
      <c r="D7" s="120" t="s">
        <v>2779</v>
      </c>
      <c r="E7" s="120" t="s">
        <v>251</v>
      </c>
      <c r="G7" s="137">
        <v>1.2300000000000001E-4</v>
      </c>
      <c r="H7" s="120" t="s">
        <v>136</v>
      </c>
      <c r="J7" s="120">
        <v>2.2800000000000001E-4</v>
      </c>
      <c r="K7" s="121" t="s">
        <v>528</v>
      </c>
      <c r="L7" s="120" t="s">
        <v>528</v>
      </c>
      <c r="M7" s="120" t="s">
        <v>109</v>
      </c>
      <c r="N7" s="120">
        <v>99.5</v>
      </c>
      <c r="O7" s="120" t="s">
        <v>137</v>
      </c>
      <c r="P7" s="120" t="s">
        <v>137</v>
      </c>
      <c r="Q7" s="120" t="s">
        <v>1392</v>
      </c>
      <c r="R7" s="120">
        <v>7</v>
      </c>
      <c r="S7" s="120" t="s">
        <v>122</v>
      </c>
      <c r="T7" s="120" t="s">
        <v>526</v>
      </c>
      <c r="U7" s="120">
        <v>161081</v>
      </c>
      <c r="V7" s="123">
        <v>2076555</v>
      </c>
      <c r="W7" s="120">
        <v>2013</v>
      </c>
      <c r="X7" s="120" t="s">
        <v>2799</v>
      </c>
      <c r="Y7" s="120" t="s">
        <v>2800</v>
      </c>
      <c r="Z7" s="120" t="s">
        <v>2801</v>
      </c>
      <c r="AA7" s="120" t="s">
        <v>158</v>
      </c>
      <c r="AB7" s="120" t="s">
        <v>397</v>
      </c>
      <c r="AC7" s="137">
        <v>1.2300000000000001E-4</v>
      </c>
      <c r="AD7" s="120">
        <v>2.2800000000000001E-4</v>
      </c>
      <c r="AE7" s="120">
        <v>333415</v>
      </c>
      <c r="AF7" s="120" t="s">
        <v>109</v>
      </c>
      <c r="AG7" s="120" t="s">
        <v>158</v>
      </c>
      <c r="AH7" s="120" t="s">
        <v>397</v>
      </c>
      <c r="AI7" s="120">
        <v>2371</v>
      </c>
      <c r="AM7" s="120" t="s">
        <v>1069</v>
      </c>
      <c r="AN7" s="120" t="s">
        <v>2783</v>
      </c>
      <c r="AO7" s="120" t="s">
        <v>2784</v>
      </c>
      <c r="AP7" s="120" t="s">
        <v>2777</v>
      </c>
      <c r="AQ7" s="120" t="s">
        <v>2797</v>
      </c>
      <c r="AR7" s="120" t="s">
        <v>2798</v>
      </c>
      <c r="AS7" s="120" t="s">
        <v>2779</v>
      </c>
      <c r="AT7" s="120" t="s">
        <v>137</v>
      </c>
      <c r="AU7" s="120" t="s">
        <v>137</v>
      </c>
      <c r="AV7" s="120" t="s">
        <v>1392</v>
      </c>
      <c r="AW7" s="120" t="s">
        <v>251</v>
      </c>
      <c r="AX7" s="120" t="s">
        <v>136</v>
      </c>
      <c r="AY7" s="120" t="s">
        <v>525</v>
      </c>
      <c r="AZ7" s="120" t="s">
        <v>119</v>
      </c>
      <c r="BA7" s="120" t="s">
        <v>526</v>
      </c>
      <c r="BC7" s="120">
        <v>7</v>
      </c>
      <c r="BH7" s="120" t="s">
        <v>122</v>
      </c>
      <c r="BJ7" s="120">
        <v>7</v>
      </c>
      <c r="BO7" s="120" t="s">
        <v>122</v>
      </c>
      <c r="BP7" s="120" t="s">
        <v>158</v>
      </c>
      <c r="BR7" s="120">
        <v>123</v>
      </c>
      <c r="BW7" s="120" t="s">
        <v>1426</v>
      </c>
      <c r="BY7" s="120">
        <v>123</v>
      </c>
      <c r="CE7" s="121">
        <v>1.2300000000000001E-4</v>
      </c>
      <c r="CK7" s="120">
        <v>228</v>
      </c>
      <c r="CQ7" s="120">
        <v>228</v>
      </c>
      <c r="CW7" s="120">
        <v>2.2800000000000001E-4</v>
      </c>
      <c r="DB7" s="120" t="s">
        <v>528</v>
      </c>
      <c r="DC7" s="120">
        <v>2</v>
      </c>
      <c r="DD7" s="120" t="s">
        <v>176</v>
      </c>
      <c r="DE7" s="120" t="s">
        <v>1562</v>
      </c>
      <c r="DK7" s="120">
        <v>99.5</v>
      </c>
      <c r="DL7" s="120" t="s">
        <v>126</v>
      </c>
      <c r="DM7" s="120" t="s">
        <v>1344</v>
      </c>
      <c r="DN7" s="120">
        <v>2076555</v>
      </c>
      <c r="DO7" s="120">
        <v>161081</v>
      </c>
      <c r="DP7" s="120" t="s">
        <v>2799</v>
      </c>
      <c r="DQ7" s="120" t="s">
        <v>2800</v>
      </c>
      <c r="DR7" s="120" t="s">
        <v>2801</v>
      </c>
      <c r="DS7" s="120">
        <v>2013</v>
      </c>
      <c r="DT7" s="120" t="s">
        <v>2803</v>
      </c>
    </row>
    <row r="8" spans="1:124" s="120" customFormat="1" x14ac:dyDescent="0.3">
      <c r="A8" s="120" t="s">
        <v>2777</v>
      </c>
      <c r="B8" s="120" t="s">
        <v>2778</v>
      </c>
      <c r="C8" s="120" t="s">
        <v>2804</v>
      </c>
      <c r="D8" s="120" t="s">
        <v>2779</v>
      </c>
      <c r="E8" s="120" t="s">
        <v>251</v>
      </c>
      <c r="G8" s="137">
        <v>1.4999999999999999E-4</v>
      </c>
      <c r="J8" s="121"/>
      <c r="K8" s="121" t="s">
        <v>528</v>
      </c>
      <c r="L8" s="120" t="s">
        <v>528</v>
      </c>
      <c r="M8" s="120" t="s">
        <v>109</v>
      </c>
      <c r="N8" s="120">
        <v>92</v>
      </c>
      <c r="O8" s="120" t="s">
        <v>102</v>
      </c>
      <c r="P8" s="120" t="s">
        <v>102</v>
      </c>
      <c r="Q8" s="120" t="s">
        <v>184</v>
      </c>
      <c r="R8" s="120">
        <v>21</v>
      </c>
      <c r="S8" s="120" t="s">
        <v>122</v>
      </c>
      <c r="T8" s="120" t="s">
        <v>526</v>
      </c>
      <c r="U8" s="120">
        <v>18872</v>
      </c>
      <c r="V8" s="123">
        <v>1206100</v>
      </c>
      <c r="W8" s="120">
        <v>1995</v>
      </c>
      <c r="X8" s="120" t="s">
        <v>2805</v>
      </c>
      <c r="Y8" s="120" t="s">
        <v>2806</v>
      </c>
      <c r="Z8" s="120" t="s">
        <v>2807</v>
      </c>
      <c r="AA8" s="120" t="s">
        <v>314</v>
      </c>
      <c r="AB8" s="120" t="s">
        <v>397</v>
      </c>
      <c r="AC8" s="137">
        <v>1.4999999999999999E-4</v>
      </c>
      <c r="AD8" s="121"/>
      <c r="AE8" s="120">
        <v>333415</v>
      </c>
      <c r="AF8" s="120" t="s">
        <v>109</v>
      </c>
      <c r="AG8" s="120" t="s">
        <v>314</v>
      </c>
      <c r="AH8" s="120" t="s">
        <v>397</v>
      </c>
      <c r="AI8" s="120">
        <v>5</v>
      </c>
      <c r="AJ8" s="120" t="s">
        <v>1589</v>
      </c>
      <c r="AK8" s="120" t="s">
        <v>276</v>
      </c>
      <c r="AL8" s="120" t="s">
        <v>141</v>
      </c>
      <c r="AM8" s="120" t="s">
        <v>1069</v>
      </c>
      <c r="AN8" s="120" t="s">
        <v>2783</v>
      </c>
      <c r="AO8" s="120" t="s">
        <v>2784</v>
      </c>
      <c r="AP8" s="120" t="s">
        <v>2777</v>
      </c>
      <c r="AQ8" s="120" t="s">
        <v>2778</v>
      </c>
      <c r="AR8" s="120" t="s">
        <v>2804</v>
      </c>
      <c r="AS8" s="120" t="s">
        <v>2779</v>
      </c>
      <c r="AT8" s="120" t="s">
        <v>102</v>
      </c>
      <c r="AU8" s="120" t="s">
        <v>102</v>
      </c>
      <c r="AV8" s="120" t="s">
        <v>184</v>
      </c>
      <c r="AW8" s="120" t="s">
        <v>251</v>
      </c>
      <c r="AY8" s="120" t="s">
        <v>525</v>
      </c>
      <c r="AZ8" s="120" t="s">
        <v>119</v>
      </c>
      <c r="BA8" s="120" t="s">
        <v>526</v>
      </c>
      <c r="BC8" s="120">
        <v>21</v>
      </c>
      <c r="BH8" s="120" t="s">
        <v>122</v>
      </c>
      <c r="BJ8" s="120">
        <v>21</v>
      </c>
      <c r="BO8" s="120" t="s">
        <v>122</v>
      </c>
      <c r="BP8" s="120" t="s">
        <v>158</v>
      </c>
      <c r="BR8" s="120">
        <v>0.15</v>
      </c>
      <c r="BW8" s="120" t="s">
        <v>544</v>
      </c>
      <c r="BY8" s="120">
        <v>0.15</v>
      </c>
      <c r="CE8" s="121">
        <v>1.4999999999999999E-4</v>
      </c>
      <c r="CG8" s="121"/>
      <c r="CI8" s="121"/>
      <c r="CQ8" s="121"/>
      <c r="CW8" s="121"/>
      <c r="DB8" s="120" t="s">
        <v>528</v>
      </c>
      <c r="DD8" s="120" t="s">
        <v>125</v>
      </c>
      <c r="DE8" s="120" t="s">
        <v>1562</v>
      </c>
      <c r="DF8" s="120" t="s">
        <v>1726</v>
      </c>
      <c r="DG8" s="120" t="s">
        <v>568</v>
      </c>
      <c r="DK8" s="120">
        <v>92</v>
      </c>
      <c r="DL8" s="120" t="s">
        <v>126</v>
      </c>
      <c r="DM8" s="120" t="s">
        <v>187</v>
      </c>
      <c r="DN8" s="120">
        <v>1206100</v>
      </c>
      <c r="DO8" s="120">
        <v>18872</v>
      </c>
      <c r="DP8" s="120" t="s">
        <v>2805</v>
      </c>
      <c r="DQ8" s="120" t="s">
        <v>2806</v>
      </c>
      <c r="DR8" s="120" t="s">
        <v>2807</v>
      </c>
      <c r="DS8" s="120">
        <v>1995</v>
      </c>
      <c r="DT8" s="120" t="s">
        <v>2808</v>
      </c>
    </row>
    <row r="9" spans="1:124" s="120" customFormat="1" x14ac:dyDescent="0.3">
      <c r="A9" s="120" t="s">
        <v>2777</v>
      </c>
      <c r="B9" s="120" t="s">
        <v>2797</v>
      </c>
      <c r="C9" s="120" t="s">
        <v>2798</v>
      </c>
      <c r="D9" s="120" t="s">
        <v>2779</v>
      </c>
      <c r="E9" s="120" t="s">
        <v>185</v>
      </c>
      <c r="G9" s="137">
        <v>1.64E-4</v>
      </c>
      <c r="K9" s="121" t="s">
        <v>528</v>
      </c>
      <c r="L9" s="120" t="s">
        <v>528</v>
      </c>
      <c r="M9" s="120" t="s">
        <v>109</v>
      </c>
      <c r="N9" s="120">
        <v>99.5</v>
      </c>
      <c r="O9" s="120" t="s">
        <v>102</v>
      </c>
      <c r="P9" s="120" t="s">
        <v>102</v>
      </c>
      <c r="Q9" s="120" t="s">
        <v>184</v>
      </c>
      <c r="R9" s="120">
        <v>7</v>
      </c>
      <c r="S9" s="120" t="s">
        <v>122</v>
      </c>
      <c r="T9" s="120" t="s">
        <v>526</v>
      </c>
      <c r="U9" s="120">
        <v>161081</v>
      </c>
      <c r="V9" s="123">
        <v>2076564</v>
      </c>
      <c r="W9" s="120">
        <v>2013</v>
      </c>
      <c r="X9" s="120" t="s">
        <v>2799</v>
      </c>
      <c r="Y9" s="120" t="s">
        <v>2800</v>
      </c>
      <c r="Z9" s="120" t="s">
        <v>2801</v>
      </c>
      <c r="AA9" s="120" t="s">
        <v>158</v>
      </c>
      <c r="AB9" s="120" t="s">
        <v>397</v>
      </c>
      <c r="AC9" s="137">
        <v>1.64E-4</v>
      </c>
      <c r="AE9" s="120">
        <v>333415</v>
      </c>
      <c r="AF9" s="120" t="s">
        <v>109</v>
      </c>
      <c r="AG9" s="120" t="s">
        <v>158</v>
      </c>
      <c r="AH9" s="120" t="s">
        <v>397</v>
      </c>
      <c r="AI9" s="120">
        <v>2371</v>
      </c>
      <c r="AM9" s="120" t="s">
        <v>1069</v>
      </c>
      <c r="AN9" s="120" t="s">
        <v>2783</v>
      </c>
      <c r="AO9" s="120" t="s">
        <v>2784</v>
      </c>
      <c r="AP9" s="120" t="s">
        <v>2777</v>
      </c>
      <c r="AQ9" s="120" t="s">
        <v>2797</v>
      </c>
      <c r="AR9" s="120" t="s">
        <v>2798</v>
      </c>
      <c r="AS9" s="120" t="s">
        <v>2779</v>
      </c>
      <c r="AT9" s="120" t="s">
        <v>102</v>
      </c>
      <c r="AU9" s="120" t="s">
        <v>102</v>
      </c>
      <c r="AV9" s="120" t="s">
        <v>184</v>
      </c>
      <c r="AW9" s="120" t="s">
        <v>185</v>
      </c>
      <c r="AY9" s="120" t="s">
        <v>525</v>
      </c>
      <c r="AZ9" s="120" t="s">
        <v>119</v>
      </c>
      <c r="BA9" s="120" t="s">
        <v>526</v>
      </c>
      <c r="BC9" s="120">
        <v>7</v>
      </c>
      <c r="BH9" s="120" t="s">
        <v>122</v>
      </c>
      <c r="BJ9" s="120">
        <v>7</v>
      </c>
      <c r="BO9" s="120" t="s">
        <v>122</v>
      </c>
      <c r="BP9" s="120" t="s">
        <v>158</v>
      </c>
      <c r="BR9" s="120">
        <v>164</v>
      </c>
      <c r="BW9" s="120" t="s">
        <v>1426</v>
      </c>
      <c r="BY9" s="120">
        <v>164</v>
      </c>
      <c r="CE9" s="121">
        <v>1.64E-4</v>
      </c>
      <c r="DB9" s="120" t="s">
        <v>528</v>
      </c>
      <c r="DC9" s="120">
        <v>2</v>
      </c>
      <c r="DD9" s="120" t="s">
        <v>176</v>
      </c>
      <c r="DE9" s="120" t="s">
        <v>1562</v>
      </c>
      <c r="DK9" s="120">
        <v>99.5</v>
      </c>
      <c r="DL9" s="120" t="s">
        <v>126</v>
      </c>
      <c r="DM9" s="120" t="s">
        <v>1344</v>
      </c>
      <c r="DN9" s="120">
        <v>2076564</v>
      </c>
      <c r="DO9" s="120">
        <v>161081</v>
      </c>
      <c r="DP9" s="120" t="s">
        <v>2799</v>
      </c>
      <c r="DQ9" s="120" t="s">
        <v>2800</v>
      </c>
      <c r="DR9" s="120" t="s">
        <v>2801</v>
      </c>
      <c r="DS9" s="120">
        <v>2013</v>
      </c>
      <c r="DT9" s="120" t="s">
        <v>2809</v>
      </c>
    </row>
    <row r="10" spans="1:124" s="120" customFormat="1" x14ac:dyDescent="0.3">
      <c r="A10" s="120" t="s">
        <v>2777</v>
      </c>
      <c r="B10" s="120" t="s">
        <v>2797</v>
      </c>
      <c r="C10" s="120" t="s">
        <v>2798</v>
      </c>
      <c r="D10" s="120" t="s">
        <v>2779</v>
      </c>
      <c r="E10" s="120" t="s">
        <v>185</v>
      </c>
      <c r="G10" s="137">
        <v>1.6799999999999999E-4</v>
      </c>
      <c r="K10" s="121" t="s">
        <v>528</v>
      </c>
      <c r="L10" s="120" t="s">
        <v>528</v>
      </c>
      <c r="M10" s="120" t="s">
        <v>109</v>
      </c>
      <c r="N10" s="120">
        <v>99.5</v>
      </c>
      <c r="O10" s="120" t="s">
        <v>102</v>
      </c>
      <c r="P10" s="120" t="s">
        <v>102</v>
      </c>
      <c r="Q10" s="120" t="s">
        <v>184</v>
      </c>
      <c r="R10" s="120">
        <v>7</v>
      </c>
      <c r="S10" s="120" t="s">
        <v>122</v>
      </c>
      <c r="T10" s="120" t="s">
        <v>526</v>
      </c>
      <c r="U10" s="120">
        <v>161081</v>
      </c>
      <c r="V10" s="123">
        <v>2076555</v>
      </c>
      <c r="W10" s="120">
        <v>2013</v>
      </c>
      <c r="X10" s="120" t="s">
        <v>2799</v>
      </c>
      <c r="Y10" s="120" t="s">
        <v>2800</v>
      </c>
      <c r="Z10" s="120" t="s">
        <v>2801</v>
      </c>
      <c r="AA10" s="120" t="s">
        <v>158</v>
      </c>
      <c r="AB10" s="120" t="s">
        <v>397</v>
      </c>
      <c r="AC10" s="137">
        <v>1.6799999999999999E-4</v>
      </c>
      <c r="AE10" s="120">
        <v>333415</v>
      </c>
      <c r="AF10" s="120" t="s">
        <v>109</v>
      </c>
      <c r="AG10" s="120" t="s">
        <v>158</v>
      </c>
      <c r="AH10" s="120" t="s">
        <v>397</v>
      </c>
      <c r="AI10" s="120">
        <v>2371</v>
      </c>
      <c r="AM10" s="120" t="s">
        <v>1069</v>
      </c>
      <c r="AN10" s="120" t="s">
        <v>2783</v>
      </c>
      <c r="AO10" s="120" t="s">
        <v>2784</v>
      </c>
      <c r="AP10" s="120" t="s">
        <v>2777</v>
      </c>
      <c r="AQ10" s="120" t="s">
        <v>2797</v>
      </c>
      <c r="AR10" s="120" t="s">
        <v>2798</v>
      </c>
      <c r="AS10" s="120" t="s">
        <v>2779</v>
      </c>
      <c r="AT10" s="120" t="s">
        <v>102</v>
      </c>
      <c r="AU10" s="120" t="s">
        <v>102</v>
      </c>
      <c r="AV10" s="120" t="s">
        <v>184</v>
      </c>
      <c r="AW10" s="120" t="s">
        <v>185</v>
      </c>
      <c r="AY10" s="120" t="s">
        <v>525</v>
      </c>
      <c r="AZ10" s="120" t="s">
        <v>119</v>
      </c>
      <c r="BA10" s="120" t="s">
        <v>526</v>
      </c>
      <c r="BC10" s="120">
        <v>7</v>
      </c>
      <c r="BH10" s="120" t="s">
        <v>122</v>
      </c>
      <c r="BJ10" s="120">
        <v>7</v>
      </c>
      <c r="BO10" s="120" t="s">
        <v>122</v>
      </c>
      <c r="BP10" s="120" t="s">
        <v>158</v>
      </c>
      <c r="BR10" s="120">
        <v>168</v>
      </c>
      <c r="BW10" s="120" t="s">
        <v>1426</v>
      </c>
      <c r="BY10" s="120">
        <v>168</v>
      </c>
      <c r="CE10" s="121">
        <v>1.6799999999999999E-4</v>
      </c>
      <c r="DB10" s="120" t="s">
        <v>528</v>
      </c>
      <c r="DC10" s="120">
        <v>2</v>
      </c>
      <c r="DD10" s="120" t="s">
        <v>176</v>
      </c>
      <c r="DE10" s="120" t="s">
        <v>1562</v>
      </c>
      <c r="DK10" s="120">
        <v>99.5</v>
      </c>
      <c r="DL10" s="120" t="s">
        <v>126</v>
      </c>
      <c r="DM10" s="120" t="s">
        <v>1344</v>
      </c>
      <c r="DN10" s="120">
        <v>2076555</v>
      </c>
      <c r="DO10" s="120">
        <v>161081</v>
      </c>
      <c r="DP10" s="120" t="s">
        <v>2799</v>
      </c>
      <c r="DQ10" s="120" t="s">
        <v>2800</v>
      </c>
      <c r="DR10" s="120" t="s">
        <v>2801</v>
      </c>
      <c r="DS10" s="120">
        <v>2013</v>
      </c>
      <c r="DT10" s="120" t="s">
        <v>2803</v>
      </c>
    </row>
    <row r="11" spans="1:124" s="120" customFormat="1" x14ac:dyDescent="0.3">
      <c r="A11" s="120" t="s">
        <v>2777</v>
      </c>
      <c r="B11" s="120" t="s">
        <v>2778</v>
      </c>
      <c r="C11" s="120" t="s">
        <v>2804</v>
      </c>
      <c r="D11" s="120" t="s">
        <v>2779</v>
      </c>
      <c r="E11" s="138" t="s">
        <v>2810</v>
      </c>
      <c r="F11" s="138"/>
      <c r="G11" s="139">
        <v>1.7000000000000001E-4</v>
      </c>
      <c r="H11" s="138" t="s">
        <v>2811</v>
      </c>
      <c r="I11" s="138" t="s">
        <v>207</v>
      </c>
      <c r="J11" s="138">
        <v>3.2000000000000003E-4</v>
      </c>
      <c r="K11" s="138" t="s">
        <v>528</v>
      </c>
      <c r="L11" s="138"/>
      <c r="M11" s="138" t="s">
        <v>109</v>
      </c>
      <c r="N11" s="138" t="s">
        <v>2812</v>
      </c>
      <c r="O11" s="120" t="s">
        <v>102</v>
      </c>
      <c r="P11" s="120" t="s">
        <v>102</v>
      </c>
      <c r="Q11" s="120" t="s">
        <v>184</v>
      </c>
      <c r="R11" s="138"/>
      <c r="S11" s="138"/>
      <c r="T11" s="138" t="s">
        <v>526</v>
      </c>
      <c r="U11" s="138">
        <v>40782302</v>
      </c>
      <c r="V11" s="140" t="s">
        <v>1496</v>
      </c>
      <c r="W11" s="138">
        <v>1988</v>
      </c>
      <c r="X11" s="138" t="s">
        <v>2813</v>
      </c>
      <c r="Y11" s="138"/>
      <c r="Z11" s="138"/>
      <c r="AA11" s="138"/>
      <c r="AB11" s="138"/>
      <c r="AC11" s="139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 t="s">
        <v>1069</v>
      </c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41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</row>
    <row r="12" spans="1:124" s="120" customFormat="1" x14ac:dyDescent="0.3">
      <c r="A12" s="120" t="s">
        <v>2777</v>
      </c>
      <c r="B12" s="120" t="s">
        <v>2797</v>
      </c>
      <c r="C12" s="120" t="s">
        <v>2798</v>
      </c>
      <c r="D12" s="120" t="s">
        <v>2779</v>
      </c>
      <c r="E12" s="120" t="s">
        <v>849</v>
      </c>
      <c r="G12" s="137">
        <v>1.76E-4</v>
      </c>
      <c r="K12" s="121" t="s">
        <v>528</v>
      </c>
      <c r="L12" s="120" t="s">
        <v>528</v>
      </c>
      <c r="M12" s="120" t="s">
        <v>109</v>
      </c>
      <c r="N12" s="120">
        <v>99.5</v>
      </c>
      <c r="O12" s="120" t="s">
        <v>137</v>
      </c>
      <c r="P12" s="120" t="s">
        <v>137</v>
      </c>
      <c r="Q12" s="120" t="s">
        <v>1392</v>
      </c>
      <c r="R12" s="120">
        <v>7</v>
      </c>
      <c r="S12" s="120" t="s">
        <v>122</v>
      </c>
      <c r="T12" s="120" t="s">
        <v>526</v>
      </c>
      <c r="U12" s="120">
        <v>161081</v>
      </c>
      <c r="V12" s="123">
        <v>2076564</v>
      </c>
      <c r="W12" s="120">
        <v>2013</v>
      </c>
      <c r="X12" s="120" t="s">
        <v>2799</v>
      </c>
      <c r="Y12" s="120" t="s">
        <v>2800</v>
      </c>
      <c r="Z12" s="120" t="s">
        <v>2801</v>
      </c>
      <c r="AA12" s="120" t="s">
        <v>158</v>
      </c>
      <c r="AB12" s="120" t="s">
        <v>397</v>
      </c>
      <c r="AC12" s="137">
        <v>1.76E-4</v>
      </c>
      <c r="AE12" s="120">
        <v>333415</v>
      </c>
      <c r="AF12" s="120" t="s">
        <v>109</v>
      </c>
      <c r="AG12" s="120" t="s">
        <v>158</v>
      </c>
      <c r="AH12" s="120" t="s">
        <v>397</v>
      </c>
      <c r="AI12" s="120">
        <v>2371</v>
      </c>
      <c r="AM12" s="120" t="s">
        <v>1069</v>
      </c>
      <c r="AN12" s="120" t="s">
        <v>2783</v>
      </c>
      <c r="AO12" s="120" t="s">
        <v>2784</v>
      </c>
      <c r="AP12" s="120" t="s">
        <v>2777</v>
      </c>
      <c r="AQ12" s="120" t="s">
        <v>2797</v>
      </c>
      <c r="AR12" s="120" t="s">
        <v>2798</v>
      </c>
      <c r="AS12" s="120" t="s">
        <v>2779</v>
      </c>
      <c r="AT12" s="120" t="s">
        <v>137</v>
      </c>
      <c r="AU12" s="120" t="s">
        <v>137</v>
      </c>
      <c r="AV12" s="120" t="s">
        <v>1392</v>
      </c>
      <c r="AW12" s="120" t="s">
        <v>849</v>
      </c>
      <c r="AY12" s="120" t="s">
        <v>525</v>
      </c>
      <c r="AZ12" s="120" t="s">
        <v>119</v>
      </c>
      <c r="BA12" s="120" t="s">
        <v>526</v>
      </c>
      <c r="BC12" s="120">
        <v>7</v>
      </c>
      <c r="BH12" s="120" t="s">
        <v>122</v>
      </c>
      <c r="BJ12" s="120">
        <v>7</v>
      </c>
      <c r="BO12" s="120" t="s">
        <v>122</v>
      </c>
      <c r="BP12" s="120" t="s">
        <v>158</v>
      </c>
      <c r="BR12" s="120">
        <v>176</v>
      </c>
      <c r="BT12" s="120">
        <v>21</v>
      </c>
      <c r="BV12" s="120">
        <v>265</v>
      </c>
      <c r="BW12" s="120" t="s">
        <v>1426</v>
      </c>
      <c r="BY12" s="120">
        <v>176</v>
      </c>
      <c r="CA12" s="120">
        <v>21</v>
      </c>
      <c r="CC12" s="120">
        <v>265</v>
      </c>
      <c r="CE12" s="121">
        <v>1.76E-4</v>
      </c>
      <c r="CG12" s="124">
        <v>2.0999999999999999E-5</v>
      </c>
      <c r="CI12" s="120">
        <v>2.6499999999999999E-4</v>
      </c>
      <c r="DB12" s="120" t="s">
        <v>528</v>
      </c>
      <c r="DC12" s="120">
        <v>2</v>
      </c>
      <c r="DD12" s="120" t="s">
        <v>176</v>
      </c>
      <c r="DE12" s="120" t="s">
        <v>1562</v>
      </c>
      <c r="DK12" s="120">
        <v>99.5</v>
      </c>
      <c r="DL12" s="120" t="s">
        <v>126</v>
      </c>
      <c r="DM12" s="120" t="s">
        <v>1344</v>
      </c>
      <c r="DN12" s="120">
        <v>2076564</v>
      </c>
      <c r="DO12" s="120">
        <v>161081</v>
      </c>
      <c r="DP12" s="120" t="s">
        <v>2799</v>
      </c>
      <c r="DQ12" s="120" t="s">
        <v>2800</v>
      </c>
      <c r="DR12" s="120" t="s">
        <v>2801</v>
      </c>
      <c r="DS12" s="120">
        <v>2013</v>
      </c>
      <c r="DT12" s="120" t="s">
        <v>2809</v>
      </c>
    </row>
    <row r="13" spans="1:124" s="120" customFormat="1" x14ac:dyDescent="0.3">
      <c r="A13" s="120" t="s">
        <v>2777</v>
      </c>
      <c r="B13" s="120" t="s">
        <v>2797</v>
      </c>
      <c r="C13" s="120" t="s">
        <v>2798</v>
      </c>
      <c r="D13" s="120" t="s">
        <v>2779</v>
      </c>
      <c r="E13" s="120" t="s">
        <v>849</v>
      </c>
      <c r="G13" s="137">
        <v>1.7699999999999999E-4</v>
      </c>
      <c r="K13" s="121" t="s">
        <v>528</v>
      </c>
      <c r="L13" s="120" t="s">
        <v>528</v>
      </c>
      <c r="M13" s="120" t="s">
        <v>109</v>
      </c>
      <c r="N13" s="120">
        <v>99.5</v>
      </c>
      <c r="O13" s="120" t="s">
        <v>137</v>
      </c>
      <c r="P13" s="120" t="s">
        <v>137</v>
      </c>
      <c r="Q13" s="120" t="s">
        <v>1392</v>
      </c>
      <c r="R13" s="120">
        <v>7</v>
      </c>
      <c r="S13" s="120" t="s">
        <v>122</v>
      </c>
      <c r="T13" s="120" t="s">
        <v>526</v>
      </c>
      <c r="U13" s="120">
        <v>161081</v>
      </c>
      <c r="V13" s="123">
        <v>2076555</v>
      </c>
      <c r="W13" s="120">
        <v>2013</v>
      </c>
      <c r="X13" s="120" t="s">
        <v>2799</v>
      </c>
      <c r="Y13" s="120" t="s">
        <v>2800</v>
      </c>
      <c r="Z13" s="120" t="s">
        <v>2801</v>
      </c>
      <c r="AA13" s="120" t="s">
        <v>158</v>
      </c>
      <c r="AB13" s="120" t="s">
        <v>397</v>
      </c>
      <c r="AC13" s="137">
        <v>1.7699999999999999E-4</v>
      </c>
      <c r="AE13" s="120">
        <v>333415</v>
      </c>
      <c r="AF13" s="120" t="s">
        <v>109</v>
      </c>
      <c r="AG13" s="120" t="s">
        <v>158</v>
      </c>
      <c r="AH13" s="120" t="s">
        <v>397</v>
      </c>
      <c r="AI13" s="120">
        <v>2371</v>
      </c>
      <c r="AM13" s="120" t="s">
        <v>1069</v>
      </c>
      <c r="AN13" s="120" t="s">
        <v>2783</v>
      </c>
      <c r="AO13" s="120" t="s">
        <v>2784</v>
      </c>
      <c r="AP13" s="120" t="s">
        <v>2777</v>
      </c>
      <c r="AQ13" s="120" t="s">
        <v>2797</v>
      </c>
      <c r="AR13" s="120" t="s">
        <v>2798</v>
      </c>
      <c r="AS13" s="120" t="s">
        <v>2779</v>
      </c>
      <c r="AT13" s="120" t="s">
        <v>137</v>
      </c>
      <c r="AU13" s="120" t="s">
        <v>137</v>
      </c>
      <c r="AV13" s="120" t="s">
        <v>1392</v>
      </c>
      <c r="AW13" s="120" t="s">
        <v>849</v>
      </c>
      <c r="AY13" s="120" t="s">
        <v>525</v>
      </c>
      <c r="AZ13" s="120" t="s">
        <v>119</v>
      </c>
      <c r="BA13" s="120" t="s">
        <v>526</v>
      </c>
      <c r="BC13" s="120">
        <v>7</v>
      </c>
      <c r="BH13" s="120" t="s">
        <v>122</v>
      </c>
      <c r="BJ13" s="120">
        <v>7</v>
      </c>
      <c r="BO13" s="120" t="s">
        <v>122</v>
      </c>
      <c r="BP13" s="120" t="s">
        <v>158</v>
      </c>
      <c r="BR13" s="120">
        <v>177</v>
      </c>
      <c r="BT13" s="120">
        <v>160</v>
      </c>
      <c r="BV13" s="120">
        <v>208</v>
      </c>
      <c r="BW13" s="120" t="s">
        <v>1426</v>
      </c>
      <c r="BY13" s="120">
        <v>177</v>
      </c>
      <c r="CA13" s="120">
        <v>160</v>
      </c>
      <c r="CC13" s="120">
        <v>208</v>
      </c>
      <c r="CE13" s="121">
        <v>1.7699999999999999E-4</v>
      </c>
      <c r="CG13" s="120">
        <v>1.6000000000000001E-4</v>
      </c>
      <c r="CI13" s="120">
        <v>2.0799999999999999E-4</v>
      </c>
      <c r="DB13" s="120" t="s">
        <v>528</v>
      </c>
      <c r="DC13" s="120">
        <v>2</v>
      </c>
      <c r="DD13" s="120" t="s">
        <v>176</v>
      </c>
      <c r="DE13" s="120" t="s">
        <v>1562</v>
      </c>
      <c r="DK13" s="120">
        <v>99.5</v>
      </c>
      <c r="DL13" s="120" t="s">
        <v>126</v>
      </c>
      <c r="DM13" s="120" t="s">
        <v>1344</v>
      </c>
      <c r="DN13" s="120">
        <v>2076555</v>
      </c>
      <c r="DO13" s="120">
        <v>161081</v>
      </c>
      <c r="DP13" s="120" t="s">
        <v>2799</v>
      </c>
      <c r="DQ13" s="120" t="s">
        <v>2800</v>
      </c>
      <c r="DR13" s="120" t="s">
        <v>2801</v>
      </c>
      <c r="DS13" s="120">
        <v>2013</v>
      </c>
      <c r="DT13" s="120" t="s">
        <v>2803</v>
      </c>
    </row>
    <row r="14" spans="1:124" s="120" customFormat="1" x14ac:dyDescent="0.3">
      <c r="A14" s="120" t="s">
        <v>2777</v>
      </c>
      <c r="B14" s="120" t="s">
        <v>2778</v>
      </c>
      <c r="C14" s="120" t="s">
        <v>2804</v>
      </c>
      <c r="D14" s="120" t="s">
        <v>2779</v>
      </c>
      <c r="E14" s="120" t="s">
        <v>136</v>
      </c>
      <c r="G14" s="137">
        <v>1.8000000000000001E-4</v>
      </c>
      <c r="J14" s="121"/>
      <c r="K14" s="121" t="s">
        <v>528</v>
      </c>
      <c r="L14" s="120" t="s">
        <v>528</v>
      </c>
      <c r="M14" s="120" t="s">
        <v>109</v>
      </c>
      <c r="N14" s="120">
        <v>92</v>
      </c>
      <c r="O14" s="120" t="s">
        <v>102</v>
      </c>
      <c r="P14" s="120" t="s">
        <v>102</v>
      </c>
      <c r="Q14" s="120" t="s">
        <v>184</v>
      </c>
      <c r="R14" s="120">
        <v>21</v>
      </c>
      <c r="S14" s="120" t="s">
        <v>122</v>
      </c>
      <c r="T14" s="120" t="s">
        <v>526</v>
      </c>
      <c r="U14" s="120">
        <v>18872</v>
      </c>
      <c r="V14" s="123">
        <v>1206101</v>
      </c>
      <c r="W14" s="120">
        <v>1995</v>
      </c>
      <c r="X14" s="120" t="s">
        <v>2805</v>
      </c>
      <c r="Y14" s="120" t="s">
        <v>2806</v>
      </c>
      <c r="Z14" s="120" t="s">
        <v>2807</v>
      </c>
      <c r="AA14" s="120" t="s">
        <v>314</v>
      </c>
      <c r="AB14" s="120" t="s">
        <v>397</v>
      </c>
      <c r="AC14" s="137">
        <v>1.8000000000000001E-4</v>
      </c>
      <c r="AD14" s="121"/>
      <c r="AE14" s="120">
        <v>333415</v>
      </c>
      <c r="AF14" s="120" t="s">
        <v>109</v>
      </c>
      <c r="AG14" s="120" t="s">
        <v>314</v>
      </c>
      <c r="AH14" s="120" t="s">
        <v>397</v>
      </c>
      <c r="AI14" s="120">
        <v>5</v>
      </c>
      <c r="AJ14" s="120" t="s">
        <v>1589</v>
      </c>
      <c r="AK14" s="120" t="s">
        <v>276</v>
      </c>
      <c r="AL14" s="120" t="s">
        <v>141</v>
      </c>
      <c r="AM14" s="120" t="s">
        <v>1069</v>
      </c>
      <c r="AN14" s="120" t="s">
        <v>2783</v>
      </c>
      <c r="AO14" s="120" t="s">
        <v>2784</v>
      </c>
      <c r="AP14" s="120" t="s">
        <v>2777</v>
      </c>
      <c r="AQ14" s="120" t="s">
        <v>2778</v>
      </c>
      <c r="AR14" s="120" t="s">
        <v>2804</v>
      </c>
      <c r="AS14" s="120" t="s">
        <v>2779</v>
      </c>
      <c r="AT14" s="120" t="s">
        <v>102</v>
      </c>
      <c r="AU14" s="120" t="s">
        <v>102</v>
      </c>
      <c r="AV14" s="120" t="s">
        <v>184</v>
      </c>
      <c r="AW14" s="120" t="s">
        <v>136</v>
      </c>
      <c r="AY14" s="120" t="s">
        <v>525</v>
      </c>
      <c r="AZ14" s="120" t="s">
        <v>119</v>
      </c>
      <c r="BA14" s="120" t="s">
        <v>526</v>
      </c>
      <c r="BC14" s="120">
        <v>21</v>
      </c>
      <c r="BH14" s="120" t="s">
        <v>122</v>
      </c>
      <c r="BJ14" s="120">
        <v>21</v>
      </c>
      <c r="BO14" s="120" t="s">
        <v>122</v>
      </c>
      <c r="BP14" s="120" t="s">
        <v>158</v>
      </c>
      <c r="BR14" s="120">
        <v>0.18</v>
      </c>
      <c r="BW14" s="120" t="s">
        <v>544</v>
      </c>
      <c r="BY14" s="120">
        <v>0.18</v>
      </c>
      <c r="CE14" s="121">
        <v>1.8000000000000001E-4</v>
      </c>
      <c r="CG14" s="121"/>
      <c r="CI14" s="121"/>
      <c r="CQ14" s="121"/>
      <c r="CW14" s="121"/>
      <c r="DB14" s="120" t="s">
        <v>528</v>
      </c>
      <c r="DD14" s="120" t="s">
        <v>125</v>
      </c>
      <c r="DE14" s="120" t="s">
        <v>1562</v>
      </c>
      <c r="DF14" s="120" t="s">
        <v>1726</v>
      </c>
      <c r="DG14" s="120" t="s">
        <v>568</v>
      </c>
      <c r="DK14" s="120">
        <v>92</v>
      </c>
      <c r="DL14" s="120" t="s">
        <v>126</v>
      </c>
      <c r="DM14" s="120" t="s">
        <v>187</v>
      </c>
      <c r="DN14" s="120">
        <v>1206101</v>
      </c>
      <c r="DO14" s="120">
        <v>18872</v>
      </c>
      <c r="DP14" s="120" t="s">
        <v>2805</v>
      </c>
      <c r="DQ14" s="120" t="s">
        <v>2806</v>
      </c>
      <c r="DR14" s="120" t="s">
        <v>2807</v>
      </c>
      <c r="DS14" s="120">
        <v>1995</v>
      </c>
      <c r="DT14" s="120" t="s">
        <v>2808</v>
      </c>
    </row>
    <row r="15" spans="1:124" s="120" customFormat="1" x14ac:dyDescent="0.3">
      <c r="A15" s="120" t="s">
        <v>2777</v>
      </c>
      <c r="B15" s="120" t="s">
        <v>2778</v>
      </c>
      <c r="C15" s="120" t="s">
        <v>2804</v>
      </c>
      <c r="D15" s="120" t="s">
        <v>2779</v>
      </c>
      <c r="E15" s="120" t="s">
        <v>251</v>
      </c>
      <c r="G15" s="137">
        <v>2.0000000000000001E-4</v>
      </c>
      <c r="J15" s="121"/>
      <c r="K15" s="121" t="s">
        <v>528</v>
      </c>
      <c r="L15" s="120" t="s">
        <v>528</v>
      </c>
      <c r="M15" s="120" t="s">
        <v>109</v>
      </c>
      <c r="N15" s="120">
        <v>99</v>
      </c>
      <c r="O15" s="120" t="s">
        <v>137</v>
      </c>
      <c r="P15" s="120" t="s">
        <v>137</v>
      </c>
      <c r="Q15" s="120" t="s">
        <v>614</v>
      </c>
      <c r="R15" s="120">
        <v>21</v>
      </c>
      <c r="S15" s="120" t="s">
        <v>122</v>
      </c>
      <c r="T15" s="120" t="s">
        <v>526</v>
      </c>
      <c r="U15" s="120">
        <v>6449</v>
      </c>
      <c r="V15" s="123">
        <v>1082936</v>
      </c>
      <c r="W15" s="120">
        <v>1980</v>
      </c>
      <c r="X15" s="120" t="s">
        <v>2814</v>
      </c>
      <c r="Y15" s="120" t="s">
        <v>2815</v>
      </c>
      <c r="Z15" s="120" t="s">
        <v>2816</v>
      </c>
      <c r="AA15" s="120" t="s">
        <v>158</v>
      </c>
      <c r="AB15" s="120" t="s">
        <v>397</v>
      </c>
      <c r="AC15" s="137">
        <v>2.0000000000000001E-4</v>
      </c>
      <c r="AD15" s="121"/>
      <c r="AE15" s="120">
        <v>333415</v>
      </c>
      <c r="AF15" s="120" t="s">
        <v>109</v>
      </c>
      <c r="AG15" s="120" t="s">
        <v>158</v>
      </c>
      <c r="AH15" s="120" t="s">
        <v>397</v>
      </c>
      <c r="AI15" s="120">
        <v>5</v>
      </c>
      <c r="AJ15" s="120" t="s">
        <v>1464</v>
      </c>
      <c r="AK15" s="120" t="s">
        <v>276</v>
      </c>
      <c r="AM15" s="120" t="s">
        <v>1069</v>
      </c>
      <c r="AN15" s="120" t="s">
        <v>2783</v>
      </c>
      <c r="AO15" s="120" t="s">
        <v>2784</v>
      </c>
      <c r="AP15" s="120" t="s">
        <v>2777</v>
      </c>
      <c r="AQ15" s="120" t="s">
        <v>2778</v>
      </c>
      <c r="AR15" s="120" t="s">
        <v>2804</v>
      </c>
      <c r="AS15" s="120" t="s">
        <v>2779</v>
      </c>
      <c r="AT15" s="120" t="s">
        <v>137</v>
      </c>
      <c r="AU15" s="120" t="s">
        <v>137</v>
      </c>
      <c r="AV15" s="120" t="s">
        <v>614</v>
      </c>
      <c r="AW15" s="120" t="s">
        <v>251</v>
      </c>
      <c r="AY15" s="120" t="s">
        <v>525</v>
      </c>
      <c r="AZ15" s="120" t="s">
        <v>119</v>
      </c>
      <c r="BA15" s="120" t="s">
        <v>526</v>
      </c>
      <c r="BC15" s="120">
        <v>21</v>
      </c>
      <c r="BH15" s="120" t="s">
        <v>122</v>
      </c>
      <c r="BJ15" s="120">
        <v>21</v>
      </c>
      <c r="BO15" s="120" t="s">
        <v>122</v>
      </c>
      <c r="BP15" s="120" t="s">
        <v>158</v>
      </c>
      <c r="BR15" s="120">
        <v>0.2</v>
      </c>
      <c r="BW15" s="120" t="s">
        <v>544</v>
      </c>
      <c r="BY15" s="120">
        <v>0.2</v>
      </c>
      <c r="CE15" s="121">
        <v>2.0000000000000001E-4</v>
      </c>
      <c r="CG15" s="121"/>
      <c r="CI15" s="121"/>
      <c r="CQ15" s="121"/>
      <c r="CW15" s="121"/>
      <c r="DB15" s="120" t="s">
        <v>528</v>
      </c>
      <c r="DD15" s="120" t="s">
        <v>125</v>
      </c>
      <c r="DE15" s="120" t="s">
        <v>1428</v>
      </c>
      <c r="DF15" s="120">
        <v>200</v>
      </c>
      <c r="DG15" s="120" t="s">
        <v>568</v>
      </c>
      <c r="DK15" s="120">
        <v>99</v>
      </c>
      <c r="DL15" s="120" t="s">
        <v>126</v>
      </c>
      <c r="DM15" s="120" t="s">
        <v>1344</v>
      </c>
      <c r="DN15" s="120">
        <v>1082936</v>
      </c>
      <c r="DO15" s="120">
        <v>6449</v>
      </c>
      <c r="DP15" s="120" t="s">
        <v>2814</v>
      </c>
      <c r="DQ15" s="120" t="s">
        <v>2815</v>
      </c>
      <c r="DR15" s="120" t="s">
        <v>2816</v>
      </c>
      <c r="DS15" s="120">
        <v>1980</v>
      </c>
      <c r="DT15" s="120" t="s">
        <v>2462</v>
      </c>
    </row>
    <row r="16" spans="1:124" s="120" customFormat="1" x14ac:dyDescent="0.3">
      <c r="A16" s="120" t="s">
        <v>2777</v>
      </c>
      <c r="B16" s="120" t="s">
        <v>2778</v>
      </c>
      <c r="C16" s="120" t="s">
        <v>2804</v>
      </c>
      <c r="D16" s="120" t="s">
        <v>2779</v>
      </c>
      <c r="E16" s="120" t="s">
        <v>251</v>
      </c>
      <c r="G16" s="137">
        <v>2.0000000000000001E-4</v>
      </c>
      <c r="J16" s="121"/>
      <c r="K16" s="121" t="s">
        <v>528</v>
      </c>
      <c r="L16" s="120" t="s">
        <v>528</v>
      </c>
      <c r="M16" s="120" t="s">
        <v>109</v>
      </c>
      <c r="N16" s="120">
        <v>99</v>
      </c>
      <c r="O16" s="120" t="s">
        <v>367</v>
      </c>
      <c r="P16" s="120" t="s">
        <v>1310</v>
      </c>
      <c r="Q16" s="120" t="s">
        <v>2817</v>
      </c>
      <c r="R16" s="120">
        <v>21</v>
      </c>
      <c r="S16" s="120" t="s">
        <v>122</v>
      </c>
      <c r="T16" s="120" t="s">
        <v>526</v>
      </c>
      <c r="U16" s="120">
        <v>6449</v>
      </c>
      <c r="V16" s="123">
        <v>1082937</v>
      </c>
      <c r="W16" s="120">
        <v>1980</v>
      </c>
      <c r="X16" s="120" t="s">
        <v>2814</v>
      </c>
      <c r="Y16" s="120" t="s">
        <v>2815</v>
      </c>
      <c r="Z16" s="120" t="s">
        <v>2816</v>
      </c>
      <c r="AA16" s="120" t="s">
        <v>158</v>
      </c>
      <c r="AB16" s="120" t="s">
        <v>397</v>
      </c>
      <c r="AC16" s="137">
        <v>2.0000000000000001E-4</v>
      </c>
      <c r="AD16" s="121"/>
      <c r="AE16" s="120">
        <v>333415</v>
      </c>
      <c r="AF16" s="120" t="s">
        <v>109</v>
      </c>
      <c r="AG16" s="120" t="s">
        <v>158</v>
      </c>
      <c r="AH16" s="120" t="s">
        <v>397</v>
      </c>
      <c r="AI16" s="120">
        <v>5</v>
      </c>
      <c r="AJ16" s="120" t="s">
        <v>1464</v>
      </c>
      <c r="AK16" s="120" t="s">
        <v>276</v>
      </c>
      <c r="AM16" s="120" t="s">
        <v>1069</v>
      </c>
      <c r="AN16" s="120" t="s">
        <v>2783</v>
      </c>
      <c r="AO16" s="120" t="s">
        <v>2784</v>
      </c>
      <c r="AP16" s="120" t="s">
        <v>2777</v>
      </c>
      <c r="AQ16" s="120" t="s">
        <v>2778</v>
      </c>
      <c r="AR16" s="120" t="s">
        <v>2804</v>
      </c>
      <c r="AS16" s="120" t="s">
        <v>2779</v>
      </c>
      <c r="AT16" s="120" t="s">
        <v>367</v>
      </c>
      <c r="AU16" s="120" t="s">
        <v>1310</v>
      </c>
      <c r="AV16" s="120" t="s">
        <v>2817</v>
      </c>
      <c r="AW16" s="120" t="s">
        <v>251</v>
      </c>
      <c r="AY16" s="120" t="s">
        <v>525</v>
      </c>
      <c r="AZ16" s="120" t="s">
        <v>119</v>
      </c>
      <c r="BA16" s="120" t="s">
        <v>526</v>
      </c>
      <c r="BC16" s="120">
        <v>21</v>
      </c>
      <c r="BH16" s="120" t="s">
        <v>122</v>
      </c>
      <c r="BJ16" s="120">
        <v>21</v>
      </c>
      <c r="BO16" s="120" t="s">
        <v>122</v>
      </c>
      <c r="BP16" s="120" t="s">
        <v>158</v>
      </c>
      <c r="BR16" s="120">
        <v>0.2</v>
      </c>
      <c r="BW16" s="120" t="s">
        <v>544</v>
      </c>
      <c r="BY16" s="120">
        <v>0.2</v>
      </c>
      <c r="CE16" s="121">
        <v>2.0000000000000001E-4</v>
      </c>
      <c r="CG16" s="121"/>
      <c r="CI16" s="121"/>
      <c r="CQ16" s="121"/>
      <c r="CW16" s="121"/>
      <c r="DB16" s="120" t="s">
        <v>528</v>
      </c>
      <c r="DD16" s="120" t="s">
        <v>125</v>
      </c>
      <c r="DE16" s="120" t="s">
        <v>1428</v>
      </c>
      <c r="DF16" s="120">
        <v>200</v>
      </c>
      <c r="DG16" s="120" t="s">
        <v>568</v>
      </c>
      <c r="DK16" s="120">
        <v>99</v>
      </c>
      <c r="DL16" s="120" t="s">
        <v>126</v>
      </c>
      <c r="DM16" s="120" t="s">
        <v>1344</v>
      </c>
      <c r="DN16" s="120">
        <v>1082937</v>
      </c>
      <c r="DO16" s="120">
        <v>6449</v>
      </c>
      <c r="DP16" s="120" t="s">
        <v>2814</v>
      </c>
      <c r="DQ16" s="120" t="s">
        <v>2815</v>
      </c>
      <c r="DR16" s="120" t="s">
        <v>2816</v>
      </c>
      <c r="DS16" s="120">
        <v>1980</v>
      </c>
      <c r="DT16" s="120" t="s">
        <v>2462</v>
      </c>
    </row>
    <row r="17" spans="1:124" s="120" customFormat="1" x14ac:dyDescent="0.3">
      <c r="A17" s="120" t="s">
        <v>2777</v>
      </c>
      <c r="B17" s="120" t="s">
        <v>2778</v>
      </c>
      <c r="C17" s="120" t="s">
        <v>2804</v>
      </c>
      <c r="D17" s="120" t="s">
        <v>2779</v>
      </c>
      <c r="E17" s="120" t="s">
        <v>591</v>
      </c>
      <c r="G17" s="137">
        <v>2.0000000000000001E-4</v>
      </c>
      <c r="J17" s="121"/>
      <c r="K17" s="121" t="s">
        <v>528</v>
      </c>
      <c r="L17" s="120" t="s">
        <v>528</v>
      </c>
      <c r="M17" s="120" t="s">
        <v>109</v>
      </c>
      <c r="N17" s="120">
        <v>92</v>
      </c>
      <c r="O17" s="120" t="s">
        <v>137</v>
      </c>
      <c r="P17" s="120" t="s">
        <v>137</v>
      </c>
      <c r="Q17" s="120" t="s">
        <v>614</v>
      </c>
      <c r="R17" s="120">
        <v>21</v>
      </c>
      <c r="S17" s="120" t="s">
        <v>122</v>
      </c>
      <c r="T17" s="120" t="s">
        <v>526</v>
      </c>
      <c r="U17" s="120">
        <v>18872</v>
      </c>
      <c r="V17" s="123">
        <v>1206105</v>
      </c>
      <c r="W17" s="120">
        <v>1995</v>
      </c>
      <c r="X17" s="120" t="s">
        <v>2805</v>
      </c>
      <c r="Y17" s="120" t="s">
        <v>2806</v>
      </c>
      <c r="Z17" s="120" t="s">
        <v>2807</v>
      </c>
      <c r="AA17" s="120" t="s">
        <v>314</v>
      </c>
      <c r="AB17" s="120" t="s">
        <v>397</v>
      </c>
      <c r="AC17" s="137">
        <v>2.0000000000000001E-4</v>
      </c>
      <c r="AD17" s="121"/>
      <c r="AE17" s="120">
        <v>333415</v>
      </c>
      <c r="AF17" s="120" t="s">
        <v>109</v>
      </c>
      <c r="AG17" s="120" t="s">
        <v>314</v>
      </c>
      <c r="AH17" s="120" t="s">
        <v>397</v>
      </c>
      <c r="AI17" s="120">
        <v>5</v>
      </c>
      <c r="AJ17" s="120" t="s">
        <v>1589</v>
      </c>
      <c r="AK17" s="120" t="s">
        <v>276</v>
      </c>
      <c r="AL17" s="120" t="s">
        <v>141</v>
      </c>
      <c r="AM17" s="120" t="s">
        <v>1069</v>
      </c>
      <c r="AN17" s="120" t="s">
        <v>2783</v>
      </c>
      <c r="AO17" s="120" t="s">
        <v>2784</v>
      </c>
      <c r="AP17" s="120" t="s">
        <v>2777</v>
      </c>
      <c r="AQ17" s="120" t="s">
        <v>2778</v>
      </c>
      <c r="AR17" s="120" t="s">
        <v>2804</v>
      </c>
      <c r="AS17" s="120" t="s">
        <v>2779</v>
      </c>
      <c r="AT17" s="120" t="s">
        <v>137</v>
      </c>
      <c r="AU17" s="120" t="s">
        <v>137</v>
      </c>
      <c r="AV17" s="120" t="s">
        <v>614</v>
      </c>
      <c r="AW17" s="120" t="s">
        <v>591</v>
      </c>
      <c r="AY17" s="120" t="s">
        <v>525</v>
      </c>
      <c r="AZ17" s="120" t="s">
        <v>119</v>
      </c>
      <c r="BA17" s="120" t="s">
        <v>526</v>
      </c>
      <c r="BC17" s="120">
        <v>21</v>
      </c>
      <c r="BH17" s="120" t="s">
        <v>122</v>
      </c>
      <c r="BJ17" s="120">
        <v>21</v>
      </c>
      <c r="BO17" s="120" t="s">
        <v>122</v>
      </c>
      <c r="BP17" s="120" t="s">
        <v>158</v>
      </c>
      <c r="BR17" s="120">
        <v>0.2</v>
      </c>
      <c r="BW17" s="120" t="s">
        <v>544</v>
      </c>
      <c r="BY17" s="120">
        <v>0.2</v>
      </c>
      <c r="CE17" s="121">
        <v>2.0000000000000001E-4</v>
      </c>
      <c r="CG17" s="121"/>
      <c r="CI17" s="121"/>
      <c r="CQ17" s="121"/>
      <c r="CW17" s="121"/>
      <c r="DB17" s="120" t="s">
        <v>528</v>
      </c>
      <c r="DD17" s="120" t="s">
        <v>125</v>
      </c>
      <c r="DE17" s="120" t="s">
        <v>1562</v>
      </c>
      <c r="DF17" s="120" t="s">
        <v>1726</v>
      </c>
      <c r="DG17" s="120" t="s">
        <v>568</v>
      </c>
      <c r="DK17" s="120">
        <v>92</v>
      </c>
      <c r="DL17" s="120" t="s">
        <v>126</v>
      </c>
      <c r="DM17" s="120" t="s">
        <v>187</v>
      </c>
      <c r="DN17" s="120">
        <v>1206105</v>
      </c>
      <c r="DO17" s="120">
        <v>18872</v>
      </c>
      <c r="DP17" s="120" t="s">
        <v>2805</v>
      </c>
      <c r="DQ17" s="120" t="s">
        <v>2806</v>
      </c>
      <c r="DR17" s="120" t="s">
        <v>2807</v>
      </c>
      <c r="DS17" s="120">
        <v>1995</v>
      </c>
      <c r="DT17" s="120" t="s">
        <v>2818</v>
      </c>
    </row>
    <row r="18" spans="1:124" s="120" customFormat="1" x14ac:dyDescent="0.3">
      <c r="A18" s="120" t="s">
        <v>2819</v>
      </c>
      <c r="B18" s="120" t="s">
        <v>2820</v>
      </c>
      <c r="C18" s="120" t="s">
        <v>2821</v>
      </c>
      <c r="D18" s="120" t="s">
        <v>2822</v>
      </c>
      <c r="E18" s="120" t="s">
        <v>108</v>
      </c>
      <c r="G18" s="137">
        <v>2.0000000000000001E-4</v>
      </c>
      <c r="J18" s="121"/>
      <c r="K18" s="121" t="s">
        <v>528</v>
      </c>
      <c r="L18" s="120" t="s">
        <v>528</v>
      </c>
      <c r="M18" s="120" t="s">
        <v>109</v>
      </c>
      <c r="N18" s="120">
        <v>99.7</v>
      </c>
      <c r="O18" s="120" t="s">
        <v>102</v>
      </c>
      <c r="P18" s="120" t="s">
        <v>102</v>
      </c>
      <c r="Q18" s="120" t="s">
        <v>184</v>
      </c>
      <c r="R18" s="120">
        <v>4</v>
      </c>
      <c r="S18" s="120" t="s">
        <v>122</v>
      </c>
      <c r="T18" s="120" t="s">
        <v>526</v>
      </c>
      <c r="U18" s="120">
        <v>55077</v>
      </c>
      <c r="V18" s="123">
        <v>1255142</v>
      </c>
      <c r="W18" s="120">
        <v>2000</v>
      </c>
      <c r="X18" s="120" t="s">
        <v>2823</v>
      </c>
      <c r="Y18" s="120" t="s">
        <v>2824</v>
      </c>
      <c r="Z18" s="120" t="s">
        <v>2825</v>
      </c>
      <c r="AC18" s="137">
        <v>2.0000000000000001E-4</v>
      </c>
      <c r="AD18" s="121"/>
      <c r="AE18" s="120">
        <v>333415</v>
      </c>
      <c r="AF18" s="120" t="s">
        <v>109</v>
      </c>
      <c r="AI18" s="120">
        <v>16414</v>
      </c>
      <c r="AJ18" s="120" t="s">
        <v>2826</v>
      </c>
      <c r="AK18" s="120" t="s">
        <v>122</v>
      </c>
      <c r="AL18" s="120" t="s">
        <v>1504</v>
      </c>
      <c r="AM18" s="120" t="s">
        <v>1069</v>
      </c>
      <c r="AN18" s="120" t="s">
        <v>1061</v>
      </c>
      <c r="AO18" s="120" t="s">
        <v>2827</v>
      </c>
      <c r="AP18" s="120" t="s">
        <v>2819</v>
      </c>
      <c r="AQ18" s="120" t="s">
        <v>2820</v>
      </c>
      <c r="AR18" s="120" t="s">
        <v>2821</v>
      </c>
      <c r="AS18" s="120" t="s">
        <v>2822</v>
      </c>
      <c r="AT18" s="120" t="s">
        <v>102</v>
      </c>
      <c r="AU18" s="120" t="s">
        <v>102</v>
      </c>
      <c r="AV18" s="120" t="s">
        <v>184</v>
      </c>
      <c r="AW18" s="120" t="s">
        <v>108</v>
      </c>
      <c r="AY18" s="120" t="s">
        <v>525</v>
      </c>
      <c r="AZ18" s="120" t="s">
        <v>119</v>
      </c>
      <c r="BA18" s="120" t="s">
        <v>526</v>
      </c>
      <c r="BC18" s="120">
        <v>96</v>
      </c>
      <c r="BH18" s="120" t="s">
        <v>276</v>
      </c>
      <c r="BJ18" s="120">
        <v>4</v>
      </c>
      <c r="BO18" s="120" t="s">
        <v>122</v>
      </c>
      <c r="BP18" s="120" t="s">
        <v>158</v>
      </c>
      <c r="BR18" s="120">
        <v>0.2</v>
      </c>
      <c r="BW18" s="120" t="s">
        <v>544</v>
      </c>
      <c r="BY18" s="120">
        <v>0.2</v>
      </c>
      <c r="CE18" s="121">
        <v>2.0000000000000001E-4</v>
      </c>
      <c r="CG18" s="121"/>
      <c r="CI18" s="121"/>
      <c r="CQ18" s="121"/>
      <c r="CW18" s="121"/>
      <c r="DB18" s="120" t="s">
        <v>528</v>
      </c>
      <c r="DD18" s="120" t="s">
        <v>176</v>
      </c>
      <c r="DE18" s="120">
        <v>8.1999999999999993</v>
      </c>
      <c r="DF18" s="120">
        <v>210</v>
      </c>
      <c r="DG18" s="120" t="s">
        <v>568</v>
      </c>
      <c r="DK18" s="120">
        <v>99.7</v>
      </c>
      <c r="DL18" s="120" t="s">
        <v>126</v>
      </c>
      <c r="DM18" s="120" t="s">
        <v>545</v>
      </c>
      <c r="DN18" s="120">
        <v>1255142</v>
      </c>
      <c r="DO18" s="120">
        <v>55077</v>
      </c>
      <c r="DP18" s="120" t="s">
        <v>2823</v>
      </c>
      <c r="DQ18" s="120" t="s">
        <v>2824</v>
      </c>
      <c r="DR18" s="120" t="s">
        <v>2825</v>
      </c>
      <c r="DS18" s="120">
        <v>2000</v>
      </c>
      <c r="DT18" s="120" t="s">
        <v>2828</v>
      </c>
    </row>
    <row r="19" spans="1:124" s="120" customFormat="1" x14ac:dyDescent="0.3">
      <c r="A19" s="120" t="s">
        <v>2777</v>
      </c>
      <c r="B19" s="120" t="s">
        <v>2778</v>
      </c>
      <c r="C19" s="120" t="s">
        <v>2804</v>
      </c>
      <c r="D19" s="120" t="s">
        <v>2779</v>
      </c>
      <c r="E19" s="120" t="s">
        <v>251</v>
      </c>
      <c r="G19" s="137">
        <v>2.0000000000000001E-4</v>
      </c>
      <c r="H19" s="120" t="s">
        <v>136</v>
      </c>
      <c r="J19" s="121">
        <v>2.9999999999999997E-4</v>
      </c>
      <c r="K19" s="121" t="s">
        <v>528</v>
      </c>
      <c r="L19" s="120" t="s">
        <v>528</v>
      </c>
      <c r="M19" s="120" t="s">
        <v>109</v>
      </c>
      <c r="N19" s="120">
        <v>100</v>
      </c>
      <c r="O19" s="120" t="s">
        <v>367</v>
      </c>
      <c r="P19" s="120" t="s">
        <v>367</v>
      </c>
      <c r="Q19" s="120" t="s">
        <v>2829</v>
      </c>
      <c r="R19" s="120">
        <v>2.0799999999999999E-2</v>
      </c>
      <c r="S19" s="120" t="s">
        <v>122</v>
      </c>
      <c r="T19" s="120" t="s">
        <v>526</v>
      </c>
      <c r="U19" s="120">
        <v>61814</v>
      </c>
      <c r="V19" s="123">
        <v>1255078</v>
      </c>
      <c r="W19" s="120">
        <v>1996</v>
      </c>
      <c r="X19" s="120" t="s">
        <v>2830</v>
      </c>
      <c r="Y19" s="120" t="s">
        <v>2831</v>
      </c>
      <c r="Z19" s="120" t="s">
        <v>2832</v>
      </c>
      <c r="AC19" s="137">
        <v>2.0000000000000001E-4</v>
      </c>
      <c r="AD19" s="121">
        <v>2.9999999999999997E-4</v>
      </c>
      <c r="AE19" s="120">
        <v>333415</v>
      </c>
      <c r="AF19" s="120" t="s">
        <v>109</v>
      </c>
      <c r="AI19" s="120">
        <v>5</v>
      </c>
      <c r="AM19" s="120" t="s">
        <v>1069</v>
      </c>
      <c r="AN19" s="120" t="s">
        <v>2783</v>
      </c>
      <c r="AO19" s="120" t="s">
        <v>2784</v>
      </c>
      <c r="AP19" s="120" t="s">
        <v>2777</v>
      </c>
      <c r="AQ19" s="120" t="s">
        <v>2778</v>
      </c>
      <c r="AR19" s="120" t="s">
        <v>2804</v>
      </c>
      <c r="AS19" s="120" t="s">
        <v>2779</v>
      </c>
      <c r="AT19" s="120" t="s">
        <v>367</v>
      </c>
      <c r="AU19" s="120" t="s">
        <v>367</v>
      </c>
      <c r="AV19" s="120" t="s">
        <v>2829</v>
      </c>
      <c r="AW19" s="120" t="s">
        <v>251</v>
      </c>
      <c r="AX19" s="120" t="s">
        <v>136</v>
      </c>
      <c r="AY19" s="120" t="s">
        <v>525</v>
      </c>
      <c r="AZ19" s="120" t="s">
        <v>119</v>
      </c>
      <c r="BA19" s="120" t="s">
        <v>526</v>
      </c>
      <c r="BC19" s="120">
        <v>30</v>
      </c>
      <c r="BH19" s="120" t="s">
        <v>261</v>
      </c>
      <c r="BJ19" s="120">
        <v>2.0799999999999999E-2</v>
      </c>
      <c r="BO19" s="120" t="s">
        <v>122</v>
      </c>
      <c r="BP19" s="120" t="s">
        <v>158</v>
      </c>
      <c r="BR19" s="120">
        <v>0.2</v>
      </c>
      <c r="BW19" s="120" t="s">
        <v>544</v>
      </c>
      <c r="BY19" s="120">
        <v>0.2</v>
      </c>
      <c r="CE19" s="121">
        <v>2.0000000000000001E-4</v>
      </c>
      <c r="CG19" s="121"/>
      <c r="CI19" s="121"/>
      <c r="CK19" s="120">
        <v>0.3</v>
      </c>
      <c r="CQ19" s="121">
        <v>0.3</v>
      </c>
      <c r="CW19" s="121">
        <v>2.9999999999999997E-4</v>
      </c>
      <c r="DB19" s="120" t="s">
        <v>528</v>
      </c>
      <c r="DC19" s="120">
        <v>6</v>
      </c>
      <c r="DD19" s="120" t="s">
        <v>125</v>
      </c>
      <c r="DK19" s="120">
        <v>100</v>
      </c>
      <c r="DL19" s="120" t="s">
        <v>126</v>
      </c>
      <c r="DM19" s="120" t="s">
        <v>545</v>
      </c>
      <c r="DN19" s="120">
        <v>1255078</v>
      </c>
      <c r="DO19" s="120">
        <v>61814</v>
      </c>
      <c r="DP19" s="120" t="s">
        <v>2830</v>
      </c>
      <c r="DQ19" s="120" t="s">
        <v>2831</v>
      </c>
      <c r="DR19" s="120" t="s">
        <v>2832</v>
      </c>
      <c r="DS19" s="120">
        <v>1996</v>
      </c>
      <c r="DT19" s="120" t="s">
        <v>2833</v>
      </c>
    </row>
    <row r="20" spans="1:124" s="120" customFormat="1" x14ac:dyDescent="0.3">
      <c r="A20" s="120" t="s">
        <v>2777</v>
      </c>
      <c r="B20" s="120" t="s">
        <v>2778</v>
      </c>
      <c r="C20" s="120" t="s">
        <v>2804</v>
      </c>
      <c r="D20" s="120" t="s">
        <v>2779</v>
      </c>
      <c r="E20" s="120" t="s">
        <v>251</v>
      </c>
      <c r="G20" s="137">
        <v>2.0000000000000001E-4</v>
      </c>
      <c r="H20" s="120" t="s">
        <v>136</v>
      </c>
      <c r="J20" s="121">
        <v>2.9999999999999997E-4</v>
      </c>
      <c r="K20" s="121" t="s">
        <v>528</v>
      </c>
      <c r="L20" s="120" t="s">
        <v>528</v>
      </c>
      <c r="M20" s="120" t="s">
        <v>109</v>
      </c>
      <c r="N20" s="120">
        <v>100</v>
      </c>
      <c r="O20" s="120" t="s">
        <v>367</v>
      </c>
      <c r="P20" s="120" t="s">
        <v>367</v>
      </c>
      <c r="Q20" s="120" t="s">
        <v>2829</v>
      </c>
      <c r="R20" s="120">
        <v>2.0799999999999999E-2</v>
      </c>
      <c r="S20" s="120" t="s">
        <v>122</v>
      </c>
      <c r="T20" s="120" t="s">
        <v>526</v>
      </c>
      <c r="U20" s="120">
        <v>61814</v>
      </c>
      <c r="V20" s="123">
        <v>1255077</v>
      </c>
      <c r="W20" s="120">
        <v>1996</v>
      </c>
      <c r="X20" s="120" t="s">
        <v>2830</v>
      </c>
      <c r="Y20" s="120" t="s">
        <v>2831</v>
      </c>
      <c r="Z20" s="120" t="s">
        <v>2832</v>
      </c>
      <c r="AC20" s="137">
        <v>2.0000000000000001E-4</v>
      </c>
      <c r="AD20" s="121">
        <v>2.9999999999999997E-4</v>
      </c>
      <c r="AE20" s="120">
        <v>333415</v>
      </c>
      <c r="AF20" s="120" t="s">
        <v>109</v>
      </c>
      <c r="AI20" s="120">
        <v>5</v>
      </c>
      <c r="AM20" s="120" t="s">
        <v>1069</v>
      </c>
      <c r="AN20" s="120" t="s">
        <v>2783</v>
      </c>
      <c r="AO20" s="120" t="s">
        <v>2784</v>
      </c>
      <c r="AP20" s="120" t="s">
        <v>2777</v>
      </c>
      <c r="AQ20" s="120" t="s">
        <v>2778</v>
      </c>
      <c r="AR20" s="120" t="s">
        <v>2804</v>
      </c>
      <c r="AS20" s="120" t="s">
        <v>2779</v>
      </c>
      <c r="AT20" s="120" t="s">
        <v>367</v>
      </c>
      <c r="AU20" s="120" t="s">
        <v>367</v>
      </c>
      <c r="AV20" s="120" t="s">
        <v>2829</v>
      </c>
      <c r="AW20" s="120" t="s">
        <v>251</v>
      </c>
      <c r="AX20" s="120" t="s">
        <v>136</v>
      </c>
      <c r="AY20" s="120" t="s">
        <v>525</v>
      </c>
      <c r="AZ20" s="120" t="s">
        <v>119</v>
      </c>
      <c r="BA20" s="120" t="s">
        <v>526</v>
      </c>
      <c r="BC20" s="120">
        <v>30</v>
      </c>
      <c r="BH20" s="120" t="s">
        <v>261</v>
      </c>
      <c r="BJ20" s="120">
        <v>2.0799999999999999E-2</v>
      </c>
      <c r="BO20" s="120" t="s">
        <v>122</v>
      </c>
      <c r="BP20" s="120" t="s">
        <v>158</v>
      </c>
      <c r="BR20" s="120">
        <v>0.2</v>
      </c>
      <c r="BW20" s="120" t="s">
        <v>544</v>
      </c>
      <c r="BY20" s="120">
        <v>0.2</v>
      </c>
      <c r="CE20" s="121">
        <v>2.0000000000000001E-4</v>
      </c>
      <c r="CG20" s="121"/>
      <c r="CI20" s="121"/>
      <c r="CK20" s="120">
        <v>0.3</v>
      </c>
      <c r="CQ20" s="121">
        <v>0.3</v>
      </c>
      <c r="CW20" s="121">
        <v>2.9999999999999997E-4</v>
      </c>
      <c r="DB20" s="120" t="s">
        <v>528</v>
      </c>
      <c r="DC20" s="120">
        <v>6</v>
      </c>
      <c r="DD20" s="120" t="s">
        <v>125</v>
      </c>
      <c r="DK20" s="120">
        <v>100</v>
      </c>
      <c r="DL20" s="120" t="s">
        <v>126</v>
      </c>
      <c r="DM20" s="120" t="s">
        <v>545</v>
      </c>
      <c r="DN20" s="120">
        <v>1255077</v>
      </c>
      <c r="DO20" s="120">
        <v>61814</v>
      </c>
      <c r="DP20" s="120" t="s">
        <v>2830</v>
      </c>
      <c r="DQ20" s="120" t="s">
        <v>2831</v>
      </c>
      <c r="DR20" s="120" t="s">
        <v>2832</v>
      </c>
      <c r="DS20" s="120">
        <v>1996</v>
      </c>
      <c r="DT20" s="120" t="s">
        <v>2833</v>
      </c>
    </row>
    <row r="21" spans="1:124" s="120" customFormat="1" x14ac:dyDescent="0.3">
      <c r="A21" s="120" t="s">
        <v>2777</v>
      </c>
      <c r="B21" s="120" t="s">
        <v>2797</v>
      </c>
      <c r="C21" s="120" t="s">
        <v>2798</v>
      </c>
      <c r="D21" s="120" t="s">
        <v>2779</v>
      </c>
      <c r="E21" s="120" t="s">
        <v>185</v>
      </c>
      <c r="G21" s="137">
        <v>2.1000000000000001E-4</v>
      </c>
      <c r="J21" s="121"/>
      <c r="K21" s="121" t="s">
        <v>528</v>
      </c>
      <c r="L21" s="120" t="s">
        <v>528</v>
      </c>
      <c r="M21" s="120" t="s">
        <v>109</v>
      </c>
      <c r="N21" s="120">
        <v>99.8</v>
      </c>
      <c r="O21" s="120" t="s">
        <v>102</v>
      </c>
      <c r="P21" s="120" t="s">
        <v>102</v>
      </c>
      <c r="Q21" s="120" t="s">
        <v>184</v>
      </c>
      <c r="R21" s="120">
        <v>2</v>
      </c>
      <c r="S21" s="120" t="s">
        <v>122</v>
      </c>
      <c r="T21" s="120" t="s">
        <v>526</v>
      </c>
      <c r="U21" s="120">
        <v>76752</v>
      </c>
      <c r="V21" s="123">
        <v>1255279</v>
      </c>
      <c r="W21" s="120">
        <v>2005</v>
      </c>
      <c r="X21" s="120" t="s">
        <v>2834</v>
      </c>
      <c r="Y21" s="120" t="s">
        <v>2835</v>
      </c>
      <c r="Z21" s="120" t="s">
        <v>2836</v>
      </c>
      <c r="AC21" s="137">
        <v>2.1000000000000001E-4</v>
      </c>
      <c r="AD21" s="121"/>
      <c r="AE21" s="120">
        <v>333415</v>
      </c>
      <c r="AF21" s="120" t="s">
        <v>109</v>
      </c>
      <c r="AI21" s="120">
        <v>2371</v>
      </c>
      <c r="AJ21" s="120" t="s">
        <v>1464</v>
      </c>
      <c r="AK21" s="120" t="s">
        <v>276</v>
      </c>
      <c r="AL21" s="120" t="s">
        <v>1465</v>
      </c>
      <c r="AM21" s="120" t="s">
        <v>1069</v>
      </c>
      <c r="AN21" s="120" t="s">
        <v>2783</v>
      </c>
      <c r="AO21" s="120" t="s">
        <v>2784</v>
      </c>
      <c r="AP21" s="120" t="s">
        <v>2777</v>
      </c>
      <c r="AQ21" s="120" t="s">
        <v>2797</v>
      </c>
      <c r="AR21" s="120" t="s">
        <v>2798</v>
      </c>
      <c r="AS21" s="120" t="s">
        <v>2779</v>
      </c>
      <c r="AT21" s="120" t="s">
        <v>102</v>
      </c>
      <c r="AU21" s="120" t="s">
        <v>102</v>
      </c>
      <c r="AV21" s="120" t="s">
        <v>184</v>
      </c>
      <c r="AW21" s="120" t="s">
        <v>185</v>
      </c>
      <c r="AY21" s="120" t="s">
        <v>525</v>
      </c>
      <c r="AZ21" s="120" t="s">
        <v>119</v>
      </c>
      <c r="BA21" s="120" t="s">
        <v>526</v>
      </c>
      <c r="BC21" s="120">
        <v>48</v>
      </c>
      <c r="BH21" s="120" t="s">
        <v>276</v>
      </c>
      <c r="BJ21" s="120">
        <v>2</v>
      </c>
      <c r="BO21" s="120" t="s">
        <v>122</v>
      </c>
      <c r="BP21" s="120" t="s">
        <v>158</v>
      </c>
      <c r="BR21" s="120">
        <v>0.21</v>
      </c>
      <c r="BW21" s="120" t="s">
        <v>544</v>
      </c>
      <c r="BY21" s="120">
        <v>0.21</v>
      </c>
      <c r="CE21" s="121">
        <v>2.1000000000000001E-4</v>
      </c>
      <c r="CG21" s="121"/>
      <c r="CI21" s="121"/>
      <c r="CQ21" s="121"/>
      <c r="CW21" s="121"/>
      <c r="DB21" s="120" t="s">
        <v>528</v>
      </c>
      <c r="DC21" s="120">
        <v>4</v>
      </c>
      <c r="DD21" s="120" t="s">
        <v>176</v>
      </c>
      <c r="DE21" s="120" t="s">
        <v>2837</v>
      </c>
      <c r="DF21" s="120">
        <v>175</v>
      </c>
      <c r="DG21" s="120" t="s">
        <v>528</v>
      </c>
      <c r="DK21" s="120">
        <v>99.8</v>
      </c>
      <c r="DL21" s="120" t="s">
        <v>126</v>
      </c>
      <c r="DM21" s="120" t="s">
        <v>545</v>
      </c>
      <c r="DN21" s="120">
        <v>1255279</v>
      </c>
      <c r="DO21" s="120">
        <v>76752</v>
      </c>
      <c r="DP21" s="120" t="s">
        <v>2834</v>
      </c>
      <c r="DQ21" s="120" t="s">
        <v>2835</v>
      </c>
      <c r="DR21" s="120" t="s">
        <v>2836</v>
      </c>
      <c r="DS21" s="120">
        <v>2005</v>
      </c>
      <c r="DT21" s="120" t="s">
        <v>2838</v>
      </c>
    </row>
    <row r="22" spans="1:124" s="120" customFormat="1" x14ac:dyDescent="0.3">
      <c r="A22" s="120" t="s">
        <v>2777</v>
      </c>
      <c r="B22" s="120" t="s">
        <v>2778</v>
      </c>
      <c r="C22" s="120" t="s">
        <v>2804</v>
      </c>
      <c r="D22" s="120" t="s">
        <v>2779</v>
      </c>
      <c r="E22" s="120" t="s">
        <v>591</v>
      </c>
      <c r="G22" s="137">
        <v>2.2000000000000001E-4</v>
      </c>
      <c r="J22" s="121"/>
      <c r="K22" s="121" t="s">
        <v>528</v>
      </c>
      <c r="L22" s="120" t="s">
        <v>528</v>
      </c>
      <c r="M22" s="120" t="s">
        <v>109</v>
      </c>
      <c r="N22" s="120">
        <v>99</v>
      </c>
      <c r="O22" s="120" t="s">
        <v>367</v>
      </c>
      <c r="P22" s="120" t="s">
        <v>1310</v>
      </c>
      <c r="Q22" s="120" t="s">
        <v>2817</v>
      </c>
      <c r="R22" s="120">
        <v>21</v>
      </c>
      <c r="S22" s="120" t="s">
        <v>122</v>
      </c>
      <c r="T22" s="120" t="s">
        <v>526</v>
      </c>
      <c r="U22" s="120">
        <v>6449</v>
      </c>
      <c r="V22" s="123">
        <v>1082951</v>
      </c>
      <c r="W22" s="120">
        <v>1980</v>
      </c>
      <c r="X22" s="120" t="s">
        <v>2814</v>
      </c>
      <c r="Y22" s="120" t="s">
        <v>2815</v>
      </c>
      <c r="Z22" s="120" t="s">
        <v>2816</v>
      </c>
      <c r="AA22" s="120" t="s">
        <v>158</v>
      </c>
      <c r="AB22" s="120" t="s">
        <v>397</v>
      </c>
      <c r="AC22" s="137">
        <v>2.2000000000000001E-4</v>
      </c>
      <c r="AD22" s="121"/>
      <c r="AE22" s="120">
        <v>333415</v>
      </c>
      <c r="AF22" s="120" t="s">
        <v>109</v>
      </c>
      <c r="AG22" s="120" t="s">
        <v>158</v>
      </c>
      <c r="AH22" s="120" t="s">
        <v>397</v>
      </c>
      <c r="AI22" s="120">
        <v>5</v>
      </c>
      <c r="AJ22" s="120" t="s">
        <v>1464</v>
      </c>
      <c r="AK22" s="120" t="s">
        <v>276</v>
      </c>
      <c r="AM22" s="120" t="s">
        <v>1069</v>
      </c>
      <c r="AN22" s="120" t="s">
        <v>2783</v>
      </c>
      <c r="AO22" s="120" t="s">
        <v>2784</v>
      </c>
      <c r="AP22" s="120" t="s">
        <v>2777</v>
      </c>
      <c r="AQ22" s="120" t="s">
        <v>2778</v>
      </c>
      <c r="AR22" s="120" t="s">
        <v>2804</v>
      </c>
      <c r="AS22" s="120" t="s">
        <v>2779</v>
      </c>
      <c r="AT22" s="120" t="s">
        <v>367</v>
      </c>
      <c r="AU22" s="120" t="s">
        <v>1310</v>
      </c>
      <c r="AV22" s="120" t="s">
        <v>2817</v>
      </c>
      <c r="AW22" s="120" t="s">
        <v>591</v>
      </c>
      <c r="AY22" s="120" t="s">
        <v>525</v>
      </c>
      <c r="AZ22" s="120" t="s">
        <v>119</v>
      </c>
      <c r="BA22" s="120" t="s">
        <v>526</v>
      </c>
      <c r="BC22" s="120">
        <v>21</v>
      </c>
      <c r="BH22" s="120" t="s">
        <v>122</v>
      </c>
      <c r="BJ22" s="120">
        <v>21</v>
      </c>
      <c r="BO22" s="120" t="s">
        <v>122</v>
      </c>
      <c r="BP22" s="120" t="s">
        <v>158</v>
      </c>
      <c r="BR22" s="120">
        <v>0.22</v>
      </c>
      <c r="BT22" s="120">
        <v>0.2</v>
      </c>
      <c r="BV22" s="120">
        <v>0.3</v>
      </c>
      <c r="BW22" s="120" t="s">
        <v>544</v>
      </c>
      <c r="BY22" s="120">
        <v>0.22</v>
      </c>
      <c r="CA22" s="120">
        <v>0.2</v>
      </c>
      <c r="CC22" s="120">
        <v>0.3</v>
      </c>
      <c r="CE22" s="121">
        <v>2.2000000000000001E-4</v>
      </c>
      <c r="CG22" s="121">
        <v>2.0000000000000001E-4</v>
      </c>
      <c r="CI22" s="121">
        <v>2.9999999999999997E-4</v>
      </c>
      <c r="CQ22" s="121"/>
      <c r="CW22" s="121"/>
      <c r="DB22" s="120" t="s">
        <v>528</v>
      </c>
      <c r="DD22" s="120" t="s">
        <v>125</v>
      </c>
      <c r="DE22" s="120" t="s">
        <v>1428</v>
      </c>
      <c r="DF22" s="120">
        <v>200</v>
      </c>
      <c r="DG22" s="120" t="s">
        <v>568</v>
      </c>
      <c r="DK22" s="120">
        <v>99</v>
      </c>
      <c r="DL22" s="120" t="s">
        <v>126</v>
      </c>
      <c r="DM22" s="120" t="s">
        <v>1344</v>
      </c>
      <c r="DN22" s="120">
        <v>1082951</v>
      </c>
      <c r="DO22" s="120">
        <v>6449</v>
      </c>
      <c r="DP22" s="120" t="s">
        <v>2814</v>
      </c>
      <c r="DQ22" s="120" t="s">
        <v>2815</v>
      </c>
      <c r="DR22" s="120" t="s">
        <v>2816</v>
      </c>
      <c r="DS22" s="120">
        <v>1980</v>
      </c>
      <c r="DT22" s="120" t="s">
        <v>2462</v>
      </c>
    </row>
    <row r="23" spans="1:124" s="120" customFormat="1" x14ac:dyDescent="0.3">
      <c r="A23" s="120" t="s">
        <v>2777</v>
      </c>
      <c r="B23" s="120" t="s">
        <v>2797</v>
      </c>
      <c r="C23" s="120" t="s">
        <v>2798</v>
      </c>
      <c r="D23" s="120" t="s">
        <v>2779</v>
      </c>
      <c r="E23" s="120" t="s">
        <v>251</v>
      </c>
      <c r="G23" s="137">
        <v>2.2000000000000001E-4</v>
      </c>
      <c r="J23" s="121"/>
      <c r="K23" s="121" t="s">
        <v>528</v>
      </c>
      <c r="L23" s="120" t="s">
        <v>528</v>
      </c>
      <c r="M23" s="120" t="s">
        <v>109</v>
      </c>
      <c r="N23" s="120">
        <v>85</v>
      </c>
      <c r="O23" s="120" t="s">
        <v>137</v>
      </c>
      <c r="P23" s="120" t="s">
        <v>137</v>
      </c>
      <c r="Q23" s="120" t="s">
        <v>614</v>
      </c>
      <c r="R23" s="120">
        <v>7</v>
      </c>
      <c r="S23" s="120" t="s">
        <v>122</v>
      </c>
      <c r="T23" s="120" t="s">
        <v>526</v>
      </c>
      <c r="U23" s="120">
        <v>16043</v>
      </c>
      <c r="V23" s="123">
        <v>1182402</v>
      </c>
      <c r="W23" s="120">
        <v>1987</v>
      </c>
      <c r="X23" s="120" t="s">
        <v>1586</v>
      </c>
      <c r="Y23" s="120" t="s">
        <v>2839</v>
      </c>
      <c r="Z23" s="120" t="s">
        <v>2840</v>
      </c>
      <c r="AA23" s="120" t="s">
        <v>314</v>
      </c>
      <c r="AB23" s="120" t="s">
        <v>397</v>
      </c>
      <c r="AC23" s="137">
        <v>2.2000000000000001E-4</v>
      </c>
      <c r="AD23" s="121"/>
      <c r="AE23" s="120">
        <v>333415</v>
      </c>
      <c r="AF23" s="120" t="s">
        <v>109</v>
      </c>
      <c r="AG23" s="120" t="s">
        <v>314</v>
      </c>
      <c r="AH23" s="120" t="s">
        <v>397</v>
      </c>
      <c r="AI23" s="120">
        <v>2371</v>
      </c>
      <c r="AJ23" s="120" t="s">
        <v>2841</v>
      </c>
      <c r="AK23" s="120" t="s">
        <v>276</v>
      </c>
      <c r="AM23" s="120" t="s">
        <v>1069</v>
      </c>
      <c r="AN23" s="120" t="s">
        <v>2783</v>
      </c>
      <c r="AO23" s="120" t="s">
        <v>2784</v>
      </c>
      <c r="AP23" s="120" t="s">
        <v>2777</v>
      </c>
      <c r="AQ23" s="120" t="s">
        <v>2797</v>
      </c>
      <c r="AR23" s="120" t="s">
        <v>2798</v>
      </c>
      <c r="AS23" s="120" t="s">
        <v>2779</v>
      </c>
      <c r="AT23" s="120" t="s">
        <v>137</v>
      </c>
      <c r="AU23" s="120" t="s">
        <v>137</v>
      </c>
      <c r="AV23" s="120" t="s">
        <v>614</v>
      </c>
      <c r="AW23" s="120" t="s">
        <v>251</v>
      </c>
      <c r="AY23" s="120" t="s">
        <v>525</v>
      </c>
      <c r="AZ23" s="120" t="s">
        <v>119</v>
      </c>
      <c r="BA23" s="120" t="s">
        <v>526</v>
      </c>
      <c r="BC23" s="120">
        <v>7</v>
      </c>
      <c r="BH23" s="120" t="s">
        <v>122</v>
      </c>
      <c r="BJ23" s="120">
        <v>7</v>
      </c>
      <c r="BO23" s="120" t="s">
        <v>122</v>
      </c>
      <c r="BP23" s="120" t="s">
        <v>158</v>
      </c>
      <c r="BR23" s="120">
        <v>0.22</v>
      </c>
      <c r="BW23" s="120" t="s">
        <v>544</v>
      </c>
      <c r="BY23" s="120">
        <v>0.22</v>
      </c>
      <c r="CE23" s="121">
        <v>2.2000000000000001E-4</v>
      </c>
      <c r="CG23" s="121"/>
      <c r="CI23" s="121"/>
      <c r="CQ23" s="121"/>
      <c r="CW23" s="121"/>
      <c r="DB23" s="120" t="s">
        <v>528</v>
      </c>
      <c r="DD23" s="120" t="s">
        <v>176</v>
      </c>
      <c r="DK23" s="120">
        <v>85</v>
      </c>
      <c r="DL23" s="120" t="s">
        <v>126</v>
      </c>
      <c r="DM23" s="120" t="s">
        <v>1344</v>
      </c>
      <c r="DN23" s="120">
        <v>1182402</v>
      </c>
      <c r="DO23" s="120">
        <v>16043</v>
      </c>
      <c r="DP23" s="120" t="s">
        <v>1586</v>
      </c>
      <c r="DQ23" s="120" t="s">
        <v>2839</v>
      </c>
      <c r="DR23" s="120" t="s">
        <v>2840</v>
      </c>
      <c r="DS23" s="120">
        <v>1987</v>
      </c>
      <c r="DT23" s="120" t="s">
        <v>2842</v>
      </c>
    </row>
    <row r="24" spans="1:124" s="120" customFormat="1" x14ac:dyDescent="0.3">
      <c r="A24" s="120" t="s">
        <v>2777</v>
      </c>
      <c r="B24" s="120" t="s">
        <v>2778</v>
      </c>
      <c r="C24" s="120" t="s">
        <v>2804</v>
      </c>
      <c r="D24" s="120" t="s">
        <v>2779</v>
      </c>
      <c r="E24" s="120" t="s">
        <v>251</v>
      </c>
      <c r="G24" s="137">
        <v>2.2000000000000001E-4</v>
      </c>
      <c r="J24" s="121"/>
      <c r="K24" s="121" t="s">
        <v>528</v>
      </c>
      <c r="L24" s="120" t="s">
        <v>528</v>
      </c>
      <c r="M24" s="120" t="s">
        <v>109</v>
      </c>
      <c r="N24" s="120">
        <v>92</v>
      </c>
      <c r="O24" s="120" t="s">
        <v>137</v>
      </c>
      <c r="P24" s="120" t="s">
        <v>137</v>
      </c>
      <c r="Q24" s="120" t="s">
        <v>614</v>
      </c>
      <c r="R24" s="120">
        <v>21</v>
      </c>
      <c r="S24" s="120" t="s">
        <v>122</v>
      </c>
      <c r="T24" s="120" t="s">
        <v>526</v>
      </c>
      <c r="U24" s="120">
        <v>18872</v>
      </c>
      <c r="V24" s="123">
        <v>1206102</v>
      </c>
      <c r="W24" s="120">
        <v>1995</v>
      </c>
      <c r="X24" s="120" t="s">
        <v>2805</v>
      </c>
      <c r="Y24" s="120" t="s">
        <v>2806</v>
      </c>
      <c r="Z24" s="120" t="s">
        <v>2807</v>
      </c>
      <c r="AA24" s="120" t="s">
        <v>314</v>
      </c>
      <c r="AB24" s="120" t="s">
        <v>397</v>
      </c>
      <c r="AC24" s="137">
        <v>2.2000000000000001E-4</v>
      </c>
      <c r="AD24" s="121"/>
      <c r="AE24" s="120">
        <v>333415</v>
      </c>
      <c r="AF24" s="120" t="s">
        <v>109</v>
      </c>
      <c r="AG24" s="120" t="s">
        <v>314</v>
      </c>
      <c r="AH24" s="120" t="s">
        <v>397</v>
      </c>
      <c r="AI24" s="120">
        <v>5</v>
      </c>
      <c r="AJ24" s="120" t="s">
        <v>1589</v>
      </c>
      <c r="AK24" s="120" t="s">
        <v>276</v>
      </c>
      <c r="AL24" s="120" t="s">
        <v>141</v>
      </c>
      <c r="AM24" s="120" t="s">
        <v>1069</v>
      </c>
      <c r="AN24" s="120" t="s">
        <v>2783</v>
      </c>
      <c r="AO24" s="120" t="s">
        <v>2784</v>
      </c>
      <c r="AP24" s="120" t="s">
        <v>2777</v>
      </c>
      <c r="AQ24" s="120" t="s">
        <v>2778</v>
      </c>
      <c r="AR24" s="120" t="s">
        <v>2804</v>
      </c>
      <c r="AS24" s="120" t="s">
        <v>2779</v>
      </c>
      <c r="AT24" s="120" t="s">
        <v>137</v>
      </c>
      <c r="AU24" s="120" t="s">
        <v>137</v>
      </c>
      <c r="AV24" s="120" t="s">
        <v>614</v>
      </c>
      <c r="AW24" s="120" t="s">
        <v>251</v>
      </c>
      <c r="AY24" s="120" t="s">
        <v>525</v>
      </c>
      <c r="AZ24" s="120" t="s">
        <v>119</v>
      </c>
      <c r="BA24" s="120" t="s">
        <v>526</v>
      </c>
      <c r="BC24" s="120">
        <v>21</v>
      </c>
      <c r="BH24" s="120" t="s">
        <v>122</v>
      </c>
      <c r="BJ24" s="120">
        <v>21</v>
      </c>
      <c r="BO24" s="120" t="s">
        <v>122</v>
      </c>
      <c r="BP24" s="120" t="s">
        <v>158</v>
      </c>
      <c r="BR24" s="120">
        <v>0.22</v>
      </c>
      <c r="BW24" s="120" t="s">
        <v>544</v>
      </c>
      <c r="BY24" s="120">
        <v>0.22</v>
      </c>
      <c r="CE24" s="121">
        <v>2.2000000000000001E-4</v>
      </c>
      <c r="CG24" s="121"/>
      <c r="CI24" s="121"/>
      <c r="CQ24" s="121"/>
      <c r="CW24" s="121"/>
      <c r="DB24" s="120" t="s">
        <v>528</v>
      </c>
      <c r="DD24" s="120" t="s">
        <v>125</v>
      </c>
      <c r="DE24" s="120" t="s">
        <v>1562</v>
      </c>
      <c r="DF24" s="120" t="s">
        <v>1726</v>
      </c>
      <c r="DG24" s="120" t="s">
        <v>568</v>
      </c>
      <c r="DK24" s="120">
        <v>92</v>
      </c>
      <c r="DL24" s="120" t="s">
        <v>126</v>
      </c>
      <c r="DM24" s="120" t="s">
        <v>187</v>
      </c>
      <c r="DN24" s="120">
        <v>1206102</v>
      </c>
      <c r="DO24" s="120">
        <v>18872</v>
      </c>
      <c r="DP24" s="120" t="s">
        <v>2805</v>
      </c>
      <c r="DQ24" s="120" t="s">
        <v>2806</v>
      </c>
      <c r="DR24" s="120" t="s">
        <v>2807</v>
      </c>
      <c r="DS24" s="120">
        <v>1995</v>
      </c>
      <c r="DT24" s="120" t="s">
        <v>2843</v>
      </c>
    </row>
    <row r="25" spans="1:124" s="120" customFormat="1" x14ac:dyDescent="0.3">
      <c r="A25" s="120" t="s">
        <v>2777</v>
      </c>
      <c r="B25" s="120" t="s">
        <v>2797</v>
      </c>
      <c r="C25" s="120" t="s">
        <v>2798</v>
      </c>
      <c r="D25" s="120" t="s">
        <v>2779</v>
      </c>
      <c r="E25" s="120" t="s">
        <v>251</v>
      </c>
      <c r="G25" s="137">
        <v>2.2800000000000001E-4</v>
      </c>
      <c r="H25" s="120" t="s">
        <v>136</v>
      </c>
      <c r="J25" s="120">
        <v>5.5999999999999995E-4</v>
      </c>
      <c r="K25" s="121" t="s">
        <v>528</v>
      </c>
      <c r="L25" s="120" t="s">
        <v>528</v>
      </c>
      <c r="M25" s="120" t="s">
        <v>109</v>
      </c>
      <c r="N25" s="120">
        <v>99.5</v>
      </c>
      <c r="O25" s="120" t="s">
        <v>137</v>
      </c>
      <c r="P25" s="120" t="s">
        <v>137</v>
      </c>
      <c r="Q25" s="120" t="s">
        <v>1392</v>
      </c>
      <c r="R25" s="120">
        <v>7</v>
      </c>
      <c r="S25" s="120" t="s">
        <v>122</v>
      </c>
      <c r="T25" s="120" t="s">
        <v>526</v>
      </c>
      <c r="U25" s="120">
        <v>161081</v>
      </c>
      <c r="V25" s="123">
        <v>2076564</v>
      </c>
      <c r="W25" s="120">
        <v>2013</v>
      </c>
      <c r="X25" s="120" t="s">
        <v>2799</v>
      </c>
      <c r="Y25" s="120" t="s">
        <v>2800</v>
      </c>
      <c r="Z25" s="120" t="s">
        <v>2801</v>
      </c>
      <c r="AA25" s="120" t="s">
        <v>158</v>
      </c>
      <c r="AB25" s="120" t="s">
        <v>397</v>
      </c>
      <c r="AC25" s="137">
        <v>2.2800000000000001E-4</v>
      </c>
      <c r="AD25" s="120">
        <v>5.5999999999999995E-4</v>
      </c>
      <c r="AE25" s="120">
        <v>333415</v>
      </c>
      <c r="AF25" s="120" t="s">
        <v>109</v>
      </c>
      <c r="AG25" s="120" t="s">
        <v>158</v>
      </c>
      <c r="AH25" s="120" t="s">
        <v>397</v>
      </c>
      <c r="AI25" s="120">
        <v>2371</v>
      </c>
      <c r="AM25" s="120" t="s">
        <v>1069</v>
      </c>
      <c r="AN25" s="120" t="s">
        <v>2783</v>
      </c>
      <c r="AO25" s="120" t="s">
        <v>2784</v>
      </c>
      <c r="AP25" s="120" t="s">
        <v>2777</v>
      </c>
      <c r="AQ25" s="120" t="s">
        <v>2797</v>
      </c>
      <c r="AR25" s="120" t="s">
        <v>2798</v>
      </c>
      <c r="AS25" s="120" t="s">
        <v>2779</v>
      </c>
      <c r="AT25" s="120" t="s">
        <v>137</v>
      </c>
      <c r="AU25" s="120" t="s">
        <v>137</v>
      </c>
      <c r="AV25" s="120" t="s">
        <v>1392</v>
      </c>
      <c r="AW25" s="120" t="s">
        <v>251</v>
      </c>
      <c r="AX25" s="120" t="s">
        <v>136</v>
      </c>
      <c r="AY25" s="120" t="s">
        <v>525</v>
      </c>
      <c r="AZ25" s="120" t="s">
        <v>119</v>
      </c>
      <c r="BA25" s="120" t="s">
        <v>526</v>
      </c>
      <c r="BC25" s="120">
        <v>7</v>
      </c>
      <c r="BH25" s="120" t="s">
        <v>122</v>
      </c>
      <c r="BJ25" s="120">
        <v>7</v>
      </c>
      <c r="BO25" s="120" t="s">
        <v>122</v>
      </c>
      <c r="BP25" s="120" t="s">
        <v>158</v>
      </c>
      <c r="BR25" s="120">
        <v>228</v>
      </c>
      <c r="BW25" s="120" t="s">
        <v>1426</v>
      </c>
      <c r="BY25" s="120">
        <v>228</v>
      </c>
      <c r="CE25" s="121">
        <v>2.2800000000000001E-4</v>
      </c>
      <c r="CK25" s="120">
        <v>560</v>
      </c>
      <c r="CQ25" s="120">
        <v>560</v>
      </c>
      <c r="CW25" s="120">
        <v>5.5999999999999995E-4</v>
      </c>
      <c r="DB25" s="120" t="s">
        <v>528</v>
      </c>
      <c r="DC25" s="120">
        <v>2</v>
      </c>
      <c r="DD25" s="120" t="s">
        <v>176</v>
      </c>
      <c r="DE25" s="120" t="s">
        <v>1562</v>
      </c>
      <c r="DK25" s="120">
        <v>99.5</v>
      </c>
      <c r="DL25" s="120" t="s">
        <v>126</v>
      </c>
      <c r="DM25" s="120" t="s">
        <v>1344</v>
      </c>
      <c r="DN25" s="120">
        <v>2076564</v>
      </c>
      <c r="DO25" s="120">
        <v>161081</v>
      </c>
      <c r="DP25" s="120" t="s">
        <v>2799</v>
      </c>
      <c r="DQ25" s="120" t="s">
        <v>2800</v>
      </c>
      <c r="DR25" s="120" t="s">
        <v>2801</v>
      </c>
      <c r="DS25" s="120">
        <v>2013</v>
      </c>
      <c r="DT25" s="120" t="s">
        <v>2809</v>
      </c>
    </row>
    <row r="26" spans="1:124" s="120" customFormat="1" x14ac:dyDescent="0.3">
      <c r="A26" s="120" t="s">
        <v>2777</v>
      </c>
      <c r="B26" s="120" t="s">
        <v>2797</v>
      </c>
      <c r="C26" s="120" t="s">
        <v>2798</v>
      </c>
      <c r="D26" s="120" t="s">
        <v>2779</v>
      </c>
      <c r="E26" s="120" t="s">
        <v>200</v>
      </c>
      <c r="G26" s="137">
        <v>2.2800000000000001E-4</v>
      </c>
      <c r="K26" s="121" t="s">
        <v>528</v>
      </c>
      <c r="L26" s="120" t="s">
        <v>528</v>
      </c>
      <c r="M26" s="120" t="s">
        <v>109</v>
      </c>
      <c r="N26" s="120">
        <v>99.5</v>
      </c>
      <c r="O26" s="120" t="s">
        <v>102</v>
      </c>
      <c r="P26" s="120" t="s">
        <v>102</v>
      </c>
      <c r="Q26" s="120" t="s">
        <v>184</v>
      </c>
      <c r="R26" s="120">
        <v>7</v>
      </c>
      <c r="S26" s="120" t="s">
        <v>122</v>
      </c>
      <c r="T26" s="120" t="s">
        <v>526</v>
      </c>
      <c r="U26" s="120">
        <v>161081</v>
      </c>
      <c r="V26" s="123">
        <v>2076555</v>
      </c>
      <c r="W26" s="120">
        <v>2013</v>
      </c>
      <c r="X26" s="120" t="s">
        <v>2799</v>
      </c>
      <c r="Y26" s="120" t="s">
        <v>2800</v>
      </c>
      <c r="Z26" s="120" t="s">
        <v>2801</v>
      </c>
      <c r="AA26" s="120" t="s">
        <v>158</v>
      </c>
      <c r="AB26" s="120" t="s">
        <v>397</v>
      </c>
      <c r="AC26" s="137">
        <v>2.2800000000000001E-4</v>
      </c>
      <c r="AE26" s="120">
        <v>333415</v>
      </c>
      <c r="AF26" s="120" t="s">
        <v>109</v>
      </c>
      <c r="AG26" s="120" t="s">
        <v>158</v>
      </c>
      <c r="AH26" s="120" t="s">
        <v>397</v>
      </c>
      <c r="AI26" s="120">
        <v>2371</v>
      </c>
      <c r="AM26" s="120" t="s">
        <v>1069</v>
      </c>
      <c r="AN26" s="120" t="s">
        <v>2783</v>
      </c>
      <c r="AO26" s="120" t="s">
        <v>2784</v>
      </c>
      <c r="AP26" s="120" t="s">
        <v>2777</v>
      </c>
      <c r="AQ26" s="120" t="s">
        <v>2797</v>
      </c>
      <c r="AR26" s="120" t="s">
        <v>2798</v>
      </c>
      <c r="AS26" s="120" t="s">
        <v>2779</v>
      </c>
      <c r="AT26" s="120" t="s">
        <v>102</v>
      </c>
      <c r="AU26" s="120" t="s">
        <v>102</v>
      </c>
      <c r="AV26" s="120" t="s">
        <v>184</v>
      </c>
      <c r="AW26" s="120" t="s">
        <v>200</v>
      </c>
      <c r="AY26" s="120" t="s">
        <v>525</v>
      </c>
      <c r="AZ26" s="120" t="s">
        <v>119</v>
      </c>
      <c r="BA26" s="120" t="s">
        <v>526</v>
      </c>
      <c r="BC26" s="120">
        <v>7</v>
      </c>
      <c r="BH26" s="120" t="s">
        <v>122</v>
      </c>
      <c r="BJ26" s="120">
        <v>7</v>
      </c>
      <c r="BO26" s="120" t="s">
        <v>122</v>
      </c>
      <c r="BP26" s="120" t="s">
        <v>158</v>
      </c>
      <c r="BR26" s="120">
        <v>228</v>
      </c>
      <c r="BW26" s="120" t="s">
        <v>1426</v>
      </c>
      <c r="BY26" s="120">
        <v>228</v>
      </c>
      <c r="CE26" s="121">
        <v>2.2800000000000001E-4</v>
      </c>
      <c r="DB26" s="120" t="s">
        <v>528</v>
      </c>
      <c r="DC26" s="120">
        <v>2</v>
      </c>
      <c r="DD26" s="120" t="s">
        <v>176</v>
      </c>
      <c r="DE26" s="120" t="s">
        <v>1562</v>
      </c>
      <c r="DK26" s="120">
        <v>99.5</v>
      </c>
      <c r="DL26" s="120" t="s">
        <v>126</v>
      </c>
      <c r="DM26" s="120" t="s">
        <v>1344</v>
      </c>
      <c r="DN26" s="120">
        <v>2076555</v>
      </c>
      <c r="DO26" s="120">
        <v>161081</v>
      </c>
      <c r="DP26" s="120" t="s">
        <v>2799</v>
      </c>
      <c r="DQ26" s="120" t="s">
        <v>2800</v>
      </c>
      <c r="DR26" s="120" t="s">
        <v>2801</v>
      </c>
      <c r="DS26" s="120">
        <v>2013</v>
      </c>
      <c r="DT26" s="120" t="s">
        <v>2844</v>
      </c>
    </row>
    <row r="27" spans="1:124" s="120" customFormat="1" x14ac:dyDescent="0.3">
      <c r="A27" s="120" t="s">
        <v>2777</v>
      </c>
      <c r="B27" s="120" t="s">
        <v>2778</v>
      </c>
      <c r="C27" s="120" t="s">
        <v>2804</v>
      </c>
      <c r="D27" s="120" t="s">
        <v>2779</v>
      </c>
      <c r="E27" s="120" t="s">
        <v>591</v>
      </c>
      <c r="G27" s="137">
        <v>2.4000000000000001E-4</v>
      </c>
      <c r="J27" s="121"/>
      <c r="K27" s="121" t="s">
        <v>528</v>
      </c>
      <c r="L27" s="120" t="s">
        <v>528</v>
      </c>
      <c r="M27" s="120" t="s">
        <v>109</v>
      </c>
      <c r="N27" s="120">
        <v>99</v>
      </c>
      <c r="O27" s="120" t="s">
        <v>367</v>
      </c>
      <c r="P27" s="120" t="s">
        <v>1310</v>
      </c>
      <c r="Q27" s="120" t="s">
        <v>2817</v>
      </c>
      <c r="R27" s="120">
        <v>21</v>
      </c>
      <c r="S27" s="120" t="s">
        <v>122</v>
      </c>
      <c r="T27" s="120" t="s">
        <v>526</v>
      </c>
      <c r="U27" s="120">
        <v>6449</v>
      </c>
      <c r="V27" s="123">
        <v>1082952</v>
      </c>
      <c r="W27" s="120">
        <v>1980</v>
      </c>
      <c r="X27" s="120" t="s">
        <v>2814</v>
      </c>
      <c r="Y27" s="120" t="s">
        <v>2815</v>
      </c>
      <c r="Z27" s="120" t="s">
        <v>2816</v>
      </c>
      <c r="AA27" s="120" t="s">
        <v>158</v>
      </c>
      <c r="AB27" s="120" t="s">
        <v>397</v>
      </c>
      <c r="AC27" s="137">
        <v>2.4000000000000001E-4</v>
      </c>
      <c r="AD27" s="121"/>
      <c r="AE27" s="120">
        <v>333415</v>
      </c>
      <c r="AF27" s="120" t="s">
        <v>109</v>
      </c>
      <c r="AG27" s="120" t="s">
        <v>158</v>
      </c>
      <c r="AH27" s="120" t="s">
        <v>397</v>
      </c>
      <c r="AI27" s="120">
        <v>5</v>
      </c>
      <c r="AJ27" s="120" t="s">
        <v>1464</v>
      </c>
      <c r="AK27" s="120" t="s">
        <v>276</v>
      </c>
      <c r="AM27" s="120" t="s">
        <v>1069</v>
      </c>
      <c r="AN27" s="120" t="s">
        <v>2783</v>
      </c>
      <c r="AO27" s="120" t="s">
        <v>2784</v>
      </c>
      <c r="AP27" s="120" t="s">
        <v>2777</v>
      </c>
      <c r="AQ27" s="120" t="s">
        <v>2778</v>
      </c>
      <c r="AR27" s="120" t="s">
        <v>2804</v>
      </c>
      <c r="AS27" s="120" t="s">
        <v>2779</v>
      </c>
      <c r="AT27" s="120" t="s">
        <v>367</v>
      </c>
      <c r="AU27" s="120" t="s">
        <v>1310</v>
      </c>
      <c r="AV27" s="120" t="s">
        <v>2817</v>
      </c>
      <c r="AW27" s="120" t="s">
        <v>591</v>
      </c>
      <c r="AY27" s="120" t="s">
        <v>525</v>
      </c>
      <c r="AZ27" s="120" t="s">
        <v>119</v>
      </c>
      <c r="BA27" s="120" t="s">
        <v>526</v>
      </c>
      <c r="BC27" s="120">
        <v>21</v>
      </c>
      <c r="BH27" s="120" t="s">
        <v>122</v>
      </c>
      <c r="BJ27" s="120">
        <v>21</v>
      </c>
      <c r="BO27" s="120" t="s">
        <v>122</v>
      </c>
      <c r="BP27" s="120" t="s">
        <v>158</v>
      </c>
      <c r="BR27" s="120">
        <v>0.24</v>
      </c>
      <c r="BT27" s="120">
        <v>0.2</v>
      </c>
      <c r="BV27" s="120">
        <v>0.3</v>
      </c>
      <c r="BW27" s="120" t="s">
        <v>544</v>
      </c>
      <c r="BY27" s="120">
        <v>0.24</v>
      </c>
      <c r="CA27" s="120">
        <v>0.2</v>
      </c>
      <c r="CC27" s="120">
        <v>0.3</v>
      </c>
      <c r="CE27" s="121">
        <v>2.4000000000000001E-4</v>
      </c>
      <c r="CG27" s="121">
        <v>2.0000000000000001E-4</v>
      </c>
      <c r="CI27" s="121">
        <v>2.9999999999999997E-4</v>
      </c>
      <c r="CQ27" s="121"/>
      <c r="CW27" s="121"/>
      <c r="DB27" s="120" t="s">
        <v>528</v>
      </c>
      <c r="DD27" s="120" t="s">
        <v>125</v>
      </c>
      <c r="DE27" s="120" t="s">
        <v>1428</v>
      </c>
      <c r="DF27" s="120">
        <v>200</v>
      </c>
      <c r="DG27" s="120" t="s">
        <v>568</v>
      </c>
      <c r="DK27" s="120">
        <v>99</v>
      </c>
      <c r="DL27" s="120" t="s">
        <v>126</v>
      </c>
      <c r="DM27" s="120" t="s">
        <v>1344</v>
      </c>
      <c r="DN27" s="120">
        <v>1082952</v>
      </c>
      <c r="DO27" s="120">
        <v>6449</v>
      </c>
      <c r="DP27" s="120" t="s">
        <v>2814</v>
      </c>
      <c r="DQ27" s="120" t="s">
        <v>2815</v>
      </c>
      <c r="DR27" s="120" t="s">
        <v>2816</v>
      </c>
      <c r="DS27" s="120">
        <v>1980</v>
      </c>
      <c r="DT27" s="120" t="s">
        <v>2462</v>
      </c>
    </row>
    <row r="28" spans="1:124" s="120" customFormat="1" x14ac:dyDescent="0.3">
      <c r="A28" s="120" t="s">
        <v>2777</v>
      </c>
      <c r="B28" s="120" t="s">
        <v>2778</v>
      </c>
      <c r="C28" s="120" t="s">
        <v>2804</v>
      </c>
      <c r="D28" s="120" t="s">
        <v>2779</v>
      </c>
      <c r="E28" s="120" t="s">
        <v>185</v>
      </c>
      <c r="G28" s="137">
        <v>2.4000000000000001E-4</v>
      </c>
      <c r="J28" s="121"/>
      <c r="K28" s="121" t="s">
        <v>528</v>
      </c>
      <c r="L28" s="120" t="s">
        <v>528</v>
      </c>
      <c r="M28" s="120" t="s">
        <v>109</v>
      </c>
      <c r="N28" s="120">
        <v>100</v>
      </c>
      <c r="O28" s="120" t="s">
        <v>102</v>
      </c>
      <c r="P28" s="120" t="s">
        <v>102</v>
      </c>
      <c r="Q28" s="120" t="s">
        <v>233</v>
      </c>
      <c r="R28" s="120">
        <v>21</v>
      </c>
      <c r="S28" s="120" t="s">
        <v>122</v>
      </c>
      <c r="T28" s="120" t="s">
        <v>526</v>
      </c>
      <c r="U28" s="120">
        <v>117172</v>
      </c>
      <c r="V28" s="123">
        <v>1317167</v>
      </c>
      <c r="W28" s="120">
        <v>1973</v>
      </c>
      <c r="X28" s="120" t="s">
        <v>2845</v>
      </c>
      <c r="Y28" s="120" t="s">
        <v>2846</v>
      </c>
      <c r="Z28" s="120" t="s">
        <v>2847</v>
      </c>
      <c r="AC28" s="137">
        <v>2.4000000000000001E-4</v>
      </c>
      <c r="AD28" s="121"/>
      <c r="AE28" s="120">
        <v>333415</v>
      </c>
      <c r="AF28" s="120" t="s">
        <v>109</v>
      </c>
      <c r="AI28" s="120">
        <v>5</v>
      </c>
      <c r="AM28" s="120" t="s">
        <v>1069</v>
      </c>
      <c r="AN28" s="120" t="s">
        <v>2783</v>
      </c>
      <c r="AO28" s="120" t="s">
        <v>2784</v>
      </c>
      <c r="AP28" s="120" t="s">
        <v>2777</v>
      </c>
      <c r="AQ28" s="120" t="s">
        <v>2778</v>
      </c>
      <c r="AR28" s="120" t="s">
        <v>2804</v>
      </c>
      <c r="AS28" s="120" t="s">
        <v>2779</v>
      </c>
      <c r="AT28" s="120" t="s">
        <v>102</v>
      </c>
      <c r="AU28" s="120" t="s">
        <v>102</v>
      </c>
      <c r="AV28" s="120" t="s">
        <v>233</v>
      </c>
      <c r="AW28" s="120" t="s">
        <v>185</v>
      </c>
      <c r="AY28" s="120" t="s">
        <v>525</v>
      </c>
      <c r="AZ28" s="120" t="s">
        <v>119</v>
      </c>
      <c r="BA28" s="120" t="s">
        <v>526</v>
      </c>
      <c r="BC28" s="120">
        <v>21</v>
      </c>
      <c r="BH28" s="120" t="s">
        <v>122</v>
      </c>
      <c r="BJ28" s="120">
        <v>21</v>
      </c>
      <c r="BO28" s="120" t="s">
        <v>122</v>
      </c>
      <c r="BP28" s="120" t="s">
        <v>158</v>
      </c>
      <c r="BR28" s="120">
        <v>0.24</v>
      </c>
      <c r="BW28" s="120" t="s">
        <v>544</v>
      </c>
      <c r="BY28" s="121">
        <v>0.24</v>
      </c>
      <c r="CE28" s="121">
        <v>2.4000000000000001E-4</v>
      </c>
      <c r="CQ28" s="121"/>
      <c r="CW28" s="121"/>
      <c r="DB28" s="120" t="s">
        <v>528</v>
      </c>
      <c r="DD28" s="120" t="s">
        <v>176</v>
      </c>
      <c r="DK28" s="120">
        <v>100</v>
      </c>
      <c r="DL28" s="120" t="s">
        <v>126</v>
      </c>
      <c r="DM28" s="120" t="s">
        <v>123</v>
      </c>
      <c r="DN28" s="120">
        <v>1317167</v>
      </c>
      <c r="DO28" s="120">
        <v>117172</v>
      </c>
      <c r="DP28" s="120" t="s">
        <v>2845</v>
      </c>
      <c r="DQ28" s="120" t="s">
        <v>2846</v>
      </c>
      <c r="DR28" s="120" t="s">
        <v>2847</v>
      </c>
      <c r="DS28" s="120">
        <v>1973</v>
      </c>
      <c r="DT28" s="120" t="s">
        <v>2848</v>
      </c>
    </row>
    <row r="29" spans="1:124" s="120" customFormat="1" x14ac:dyDescent="0.3">
      <c r="A29" s="120" t="s">
        <v>2777</v>
      </c>
      <c r="B29" s="120" t="s">
        <v>2778</v>
      </c>
      <c r="C29" s="120" t="s">
        <v>2804</v>
      </c>
      <c r="D29" s="120" t="s">
        <v>2779</v>
      </c>
      <c r="E29" s="120" t="s">
        <v>157</v>
      </c>
      <c r="G29" s="137">
        <v>2.4000000000000001E-4</v>
      </c>
      <c r="H29" s="120" t="s">
        <v>143</v>
      </c>
      <c r="J29" s="121">
        <v>6.4000000000000005E-4</v>
      </c>
      <c r="K29" s="121" t="s">
        <v>528</v>
      </c>
      <c r="L29" s="120" t="s">
        <v>528</v>
      </c>
      <c r="M29" s="120" t="s">
        <v>109</v>
      </c>
      <c r="N29" s="120">
        <v>100</v>
      </c>
      <c r="O29" s="120" t="s">
        <v>137</v>
      </c>
      <c r="P29" s="120" t="s">
        <v>137</v>
      </c>
      <c r="Q29" s="120" t="s">
        <v>614</v>
      </c>
      <c r="R29" s="120">
        <v>21</v>
      </c>
      <c r="S29" s="120" t="s">
        <v>122</v>
      </c>
      <c r="T29" s="120" t="s">
        <v>526</v>
      </c>
      <c r="U29" s="120">
        <v>117172</v>
      </c>
      <c r="V29" s="123">
        <v>1317166</v>
      </c>
      <c r="W29" s="120">
        <v>1973</v>
      </c>
      <c r="X29" s="120" t="s">
        <v>2845</v>
      </c>
      <c r="Y29" s="120" t="s">
        <v>2846</v>
      </c>
      <c r="Z29" s="120" t="s">
        <v>2847</v>
      </c>
      <c r="AC29" s="137">
        <v>2.4000000000000001E-4</v>
      </c>
      <c r="AD29" s="121">
        <v>6.4000000000000005E-4</v>
      </c>
      <c r="AE29" s="120">
        <v>333415</v>
      </c>
      <c r="AF29" s="120" t="s">
        <v>109</v>
      </c>
      <c r="AI29" s="120">
        <v>5</v>
      </c>
      <c r="AM29" s="120" t="s">
        <v>1069</v>
      </c>
      <c r="AN29" s="120" t="s">
        <v>2783</v>
      </c>
      <c r="AO29" s="120" t="s">
        <v>2784</v>
      </c>
      <c r="AP29" s="120" t="s">
        <v>2777</v>
      </c>
      <c r="AQ29" s="120" t="s">
        <v>2778</v>
      </c>
      <c r="AR29" s="120" t="s">
        <v>2804</v>
      </c>
      <c r="AS29" s="120" t="s">
        <v>2779</v>
      </c>
      <c r="AT29" s="120" t="s">
        <v>137</v>
      </c>
      <c r="AU29" s="120" t="s">
        <v>137</v>
      </c>
      <c r="AV29" s="120" t="s">
        <v>614</v>
      </c>
      <c r="AW29" s="120" t="s">
        <v>157</v>
      </c>
      <c r="AX29" s="120" t="s">
        <v>143</v>
      </c>
      <c r="AY29" s="120" t="s">
        <v>525</v>
      </c>
      <c r="AZ29" s="120" t="s">
        <v>119</v>
      </c>
      <c r="BA29" s="120" t="s">
        <v>526</v>
      </c>
      <c r="BC29" s="120">
        <v>3</v>
      </c>
      <c r="BH29" s="120" t="s">
        <v>121</v>
      </c>
      <c r="BJ29" s="120">
        <v>21</v>
      </c>
      <c r="BO29" s="120" t="s">
        <v>122</v>
      </c>
      <c r="BP29" s="120" t="s">
        <v>158</v>
      </c>
      <c r="BR29" s="120">
        <v>0.24</v>
      </c>
      <c r="BW29" s="120" t="s">
        <v>544</v>
      </c>
      <c r="BY29" s="121">
        <v>0.24</v>
      </c>
      <c r="CE29" s="121">
        <v>2.4000000000000001E-4</v>
      </c>
      <c r="CK29" s="120">
        <v>0.64</v>
      </c>
      <c r="CQ29" s="121">
        <v>0.64</v>
      </c>
      <c r="CW29" s="121">
        <v>6.4000000000000005E-4</v>
      </c>
      <c r="DB29" s="120" t="s">
        <v>528</v>
      </c>
      <c r="DD29" s="120" t="s">
        <v>176</v>
      </c>
      <c r="DK29" s="120">
        <v>100</v>
      </c>
      <c r="DL29" s="120" t="s">
        <v>126</v>
      </c>
      <c r="DM29" s="120" t="s">
        <v>123</v>
      </c>
      <c r="DN29" s="120">
        <v>1317166</v>
      </c>
      <c r="DO29" s="120">
        <v>117172</v>
      </c>
      <c r="DP29" s="120" t="s">
        <v>2845</v>
      </c>
      <c r="DQ29" s="120" t="s">
        <v>2846</v>
      </c>
      <c r="DR29" s="120" t="s">
        <v>2847</v>
      </c>
      <c r="DS29" s="120">
        <v>1973</v>
      </c>
      <c r="DT29" s="120" t="s">
        <v>2849</v>
      </c>
    </row>
    <row r="30" spans="1:124" s="120" customFormat="1" x14ac:dyDescent="0.3">
      <c r="A30" s="120" t="s">
        <v>2777</v>
      </c>
      <c r="B30" s="120" t="s">
        <v>2778</v>
      </c>
      <c r="C30" s="120" t="s">
        <v>2804</v>
      </c>
      <c r="D30" s="120" t="s">
        <v>2779</v>
      </c>
      <c r="E30" s="120" t="s">
        <v>157</v>
      </c>
      <c r="G30" s="137">
        <v>2.4875E-4</v>
      </c>
      <c r="K30" s="121" t="s">
        <v>528</v>
      </c>
      <c r="L30" s="120" t="s">
        <v>528</v>
      </c>
      <c r="M30" s="120" t="s">
        <v>109</v>
      </c>
      <c r="N30" s="120">
        <v>99.5</v>
      </c>
      <c r="O30" s="120" t="s">
        <v>137</v>
      </c>
      <c r="P30" s="120" t="s">
        <v>137</v>
      </c>
      <c r="Q30" s="120" t="s">
        <v>142</v>
      </c>
      <c r="R30" s="120">
        <v>21</v>
      </c>
      <c r="S30" s="120" t="s">
        <v>122</v>
      </c>
      <c r="T30" s="120" t="s">
        <v>526</v>
      </c>
      <c r="U30" s="120">
        <v>161079</v>
      </c>
      <c r="V30" s="123">
        <v>2076534</v>
      </c>
      <c r="W30" s="120">
        <v>2012</v>
      </c>
      <c r="X30" s="120" t="s">
        <v>2850</v>
      </c>
      <c r="Y30" s="120" t="s">
        <v>2851</v>
      </c>
      <c r="Z30" s="120" t="s">
        <v>2852</v>
      </c>
      <c r="AB30" s="120" t="s">
        <v>397</v>
      </c>
      <c r="AC30" s="137">
        <v>2.4875E-4</v>
      </c>
      <c r="AE30" s="120">
        <v>333415</v>
      </c>
      <c r="AF30" s="120" t="s">
        <v>109</v>
      </c>
      <c r="AH30" s="120" t="s">
        <v>397</v>
      </c>
      <c r="AI30" s="120">
        <v>5</v>
      </c>
      <c r="AJ30" s="120" t="s">
        <v>1464</v>
      </c>
      <c r="AK30" s="120" t="s">
        <v>276</v>
      </c>
      <c r="AL30" s="120" t="s">
        <v>141</v>
      </c>
      <c r="AM30" s="120" t="s">
        <v>1069</v>
      </c>
      <c r="AN30" s="120" t="s">
        <v>2783</v>
      </c>
      <c r="AO30" s="120" t="s">
        <v>2784</v>
      </c>
      <c r="AP30" s="120" t="s">
        <v>2777</v>
      </c>
      <c r="AQ30" s="120" t="s">
        <v>2778</v>
      </c>
      <c r="AR30" s="120" t="s">
        <v>2804</v>
      </c>
      <c r="AS30" s="120" t="s">
        <v>2779</v>
      </c>
      <c r="AT30" s="120" t="s">
        <v>137</v>
      </c>
      <c r="AU30" s="120" t="s">
        <v>137</v>
      </c>
      <c r="AV30" s="120" t="s">
        <v>142</v>
      </c>
      <c r="AW30" s="120" t="s">
        <v>157</v>
      </c>
      <c r="AY30" s="120" t="s">
        <v>525</v>
      </c>
      <c r="AZ30" s="120" t="s">
        <v>119</v>
      </c>
      <c r="BA30" s="120" t="s">
        <v>526</v>
      </c>
      <c r="BC30" s="120">
        <v>21</v>
      </c>
      <c r="BH30" s="120" t="s">
        <v>122</v>
      </c>
      <c r="BJ30" s="120">
        <v>21</v>
      </c>
      <c r="BO30" s="120" t="s">
        <v>122</v>
      </c>
      <c r="BP30" s="120" t="s">
        <v>123</v>
      </c>
      <c r="BR30" s="120">
        <v>0.25</v>
      </c>
      <c r="BW30" s="120" t="s">
        <v>544</v>
      </c>
      <c r="BY30" s="120">
        <v>0.24875</v>
      </c>
      <c r="CE30" s="121">
        <v>2.4875E-4</v>
      </c>
      <c r="DB30" s="120" t="s">
        <v>528</v>
      </c>
      <c r="DC30" s="120">
        <v>1</v>
      </c>
      <c r="DD30" s="120" t="s">
        <v>125</v>
      </c>
      <c r="DK30" s="120">
        <v>99.5</v>
      </c>
      <c r="DL30" s="120" t="s">
        <v>126</v>
      </c>
      <c r="DM30" s="120" t="s">
        <v>1344</v>
      </c>
      <c r="DN30" s="120">
        <v>2076534</v>
      </c>
      <c r="DO30" s="120">
        <v>161079</v>
      </c>
      <c r="DP30" s="120" t="s">
        <v>2850</v>
      </c>
      <c r="DQ30" s="120" t="s">
        <v>2851</v>
      </c>
      <c r="DR30" s="120" t="s">
        <v>2852</v>
      </c>
      <c r="DS30" s="120">
        <v>2012</v>
      </c>
      <c r="DT30" s="120" t="s">
        <v>2853</v>
      </c>
    </row>
    <row r="31" spans="1:124" s="120" customFormat="1" x14ac:dyDescent="0.3">
      <c r="A31" s="120" t="s">
        <v>2777</v>
      </c>
      <c r="B31" s="120" t="s">
        <v>2778</v>
      </c>
      <c r="C31" s="120" t="s">
        <v>2804</v>
      </c>
      <c r="D31" s="120" t="s">
        <v>2779</v>
      </c>
      <c r="E31" s="120" t="s">
        <v>157</v>
      </c>
      <c r="G31" s="137">
        <v>2.4875E-4</v>
      </c>
      <c r="K31" s="121" t="s">
        <v>528</v>
      </c>
      <c r="L31" s="120" t="s">
        <v>528</v>
      </c>
      <c r="M31" s="120" t="s">
        <v>109</v>
      </c>
      <c r="N31" s="120">
        <v>99.5</v>
      </c>
      <c r="O31" s="120" t="s">
        <v>102</v>
      </c>
      <c r="P31" s="120" t="s">
        <v>102</v>
      </c>
      <c r="Q31" s="120" t="s">
        <v>233</v>
      </c>
      <c r="R31" s="120">
        <v>21</v>
      </c>
      <c r="S31" s="120" t="s">
        <v>122</v>
      </c>
      <c r="T31" s="120" t="s">
        <v>526</v>
      </c>
      <c r="U31" s="120">
        <v>161079</v>
      </c>
      <c r="V31" s="123">
        <v>2076534</v>
      </c>
      <c r="W31" s="120">
        <v>2012</v>
      </c>
      <c r="X31" s="120" t="s">
        <v>2850</v>
      </c>
      <c r="Y31" s="120" t="s">
        <v>2851</v>
      </c>
      <c r="Z31" s="120" t="s">
        <v>2852</v>
      </c>
      <c r="AB31" s="120" t="s">
        <v>397</v>
      </c>
      <c r="AC31" s="137">
        <v>2.4875E-4</v>
      </c>
      <c r="AE31" s="120">
        <v>333415</v>
      </c>
      <c r="AF31" s="120" t="s">
        <v>109</v>
      </c>
      <c r="AH31" s="120" t="s">
        <v>397</v>
      </c>
      <c r="AI31" s="120">
        <v>5</v>
      </c>
      <c r="AJ31" s="120" t="s">
        <v>1464</v>
      </c>
      <c r="AK31" s="120" t="s">
        <v>276</v>
      </c>
      <c r="AL31" s="120" t="s">
        <v>141</v>
      </c>
      <c r="AM31" s="120" t="s">
        <v>1069</v>
      </c>
      <c r="AN31" s="120" t="s">
        <v>2783</v>
      </c>
      <c r="AO31" s="120" t="s">
        <v>2784</v>
      </c>
      <c r="AP31" s="120" t="s">
        <v>2777</v>
      </c>
      <c r="AQ31" s="120" t="s">
        <v>2778</v>
      </c>
      <c r="AR31" s="120" t="s">
        <v>2804</v>
      </c>
      <c r="AS31" s="120" t="s">
        <v>2779</v>
      </c>
      <c r="AT31" s="120" t="s">
        <v>102</v>
      </c>
      <c r="AU31" s="120" t="s">
        <v>102</v>
      </c>
      <c r="AV31" s="120" t="s">
        <v>233</v>
      </c>
      <c r="AW31" s="120" t="s">
        <v>157</v>
      </c>
      <c r="AY31" s="120" t="s">
        <v>525</v>
      </c>
      <c r="AZ31" s="120" t="s">
        <v>119</v>
      </c>
      <c r="BA31" s="120" t="s">
        <v>526</v>
      </c>
      <c r="BC31" s="120">
        <v>21</v>
      </c>
      <c r="BH31" s="120" t="s">
        <v>122</v>
      </c>
      <c r="BJ31" s="120">
        <v>21</v>
      </c>
      <c r="BO31" s="120" t="s">
        <v>122</v>
      </c>
      <c r="BP31" s="120" t="s">
        <v>123</v>
      </c>
      <c r="BR31" s="120">
        <v>0.25</v>
      </c>
      <c r="BW31" s="120" t="s">
        <v>544</v>
      </c>
      <c r="BY31" s="120">
        <v>0.24875</v>
      </c>
      <c r="CE31" s="121">
        <v>2.4875E-4</v>
      </c>
      <c r="DB31" s="120" t="s">
        <v>528</v>
      </c>
      <c r="DC31" s="120">
        <v>1</v>
      </c>
      <c r="DD31" s="120" t="s">
        <v>125</v>
      </c>
      <c r="DK31" s="120">
        <v>99.5</v>
      </c>
      <c r="DL31" s="120" t="s">
        <v>126</v>
      </c>
      <c r="DM31" s="120" t="s">
        <v>1344</v>
      </c>
      <c r="DN31" s="120">
        <v>2076534</v>
      </c>
      <c r="DO31" s="120">
        <v>161079</v>
      </c>
      <c r="DP31" s="120" t="s">
        <v>2850</v>
      </c>
      <c r="DQ31" s="120" t="s">
        <v>2851</v>
      </c>
      <c r="DR31" s="120" t="s">
        <v>2852</v>
      </c>
      <c r="DS31" s="120">
        <v>2012</v>
      </c>
      <c r="DT31" s="120" t="s">
        <v>2854</v>
      </c>
    </row>
    <row r="32" spans="1:124" s="120" customFormat="1" x14ac:dyDescent="0.3">
      <c r="A32" s="120" t="s">
        <v>2777</v>
      </c>
      <c r="B32" s="120" t="s">
        <v>2797</v>
      </c>
      <c r="C32" s="120" t="s">
        <v>2798</v>
      </c>
      <c r="D32" s="120" t="s">
        <v>2779</v>
      </c>
      <c r="E32" s="120" t="s">
        <v>185</v>
      </c>
      <c r="G32" s="137">
        <v>2.5000000000000001E-4</v>
      </c>
      <c r="J32" s="121"/>
      <c r="K32" s="121" t="s">
        <v>528</v>
      </c>
      <c r="L32" s="120" t="s">
        <v>528</v>
      </c>
      <c r="M32" s="120" t="s">
        <v>109</v>
      </c>
      <c r="N32" s="120">
        <v>85</v>
      </c>
      <c r="O32" s="120" t="s">
        <v>102</v>
      </c>
      <c r="P32" s="120" t="s">
        <v>102</v>
      </c>
      <c r="Q32" s="120" t="s">
        <v>184</v>
      </c>
      <c r="R32" s="120">
        <v>2</v>
      </c>
      <c r="S32" s="120" t="s">
        <v>122</v>
      </c>
      <c r="T32" s="120" t="s">
        <v>526</v>
      </c>
      <c r="U32" s="120">
        <v>16043</v>
      </c>
      <c r="V32" s="123">
        <v>1182411</v>
      </c>
      <c r="W32" s="120">
        <v>1987</v>
      </c>
      <c r="X32" s="120" t="s">
        <v>1586</v>
      </c>
      <c r="Y32" s="120" t="s">
        <v>2839</v>
      </c>
      <c r="Z32" s="120" t="s">
        <v>2840</v>
      </c>
      <c r="AA32" s="120" t="s">
        <v>314</v>
      </c>
      <c r="AB32" s="120" t="s">
        <v>397</v>
      </c>
      <c r="AC32" s="137">
        <v>2.5000000000000001E-4</v>
      </c>
      <c r="AD32" s="121"/>
      <c r="AE32" s="120">
        <v>333415</v>
      </c>
      <c r="AF32" s="120" t="s">
        <v>109</v>
      </c>
      <c r="AG32" s="120" t="s">
        <v>314</v>
      </c>
      <c r="AH32" s="120" t="s">
        <v>397</v>
      </c>
      <c r="AI32" s="120">
        <v>2371</v>
      </c>
      <c r="AJ32" s="120" t="s">
        <v>2841</v>
      </c>
      <c r="AK32" s="120" t="s">
        <v>276</v>
      </c>
      <c r="AM32" s="120" t="s">
        <v>1069</v>
      </c>
      <c r="AN32" s="120" t="s">
        <v>2783</v>
      </c>
      <c r="AO32" s="120" t="s">
        <v>2784</v>
      </c>
      <c r="AP32" s="120" t="s">
        <v>2777</v>
      </c>
      <c r="AQ32" s="120" t="s">
        <v>2797</v>
      </c>
      <c r="AR32" s="120" t="s">
        <v>2798</v>
      </c>
      <c r="AS32" s="120" t="s">
        <v>2779</v>
      </c>
      <c r="AT32" s="120" t="s">
        <v>102</v>
      </c>
      <c r="AU32" s="120" t="s">
        <v>102</v>
      </c>
      <c r="AV32" s="120" t="s">
        <v>184</v>
      </c>
      <c r="AW32" s="120" t="s">
        <v>185</v>
      </c>
      <c r="AY32" s="120" t="s">
        <v>525</v>
      </c>
      <c r="AZ32" s="120" t="s">
        <v>119</v>
      </c>
      <c r="BA32" s="120" t="s">
        <v>526</v>
      </c>
      <c r="BC32" s="120">
        <v>48</v>
      </c>
      <c r="BH32" s="120" t="s">
        <v>276</v>
      </c>
      <c r="BJ32" s="120">
        <v>2</v>
      </c>
      <c r="BO32" s="120" t="s">
        <v>122</v>
      </c>
      <c r="BP32" s="120" t="s">
        <v>158</v>
      </c>
      <c r="BR32" s="120">
        <v>0.25</v>
      </c>
      <c r="BT32" s="120">
        <v>0.22</v>
      </c>
      <c r="BV32" s="120">
        <v>0.28999999999999998</v>
      </c>
      <c r="BW32" s="120" t="s">
        <v>544</v>
      </c>
      <c r="BY32" s="120">
        <v>0.25</v>
      </c>
      <c r="CA32" s="120">
        <v>0.22</v>
      </c>
      <c r="CC32" s="120">
        <v>0.28999999999999998</v>
      </c>
      <c r="CE32" s="121">
        <v>2.5000000000000001E-4</v>
      </c>
      <c r="CG32" s="121">
        <v>2.2000000000000001E-4</v>
      </c>
      <c r="CI32" s="121">
        <v>2.9E-4</v>
      </c>
      <c r="CQ32" s="121"/>
      <c r="CW32" s="121"/>
      <c r="DB32" s="120" t="s">
        <v>528</v>
      </c>
      <c r="DD32" s="120" t="s">
        <v>176</v>
      </c>
      <c r="DK32" s="120">
        <v>85</v>
      </c>
      <c r="DL32" s="120" t="s">
        <v>126</v>
      </c>
      <c r="DM32" s="120" t="s">
        <v>545</v>
      </c>
      <c r="DN32" s="120">
        <v>1182411</v>
      </c>
      <c r="DO32" s="120">
        <v>16043</v>
      </c>
      <c r="DP32" s="120" t="s">
        <v>1586</v>
      </c>
      <c r="DQ32" s="120" t="s">
        <v>2839</v>
      </c>
      <c r="DR32" s="120" t="s">
        <v>2840</v>
      </c>
      <c r="DS32" s="120">
        <v>1987</v>
      </c>
      <c r="DT32" s="120" t="s">
        <v>2855</v>
      </c>
    </row>
    <row r="33" spans="1:124" s="120" customFormat="1" x14ac:dyDescent="0.3">
      <c r="A33" s="120" t="s">
        <v>2777</v>
      </c>
      <c r="B33" s="120" t="s">
        <v>2778</v>
      </c>
      <c r="C33" s="120" t="s">
        <v>2804</v>
      </c>
      <c r="D33" s="120" t="s">
        <v>2779</v>
      </c>
      <c r="E33" s="120" t="s">
        <v>136</v>
      </c>
      <c r="G33" s="137">
        <v>2.5000000000000001E-4</v>
      </c>
      <c r="J33" s="121"/>
      <c r="K33" s="121" t="s">
        <v>528</v>
      </c>
      <c r="L33" s="120" t="s">
        <v>528</v>
      </c>
      <c r="M33" s="120" t="s">
        <v>109</v>
      </c>
      <c r="N33" s="120">
        <v>92</v>
      </c>
      <c r="O33" s="120" t="s">
        <v>137</v>
      </c>
      <c r="P33" s="120" t="s">
        <v>137</v>
      </c>
      <c r="Q33" s="120" t="s">
        <v>614</v>
      </c>
      <c r="R33" s="120">
        <v>21</v>
      </c>
      <c r="S33" s="120" t="s">
        <v>122</v>
      </c>
      <c r="T33" s="120" t="s">
        <v>526</v>
      </c>
      <c r="U33" s="120">
        <v>18872</v>
      </c>
      <c r="V33" s="123">
        <v>1206104</v>
      </c>
      <c r="W33" s="120">
        <v>1995</v>
      </c>
      <c r="X33" s="120" t="s">
        <v>2805</v>
      </c>
      <c r="Y33" s="120" t="s">
        <v>2806</v>
      </c>
      <c r="Z33" s="120" t="s">
        <v>2807</v>
      </c>
      <c r="AA33" s="120" t="s">
        <v>314</v>
      </c>
      <c r="AB33" s="120" t="s">
        <v>397</v>
      </c>
      <c r="AC33" s="137">
        <v>2.5000000000000001E-4</v>
      </c>
      <c r="AD33" s="121"/>
      <c r="AE33" s="120">
        <v>333415</v>
      </c>
      <c r="AF33" s="120" t="s">
        <v>109</v>
      </c>
      <c r="AG33" s="120" t="s">
        <v>314</v>
      </c>
      <c r="AH33" s="120" t="s">
        <v>397</v>
      </c>
      <c r="AI33" s="120">
        <v>5</v>
      </c>
      <c r="AJ33" s="120" t="s">
        <v>1589</v>
      </c>
      <c r="AK33" s="120" t="s">
        <v>276</v>
      </c>
      <c r="AL33" s="120" t="s">
        <v>141</v>
      </c>
      <c r="AM33" s="120" t="s">
        <v>1069</v>
      </c>
      <c r="AN33" s="120" t="s">
        <v>2783</v>
      </c>
      <c r="AO33" s="120" t="s">
        <v>2784</v>
      </c>
      <c r="AP33" s="120" t="s">
        <v>2777</v>
      </c>
      <c r="AQ33" s="120" t="s">
        <v>2778</v>
      </c>
      <c r="AR33" s="120" t="s">
        <v>2804</v>
      </c>
      <c r="AS33" s="120" t="s">
        <v>2779</v>
      </c>
      <c r="AT33" s="120" t="s">
        <v>137</v>
      </c>
      <c r="AU33" s="120" t="s">
        <v>137</v>
      </c>
      <c r="AV33" s="120" t="s">
        <v>614</v>
      </c>
      <c r="AW33" s="120" t="s">
        <v>136</v>
      </c>
      <c r="AY33" s="120" t="s">
        <v>525</v>
      </c>
      <c r="AZ33" s="120" t="s">
        <v>119</v>
      </c>
      <c r="BA33" s="120" t="s">
        <v>526</v>
      </c>
      <c r="BC33" s="120">
        <v>21</v>
      </c>
      <c r="BH33" s="120" t="s">
        <v>122</v>
      </c>
      <c r="BJ33" s="120">
        <v>21</v>
      </c>
      <c r="BO33" s="120" t="s">
        <v>122</v>
      </c>
      <c r="BP33" s="120" t="s">
        <v>158</v>
      </c>
      <c r="BR33" s="120">
        <v>0.25</v>
      </c>
      <c r="BW33" s="120" t="s">
        <v>544</v>
      </c>
      <c r="BY33" s="120">
        <v>0.25</v>
      </c>
      <c r="CE33" s="121">
        <v>2.5000000000000001E-4</v>
      </c>
      <c r="CG33" s="121"/>
      <c r="CI33" s="121"/>
      <c r="CQ33" s="121"/>
      <c r="CW33" s="121"/>
      <c r="DB33" s="120" t="s">
        <v>528</v>
      </c>
      <c r="DD33" s="120" t="s">
        <v>125</v>
      </c>
      <c r="DE33" s="120" t="s">
        <v>1562</v>
      </c>
      <c r="DF33" s="120" t="s">
        <v>1726</v>
      </c>
      <c r="DG33" s="120" t="s">
        <v>568</v>
      </c>
      <c r="DK33" s="120">
        <v>92</v>
      </c>
      <c r="DL33" s="120" t="s">
        <v>126</v>
      </c>
      <c r="DM33" s="120" t="s">
        <v>187</v>
      </c>
      <c r="DN33" s="120">
        <v>1206104</v>
      </c>
      <c r="DO33" s="120">
        <v>18872</v>
      </c>
      <c r="DP33" s="120" t="s">
        <v>2805</v>
      </c>
      <c r="DQ33" s="120" t="s">
        <v>2806</v>
      </c>
      <c r="DR33" s="120" t="s">
        <v>2807</v>
      </c>
      <c r="DS33" s="120">
        <v>1995</v>
      </c>
      <c r="DT33" s="120" t="s">
        <v>2856</v>
      </c>
    </row>
    <row r="34" spans="1:124" s="120" customFormat="1" x14ac:dyDescent="0.3">
      <c r="A34" s="120" t="s">
        <v>2777</v>
      </c>
      <c r="B34" s="120" t="s">
        <v>2797</v>
      </c>
      <c r="C34" s="120" t="s">
        <v>2798</v>
      </c>
      <c r="D34" s="120" t="s">
        <v>2779</v>
      </c>
      <c r="E34" s="120" t="s">
        <v>185</v>
      </c>
      <c r="G34" s="137">
        <v>2.5999999999999998E-4</v>
      </c>
      <c r="J34" s="121"/>
      <c r="K34" s="121" t="s">
        <v>528</v>
      </c>
      <c r="L34" s="120" t="s">
        <v>528</v>
      </c>
      <c r="M34" s="120" t="s">
        <v>109</v>
      </c>
      <c r="N34" s="120">
        <v>99</v>
      </c>
      <c r="O34" s="120" t="s">
        <v>102</v>
      </c>
      <c r="P34" s="120" t="s">
        <v>102</v>
      </c>
      <c r="Q34" s="120" t="s">
        <v>184</v>
      </c>
      <c r="R34" s="120">
        <v>2</v>
      </c>
      <c r="S34" s="120" t="s">
        <v>122</v>
      </c>
      <c r="T34" s="120" t="s">
        <v>526</v>
      </c>
      <c r="U34" s="120">
        <v>18190</v>
      </c>
      <c r="V34" s="123">
        <v>1200283</v>
      </c>
      <c r="W34" s="120">
        <v>1997</v>
      </c>
      <c r="X34" s="120" t="s">
        <v>2857</v>
      </c>
      <c r="Y34" s="120" t="s">
        <v>2858</v>
      </c>
      <c r="Z34" s="120" t="s">
        <v>2859</v>
      </c>
      <c r="AB34" s="120" t="s">
        <v>397</v>
      </c>
      <c r="AC34" s="137">
        <v>2.5999999999999998E-4</v>
      </c>
      <c r="AD34" s="121"/>
      <c r="AE34" s="120">
        <v>333415</v>
      </c>
      <c r="AF34" s="120" t="s">
        <v>109</v>
      </c>
      <c r="AH34" s="120" t="s">
        <v>397</v>
      </c>
      <c r="AI34" s="120">
        <v>2371</v>
      </c>
      <c r="AJ34" s="120" t="s">
        <v>1464</v>
      </c>
      <c r="AK34" s="120" t="s">
        <v>276</v>
      </c>
      <c r="AL34" s="120" t="s">
        <v>1465</v>
      </c>
      <c r="AM34" s="120" t="s">
        <v>1069</v>
      </c>
      <c r="AN34" s="120" t="s">
        <v>2783</v>
      </c>
      <c r="AO34" s="120" t="s">
        <v>2784</v>
      </c>
      <c r="AP34" s="120" t="s">
        <v>2777</v>
      </c>
      <c r="AQ34" s="120" t="s">
        <v>2797</v>
      </c>
      <c r="AR34" s="120" t="s">
        <v>2798</v>
      </c>
      <c r="AS34" s="120" t="s">
        <v>2779</v>
      </c>
      <c r="AT34" s="120" t="s">
        <v>102</v>
      </c>
      <c r="AU34" s="120" t="s">
        <v>102</v>
      </c>
      <c r="AV34" s="120" t="s">
        <v>184</v>
      </c>
      <c r="AW34" s="120" t="s">
        <v>185</v>
      </c>
      <c r="AY34" s="120" t="s">
        <v>525</v>
      </c>
      <c r="AZ34" s="120" t="s">
        <v>119</v>
      </c>
      <c r="BA34" s="120" t="s">
        <v>526</v>
      </c>
      <c r="BC34" s="120">
        <v>48</v>
      </c>
      <c r="BH34" s="120" t="s">
        <v>276</v>
      </c>
      <c r="BJ34" s="120">
        <v>2</v>
      </c>
      <c r="BO34" s="120" t="s">
        <v>122</v>
      </c>
      <c r="BP34" s="120" t="s">
        <v>158</v>
      </c>
      <c r="BR34" s="120">
        <v>0.26</v>
      </c>
      <c r="BT34" s="120">
        <v>0.21</v>
      </c>
      <c r="BV34" s="120">
        <v>0.32</v>
      </c>
      <c r="BW34" s="120" t="s">
        <v>544</v>
      </c>
      <c r="BY34" s="120">
        <v>0.26</v>
      </c>
      <c r="CA34" s="120">
        <v>0.21</v>
      </c>
      <c r="CC34" s="120">
        <v>0.32</v>
      </c>
      <c r="CE34" s="121">
        <v>2.5999999999999998E-4</v>
      </c>
      <c r="CG34" s="121">
        <v>2.1000000000000001E-4</v>
      </c>
      <c r="CI34" s="121">
        <v>3.2000000000000003E-4</v>
      </c>
      <c r="CQ34" s="121"/>
      <c r="CW34" s="121"/>
      <c r="DB34" s="120" t="s">
        <v>528</v>
      </c>
      <c r="DD34" s="120" t="s">
        <v>176</v>
      </c>
      <c r="DE34" s="120" t="s">
        <v>2860</v>
      </c>
      <c r="DF34" s="120" t="s">
        <v>2861</v>
      </c>
      <c r="DG34" s="120" t="s">
        <v>568</v>
      </c>
      <c r="DK34" s="120">
        <v>99</v>
      </c>
      <c r="DL34" s="120" t="s">
        <v>126</v>
      </c>
      <c r="DM34" s="120" t="s">
        <v>545</v>
      </c>
      <c r="DN34" s="120">
        <v>1200283</v>
      </c>
      <c r="DO34" s="120">
        <v>18190</v>
      </c>
      <c r="DP34" s="120" t="s">
        <v>2857</v>
      </c>
      <c r="DQ34" s="120" t="s">
        <v>2858</v>
      </c>
      <c r="DR34" s="120" t="s">
        <v>2859</v>
      </c>
      <c r="DS34" s="120">
        <v>1997</v>
      </c>
      <c r="DT34" s="120" t="s">
        <v>2862</v>
      </c>
    </row>
    <row r="35" spans="1:124" s="120" customFormat="1" x14ac:dyDescent="0.3">
      <c r="A35" s="120" t="s">
        <v>2777</v>
      </c>
      <c r="B35" s="120" t="s">
        <v>2778</v>
      </c>
      <c r="C35" s="120" t="s">
        <v>2804</v>
      </c>
      <c r="D35" s="120" t="s">
        <v>2779</v>
      </c>
      <c r="E35" s="120" t="s">
        <v>591</v>
      </c>
      <c r="G35" s="137">
        <v>2.7E-4</v>
      </c>
      <c r="J35" s="121"/>
      <c r="K35" s="121" t="s">
        <v>528</v>
      </c>
      <c r="L35" s="120" t="s">
        <v>528</v>
      </c>
      <c r="M35" s="120" t="s">
        <v>109</v>
      </c>
      <c r="N35" s="120">
        <v>92</v>
      </c>
      <c r="O35" s="120" t="s">
        <v>189</v>
      </c>
      <c r="P35" s="120" t="s">
        <v>189</v>
      </c>
      <c r="Q35" s="120" t="s">
        <v>2863</v>
      </c>
      <c r="R35" s="120">
        <v>21</v>
      </c>
      <c r="S35" s="120" t="s">
        <v>122</v>
      </c>
      <c r="T35" s="120" t="s">
        <v>526</v>
      </c>
      <c r="U35" s="120">
        <v>18872</v>
      </c>
      <c r="V35" s="123">
        <v>1206103</v>
      </c>
      <c r="W35" s="120">
        <v>1995</v>
      </c>
      <c r="X35" s="120" t="s">
        <v>2805</v>
      </c>
      <c r="Y35" s="120" t="s">
        <v>2806</v>
      </c>
      <c r="Z35" s="120" t="s">
        <v>2807</v>
      </c>
      <c r="AA35" s="120" t="s">
        <v>314</v>
      </c>
      <c r="AB35" s="120" t="s">
        <v>397</v>
      </c>
      <c r="AC35" s="137">
        <v>2.7E-4</v>
      </c>
      <c r="AD35" s="121"/>
      <c r="AE35" s="120">
        <v>333415</v>
      </c>
      <c r="AF35" s="120" t="s">
        <v>109</v>
      </c>
      <c r="AG35" s="120" t="s">
        <v>314</v>
      </c>
      <c r="AH35" s="120" t="s">
        <v>397</v>
      </c>
      <c r="AI35" s="120">
        <v>5</v>
      </c>
      <c r="AJ35" s="120" t="s">
        <v>1589</v>
      </c>
      <c r="AK35" s="120" t="s">
        <v>276</v>
      </c>
      <c r="AL35" s="120" t="s">
        <v>141</v>
      </c>
      <c r="AM35" s="120" t="s">
        <v>1069</v>
      </c>
      <c r="AN35" s="120" t="s">
        <v>2783</v>
      </c>
      <c r="AO35" s="120" t="s">
        <v>2784</v>
      </c>
      <c r="AP35" s="120" t="s">
        <v>2777</v>
      </c>
      <c r="AQ35" s="120" t="s">
        <v>2778</v>
      </c>
      <c r="AR35" s="120" t="s">
        <v>2804</v>
      </c>
      <c r="AS35" s="120" t="s">
        <v>2779</v>
      </c>
      <c r="AT35" s="120" t="s">
        <v>189</v>
      </c>
      <c r="AU35" s="120" t="s">
        <v>189</v>
      </c>
      <c r="AV35" s="120" t="s">
        <v>2863</v>
      </c>
      <c r="AW35" s="120" t="s">
        <v>591</v>
      </c>
      <c r="AY35" s="120" t="s">
        <v>525</v>
      </c>
      <c r="AZ35" s="120" t="s">
        <v>119</v>
      </c>
      <c r="BA35" s="120" t="s">
        <v>526</v>
      </c>
      <c r="BC35" s="120">
        <v>21</v>
      </c>
      <c r="BH35" s="120" t="s">
        <v>122</v>
      </c>
      <c r="BJ35" s="120">
        <v>21</v>
      </c>
      <c r="BO35" s="120" t="s">
        <v>122</v>
      </c>
      <c r="BP35" s="120" t="s">
        <v>158</v>
      </c>
      <c r="BR35" s="120">
        <v>0.27</v>
      </c>
      <c r="BW35" s="120" t="s">
        <v>544</v>
      </c>
      <c r="BY35" s="120">
        <v>0.27</v>
      </c>
      <c r="CE35" s="121">
        <v>2.7E-4</v>
      </c>
      <c r="CG35" s="121"/>
      <c r="CI35" s="121"/>
      <c r="CQ35" s="121"/>
      <c r="CW35" s="121"/>
      <c r="DB35" s="120" t="s">
        <v>528</v>
      </c>
      <c r="DD35" s="120" t="s">
        <v>125</v>
      </c>
      <c r="DE35" s="120" t="s">
        <v>1562</v>
      </c>
      <c r="DF35" s="120" t="s">
        <v>1726</v>
      </c>
      <c r="DG35" s="120" t="s">
        <v>568</v>
      </c>
      <c r="DK35" s="120">
        <v>92</v>
      </c>
      <c r="DL35" s="120" t="s">
        <v>126</v>
      </c>
      <c r="DM35" s="120" t="s">
        <v>187</v>
      </c>
      <c r="DN35" s="120">
        <v>1206103</v>
      </c>
      <c r="DO35" s="120">
        <v>18872</v>
      </c>
      <c r="DP35" s="120" t="s">
        <v>2805</v>
      </c>
      <c r="DQ35" s="120" t="s">
        <v>2806</v>
      </c>
      <c r="DR35" s="120" t="s">
        <v>2807</v>
      </c>
      <c r="DS35" s="120">
        <v>1995</v>
      </c>
      <c r="DT35" s="120" t="s">
        <v>2864</v>
      </c>
    </row>
    <row r="36" spans="1:124" s="120" customFormat="1" x14ac:dyDescent="0.3">
      <c r="A36" s="120" t="s">
        <v>2777</v>
      </c>
      <c r="B36" s="120" t="s">
        <v>2797</v>
      </c>
      <c r="C36" s="120" t="s">
        <v>2798</v>
      </c>
      <c r="D36" s="120" t="s">
        <v>2779</v>
      </c>
      <c r="E36" s="120" t="s">
        <v>185</v>
      </c>
      <c r="G36" s="137">
        <v>2.8854999999999999E-4</v>
      </c>
      <c r="J36" s="121"/>
      <c r="K36" s="121" t="s">
        <v>528</v>
      </c>
      <c r="L36" s="120" t="s">
        <v>528</v>
      </c>
      <c r="M36" s="120" t="s">
        <v>109</v>
      </c>
      <c r="N36" s="120">
        <v>99.5</v>
      </c>
      <c r="O36" s="120" t="s">
        <v>102</v>
      </c>
      <c r="P36" s="120" t="s">
        <v>102</v>
      </c>
      <c r="Q36" s="120" t="s">
        <v>184</v>
      </c>
      <c r="R36" s="120">
        <v>7</v>
      </c>
      <c r="S36" s="120" t="s">
        <v>122</v>
      </c>
      <c r="T36" s="120" t="s">
        <v>526</v>
      </c>
      <c r="U36" s="120">
        <v>83888</v>
      </c>
      <c r="V36" s="123">
        <v>1278280</v>
      </c>
      <c r="W36" s="120">
        <v>2005</v>
      </c>
      <c r="X36" s="120" t="s">
        <v>2865</v>
      </c>
      <c r="Y36" s="120" t="s">
        <v>2866</v>
      </c>
      <c r="Z36" s="120" t="s">
        <v>2867</v>
      </c>
      <c r="AC36" s="137">
        <v>2.8854999999999999E-4</v>
      </c>
      <c r="AD36" s="121"/>
      <c r="AE36" s="120">
        <v>333415</v>
      </c>
      <c r="AF36" s="120" t="s">
        <v>109</v>
      </c>
      <c r="AI36" s="120">
        <v>2371</v>
      </c>
      <c r="AJ36" s="120" t="s">
        <v>2868</v>
      </c>
      <c r="AK36" s="120" t="s">
        <v>276</v>
      </c>
      <c r="AL36" s="120" t="s">
        <v>1465</v>
      </c>
      <c r="AM36" s="120" t="s">
        <v>1069</v>
      </c>
      <c r="AN36" s="120" t="s">
        <v>2783</v>
      </c>
      <c r="AO36" s="120" t="s">
        <v>2784</v>
      </c>
      <c r="AP36" s="120" t="s">
        <v>2777</v>
      </c>
      <c r="AQ36" s="120" t="s">
        <v>2797</v>
      </c>
      <c r="AR36" s="120" t="s">
        <v>2798</v>
      </c>
      <c r="AS36" s="120" t="s">
        <v>2779</v>
      </c>
      <c r="AT36" s="120" t="s">
        <v>102</v>
      </c>
      <c r="AU36" s="120" t="s">
        <v>102</v>
      </c>
      <c r="AV36" s="120" t="s">
        <v>184</v>
      </c>
      <c r="AW36" s="120" t="s">
        <v>185</v>
      </c>
      <c r="AY36" s="120" t="s">
        <v>525</v>
      </c>
      <c r="AZ36" s="120" t="s">
        <v>119</v>
      </c>
      <c r="BA36" s="120" t="s">
        <v>526</v>
      </c>
      <c r="BC36" s="120">
        <v>7</v>
      </c>
      <c r="BH36" s="120" t="s">
        <v>122</v>
      </c>
      <c r="BJ36" s="120">
        <v>7</v>
      </c>
      <c r="BO36" s="120" t="s">
        <v>122</v>
      </c>
      <c r="BP36" s="120" t="s">
        <v>123</v>
      </c>
      <c r="BR36" s="120">
        <v>0.28999999999999998</v>
      </c>
      <c r="BW36" s="120" t="s">
        <v>544</v>
      </c>
      <c r="BY36" s="121">
        <v>0.28854999999999997</v>
      </c>
      <c r="CE36" s="121">
        <v>2.8854999999999999E-4</v>
      </c>
      <c r="CQ36" s="121"/>
      <c r="CW36" s="121"/>
      <c r="DB36" s="120" t="s">
        <v>528</v>
      </c>
      <c r="DD36" s="120" t="s">
        <v>125</v>
      </c>
      <c r="DE36" s="120" t="s">
        <v>2869</v>
      </c>
      <c r="DF36" s="120" t="s">
        <v>2870</v>
      </c>
      <c r="DG36" s="120" t="s">
        <v>568</v>
      </c>
      <c r="DK36" s="120">
        <v>99.5</v>
      </c>
      <c r="DL36" s="120" t="s">
        <v>126</v>
      </c>
      <c r="DM36" s="120" t="s">
        <v>1344</v>
      </c>
      <c r="DN36" s="120">
        <v>1278280</v>
      </c>
      <c r="DO36" s="120">
        <v>83888</v>
      </c>
      <c r="DP36" s="120" t="s">
        <v>2865</v>
      </c>
      <c r="DQ36" s="120" t="s">
        <v>2866</v>
      </c>
      <c r="DR36" s="120" t="s">
        <v>2867</v>
      </c>
      <c r="DS36" s="120">
        <v>2005</v>
      </c>
      <c r="DT36" s="120" t="s">
        <v>2871</v>
      </c>
    </row>
    <row r="37" spans="1:124" s="120" customFormat="1" x14ac:dyDescent="0.3">
      <c r="A37" s="120" t="s">
        <v>2777</v>
      </c>
      <c r="B37" s="120" t="s">
        <v>2797</v>
      </c>
      <c r="C37" s="120" t="s">
        <v>2798</v>
      </c>
      <c r="D37" s="120" t="s">
        <v>2779</v>
      </c>
      <c r="E37" s="120" t="s">
        <v>185</v>
      </c>
      <c r="G37" s="137">
        <v>2.9E-4</v>
      </c>
      <c r="J37" s="121"/>
      <c r="K37" s="121" t="s">
        <v>528</v>
      </c>
      <c r="L37" s="120" t="s">
        <v>528</v>
      </c>
      <c r="M37" s="120" t="s">
        <v>109</v>
      </c>
      <c r="N37" s="120">
        <v>99</v>
      </c>
      <c r="O37" s="120" t="s">
        <v>102</v>
      </c>
      <c r="P37" s="120" t="s">
        <v>102</v>
      </c>
      <c r="Q37" s="120" t="s">
        <v>184</v>
      </c>
      <c r="R37" s="120">
        <v>2</v>
      </c>
      <c r="S37" s="120" t="s">
        <v>122</v>
      </c>
      <c r="T37" s="120" t="s">
        <v>526</v>
      </c>
      <c r="U37" s="120">
        <v>18190</v>
      </c>
      <c r="V37" s="123">
        <v>1200285</v>
      </c>
      <c r="W37" s="120">
        <v>1997</v>
      </c>
      <c r="X37" s="120" t="s">
        <v>2857</v>
      </c>
      <c r="Y37" s="120" t="s">
        <v>2858</v>
      </c>
      <c r="Z37" s="120" t="s">
        <v>2859</v>
      </c>
      <c r="AB37" s="120" t="s">
        <v>397</v>
      </c>
      <c r="AC37" s="137">
        <v>2.9E-4</v>
      </c>
      <c r="AD37" s="121"/>
      <c r="AE37" s="120">
        <v>333415</v>
      </c>
      <c r="AF37" s="120" t="s">
        <v>109</v>
      </c>
      <c r="AH37" s="120" t="s">
        <v>397</v>
      </c>
      <c r="AI37" s="120">
        <v>2371</v>
      </c>
      <c r="AJ37" s="120" t="s">
        <v>1464</v>
      </c>
      <c r="AK37" s="120" t="s">
        <v>276</v>
      </c>
      <c r="AL37" s="120" t="s">
        <v>1465</v>
      </c>
      <c r="AM37" s="120" t="s">
        <v>1069</v>
      </c>
      <c r="AN37" s="120" t="s">
        <v>2783</v>
      </c>
      <c r="AO37" s="120" t="s">
        <v>2784</v>
      </c>
      <c r="AP37" s="120" t="s">
        <v>2777</v>
      </c>
      <c r="AQ37" s="120" t="s">
        <v>2797</v>
      </c>
      <c r="AR37" s="120" t="s">
        <v>2798</v>
      </c>
      <c r="AS37" s="120" t="s">
        <v>2779</v>
      </c>
      <c r="AT37" s="120" t="s">
        <v>102</v>
      </c>
      <c r="AU37" s="120" t="s">
        <v>102</v>
      </c>
      <c r="AV37" s="120" t="s">
        <v>184</v>
      </c>
      <c r="AW37" s="120" t="s">
        <v>185</v>
      </c>
      <c r="AY37" s="120" t="s">
        <v>525</v>
      </c>
      <c r="AZ37" s="120" t="s">
        <v>119</v>
      </c>
      <c r="BA37" s="120" t="s">
        <v>526</v>
      </c>
      <c r="BC37" s="120">
        <v>48</v>
      </c>
      <c r="BH37" s="120" t="s">
        <v>276</v>
      </c>
      <c r="BJ37" s="120">
        <v>2</v>
      </c>
      <c r="BO37" s="120" t="s">
        <v>122</v>
      </c>
      <c r="BP37" s="120" t="s">
        <v>158</v>
      </c>
      <c r="BR37" s="120">
        <v>0.28999999999999998</v>
      </c>
      <c r="BT37" s="120">
        <v>0.19</v>
      </c>
      <c r="BV37" s="120">
        <v>0.46</v>
      </c>
      <c r="BW37" s="120" t="s">
        <v>544</v>
      </c>
      <c r="BY37" s="120">
        <v>0.28999999999999998</v>
      </c>
      <c r="CA37" s="120">
        <v>0.19</v>
      </c>
      <c r="CC37" s="120">
        <v>0.46</v>
      </c>
      <c r="CE37" s="121">
        <v>2.9E-4</v>
      </c>
      <c r="CG37" s="121">
        <v>1.9000000000000001E-4</v>
      </c>
      <c r="CI37" s="121">
        <v>4.6000000000000001E-4</v>
      </c>
      <c r="CQ37" s="121"/>
      <c r="CW37" s="121"/>
      <c r="DB37" s="120" t="s">
        <v>528</v>
      </c>
      <c r="DD37" s="120" t="s">
        <v>176</v>
      </c>
      <c r="DE37" s="120" t="s">
        <v>2860</v>
      </c>
      <c r="DF37" s="120" t="s">
        <v>2861</v>
      </c>
      <c r="DG37" s="120" t="s">
        <v>568</v>
      </c>
      <c r="DK37" s="120">
        <v>99</v>
      </c>
      <c r="DL37" s="120" t="s">
        <v>126</v>
      </c>
      <c r="DM37" s="120" t="s">
        <v>545</v>
      </c>
      <c r="DN37" s="120">
        <v>1200285</v>
      </c>
      <c r="DO37" s="120">
        <v>18190</v>
      </c>
      <c r="DP37" s="120" t="s">
        <v>2857</v>
      </c>
      <c r="DQ37" s="120" t="s">
        <v>2858</v>
      </c>
      <c r="DR37" s="120" t="s">
        <v>2859</v>
      </c>
      <c r="DS37" s="120">
        <v>1997</v>
      </c>
      <c r="DT37" s="120" t="s">
        <v>2862</v>
      </c>
    </row>
    <row r="38" spans="1:124" s="120" customFormat="1" x14ac:dyDescent="0.3">
      <c r="A38" s="120" t="s">
        <v>2777</v>
      </c>
      <c r="B38" s="120" t="s">
        <v>2778</v>
      </c>
      <c r="C38" s="120" t="s">
        <v>2804</v>
      </c>
      <c r="D38" s="120" t="s">
        <v>2779</v>
      </c>
      <c r="E38" s="120" t="s">
        <v>251</v>
      </c>
      <c r="G38" s="137">
        <v>2.9999999999999997E-4</v>
      </c>
      <c r="H38" s="120" t="s">
        <v>136</v>
      </c>
      <c r="J38" s="121">
        <v>5.0000000000000001E-4</v>
      </c>
      <c r="K38" s="121" t="s">
        <v>528</v>
      </c>
      <c r="L38" s="120" t="s">
        <v>528</v>
      </c>
      <c r="M38" s="120" t="s">
        <v>109</v>
      </c>
      <c r="N38" s="120">
        <v>100</v>
      </c>
      <c r="O38" s="120" t="s">
        <v>367</v>
      </c>
      <c r="P38" s="120" t="s">
        <v>367</v>
      </c>
      <c r="Q38" s="120" t="s">
        <v>2829</v>
      </c>
      <c r="R38" s="120">
        <v>2.0799999999999999E-2</v>
      </c>
      <c r="S38" s="120" t="s">
        <v>122</v>
      </c>
      <c r="T38" s="120" t="s">
        <v>526</v>
      </c>
      <c r="U38" s="120">
        <v>61814</v>
      </c>
      <c r="V38" s="123">
        <v>1255079</v>
      </c>
      <c r="W38" s="120">
        <v>1996</v>
      </c>
      <c r="X38" s="120" t="s">
        <v>2830</v>
      </c>
      <c r="Y38" s="120" t="s">
        <v>2831</v>
      </c>
      <c r="Z38" s="120" t="s">
        <v>2832</v>
      </c>
      <c r="AC38" s="137">
        <v>2.9999999999999997E-4</v>
      </c>
      <c r="AD38" s="121">
        <v>5.0000000000000001E-4</v>
      </c>
      <c r="AE38" s="120">
        <v>333415</v>
      </c>
      <c r="AF38" s="120" t="s">
        <v>109</v>
      </c>
      <c r="AI38" s="120">
        <v>5</v>
      </c>
      <c r="AM38" s="120" t="s">
        <v>1069</v>
      </c>
      <c r="AN38" s="120" t="s">
        <v>2783</v>
      </c>
      <c r="AO38" s="120" t="s">
        <v>2784</v>
      </c>
      <c r="AP38" s="120" t="s">
        <v>2777</v>
      </c>
      <c r="AQ38" s="120" t="s">
        <v>2778</v>
      </c>
      <c r="AR38" s="120" t="s">
        <v>2804</v>
      </c>
      <c r="AS38" s="120" t="s">
        <v>2779</v>
      </c>
      <c r="AT38" s="120" t="s">
        <v>367</v>
      </c>
      <c r="AU38" s="120" t="s">
        <v>367</v>
      </c>
      <c r="AV38" s="120" t="s">
        <v>2829</v>
      </c>
      <c r="AW38" s="120" t="s">
        <v>251</v>
      </c>
      <c r="AX38" s="120" t="s">
        <v>136</v>
      </c>
      <c r="AY38" s="120" t="s">
        <v>525</v>
      </c>
      <c r="AZ38" s="120" t="s">
        <v>119</v>
      </c>
      <c r="BA38" s="120" t="s">
        <v>526</v>
      </c>
      <c r="BC38" s="120">
        <v>30</v>
      </c>
      <c r="BH38" s="120" t="s">
        <v>261</v>
      </c>
      <c r="BJ38" s="120">
        <v>2.0799999999999999E-2</v>
      </c>
      <c r="BO38" s="120" t="s">
        <v>122</v>
      </c>
      <c r="BP38" s="120" t="s">
        <v>158</v>
      </c>
      <c r="BR38" s="120">
        <v>0.3</v>
      </c>
      <c r="BW38" s="120" t="s">
        <v>544</v>
      </c>
      <c r="BY38" s="120">
        <v>0.3</v>
      </c>
      <c r="CE38" s="121">
        <v>2.9999999999999997E-4</v>
      </c>
      <c r="CG38" s="121"/>
      <c r="CI38" s="121"/>
      <c r="CK38" s="120">
        <v>0.5</v>
      </c>
      <c r="CQ38" s="121">
        <v>0.5</v>
      </c>
      <c r="CW38" s="121">
        <v>5.0000000000000001E-4</v>
      </c>
      <c r="DB38" s="120" t="s">
        <v>528</v>
      </c>
      <c r="DC38" s="120">
        <v>6</v>
      </c>
      <c r="DD38" s="120" t="s">
        <v>125</v>
      </c>
      <c r="DK38" s="120">
        <v>100</v>
      </c>
      <c r="DL38" s="120" t="s">
        <v>126</v>
      </c>
      <c r="DM38" s="120" t="s">
        <v>545</v>
      </c>
      <c r="DN38" s="120">
        <v>1255079</v>
      </c>
      <c r="DO38" s="120">
        <v>61814</v>
      </c>
      <c r="DP38" s="120" t="s">
        <v>2830</v>
      </c>
      <c r="DQ38" s="120" t="s">
        <v>2831</v>
      </c>
      <c r="DR38" s="120" t="s">
        <v>2832</v>
      </c>
      <c r="DS38" s="120">
        <v>1996</v>
      </c>
      <c r="DT38" s="120" t="s">
        <v>2833</v>
      </c>
    </row>
    <row r="39" spans="1:124" s="120" customFormat="1" x14ac:dyDescent="0.3">
      <c r="A39" s="120" t="s">
        <v>2777</v>
      </c>
      <c r="B39" s="120" t="s">
        <v>2778</v>
      </c>
      <c r="C39" s="120" t="s">
        <v>2872</v>
      </c>
      <c r="D39" s="120" t="s">
        <v>2779</v>
      </c>
      <c r="E39" s="120" t="s">
        <v>200</v>
      </c>
      <c r="G39" s="137">
        <v>2.9999999999999997E-4</v>
      </c>
      <c r="J39" s="121"/>
      <c r="K39" s="121" t="s">
        <v>528</v>
      </c>
      <c r="L39" s="120" t="s">
        <v>528</v>
      </c>
      <c r="M39" s="120" t="s">
        <v>109</v>
      </c>
      <c r="N39" s="120">
        <v>100</v>
      </c>
      <c r="O39" s="120" t="s">
        <v>102</v>
      </c>
      <c r="P39" s="120" t="s">
        <v>102</v>
      </c>
      <c r="Q39" s="120" t="s">
        <v>184</v>
      </c>
      <c r="R39" s="120">
        <v>1</v>
      </c>
      <c r="S39" s="120" t="s">
        <v>122</v>
      </c>
      <c r="T39" s="120" t="s">
        <v>526</v>
      </c>
      <c r="U39" s="120">
        <v>72622</v>
      </c>
      <c r="V39" s="123">
        <v>1255264</v>
      </c>
      <c r="W39" s="120">
        <v>2003</v>
      </c>
      <c r="X39" s="120" t="s">
        <v>2873</v>
      </c>
      <c r="Y39" s="120" t="s">
        <v>2874</v>
      </c>
      <c r="Z39" s="120" t="s">
        <v>2875</v>
      </c>
      <c r="AC39" s="137">
        <v>2.9999999999999997E-4</v>
      </c>
      <c r="AD39" s="121"/>
      <c r="AE39" s="120">
        <v>333415</v>
      </c>
      <c r="AF39" s="120" t="s">
        <v>109</v>
      </c>
      <c r="AI39" s="120">
        <v>8</v>
      </c>
      <c r="AL39" s="120" t="s">
        <v>1465</v>
      </c>
      <c r="AM39" s="120" t="s">
        <v>1069</v>
      </c>
      <c r="AN39" s="120" t="s">
        <v>2783</v>
      </c>
      <c r="AO39" s="120" t="s">
        <v>2784</v>
      </c>
      <c r="AP39" s="120" t="s">
        <v>2777</v>
      </c>
      <c r="AQ39" s="120" t="s">
        <v>2778</v>
      </c>
      <c r="AR39" s="120" t="s">
        <v>2872</v>
      </c>
      <c r="AS39" s="120" t="s">
        <v>2779</v>
      </c>
      <c r="AT39" s="120" t="s">
        <v>102</v>
      </c>
      <c r="AU39" s="120" t="s">
        <v>102</v>
      </c>
      <c r="AV39" s="120" t="s">
        <v>184</v>
      </c>
      <c r="AW39" s="120" t="s">
        <v>200</v>
      </c>
      <c r="AY39" s="120" t="s">
        <v>525</v>
      </c>
      <c r="AZ39" s="120" t="s">
        <v>119</v>
      </c>
      <c r="BA39" s="120" t="s">
        <v>526</v>
      </c>
      <c r="BB39" s="120" t="s">
        <v>208</v>
      </c>
      <c r="BC39" s="120">
        <v>1</v>
      </c>
      <c r="BH39" s="120" t="s">
        <v>122</v>
      </c>
      <c r="BI39" s="120" t="s">
        <v>208</v>
      </c>
      <c r="BJ39" s="120">
        <v>1</v>
      </c>
      <c r="BO39" s="120" t="s">
        <v>122</v>
      </c>
      <c r="BP39" s="120" t="s">
        <v>123</v>
      </c>
      <c r="BR39" s="120">
        <v>0.3</v>
      </c>
      <c r="BW39" s="120" t="s">
        <v>544</v>
      </c>
      <c r="BY39" s="120">
        <v>0.3</v>
      </c>
      <c r="CE39" s="121">
        <v>2.9999999999999997E-4</v>
      </c>
      <c r="CG39" s="121"/>
      <c r="CI39" s="121"/>
      <c r="CQ39" s="121"/>
      <c r="CW39" s="121"/>
      <c r="DB39" s="120" t="s">
        <v>528</v>
      </c>
      <c r="DC39" s="120">
        <v>10</v>
      </c>
      <c r="DD39" s="120" t="s">
        <v>125</v>
      </c>
      <c r="DE39" s="120" t="s">
        <v>2876</v>
      </c>
      <c r="DF39" s="120" t="s">
        <v>2861</v>
      </c>
      <c r="DG39" s="120" t="s">
        <v>528</v>
      </c>
      <c r="DK39" s="120">
        <v>100</v>
      </c>
      <c r="DL39" s="120" t="s">
        <v>126</v>
      </c>
      <c r="DM39" s="120" t="s">
        <v>1344</v>
      </c>
      <c r="DN39" s="120">
        <v>1255264</v>
      </c>
      <c r="DO39" s="120">
        <v>72622</v>
      </c>
      <c r="DP39" s="120" t="s">
        <v>2873</v>
      </c>
      <c r="DQ39" s="120" t="s">
        <v>2874</v>
      </c>
      <c r="DR39" s="120" t="s">
        <v>2875</v>
      </c>
      <c r="DS39" s="120">
        <v>2003</v>
      </c>
      <c r="DT39" s="120" t="s">
        <v>2877</v>
      </c>
    </row>
    <row r="40" spans="1:124" s="120" customFormat="1" x14ac:dyDescent="0.3">
      <c r="A40" s="120" t="s">
        <v>2777</v>
      </c>
      <c r="B40" s="120" t="s">
        <v>2778</v>
      </c>
      <c r="C40" s="120" t="s">
        <v>2804</v>
      </c>
      <c r="D40" s="120" t="s">
        <v>2779</v>
      </c>
      <c r="E40" s="120" t="s">
        <v>591</v>
      </c>
      <c r="G40" s="137">
        <v>3.1E-4</v>
      </c>
      <c r="J40" s="121"/>
      <c r="K40" s="121" t="s">
        <v>528</v>
      </c>
      <c r="L40" s="120" t="s">
        <v>528</v>
      </c>
      <c r="M40" s="120" t="s">
        <v>109</v>
      </c>
      <c r="N40" s="120">
        <v>92</v>
      </c>
      <c r="O40" s="120" t="s">
        <v>137</v>
      </c>
      <c r="P40" s="120" t="s">
        <v>137</v>
      </c>
      <c r="Q40" s="120" t="s">
        <v>614</v>
      </c>
      <c r="R40" s="120">
        <v>21</v>
      </c>
      <c r="S40" s="120" t="s">
        <v>122</v>
      </c>
      <c r="T40" s="120" t="s">
        <v>526</v>
      </c>
      <c r="U40" s="120">
        <v>18872</v>
      </c>
      <c r="V40" s="123">
        <v>1206107</v>
      </c>
      <c r="W40" s="120">
        <v>1995</v>
      </c>
      <c r="X40" s="120" t="s">
        <v>2805</v>
      </c>
      <c r="Y40" s="120" t="s">
        <v>2806</v>
      </c>
      <c r="Z40" s="120" t="s">
        <v>2807</v>
      </c>
      <c r="AA40" s="120" t="s">
        <v>314</v>
      </c>
      <c r="AB40" s="120" t="s">
        <v>397</v>
      </c>
      <c r="AC40" s="137">
        <v>3.1E-4</v>
      </c>
      <c r="AD40" s="121"/>
      <c r="AE40" s="120">
        <v>333415</v>
      </c>
      <c r="AF40" s="120" t="s">
        <v>109</v>
      </c>
      <c r="AG40" s="120" t="s">
        <v>314</v>
      </c>
      <c r="AH40" s="120" t="s">
        <v>397</v>
      </c>
      <c r="AI40" s="120">
        <v>5</v>
      </c>
      <c r="AJ40" s="120" t="s">
        <v>1589</v>
      </c>
      <c r="AK40" s="120" t="s">
        <v>276</v>
      </c>
      <c r="AL40" s="120" t="s">
        <v>141</v>
      </c>
      <c r="AM40" s="120" t="s">
        <v>1069</v>
      </c>
      <c r="AN40" s="120" t="s">
        <v>2783</v>
      </c>
      <c r="AO40" s="120" t="s">
        <v>2784</v>
      </c>
      <c r="AP40" s="120" t="s">
        <v>2777</v>
      </c>
      <c r="AQ40" s="120" t="s">
        <v>2778</v>
      </c>
      <c r="AR40" s="120" t="s">
        <v>2804</v>
      </c>
      <c r="AS40" s="120" t="s">
        <v>2779</v>
      </c>
      <c r="AT40" s="120" t="s">
        <v>137</v>
      </c>
      <c r="AU40" s="120" t="s">
        <v>137</v>
      </c>
      <c r="AV40" s="120" t="s">
        <v>614</v>
      </c>
      <c r="AW40" s="120" t="s">
        <v>591</v>
      </c>
      <c r="AY40" s="120" t="s">
        <v>525</v>
      </c>
      <c r="AZ40" s="120" t="s">
        <v>119</v>
      </c>
      <c r="BA40" s="120" t="s">
        <v>526</v>
      </c>
      <c r="BC40" s="120">
        <v>21</v>
      </c>
      <c r="BH40" s="120" t="s">
        <v>122</v>
      </c>
      <c r="BJ40" s="120">
        <v>21</v>
      </c>
      <c r="BO40" s="120" t="s">
        <v>122</v>
      </c>
      <c r="BP40" s="120" t="s">
        <v>158</v>
      </c>
      <c r="BR40" s="120">
        <v>0.31</v>
      </c>
      <c r="BW40" s="120" t="s">
        <v>544</v>
      </c>
      <c r="BY40" s="120">
        <v>0.31</v>
      </c>
      <c r="CE40" s="121">
        <v>3.1E-4</v>
      </c>
      <c r="CG40" s="121"/>
      <c r="CI40" s="121"/>
      <c r="CQ40" s="121"/>
      <c r="CW40" s="121"/>
      <c r="DB40" s="120" t="s">
        <v>528</v>
      </c>
      <c r="DD40" s="120" t="s">
        <v>125</v>
      </c>
      <c r="DE40" s="120" t="s">
        <v>1562</v>
      </c>
      <c r="DF40" s="120" t="s">
        <v>1726</v>
      </c>
      <c r="DG40" s="120" t="s">
        <v>568</v>
      </c>
      <c r="DK40" s="120">
        <v>92</v>
      </c>
      <c r="DL40" s="120" t="s">
        <v>126</v>
      </c>
      <c r="DM40" s="120" t="s">
        <v>187</v>
      </c>
      <c r="DN40" s="120">
        <v>1206107</v>
      </c>
      <c r="DO40" s="120">
        <v>18872</v>
      </c>
      <c r="DP40" s="120" t="s">
        <v>2805</v>
      </c>
      <c r="DQ40" s="120" t="s">
        <v>2806</v>
      </c>
      <c r="DR40" s="120" t="s">
        <v>2807</v>
      </c>
      <c r="DS40" s="120">
        <v>1995</v>
      </c>
      <c r="DT40" s="120" t="s">
        <v>2878</v>
      </c>
    </row>
    <row r="41" spans="1:124" s="120" customFormat="1" x14ac:dyDescent="0.3">
      <c r="A41" s="120" t="s">
        <v>2777</v>
      </c>
      <c r="B41" s="120" t="s">
        <v>2778</v>
      </c>
      <c r="C41" s="120" t="s">
        <v>2804</v>
      </c>
      <c r="D41" s="120" t="s">
        <v>2779</v>
      </c>
      <c r="E41" s="120" t="s">
        <v>2879</v>
      </c>
      <c r="G41" s="137">
        <v>3.1E-4</v>
      </c>
      <c r="J41" s="121"/>
      <c r="K41" s="121" t="s">
        <v>528</v>
      </c>
      <c r="L41" s="120" t="s">
        <v>528</v>
      </c>
      <c r="M41" s="120" t="s">
        <v>109</v>
      </c>
      <c r="N41" s="120">
        <v>100</v>
      </c>
      <c r="O41" s="120" t="s">
        <v>367</v>
      </c>
      <c r="P41" s="120" t="s">
        <v>367</v>
      </c>
      <c r="Q41" s="120" t="s">
        <v>2829</v>
      </c>
      <c r="R41" s="120">
        <v>2.0799999999999999E-2</v>
      </c>
      <c r="S41" s="120" t="s">
        <v>122</v>
      </c>
      <c r="T41" s="120" t="s">
        <v>526</v>
      </c>
      <c r="U41" s="120">
        <v>61814</v>
      </c>
      <c r="V41" s="123">
        <v>1255075</v>
      </c>
      <c r="W41" s="120">
        <v>1996</v>
      </c>
      <c r="X41" s="120" t="s">
        <v>2830</v>
      </c>
      <c r="Y41" s="120" t="s">
        <v>2831</v>
      </c>
      <c r="Z41" s="120" t="s">
        <v>2832</v>
      </c>
      <c r="AC41" s="137">
        <v>3.1E-4</v>
      </c>
      <c r="AD41" s="121"/>
      <c r="AE41" s="120">
        <v>333415</v>
      </c>
      <c r="AF41" s="120" t="s">
        <v>109</v>
      </c>
      <c r="AI41" s="120">
        <v>5</v>
      </c>
      <c r="AM41" s="120" t="s">
        <v>1069</v>
      </c>
      <c r="AN41" s="120" t="s">
        <v>2783</v>
      </c>
      <c r="AO41" s="120" t="s">
        <v>2784</v>
      </c>
      <c r="AP41" s="120" t="s">
        <v>2777</v>
      </c>
      <c r="AQ41" s="120" t="s">
        <v>2778</v>
      </c>
      <c r="AR41" s="120" t="s">
        <v>2804</v>
      </c>
      <c r="AS41" s="120" t="s">
        <v>2779</v>
      </c>
      <c r="AT41" s="120" t="s">
        <v>367</v>
      </c>
      <c r="AU41" s="120" t="s">
        <v>367</v>
      </c>
      <c r="AV41" s="120" t="s">
        <v>2829</v>
      </c>
      <c r="AW41" s="120" t="s">
        <v>2879</v>
      </c>
      <c r="AY41" s="120" t="s">
        <v>525</v>
      </c>
      <c r="AZ41" s="120" t="s">
        <v>119</v>
      </c>
      <c r="BA41" s="120" t="s">
        <v>526</v>
      </c>
      <c r="BC41" s="120">
        <v>30</v>
      </c>
      <c r="BH41" s="120" t="s">
        <v>261</v>
      </c>
      <c r="BJ41" s="120">
        <v>2.0799999999999999E-2</v>
      </c>
      <c r="BO41" s="120" t="s">
        <v>122</v>
      </c>
      <c r="BP41" s="120" t="s">
        <v>158</v>
      </c>
      <c r="BR41" s="120">
        <v>0.31</v>
      </c>
      <c r="BW41" s="120" t="s">
        <v>544</v>
      </c>
      <c r="BY41" s="120">
        <v>0.31</v>
      </c>
      <c r="CE41" s="121">
        <v>3.1E-4</v>
      </c>
      <c r="CG41" s="121"/>
      <c r="CI41" s="121"/>
      <c r="CQ41" s="121"/>
      <c r="CW41" s="121"/>
      <c r="DB41" s="120" t="s">
        <v>528</v>
      </c>
      <c r="DC41" s="120">
        <v>6</v>
      </c>
      <c r="DD41" s="120" t="s">
        <v>125</v>
      </c>
      <c r="DK41" s="120">
        <v>100</v>
      </c>
      <c r="DL41" s="120" t="s">
        <v>126</v>
      </c>
      <c r="DM41" s="120" t="s">
        <v>545</v>
      </c>
      <c r="DN41" s="120">
        <v>1255075</v>
      </c>
      <c r="DO41" s="120">
        <v>61814</v>
      </c>
      <c r="DP41" s="120" t="s">
        <v>2830</v>
      </c>
      <c r="DQ41" s="120" t="s">
        <v>2831</v>
      </c>
      <c r="DR41" s="120" t="s">
        <v>2832</v>
      </c>
      <c r="DS41" s="120">
        <v>1996</v>
      </c>
      <c r="DT41" s="120" t="s">
        <v>2833</v>
      </c>
    </row>
    <row r="42" spans="1:124" s="120" customFormat="1" x14ac:dyDescent="0.3">
      <c r="A42" s="120" t="s">
        <v>2777</v>
      </c>
      <c r="B42" s="120" t="s">
        <v>2797</v>
      </c>
      <c r="C42" s="120" t="s">
        <v>2798</v>
      </c>
      <c r="D42" s="120" t="s">
        <v>2779</v>
      </c>
      <c r="E42" s="120" t="s">
        <v>185</v>
      </c>
      <c r="G42" s="137">
        <v>3.2000000000000003E-4</v>
      </c>
      <c r="J42" s="121"/>
      <c r="K42" s="121" t="s">
        <v>528</v>
      </c>
      <c r="L42" s="120" t="s">
        <v>528</v>
      </c>
      <c r="M42" s="120" t="s">
        <v>109</v>
      </c>
      <c r="N42" s="120">
        <v>99</v>
      </c>
      <c r="O42" s="120" t="s">
        <v>102</v>
      </c>
      <c r="P42" s="120" t="s">
        <v>102</v>
      </c>
      <c r="Q42" s="120" t="s">
        <v>184</v>
      </c>
      <c r="R42" s="120">
        <v>4</v>
      </c>
      <c r="S42" s="120" t="s">
        <v>122</v>
      </c>
      <c r="T42" s="120" t="s">
        <v>526</v>
      </c>
      <c r="U42" s="120">
        <v>18190</v>
      </c>
      <c r="V42" s="123">
        <v>1200277</v>
      </c>
      <c r="W42" s="120">
        <v>1997</v>
      </c>
      <c r="X42" s="120" t="s">
        <v>2857</v>
      </c>
      <c r="Y42" s="120" t="s">
        <v>2858</v>
      </c>
      <c r="Z42" s="120" t="s">
        <v>2859</v>
      </c>
      <c r="AB42" s="120" t="s">
        <v>397</v>
      </c>
      <c r="AC42" s="137">
        <v>3.2000000000000003E-4</v>
      </c>
      <c r="AD42" s="121"/>
      <c r="AE42" s="120">
        <v>333415</v>
      </c>
      <c r="AF42" s="120" t="s">
        <v>109</v>
      </c>
      <c r="AH42" s="120" t="s">
        <v>397</v>
      </c>
      <c r="AI42" s="120">
        <v>2371</v>
      </c>
      <c r="AJ42" s="120" t="s">
        <v>1464</v>
      </c>
      <c r="AK42" s="120" t="s">
        <v>276</v>
      </c>
      <c r="AL42" s="120" t="s">
        <v>1465</v>
      </c>
      <c r="AM42" s="120" t="s">
        <v>1069</v>
      </c>
      <c r="AN42" s="120" t="s">
        <v>2783</v>
      </c>
      <c r="AO42" s="120" t="s">
        <v>2784</v>
      </c>
      <c r="AP42" s="120" t="s">
        <v>2777</v>
      </c>
      <c r="AQ42" s="120" t="s">
        <v>2797</v>
      </c>
      <c r="AR42" s="120" t="s">
        <v>2798</v>
      </c>
      <c r="AS42" s="120" t="s">
        <v>2779</v>
      </c>
      <c r="AT42" s="120" t="s">
        <v>102</v>
      </c>
      <c r="AU42" s="120" t="s">
        <v>102</v>
      </c>
      <c r="AV42" s="120" t="s">
        <v>184</v>
      </c>
      <c r="AW42" s="120" t="s">
        <v>185</v>
      </c>
      <c r="AY42" s="120" t="s">
        <v>525</v>
      </c>
      <c r="AZ42" s="120" t="s">
        <v>119</v>
      </c>
      <c r="BA42" s="120" t="s">
        <v>526</v>
      </c>
      <c r="BC42" s="120">
        <v>96</v>
      </c>
      <c r="BH42" s="120" t="s">
        <v>276</v>
      </c>
      <c r="BJ42" s="120">
        <v>4</v>
      </c>
      <c r="BO42" s="120" t="s">
        <v>122</v>
      </c>
      <c r="BP42" s="120" t="s">
        <v>158</v>
      </c>
      <c r="BR42" s="120">
        <v>0.32</v>
      </c>
      <c r="BT42" s="120">
        <v>0.27</v>
      </c>
      <c r="BV42" s="120">
        <v>0.38</v>
      </c>
      <c r="BW42" s="120" t="s">
        <v>544</v>
      </c>
      <c r="BY42" s="120">
        <v>0.32</v>
      </c>
      <c r="CA42" s="120">
        <v>0.27</v>
      </c>
      <c r="CC42" s="120">
        <v>0.38</v>
      </c>
      <c r="CE42" s="121">
        <v>3.2000000000000003E-4</v>
      </c>
      <c r="CG42" s="121">
        <v>2.7E-4</v>
      </c>
      <c r="CI42" s="121">
        <v>3.8000000000000002E-4</v>
      </c>
      <c r="CQ42" s="121"/>
      <c r="CW42" s="121"/>
      <c r="DB42" s="120" t="s">
        <v>528</v>
      </c>
      <c r="DD42" s="120" t="s">
        <v>176</v>
      </c>
      <c r="DE42" s="120" t="s">
        <v>2860</v>
      </c>
      <c r="DF42" s="120" t="s">
        <v>2861</v>
      </c>
      <c r="DG42" s="120" t="s">
        <v>568</v>
      </c>
      <c r="DK42" s="120">
        <v>99</v>
      </c>
      <c r="DL42" s="120" t="s">
        <v>126</v>
      </c>
      <c r="DM42" s="120" t="s">
        <v>545</v>
      </c>
      <c r="DN42" s="120">
        <v>1200277</v>
      </c>
      <c r="DO42" s="120">
        <v>18190</v>
      </c>
      <c r="DP42" s="120" t="s">
        <v>2857</v>
      </c>
      <c r="DQ42" s="120" t="s">
        <v>2858</v>
      </c>
      <c r="DR42" s="120" t="s">
        <v>2859</v>
      </c>
      <c r="DS42" s="120">
        <v>1997</v>
      </c>
      <c r="DT42" s="120" t="s">
        <v>2862</v>
      </c>
    </row>
    <row r="43" spans="1:124" s="120" customFormat="1" x14ac:dyDescent="0.3">
      <c r="A43" s="120" t="s">
        <v>2777</v>
      </c>
      <c r="B43" s="120" t="s">
        <v>2797</v>
      </c>
      <c r="C43" s="120" t="s">
        <v>2798</v>
      </c>
      <c r="D43" s="120" t="s">
        <v>2779</v>
      </c>
      <c r="E43" s="120" t="s">
        <v>185</v>
      </c>
      <c r="G43" s="137">
        <v>3.3E-4</v>
      </c>
      <c r="J43" s="121"/>
      <c r="K43" s="121" t="s">
        <v>528</v>
      </c>
      <c r="L43" s="120" t="s">
        <v>528</v>
      </c>
      <c r="M43" s="120" t="s">
        <v>109</v>
      </c>
      <c r="N43" s="120">
        <v>85</v>
      </c>
      <c r="O43" s="120" t="s">
        <v>102</v>
      </c>
      <c r="P43" s="120" t="s">
        <v>102</v>
      </c>
      <c r="Q43" s="120" t="s">
        <v>184</v>
      </c>
      <c r="R43" s="120">
        <v>2</v>
      </c>
      <c r="S43" s="120" t="s">
        <v>122</v>
      </c>
      <c r="T43" s="120" t="s">
        <v>526</v>
      </c>
      <c r="U43" s="120">
        <v>16043</v>
      </c>
      <c r="V43" s="123">
        <v>1182393</v>
      </c>
      <c r="W43" s="120">
        <v>1987</v>
      </c>
      <c r="X43" s="120" t="s">
        <v>1586</v>
      </c>
      <c r="Y43" s="120" t="s">
        <v>2839</v>
      </c>
      <c r="Z43" s="120" t="s">
        <v>2840</v>
      </c>
      <c r="AA43" s="120" t="s">
        <v>314</v>
      </c>
      <c r="AB43" s="120" t="s">
        <v>397</v>
      </c>
      <c r="AC43" s="137">
        <v>3.3E-4</v>
      </c>
      <c r="AD43" s="121"/>
      <c r="AE43" s="120">
        <v>333415</v>
      </c>
      <c r="AF43" s="120" t="s">
        <v>109</v>
      </c>
      <c r="AG43" s="120" t="s">
        <v>314</v>
      </c>
      <c r="AH43" s="120" t="s">
        <v>397</v>
      </c>
      <c r="AI43" s="120">
        <v>2371</v>
      </c>
      <c r="AJ43" s="120" t="s">
        <v>1464</v>
      </c>
      <c r="AK43" s="120" t="s">
        <v>276</v>
      </c>
      <c r="AM43" s="120" t="s">
        <v>1069</v>
      </c>
      <c r="AN43" s="120" t="s">
        <v>2783</v>
      </c>
      <c r="AO43" s="120" t="s">
        <v>2784</v>
      </c>
      <c r="AP43" s="120" t="s">
        <v>2777</v>
      </c>
      <c r="AQ43" s="120" t="s">
        <v>2797</v>
      </c>
      <c r="AR43" s="120" t="s">
        <v>2798</v>
      </c>
      <c r="AS43" s="120" t="s">
        <v>2779</v>
      </c>
      <c r="AT43" s="120" t="s">
        <v>102</v>
      </c>
      <c r="AU43" s="120" t="s">
        <v>102</v>
      </c>
      <c r="AV43" s="120" t="s">
        <v>184</v>
      </c>
      <c r="AW43" s="120" t="s">
        <v>185</v>
      </c>
      <c r="AY43" s="120" t="s">
        <v>525</v>
      </c>
      <c r="AZ43" s="120" t="s">
        <v>119</v>
      </c>
      <c r="BA43" s="120" t="s">
        <v>526</v>
      </c>
      <c r="BC43" s="120">
        <v>48</v>
      </c>
      <c r="BH43" s="120" t="s">
        <v>276</v>
      </c>
      <c r="BJ43" s="120">
        <v>2</v>
      </c>
      <c r="BO43" s="120" t="s">
        <v>122</v>
      </c>
      <c r="BP43" s="120" t="s">
        <v>158</v>
      </c>
      <c r="BR43" s="120">
        <v>0.33</v>
      </c>
      <c r="BT43" s="120">
        <v>0.28999999999999998</v>
      </c>
      <c r="BV43" s="120">
        <v>0.38</v>
      </c>
      <c r="BW43" s="120" t="s">
        <v>544</v>
      </c>
      <c r="BY43" s="120">
        <v>0.33</v>
      </c>
      <c r="CA43" s="120">
        <v>0.28999999999999998</v>
      </c>
      <c r="CC43" s="120">
        <v>0.38</v>
      </c>
      <c r="CE43" s="121">
        <v>3.3E-4</v>
      </c>
      <c r="CG43" s="121">
        <v>2.9E-4</v>
      </c>
      <c r="CI43" s="121">
        <v>3.8000000000000002E-4</v>
      </c>
      <c r="CQ43" s="121"/>
      <c r="CW43" s="121"/>
      <c r="DB43" s="120" t="s">
        <v>528</v>
      </c>
      <c r="DD43" s="120" t="s">
        <v>125</v>
      </c>
      <c r="DK43" s="120">
        <v>85</v>
      </c>
      <c r="DL43" s="120" t="s">
        <v>126</v>
      </c>
      <c r="DM43" s="120" t="s">
        <v>545</v>
      </c>
      <c r="DN43" s="120">
        <v>1182393</v>
      </c>
      <c r="DO43" s="120">
        <v>16043</v>
      </c>
      <c r="DP43" s="120" t="s">
        <v>1586</v>
      </c>
      <c r="DQ43" s="120" t="s">
        <v>2839</v>
      </c>
      <c r="DR43" s="120" t="s">
        <v>2840</v>
      </c>
      <c r="DS43" s="120">
        <v>1987</v>
      </c>
      <c r="DT43" s="120" t="s">
        <v>2855</v>
      </c>
    </row>
    <row r="44" spans="1:124" s="120" customFormat="1" x14ac:dyDescent="0.3">
      <c r="A44" s="120" t="s">
        <v>2777</v>
      </c>
      <c r="B44" s="120" t="s">
        <v>2797</v>
      </c>
      <c r="C44" s="120" t="s">
        <v>2798</v>
      </c>
      <c r="D44" s="120" t="s">
        <v>2779</v>
      </c>
      <c r="E44" s="120" t="s">
        <v>185</v>
      </c>
      <c r="G44" s="137">
        <v>3.3E-4</v>
      </c>
      <c r="J44" s="121"/>
      <c r="K44" s="121" t="s">
        <v>528</v>
      </c>
      <c r="L44" s="120" t="s">
        <v>528</v>
      </c>
      <c r="M44" s="120" t="s">
        <v>109</v>
      </c>
      <c r="N44" s="120">
        <v>99</v>
      </c>
      <c r="O44" s="120" t="s">
        <v>102</v>
      </c>
      <c r="P44" s="120" t="s">
        <v>102</v>
      </c>
      <c r="Q44" s="120" t="s">
        <v>184</v>
      </c>
      <c r="R44" s="120">
        <v>3</v>
      </c>
      <c r="S44" s="120" t="s">
        <v>122</v>
      </c>
      <c r="T44" s="120" t="s">
        <v>526</v>
      </c>
      <c r="U44" s="120">
        <v>18190</v>
      </c>
      <c r="V44" s="123">
        <v>1200288</v>
      </c>
      <c r="W44" s="120">
        <v>1997</v>
      </c>
      <c r="X44" s="120" t="s">
        <v>2857</v>
      </c>
      <c r="Y44" s="120" t="s">
        <v>2858</v>
      </c>
      <c r="Z44" s="120" t="s">
        <v>2859</v>
      </c>
      <c r="AB44" s="120" t="s">
        <v>397</v>
      </c>
      <c r="AC44" s="137">
        <v>3.3E-4</v>
      </c>
      <c r="AD44" s="121"/>
      <c r="AE44" s="120">
        <v>333415</v>
      </c>
      <c r="AF44" s="120" t="s">
        <v>109</v>
      </c>
      <c r="AH44" s="120" t="s">
        <v>397</v>
      </c>
      <c r="AI44" s="120">
        <v>2371</v>
      </c>
      <c r="AJ44" s="120" t="s">
        <v>1464</v>
      </c>
      <c r="AK44" s="120" t="s">
        <v>276</v>
      </c>
      <c r="AL44" s="120" t="s">
        <v>1465</v>
      </c>
      <c r="AM44" s="120" t="s">
        <v>1069</v>
      </c>
      <c r="AN44" s="120" t="s">
        <v>2783</v>
      </c>
      <c r="AO44" s="120" t="s">
        <v>2784</v>
      </c>
      <c r="AP44" s="120" t="s">
        <v>2777</v>
      </c>
      <c r="AQ44" s="120" t="s">
        <v>2797</v>
      </c>
      <c r="AR44" s="120" t="s">
        <v>2798</v>
      </c>
      <c r="AS44" s="120" t="s">
        <v>2779</v>
      </c>
      <c r="AT44" s="120" t="s">
        <v>102</v>
      </c>
      <c r="AU44" s="120" t="s">
        <v>102</v>
      </c>
      <c r="AV44" s="120" t="s">
        <v>184</v>
      </c>
      <c r="AW44" s="120" t="s">
        <v>185</v>
      </c>
      <c r="AY44" s="120" t="s">
        <v>525</v>
      </c>
      <c r="AZ44" s="120" t="s">
        <v>119</v>
      </c>
      <c r="BA44" s="120" t="s">
        <v>526</v>
      </c>
      <c r="BC44" s="120">
        <v>72</v>
      </c>
      <c r="BH44" s="120" t="s">
        <v>276</v>
      </c>
      <c r="BJ44" s="120">
        <v>3</v>
      </c>
      <c r="BO44" s="120" t="s">
        <v>122</v>
      </c>
      <c r="BP44" s="120" t="s">
        <v>158</v>
      </c>
      <c r="BR44" s="120">
        <v>0.33</v>
      </c>
      <c r="BT44" s="120">
        <v>0.28000000000000003</v>
      </c>
      <c r="BV44" s="120">
        <v>0.38</v>
      </c>
      <c r="BW44" s="120" t="s">
        <v>544</v>
      </c>
      <c r="BY44" s="120">
        <v>0.33</v>
      </c>
      <c r="CA44" s="120">
        <v>0.28000000000000003</v>
      </c>
      <c r="CC44" s="120">
        <v>0.38</v>
      </c>
      <c r="CE44" s="121">
        <v>3.3E-4</v>
      </c>
      <c r="CG44" s="121">
        <v>2.7999999999999998E-4</v>
      </c>
      <c r="CI44" s="121">
        <v>3.8000000000000002E-4</v>
      </c>
      <c r="CQ44" s="121"/>
      <c r="CW44" s="121"/>
      <c r="DB44" s="120" t="s">
        <v>528</v>
      </c>
      <c r="DD44" s="120" t="s">
        <v>176</v>
      </c>
      <c r="DE44" s="120" t="s">
        <v>2860</v>
      </c>
      <c r="DF44" s="120" t="s">
        <v>2861</v>
      </c>
      <c r="DG44" s="120" t="s">
        <v>568</v>
      </c>
      <c r="DK44" s="120">
        <v>99</v>
      </c>
      <c r="DL44" s="120" t="s">
        <v>126</v>
      </c>
      <c r="DM44" s="120" t="s">
        <v>545</v>
      </c>
      <c r="DN44" s="120">
        <v>1200288</v>
      </c>
      <c r="DO44" s="120">
        <v>18190</v>
      </c>
      <c r="DP44" s="120" t="s">
        <v>2857</v>
      </c>
      <c r="DQ44" s="120" t="s">
        <v>2858</v>
      </c>
      <c r="DR44" s="120" t="s">
        <v>2859</v>
      </c>
      <c r="DS44" s="120">
        <v>1997</v>
      </c>
      <c r="DT44" s="120" t="s">
        <v>2880</v>
      </c>
    </row>
    <row r="45" spans="1:124" s="120" customFormat="1" x14ac:dyDescent="0.3">
      <c r="A45" s="120" t="s">
        <v>2777</v>
      </c>
      <c r="B45" s="120" t="s">
        <v>2797</v>
      </c>
      <c r="C45" s="120" t="s">
        <v>2798</v>
      </c>
      <c r="D45" s="120" t="s">
        <v>2779</v>
      </c>
      <c r="E45" s="120" t="s">
        <v>185</v>
      </c>
      <c r="G45" s="137">
        <v>3.3E-4</v>
      </c>
      <c r="J45" s="121"/>
      <c r="K45" s="121" t="s">
        <v>528</v>
      </c>
      <c r="L45" s="120" t="s">
        <v>528</v>
      </c>
      <c r="M45" s="120" t="s">
        <v>109</v>
      </c>
      <c r="N45" s="120">
        <v>99</v>
      </c>
      <c r="O45" s="120" t="s">
        <v>102</v>
      </c>
      <c r="P45" s="120" t="s">
        <v>102</v>
      </c>
      <c r="Q45" s="120" t="s">
        <v>184</v>
      </c>
      <c r="R45" s="120">
        <v>2</v>
      </c>
      <c r="S45" s="120" t="s">
        <v>122</v>
      </c>
      <c r="T45" s="120" t="s">
        <v>526</v>
      </c>
      <c r="U45" s="120">
        <v>62060</v>
      </c>
      <c r="V45" s="123">
        <v>1255114</v>
      </c>
      <c r="W45" s="120">
        <v>2001</v>
      </c>
      <c r="X45" s="120" t="s">
        <v>2881</v>
      </c>
      <c r="Y45" s="120" t="s">
        <v>2882</v>
      </c>
      <c r="Z45" s="120" t="s">
        <v>2883</v>
      </c>
      <c r="AC45" s="137">
        <v>3.3E-4</v>
      </c>
      <c r="AD45" s="121"/>
      <c r="AE45" s="120">
        <v>333415</v>
      </c>
      <c r="AF45" s="120" t="s">
        <v>109</v>
      </c>
      <c r="AI45" s="120">
        <v>2371</v>
      </c>
      <c r="AJ45" s="120" t="s">
        <v>1464</v>
      </c>
      <c r="AK45" s="120" t="s">
        <v>276</v>
      </c>
      <c r="AL45" s="120" t="s">
        <v>1465</v>
      </c>
      <c r="AM45" s="120" t="s">
        <v>1069</v>
      </c>
      <c r="AN45" s="120" t="s">
        <v>2783</v>
      </c>
      <c r="AO45" s="120" t="s">
        <v>2784</v>
      </c>
      <c r="AP45" s="120" t="s">
        <v>2777</v>
      </c>
      <c r="AQ45" s="120" t="s">
        <v>2797</v>
      </c>
      <c r="AR45" s="120" t="s">
        <v>2798</v>
      </c>
      <c r="AS45" s="120" t="s">
        <v>2779</v>
      </c>
      <c r="AT45" s="120" t="s">
        <v>102</v>
      </c>
      <c r="AU45" s="120" t="s">
        <v>102</v>
      </c>
      <c r="AV45" s="120" t="s">
        <v>184</v>
      </c>
      <c r="AW45" s="120" t="s">
        <v>185</v>
      </c>
      <c r="AY45" s="120" t="s">
        <v>525</v>
      </c>
      <c r="AZ45" s="120" t="s">
        <v>119</v>
      </c>
      <c r="BA45" s="120" t="s">
        <v>526</v>
      </c>
      <c r="BC45" s="120">
        <v>48</v>
      </c>
      <c r="BH45" s="120" t="s">
        <v>276</v>
      </c>
      <c r="BJ45" s="120">
        <v>2</v>
      </c>
      <c r="BO45" s="120" t="s">
        <v>122</v>
      </c>
      <c r="BP45" s="120" t="s">
        <v>158</v>
      </c>
      <c r="BR45" s="120">
        <v>0.33</v>
      </c>
      <c r="BW45" s="120" t="s">
        <v>544</v>
      </c>
      <c r="BY45" s="120">
        <v>0.33</v>
      </c>
      <c r="CE45" s="121">
        <v>3.3E-4</v>
      </c>
      <c r="CG45" s="121"/>
      <c r="CI45" s="121"/>
      <c r="CQ45" s="121"/>
      <c r="CW45" s="121"/>
      <c r="DB45" s="120" t="s">
        <v>528</v>
      </c>
      <c r="DD45" s="120" t="s">
        <v>176</v>
      </c>
      <c r="DE45" s="120">
        <v>8</v>
      </c>
      <c r="DF45" s="120">
        <v>90</v>
      </c>
      <c r="DG45" s="120" t="s">
        <v>528</v>
      </c>
      <c r="DK45" s="120">
        <v>99</v>
      </c>
      <c r="DL45" s="120" t="s">
        <v>126</v>
      </c>
      <c r="DM45" s="120" t="s">
        <v>545</v>
      </c>
      <c r="DN45" s="120">
        <v>1255114</v>
      </c>
      <c r="DO45" s="120">
        <v>62060</v>
      </c>
      <c r="DP45" s="120" t="s">
        <v>2881</v>
      </c>
      <c r="DQ45" s="120" t="s">
        <v>2882</v>
      </c>
      <c r="DR45" s="120" t="s">
        <v>2883</v>
      </c>
      <c r="DS45" s="120">
        <v>2001</v>
      </c>
      <c r="DT45" s="120" t="s">
        <v>619</v>
      </c>
    </row>
    <row r="46" spans="1:124" s="120" customFormat="1" x14ac:dyDescent="0.3">
      <c r="A46" s="120" t="s">
        <v>2777</v>
      </c>
      <c r="B46" s="120" t="s">
        <v>2797</v>
      </c>
      <c r="C46" s="120" t="s">
        <v>2798</v>
      </c>
      <c r="D46" s="120" t="s">
        <v>2779</v>
      </c>
      <c r="E46" s="120" t="s">
        <v>185</v>
      </c>
      <c r="G46" s="137">
        <v>3.5E-4</v>
      </c>
      <c r="J46" s="121"/>
      <c r="K46" s="121" t="s">
        <v>528</v>
      </c>
      <c r="L46" s="120" t="s">
        <v>528</v>
      </c>
      <c r="M46" s="120" t="s">
        <v>109</v>
      </c>
      <c r="N46" s="120">
        <v>85</v>
      </c>
      <c r="O46" s="120" t="s">
        <v>102</v>
      </c>
      <c r="P46" s="120" t="s">
        <v>102</v>
      </c>
      <c r="Q46" s="120" t="s">
        <v>184</v>
      </c>
      <c r="R46" s="120">
        <v>2</v>
      </c>
      <c r="S46" s="120" t="s">
        <v>122</v>
      </c>
      <c r="T46" s="120" t="s">
        <v>526</v>
      </c>
      <c r="U46" s="120">
        <v>16043</v>
      </c>
      <c r="V46" s="123">
        <v>1182407</v>
      </c>
      <c r="W46" s="120">
        <v>1987</v>
      </c>
      <c r="X46" s="120" t="s">
        <v>1586</v>
      </c>
      <c r="Y46" s="120" t="s">
        <v>2839</v>
      </c>
      <c r="Z46" s="120" t="s">
        <v>2840</v>
      </c>
      <c r="AA46" s="120" t="s">
        <v>314</v>
      </c>
      <c r="AB46" s="120" t="s">
        <v>397</v>
      </c>
      <c r="AC46" s="137">
        <v>3.5E-4</v>
      </c>
      <c r="AD46" s="121"/>
      <c r="AE46" s="120">
        <v>333415</v>
      </c>
      <c r="AF46" s="120" t="s">
        <v>109</v>
      </c>
      <c r="AG46" s="120" t="s">
        <v>314</v>
      </c>
      <c r="AH46" s="120" t="s">
        <v>397</v>
      </c>
      <c r="AI46" s="120">
        <v>2371</v>
      </c>
      <c r="AJ46" s="120" t="s">
        <v>2884</v>
      </c>
      <c r="AK46" s="120" t="s">
        <v>276</v>
      </c>
      <c r="AM46" s="120" t="s">
        <v>1069</v>
      </c>
      <c r="AN46" s="120" t="s">
        <v>2783</v>
      </c>
      <c r="AO46" s="120" t="s">
        <v>2784</v>
      </c>
      <c r="AP46" s="120" t="s">
        <v>2777</v>
      </c>
      <c r="AQ46" s="120" t="s">
        <v>2797</v>
      </c>
      <c r="AR46" s="120" t="s">
        <v>2798</v>
      </c>
      <c r="AS46" s="120" t="s">
        <v>2779</v>
      </c>
      <c r="AT46" s="120" t="s">
        <v>102</v>
      </c>
      <c r="AU46" s="120" t="s">
        <v>102</v>
      </c>
      <c r="AV46" s="120" t="s">
        <v>184</v>
      </c>
      <c r="AW46" s="120" t="s">
        <v>185</v>
      </c>
      <c r="AY46" s="120" t="s">
        <v>525</v>
      </c>
      <c r="AZ46" s="120" t="s">
        <v>119</v>
      </c>
      <c r="BA46" s="120" t="s">
        <v>526</v>
      </c>
      <c r="BC46" s="120">
        <v>48</v>
      </c>
      <c r="BH46" s="120" t="s">
        <v>276</v>
      </c>
      <c r="BJ46" s="120">
        <v>2</v>
      </c>
      <c r="BO46" s="120" t="s">
        <v>122</v>
      </c>
      <c r="BP46" s="120" t="s">
        <v>158</v>
      </c>
      <c r="BR46" s="120">
        <v>0.35</v>
      </c>
      <c r="BT46" s="120">
        <v>0.31</v>
      </c>
      <c r="BV46" s="120">
        <v>0.45</v>
      </c>
      <c r="BW46" s="120" t="s">
        <v>544</v>
      </c>
      <c r="BY46" s="120">
        <v>0.35</v>
      </c>
      <c r="CA46" s="120">
        <v>0.31</v>
      </c>
      <c r="CC46" s="120">
        <v>0.45</v>
      </c>
      <c r="CE46" s="121">
        <v>3.5E-4</v>
      </c>
      <c r="CG46" s="121">
        <v>3.1E-4</v>
      </c>
      <c r="CI46" s="121">
        <v>4.4999999999999999E-4</v>
      </c>
      <c r="CQ46" s="121"/>
      <c r="CW46" s="121"/>
      <c r="DB46" s="120" t="s">
        <v>528</v>
      </c>
      <c r="DD46" s="120" t="s">
        <v>176</v>
      </c>
      <c r="DK46" s="120">
        <v>85</v>
      </c>
      <c r="DL46" s="120" t="s">
        <v>126</v>
      </c>
      <c r="DM46" s="120" t="s">
        <v>545</v>
      </c>
      <c r="DN46" s="120">
        <v>1182407</v>
      </c>
      <c r="DO46" s="120">
        <v>16043</v>
      </c>
      <c r="DP46" s="120" t="s">
        <v>1586</v>
      </c>
      <c r="DQ46" s="120" t="s">
        <v>2839</v>
      </c>
      <c r="DR46" s="120" t="s">
        <v>2840</v>
      </c>
      <c r="DS46" s="120">
        <v>1987</v>
      </c>
      <c r="DT46" s="120" t="s">
        <v>2855</v>
      </c>
    </row>
    <row r="47" spans="1:124" s="120" customFormat="1" x14ac:dyDescent="0.3">
      <c r="A47" s="120" t="s">
        <v>2777</v>
      </c>
      <c r="B47" s="120" t="s">
        <v>2797</v>
      </c>
      <c r="C47" s="120" t="s">
        <v>2798</v>
      </c>
      <c r="D47" s="120" t="s">
        <v>2779</v>
      </c>
      <c r="E47" s="120" t="s">
        <v>185</v>
      </c>
      <c r="G47" s="137">
        <v>3.5E-4</v>
      </c>
      <c r="J47" s="121"/>
      <c r="K47" s="121" t="s">
        <v>528</v>
      </c>
      <c r="L47" s="120" t="s">
        <v>528</v>
      </c>
      <c r="M47" s="120" t="s">
        <v>109</v>
      </c>
      <c r="N47" s="120">
        <v>85</v>
      </c>
      <c r="O47" s="120" t="s">
        <v>102</v>
      </c>
      <c r="P47" s="120" t="s">
        <v>102</v>
      </c>
      <c r="Q47" s="120" t="s">
        <v>184</v>
      </c>
      <c r="R47" s="120">
        <v>2</v>
      </c>
      <c r="S47" s="120" t="s">
        <v>122</v>
      </c>
      <c r="T47" s="120" t="s">
        <v>526</v>
      </c>
      <c r="U47" s="120">
        <v>16043</v>
      </c>
      <c r="V47" s="123">
        <v>1182408</v>
      </c>
      <c r="W47" s="120">
        <v>1987</v>
      </c>
      <c r="X47" s="120" t="s">
        <v>1586</v>
      </c>
      <c r="Y47" s="120" t="s">
        <v>2839</v>
      </c>
      <c r="Z47" s="120" t="s">
        <v>2840</v>
      </c>
      <c r="AA47" s="120" t="s">
        <v>314</v>
      </c>
      <c r="AB47" s="120" t="s">
        <v>397</v>
      </c>
      <c r="AC47" s="137">
        <v>3.5E-4</v>
      </c>
      <c r="AD47" s="121"/>
      <c r="AE47" s="120">
        <v>333415</v>
      </c>
      <c r="AF47" s="120" t="s">
        <v>109</v>
      </c>
      <c r="AG47" s="120" t="s">
        <v>314</v>
      </c>
      <c r="AH47" s="120" t="s">
        <v>397</v>
      </c>
      <c r="AI47" s="120">
        <v>2371</v>
      </c>
      <c r="AJ47" s="120" t="s">
        <v>2884</v>
      </c>
      <c r="AK47" s="120" t="s">
        <v>276</v>
      </c>
      <c r="AM47" s="120" t="s">
        <v>1069</v>
      </c>
      <c r="AN47" s="120" t="s">
        <v>2783</v>
      </c>
      <c r="AO47" s="120" t="s">
        <v>2784</v>
      </c>
      <c r="AP47" s="120" t="s">
        <v>2777</v>
      </c>
      <c r="AQ47" s="120" t="s">
        <v>2797</v>
      </c>
      <c r="AR47" s="120" t="s">
        <v>2798</v>
      </c>
      <c r="AS47" s="120" t="s">
        <v>2779</v>
      </c>
      <c r="AT47" s="120" t="s">
        <v>102</v>
      </c>
      <c r="AU47" s="120" t="s">
        <v>102</v>
      </c>
      <c r="AV47" s="120" t="s">
        <v>184</v>
      </c>
      <c r="AW47" s="120" t="s">
        <v>185</v>
      </c>
      <c r="AY47" s="120" t="s">
        <v>525</v>
      </c>
      <c r="AZ47" s="120" t="s">
        <v>119</v>
      </c>
      <c r="BA47" s="120" t="s">
        <v>526</v>
      </c>
      <c r="BC47" s="120">
        <v>48</v>
      </c>
      <c r="BH47" s="120" t="s">
        <v>276</v>
      </c>
      <c r="BJ47" s="120">
        <v>2</v>
      </c>
      <c r="BO47" s="120" t="s">
        <v>122</v>
      </c>
      <c r="BP47" s="120" t="s">
        <v>158</v>
      </c>
      <c r="BR47" s="120">
        <v>0.35</v>
      </c>
      <c r="BT47" s="120">
        <v>0.31</v>
      </c>
      <c r="BV47" s="120">
        <v>0.45</v>
      </c>
      <c r="BW47" s="120" t="s">
        <v>544</v>
      </c>
      <c r="BY47" s="120">
        <v>0.35</v>
      </c>
      <c r="CA47" s="120">
        <v>0.31</v>
      </c>
      <c r="CC47" s="120">
        <v>0.45</v>
      </c>
      <c r="CE47" s="121">
        <v>3.5E-4</v>
      </c>
      <c r="CG47" s="121">
        <v>3.1E-4</v>
      </c>
      <c r="CI47" s="121">
        <v>4.4999999999999999E-4</v>
      </c>
      <c r="CQ47" s="121"/>
      <c r="CW47" s="121"/>
      <c r="DB47" s="120" t="s">
        <v>528</v>
      </c>
      <c r="DD47" s="120" t="s">
        <v>125</v>
      </c>
      <c r="DK47" s="120">
        <v>85</v>
      </c>
      <c r="DL47" s="120" t="s">
        <v>126</v>
      </c>
      <c r="DM47" s="120" t="s">
        <v>545</v>
      </c>
      <c r="DN47" s="120">
        <v>1182408</v>
      </c>
      <c r="DO47" s="120">
        <v>16043</v>
      </c>
      <c r="DP47" s="120" t="s">
        <v>1586</v>
      </c>
      <c r="DQ47" s="120" t="s">
        <v>2839</v>
      </c>
      <c r="DR47" s="120" t="s">
        <v>2840</v>
      </c>
      <c r="DS47" s="120">
        <v>1987</v>
      </c>
      <c r="DT47" s="120" t="s">
        <v>2855</v>
      </c>
    </row>
    <row r="48" spans="1:124" s="120" customFormat="1" x14ac:dyDescent="0.3">
      <c r="A48" s="120" t="s">
        <v>2777</v>
      </c>
      <c r="B48" s="120" t="s">
        <v>2797</v>
      </c>
      <c r="C48" s="120" t="s">
        <v>2798</v>
      </c>
      <c r="D48" s="120" t="s">
        <v>2779</v>
      </c>
      <c r="E48" s="120" t="s">
        <v>185</v>
      </c>
      <c r="G48" s="137">
        <v>3.5E-4</v>
      </c>
      <c r="J48" s="121"/>
      <c r="K48" s="121" t="s">
        <v>528</v>
      </c>
      <c r="L48" s="120" t="s">
        <v>528</v>
      </c>
      <c r="M48" s="120" t="s">
        <v>109</v>
      </c>
      <c r="N48" s="120">
        <v>85</v>
      </c>
      <c r="O48" s="120" t="s">
        <v>102</v>
      </c>
      <c r="P48" s="120" t="s">
        <v>102</v>
      </c>
      <c r="Q48" s="120" t="s">
        <v>184</v>
      </c>
      <c r="R48" s="120">
        <v>2</v>
      </c>
      <c r="S48" s="120" t="s">
        <v>122</v>
      </c>
      <c r="T48" s="120" t="s">
        <v>526</v>
      </c>
      <c r="U48" s="120">
        <v>16043</v>
      </c>
      <c r="V48" s="123">
        <v>1182397</v>
      </c>
      <c r="W48" s="120">
        <v>1987</v>
      </c>
      <c r="X48" s="120" t="s">
        <v>1586</v>
      </c>
      <c r="Y48" s="120" t="s">
        <v>2839</v>
      </c>
      <c r="Z48" s="120" t="s">
        <v>2840</v>
      </c>
      <c r="AA48" s="120" t="s">
        <v>314</v>
      </c>
      <c r="AB48" s="120" t="s">
        <v>397</v>
      </c>
      <c r="AC48" s="137">
        <v>3.5E-4</v>
      </c>
      <c r="AD48" s="121"/>
      <c r="AE48" s="120">
        <v>333415</v>
      </c>
      <c r="AF48" s="120" t="s">
        <v>109</v>
      </c>
      <c r="AG48" s="120" t="s">
        <v>314</v>
      </c>
      <c r="AH48" s="120" t="s">
        <v>397</v>
      </c>
      <c r="AI48" s="120">
        <v>2371</v>
      </c>
      <c r="AJ48" s="120" t="s">
        <v>2884</v>
      </c>
      <c r="AK48" s="120" t="s">
        <v>276</v>
      </c>
      <c r="AM48" s="120" t="s">
        <v>1069</v>
      </c>
      <c r="AN48" s="120" t="s">
        <v>2783</v>
      </c>
      <c r="AO48" s="120" t="s">
        <v>2784</v>
      </c>
      <c r="AP48" s="120" t="s">
        <v>2777</v>
      </c>
      <c r="AQ48" s="120" t="s">
        <v>2797</v>
      </c>
      <c r="AR48" s="120" t="s">
        <v>2798</v>
      </c>
      <c r="AS48" s="120" t="s">
        <v>2779</v>
      </c>
      <c r="AT48" s="120" t="s">
        <v>102</v>
      </c>
      <c r="AU48" s="120" t="s">
        <v>102</v>
      </c>
      <c r="AV48" s="120" t="s">
        <v>184</v>
      </c>
      <c r="AW48" s="120" t="s">
        <v>185</v>
      </c>
      <c r="AY48" s="120" t="s">
        <v>525</v>
      </c>
      <c r="AZ48" s="120" t="s">
        <v>119</v>
      </c>
      <c r="BA48" s="120" t="s">
        <v>526</v>
      </c>
      <c r="BC48" s="120">
        <v>48</v>
      </c>
      <c r="BH48" s="120" t="s">
        <v>276</v>
      </c>
      <c r="BJ48" s="120">
        <v>2</v>
      </c>
      <c r="BO48" s="120" t="s">
        <v>122</v>
      </c>
      <c r="BP48" s="120" t="s">
        <v>158</v>
      </c>
      <c r="BR48" s="120">
        <v>0.35</v>
      </c>
      <c r="BW48" s="120" t="s">
        <v>544</v>
      </c>
      <c r="BY48" s="120">
        <v>0.35</v>
      </c>
      <c r="CE48" s="121">
        <v>3.5E-4</v>
      </c>
      <c r="CG48" s="121"/>
      <c r="CI48" s="121"/>
      <c r="CQ48" s="121"/>
      <c r="CW48" s="121"/>
      <c r="DB48" s="120" t="s">
        <v>528</v>
      </c>
      <c r="DD48" s="120" t="s">
        <v>125</v>
      </c>
      <c r="DK48" s="120">
        <v>85</v>
      </c>
      <c r="DL48" s="120" t="s">
        <v>126</v>
      </c>
      <c r="DM48" s="120" t="s">
        <v>545</v>
      </c>
      <c r="DN48" s="120">
        <v>1182397</v>
      </c>
      <c r="DO48" s="120">
        <v>16043</v>
      </c>
      <c r="DP48" s="120" t="s">
        <v>1586</v>
      </c>
      <c r="DQ48" s="120" t="s">
        <v>2839</v>
      </c>
      <c r="DR48" s="120" t="s">
        <v>2840</v>
      </c>
      <c r="DS48" s="120">
        <v>1987</v>
      </c>
      <c r="DT48" s="120" t="s">
        <v>2855</v>
      </c>
    </row>
    <row r="49" spans="1:124" s="120" customFormat="1" x14ac:dyDescent="0.3">
      <c r="A49" s="120" t="s">
        <v>2777</v>
      </c>
      <c r="B49" s="120" t="s">
        <v>2797</v>
      </c>
      <c r="C49" s="120" t="s">
        <v>2798</v>
      </c>
      <c r="D49" s="120" t="s">
        <v>2779</v>
      </c>
      <c r="E49" s="120" t="s">
        <v>185</v>
      </c>
      <c r="G49" s="137">
        <v>3.5E-4</v>
      </c>
      <c r="J49" s="121"/>
      <c r="K49" s="121" t="s">
        <v>528</v>
      </c>
      <c r="L49" s="120" t="s">
        <v>528</v>
      </c>
      <c r="M49" s="120" t="s">
        <v>109</v>
      </c>
      <c r="N49" s="120">
        <v>85</v>
      </c>
      <c r="O49" s="120" t="s">
        <v>102</v>
      </c>
      <c r="P49" s="120" t="s">
        <v>102</v>
      </c>
      <c r="Q49" s="120" t="s">
        <v>184</v>
      </c>
      <c r="R49" s="120">
        <v>2</v>
      </c>
      <c r="S49" s="120" t="s">
        <v>122</v>
      </c>
      <c r="T49" s="120" t="s">
        <v>526</v>
      </c>
      <c r="U49" s="120">
        <v>16043</v>
      </c>
      <c r="V49" s="123">
        <v>1182394</v>
      </c>
      <c r="W49" s="120">
        <v>1987</v>
      </c>
      <c r="X49" s="120" t="s">
        <v>1586</v>
      </c>
      <c r="Y49" s="120" t="s">
        <v>2839</v>
      </c>
      <c r="Z49" s="120" t="s">
        <v>2840</v>
      </c>
      <c r="AA49" s="120" t="s">
        <v>314</v>
      </c>
      <c r="AB49" s="120" t="s">
        <v>397</v>
      </c>
      <c r="AC49" s="137">
        <v>3.5E-4</v>
      </c>
      <c r="AD49" s="121"/>
      <c r="AE49" s="120">
        <v>333415</v>
      </c>
      <c r="AF49" s="120" t="s">
        <v>109</v>
      </c>
      <c r="AG49" s="120" t="s">
        <v>314</v>
      </c>
      <c r="AH49" s="120" t="s">
        <v>397</v>
      </c>
      <c r="AI49" s="120">
        <v>2371</v>
      </c>
      <c r="AJ49" s="120" t="s">
        <v>2884</v>
      </c>
      <c r="AK49" s="120" t="s">
        <v>276</v>
      </c>
      <c r="AM49" s="120" t="s">
        <v>1069</v>
      </c>
      <c r="AN49" s="120" t="s">
        <v>2783</v>
      </c>
      <c r="AO49" s="120" t="s">
        <v>2784</v>
      </c>
      <c r="AP49" s="120" t="s">
        <v>2777</v>
      </c>
      <c r="AQ49" s="120" t="s">
        <v>2797</v>
      </c>
      <c r="AR49" s="120" t="s">
        <v>2798</v>
      </c>
      <c r="AS49" s="120" t="s">
        <v>2779</v>
      </c>
      <c r="AT49" s="120" t="s">
        <v>102</v>
      </c>
      <c r="AU49" s="120" t="s">
        <v>102</v>
      </c>
      <c r="AV49" s="120" t="s">
        <v>184</v>
      </c>
      <c r="AW49" s="120" t="s">
        <v>185</v>
      </c>
      <c r="AY49" s="120" t="s">
        <v>525</v>
      </c>
      <c r="AZ49" s="120" t="s">
        <v>119</v>
      </c>
      <c r="BA49" s="120" t="s">
        <v>526</v>
      </c>
      <c r="BC49" s="120">
        <v>48</v>
      </c>
      <c r="BH49" s="120" t="s">
        <v>276</v>
      </c>
      <c r="BJ49" s="120">
        <v>2</v>
      </c>
      <c r="BO49" s="120" t="s">
        <v>122</v>
      </c>
      <c r="BP49" s="120" t="s">
        <v>158</v>
      </c>
      <c r="BR49" s="120">
        <v>0.35</v>
      </c>
      <c r="BW49" s="120" t="s">
        <v>544</v>
      </c>
      <c r="BY49" s="120">
        <v>0.35</v>
      </c>
      <c r="CE49" s="121">
        <v>3.5E-4</v>
      </c>
      <c r="CG49" s="121"/>
      <c r="CI49" s="121"/>
      <c r="CQ49" s="121"/>
      <c r="CW49" s="121"/>
      <c r="DB49" s="120" t="s">
        <v>528</v>
      </c>
      <c r="DD49" s="120" t="s">
        <v>125</v>
      </c>
      <c r="DK49" s="120">
        <v>85</v>
      </c>
      <c r="DL49" s="120" t="s">
        <v>126</v>
      </c>
      <c r="DM49" s="120" t="s">
        <v>545</v>
      </c>
      <c r="DN49" s="120">
        <v>1182394</v>
      </c>
      <c r="DO49" s="120">
        <v>16043</v>
      </c>
      <c r="DP49" s="120" t="s">
        <v>1586</v>
      </c>
      <c r="DQ49" s="120" t="s">
        <v>2839</v>
      </c>
      <c r="DR49" s="120" t="s">
        <v>2840</v>
      </c>
      <c r="DS49" s="120">
        <v>1987</v>
      </c>
      <c r="DT49" s="120" t="s">
        <v>2855</v>
      </c>
    </row>
    <row r="50" spans="1:124" s="120" customFormat="1" x14ac:dyDescent="0.3">
      <c r="A50" s="120" t="s">
        <v>2777</v>
      </c>
      <c r="B50" s="120" t="s">
        <v>2797</v>
      </c>
      <c r="C50" s="120" t="s">
        <v>2798</v>
      </c>
      <c r="D50" s="120" t="s">
        <v>2779</v>
      </c>
      <c r="E50" s="120" t="s">
        <v>185</v>
      </c>
      <c r="G50" s="137">
        <v>3.5E-4</v>
      </c>
      <c r="J50" s="121"/>
      <c r="K50" s="121" t="s">
        <v>528</v>
      </c>
      <c r="L50" s="120" t="s">
        <v>528</v>
      </c>
      <c r="M50" s="120" t="s">
        <v>109</v>
      </c>
      <c r="N50" s="120">
        <v>99</v>
      </c>
      <c r="O50" s="120" t="s">
        <v>102</v>
      </c>
      <c r="P50" s="120" t="s">
        <v>102</v>
      </c>
      <c r="Q50" s="120" t="s">
        <v>184</v>
      </c>
      <c r="R50" s="120">
        <v>4</v>
      </c>
      <c r="S50" s="120" t="s">
        <v>122</v>
      </c>
      <c r="T50" s="120" t="s">
        <v>526</v>
      </c>
      <c r="U50" s="120">
        <v>18190</v>
      </c>
      <c r="V50" s="123">
        <v>1200281</v>
      </c>
      <c r="W50" s="120">
        <v>1997</v>
      </c>
      <c r="X50" s="120" t="s">
        <v>2857</v>
      </c>
      <c r="Y50" s="120" t="s">
        <v>2858</v>
      </c>
      <c r="Z50" s="120" t="s">
        <v>2859</v>
      </c>
      <c r="AB50" s="120" t="s">
        <v>397</v>
      </c>
      <c r="AC50" s="137">
        <v>3.5E-4</v>
      </c>
      <c r="AD50" s="121"/>
      <c r="AE50" s="120">
        <v>333415</v>
      </c>
      <c r="AF50" s="120" t="s">
        <v>109</v>
      </c>
      <c r="AH50" s="120" t="s">
        <v>397</v>
      </c>
      <c r="AI50" s="120">
        <v>2371</v>
      </c>
      <c r="AJ50" s="120" t="s">
        <v>1464</v>
      </c>
      <c r="AK50" s="120" t="s">
        <v>276</v>
      </c>
      <c r="AL50" s="120" t="s">
        <v>1465</v>
      </c>
      <c r="AM50" s="120" t="s">
        <v>1069</v>
      </c>
      <c r="AN50" s="120" t="s">
        <v>2783</v>
      </c>
      <c r="AO50" s="120" t="s">
        <v>2784</v>
      </c>
      <c r="AP50" s="120" t="s">
        <v>2777</v>
      </c>
      <c r="AQ50" s="120" t="s">
        <v>2797</v>
      </c>
      <c r="AR50" s="120" t="s">
        <v>2798</v>
      </c>
      <c r="AS50" s="120" t="s">
        <v>2779</v>
      </c>
      <c r="AT50" s="120" t="s">
        <v>102</v>
      </c>
      <c r="AU50" s="120" t="s">
        <v>102</v>
      </c>
      <c r="AV50" s="120" t="s">
        <v>184</v>
      </c>
      <c r="AW50" s="120" t="s">
        <v>185</v>
      </c>
      <c r="AY50" s="120" t="s">
        <v>525</v>
      </c>
      <c r="AZ50" s="120" t="s">
        <v>119</v>
      </c>
      <c r="BA50" s="120" t="s">
        <v>526</v>
      </c>
      <c r="BC50" s="120">
        <v>96</v>
      </c>
      <c r="BH50" s="120" t="s">
        <v>276</v>
      </c>
      <c r="BJ50" s="120">
        <v>4</v>
      </c>
      <c r="BO50" s="120" t="s">
        <v>122</v>
      </c>
      <c r="BP50" s="120" t="s">
        <v>158</v>
      </c>
      <c r="BR50" s="120">
        <v>0.35</v>
      </c>
      <c r="BT50" s="120">
        <v>0.32</v>
      </c>
      <c r="BV50" s="120">
        <v>0.38</v>
      </c>
      <c r="BW50" s="120" t="s">
        <v>544</v>
      </c>
      <c r="BY50" s="120">
        <v>0.35</v>
      </c>
      <c r="CA50" s="120">
        <v>0.32</v>
      </c>
      <c r="CC50" s="120">
        <v>0.38</v>
      </c>
      <c r="CE50" s="121">
        <v>3.5E-4</v>
      </c>
      <c r="CG50" s="121">
        <v>3.2000000000000003E-4</v>
      </c>
      <c r="CI50" s="121">
        <v>3.8000000000000002E-4</v>
      </c>
      <c r="CQ50" s="121"/>
      <c r="CW50" s="121"/>
      <c r="DB50" s="120" t="s">
        <v>528</v>
      </c>
      <c r="DD50" s="120" t="s">
        <v>176</v>
      </c>
      <c r="DE50" s="120" t="s">
        <v>2860</v>
      </c>
      <c r="DF50" s="120" t="s">
        <v>2861</v>
      </c>
      <c r="DG50" s="120" t="s">
        <v>568</v>
      </c>
      <c r="DK50" s="120">
        <v>99</v>
      </c>
      <c r="DL50" s="120" t="s">
        <v>126</v>
      </c>
      <c r="DM50" s="120" t="s">
        <v>545</v>
      </c>
      <c r="DN50" s="120">
        <v>1200281</v>
      </c>
      <c r="DO50" s="120">
        <v>18190</v>
      </c>
      <c r="DP50" s="120" t="s">
        <v>2857</v>
      </c>
      <c r="DQ50" s="120" t="s">
        <v>2858</v>
      </c>
      <c r="DR50" s="120" t="s">
        <v>2859</v>
      </c>
      <c r="DS50" s="120">
        <v>1997</v>
      </c>
      <c r="DT50" s="120" t="s">
        <v>2862</v>
      </c>
    </row>
    <row r="51" spans="1:124" s="120" customFormat="1" x14ac:dyDescent="0.3">
      <c r="A51" s="120" t="s">
        <v>2777</v>
      </c>
      <c r="B51" s="120" t="s">
        <v>2797</v>
      </c>
      <c r="C51" s="120" t="s">
        <v>2798</v>
      </c>
      <c r="D51" s="120" t="s">
        <v>2779</v>
      </c>
      <c r="E51" s="120" t="s">
        <v>185</v>
      </c>
      <c r="G51" s="137">
        <v>3.5E-4</v>
      </c>
      <c r="J51" s="121"/>
      <c r="K51" s="121" t="s">
        <v>528</v>
      </c>
      <c r="L51" s="120" t="s">
        <v>528</v>
      </c>
      <c r="M51" s="120" t="s">
        <v>109</v>
      </c>
      <c r="N51" s="120">
        <v>99</v>
      </c>
      <c r="O51" s="120" t="s">
        <v>102</v>
      </c>
      <c r="P51" s="120" t="s">
        <v>102</v>
      </c>
      <c r="Q51" s="120" t="s">
        <v>184</v>
      </c>
      <c r="R51" s="120">
        <v>3</v>
      </c>
      <c r="S51" s="120" t="s">
        <v>122</v>
      </c>
      <c r="T51" s="120" t="s">
        <v>526</v>
      </c>
      <c r="U51" s="120">
        <v>18190</v>
      </c>
      <c r="V51" s="123">
        <v>1200276</v>
      </c>
      <c r="W51" s="120">
        <v>1997</v>
      </c>
      <c r="X51" s="120" t="s">
        <v>2857</v>
      </c>
      <c r="Y51" s="120" t="s">
        <v>2858</v>
      </c>
      <c r="Z51" s="120" t="s">
        <v>2859</v>
      </c>
      <c r="AB51" s="120" t="s">
        <v>397</v>
      </c>
      <c r="AC51" s="137">
        <v>3.5E-4</v>
      </c>
      <c r="AD51" s="121"/>
      <c r="AE51" s="120">
        <v>333415</v>
      </c>
      <c r="AF51" s="120" t="s">
        <v>109</v>
      </c>
      <c r="AH51" s="120" t="s">
        <v>397</v>
      </c>
      <c r="AI51" s="120">
        <v>2371</v>
      </c>
      <c r="AJ51" s="120" t="s">
        <v>1464</v>
      </c>
      <c r="AK51" s="120" t="s">
        <v>276</v>
      </c>
      <c r="AL51" s="120" t="s">
        <v>1465</v>
      </c>
      <c r="AM51" s="120" t="s">
        <v>1069</v>
      </c>
      <c r="AN51" s="120" t="s">
        <v>2783</v>
      </c>
      <c r="AO51" s="120" t="s">
        <v>2784</v>
      </c>
      <c r="AP51" s="120" t="s">
        <v>2777</v>
      </c>
      <c r="AQ51" s="120" t="s">
        <v>2797</v>
      </c>
      <c r="AR51" s="120" t="s">
        <v>2798</v>
      </c>
      <c r="AS51" s="120" t="s">
        <v>2779</v>
      </c>
      <c r="AT51" s="120" t="s">
        <v>102</v>
      </c>
      <c r="AU51" s="120" t="s">
        <v>102</v>
      </c>
      <c r="AV51" s="120" t="s">
        <v>184</v>
      </c>
      <c r="AW51" s="120" t="s">
        <v>185</v>
      </c>
      <c r="AY51" s="120" t="s">
        <v>525</v>
      </c>
      <c r="AZ51" s="120" t="s">
        <v>119</v>
      </c>
      <c r="BA51" s="120" t="s">
        <v>526</v>
      </c>
      <c r="BC51" s="120">
        <v>72</v>
      </c>
      <c r="BH51" s="120" t="s">
        <v>276</v>
      </c>
      <c r="BJ51" s="120">
        <v>3</v>
      </c>
      <c r="BO51" s="120" t="s">
        <v>122</v>
      </c>
      <c r="BP51" s="120" t="s">
        <v>158</v>
      </c>
      <c r="BR51" s="120">
        <v>0.35</v>
      </c>
      <c r="BT51" s="120">
        <v>0.28999999999999998</v>
      </c>
      <c r="BV51" s="120">
        <v>0.42</v>
      </c>
      <c r="BW51" s="120" t="s">
        <v>544</v>
      </c>
      <c r="BY51" s="120">
        <v>0.35</v>
      </c>
      <c r="CA51" s="120">
        <v>0.28999999999999998</v>
      </c>
      <c r="CC51" s="120">
        <v>0.42</v>
      </c>
      <c r="CE51" s="121">
        <v>3.5E-4</v>
      </c>
      <c r="CG51" s="121">
        <v>2.9E-4</v>
      </c>
      <c r="CI51" s="121">
        <v>4.2000000000000002E-4</v>
      </c>
      <c r="CQ51" s="121"/>
      <c r="CW51" s="121"/>
      <c r="DB51" s="120" t="s">
        <v>528</v>
      </c>
      <c r="DD51" s="120" t="s">
        <v>176</v>
      </c>
      <c r="DE51" s="120" t="s">
        <v>2860</v>
      </c>
      <c r="DF51" s="120" t="s">
        <v>2861</v>
      </c>
      <c r="DG51" s="120" t="s">
        <v>568</v>
      </c>
      <c r="DK51" s="120">
        <v>99</v>
      </c>
      <c r="DL51" s="120" t="s">
        <v>126</v>
      </c>
      <c r="DM51" s="120" t="s">
        <v>545</v>
      </c>
      <c r="DN51" s="120">
        <v>1200276</v>
      </c>
      <c r="DO51" s="120">
        <v>18190</v>
      </c>
      <c r="DP51" s="120" t="s">
        <v>2857</v>
      </c>
      <c r="DQ51" s="120" t="s">
        <v>2858</v>
      </c>
      <c r="DR51" s="120" t="s">
        <v>2859</v>
      </c>
      <c r="DS51" s="120">
        <v>1997</v>
      </c>
      <c r="DT51" s="120" t="s">
        <v>2862</v>
      </c>
    </row>
    <row r="52" spans="1:124" s="120" customFormat="1" x14ac:dyDescent="0.3">
      <c r="A52" s="120" t="s">
        <v>2777</v>
      </c>
      <c r="B52" s="120" t="s">
        <v>2797</v>
      </c>
      <c r="C52" s="120" t="s">
        <v>2798</v>
      </c>
      <c r="D52" s="120" t="s">
        <v>2779</v>
      </c>
      <c r="E52" s="120" t="s">
        <v>185</v>
      </c>
      <c r="G52" s="137">
        <v>3.6000000000000002E-4</v>
      </c>
      <c r="J52" s="121"/>
      <c r="K52" s="121" t="s">
        <v>528</v>
      </c>
      <c r="L52" s="120" t="s">
        <v>528</v>
      </c>
      <c r="M52" s="120" t="s">
        <v>109</v>
      </c>
      <c r="N52" s="120">
        <v>85</v>
      </c>
      <c r="O52" s="120" t="s">
        <v>102</v>
      </c>
      <c r="P52" s="120" t="s">
        <v>102</v>
      </c>
      <c r="Q52" s="120" t="s">
        <v>184</v>
      </c>
      <c r="R52" s="120">
        <v>2</v>
      </c>
      <c r="S52" s="120" t="s">
        <v>122</v>
      </c>
      <c r="T52" s="120" t="s">
        <v>526</v>
      </c>
      <c r="U52" s="120">
        <v>16043</v>
      </c>
      <c r="V52" s="123">
        <v>1182398</v>
      </c>
      <c r="W52" s="120">
        <v>1987</v>
      </c>
      <c r="X52" s="120" t="s">
        <v>1586</v>
      </c>
      <c r="Y52" s="120" t="s">
        <v>2839</v>
      </c>
      <c r="Z52" s="120" t="s">
        <v>2840</v>
      </c>
      <c r="AA52" s="120" t="s">
        <v>314</v>
      </c>
      <c r="AB52" s="120" t="s">
        <v>397</v>
      </c>
      <c r="AC52" s="137">
        <v>3.6000000000000002E-4</v>
      </c>
      <c r="AD52" s="121"/>
      <c r="AE52" s="120">
        <v>333415</v>
      </c>
      <c r="AF52" s="120" t="s">
        <v>109</v>
      </c>
      <c r="AG52" s="120" t="s">
        <v>314</v>
      </c>
      <c r="AH52" s="120" t="s">
        <v>397</v>
      </c>
      <c r="AI52" s="120">
        <v>2371</v>
      </c>
      <c r="AJ52" s="120" t="s">
        <v>2884</v>
      </c>
      <c r="AK52" s="120" t="s">
        <v>276</v>
      </c>
      <c r="AM52" s="120" t="s">
        <v>1069</v>
      </c>
      <c r="AN52" s="120" t="s">
        <v>2783</v>
      </c>
      <c r="AO52" s="120" t="s">
        <v>2784</v>
      </c>
      <c r="AP52" s="120" t="s">
        <v>2777</v>
      </c>
      <c r="AQ52" s="120" t="s">
        <v>2797</v>
      </c>
      <c r="AR52" s="120" t="s">
        <v>2798</v>
      </c>
      <c r="AS52" s="120" t="s">
        <v>2779</v>
      </c>
      <c r="AT52" s="120" t="s">
        <v>102</v>
      </c>
      <c r="AU52" s="120" t="s">
        <v>102</v>
      </c>
      <c r="AV52" s="120" t="s">
        <v>184</v>
      </c>
      <c r="AW52" s="120" t="s">
        <v>185</v>
      </c>
      <c r="AY52" s="120" t="s">
        <v>525</v>
      </c>
      <c r="AZ52" s="120" t="s">
        <v>119</v>
      </c>
      <c r="BA52" s="120" t="s">
        <v>526</v>
      </c>
      <c r="BC52" s="120">
        <v>48</v>
      </c>
      <c r="BH52" s="120" t="s">
        <v>276</v>
      </c>
      <c r="BJ52" s="120">
        <v>2</v>
      </c>
      <c r="BO52" s="120" t="s">
        <v>122</v>
      </c>
      <c r="BP52" s="120" t="s">
        <v>158</v>
      </c>
      <c r="BR52" s="120">
        <v>0.36</v>
      </c>
      <c r="BW52" s="120" t="s">
        <v>544</v>
      </c>
      <c r="BY52" s="120">
        <v>0.36</v>
      </c>
      <c r="CE52" s="121">
        <v>3.6000000000000002E-4</v>
      </c>
      <c r="CG52" s="121"/>
      <c r="CI52" s="121"/>
      <c r="CQ52" s="121"/>
      <c r="CW52" s="121"/>
      <c r="DB52" s="120" t="s">
        <v>528</v>
      </c>
      <c r="DD52" s="120" t="s">
        <v>125</v>
      </c>
      <c r="DK52" s="120">
        <v>85</v>
      </c>
      <c r="DL52" s="120" t="s">
        <v>126</v>
      </c>
      <c r="DM52" s="120" t="s">
        <v>545</v>
      </c>
      <c r="DN52" s="120">
        <v>1182398</v>
      </c>
      <c r="DO52" s="120">
        <v>16043</v>
      </c>
      <c r="DP52" s="120" t="s">
        <v>1586</v>
      </c>
      <c r="DQ52" s="120" t="s">
        <v>2839</v>
      </c>
      <c r="DR52" s="120" t="s">
        <v>2840</v>
      </c>
      <c r="DS52" s="120">
        <v>1987</v>
      </c>
      <c r="DT52" s="120" t="s">
        <v>2855</v>
      </c>
    </row>
    <row r="53" spans="1:124" s="120" customFormat="1" x14ac:dyDescent="0.3">
      <c r="A53" s="120" t="s">
        <v>2777</v>
      </c>
      <c r="B53" s="120" t="s">
        <v>2797</v>
      </c>
      <c r="C53" s="120" t="s">
        <v>2798</v>
      </c>
      <c r="D53" s="120" t="s">
        <v>2779</v>
      </c>
      <c r="E53" s="120" t="s">
        <v>185</v>
      </c>
      <c r="G53" s="137">
        <v>3.6999999999999999E-4</v>
      </c>
      <c r="J53" s="121"/>
      <c r="K53" s="121" t="s">
        <v>528</v>
      </c>
      <c r="L53" s="120" t="s">
        <v>528</v>
      </c>
      <c r="M53" s="120" t="s">
        <v>109</v>
      </c>
      <c r="N53" s="120">
        <v>99</v>
      </c>
      <c r="O53" s="120" t="s">
        <v>102</v>
      </c>
      <c r="P53" s="120" t="s">
        <v>102</v>
      </c>
      <c r="Q53" s="120" t="s">
        <v>184</v>
      </c>
      <c r="R53" s="120">
        <v>1</v>
      </c>
      <c r="S53" s="120" t="s">
        <v>122</v>
      </c>
      <c r="T53" s="120" t="s">
        <v>526</v>
      </c>
      <c r="U53" s="120">
        <v>18190</v>
      </c>
      <c r="V53" s="123">
        <v>1200282</v>
      </c>
      <c r="W53" s="120">
        <v>1997</v>
      </c>
      <c r="X53" s="120" t="s">
        <v>2857</v>
      </c>
      <c r="Y53" s="120" t="s">
        <v>2858</v>
      </c>
      <c r="Z53" s="120" t="s">
        <v>2859</v>
      </c>
      <c r="AB53" s="120" t="s">
        <v>397</v>
      </c>
      <c r="AC53" s="137">
        <v>3.6999999999999999E-4</v>
      </c>
      <c r="AD53" s="121"/>
      <c r="AE53" s="120">
        <v>333415</v>
      </c>
      <c r="AF53" s="120" t="s">
        <v>109</v>
      </c>
      <c r="AH53" s="120" t="s">
        <v>397</v>
      </c>
      <c r="AI53" s="120">
        <v>2371</v>
      </c>
      <c r="AJ53" s="120" t="s">
        <v>1464</v>
      </c>
      <c r="AK53" s="120" t="s">
        <v>276</v>
      </c>
      <c r="AL53" s="120" t="s">
        <v>1465</v>
      </c>
      <c r="AM53" s="120" t="s">
        <v>1069</v>
      </c>
      <c r="AN53" s="120" t="s">
        <v>2783</v>
      </c>
      <c r="AO53" s="120" t="s">
        <v>2784</v>
      </c>
      <c r="AP53" s="120" t="s">
        <v>2777</v>
      </c>
      <c r="AQ53" s="120" t="s">
        <v>2797</v>
      </c>
      <c r="AR53" s="120" t="s">
        <v>2798</v>
      </c>
      <c r="AS53" s="120" t="s">
        <v>2779</v>
      </c>
      <c r="AT53" s="120" t="s">
        <v>102</v>
      </c>
      <c r="AU53" s="120" t="s">
        <v>102</v>
      </c>
      <c r="AV53" s="120" t="s">
        <v>184</v>
      </c>
      <c r="AW53" s="120" t="s">
        <v>185</v>
      </c>
      <c r="AY53" s="120" t="s">
        <v>525</v>
      </c>
      <c r="AZ53" s="120" t="s">
        <v>119</v>
      </c>
      <c r="BA53" s="120" t="s">
        <v>526</v>
      </c>
      <c r="BC53" s="120">
        <v>24</v>
      </c>
      <c r="BH53" s="120" t="s">
        <v>276</v>
      </c>
      <c r="BJ53" s="120">
        <v>1</v>
      </c>
      <c r="BO53" s="120" t="s">
        <v>122</v>
      </c>
      <c r="BP53" s="120" t="s">
        <v>158</v>
      </c>
      <c r="BR53" s="120">
        <v>0.37</v>
      </c>
      <c r="BT53" s="120">
        <v>0.33</v>
      </c>
      <c r="BV53" s="120">
        <v>0.42</v>
      </c>
      <c r="BW53" s="120" t="s">
        <v>544</v>
      </c>
      <c r="BY53" s="120">
        <v>0.37</v>
      </c>
      <c r="CA53" s="120">
        <v>0.33</v>
      </c>
      <c r="CC53" s="120">
        <v>0.42</v>
      </c>
      <c r="CE53" s="121">
        <v>3.6999999999999999E-4</v>
      </c>
      <c r="CG53" s="121">
        <v>3.3E-4</v>
      </c>
      <c r="CI53" s="121">
        <v>4.2000000000000002E-4</v>
      </c>
      <c r="CQ53" s="121"/>
      <c r="CW53" s="121"/>
      <c r="DB53" s="120" t="s">
        <v>528</v>
      </c>
      <c r="DD53" s="120" t="s">
        <v>176</v>
      </c>
      <c r="DE53" s="120" t="s">
        <v>2860</v>
      </c>
      <c r="DF53" s="120" t="s">
        <v>2861</v>
      </c>
      <c r="DG53" s="120" t="s">
        <v>568</v>
      </c>
      <c r="DK53" s="120">
        <v>99</v>
      </c>
      <c r="DL53" s="120" t="s">
        <v>126</v>
      </c>
      <c r="DM53" s="120" t="s">
        <v>545</v>
      </c>
      <c r="DN53" s="120">
        <v>1200282</v>
      </c>
      <c r="DO53" s="120">
        <v>18190</v>
      </c>
      <c r="DP53" s="120" t="s">
        <v>2857</v>
      </c>
      <c r="DQ53" s="120" t="s">
        <v>2858</v>
      </c>
      <c r="DR53" s="120" t="s">
        <v>2859</v>
      </c>
      <c r="DS53" s="120">
        <v>1997</v>
      </c>
      <c r="DT53" s="120" t="s">
        <v>2862</v>
      </c>
    </row>
    <row r="54" spans="1:124" s="120" customFormat="1" x14ac:dyDescent="0.3">
      <c r="A54" s="120" t="s">
        <v>2777</v>
      </c>
      <c r="B54" s="120" t="s">
        <v>2797</v>
      </c>
      <c r="C54" s="120" t="s">
        <v>2798</v>
      </c>
      <c r="D54" s="120" t="s">
        <v>2779</v>
      </c>
      <c r="E54" s="120" t="s">
        <v>185</v>
      </c>
      <c r="G54" s="137">
        <v>3.8000000000000002E-4</v>
      </c>
      <c r="J54" s="121"/>
      <c r="K54" s="121" t="s">
        <v>528</v>
      </c>
      <c r="L54" s="120" t="s">
        <v>528</v>
      </c>
      <c r="M54" s="120" t="s">
        <v>109</v>
      </c>
      <c r="N54" s="120">
        <v>99</v>
      </c>
      <c r="O54" s="120" t="s">
        <v>102</v>
      </c>
      <c r="P54" s="120" t="s">
        <v>102</v>
      </c>
      <c r="Q54" s="120" t="s">
        <v>184</v>
      </c>
      <c r="R54" s="120">
        <v>2</v>
      </c>
      <c r="S54" s="120" t="s">
        <v>122</v>
      </c>
      <c r="T54" s="120" t="s">
        <v>526</v>
      </c>
      <c r="U54" s="120">
        <v>62060</v>
      </c>
      <c r="V54" s="123">
        <v>1255113</v>
      </c>
      <c r="W54" s="120">
        <v>2001</v>
      </c>
      <c r="X54" s="120" t="s">
        <v>2881</v>
      </c>
      <c r="Y54" s="120" t="s">
        <v>2882</v>
      </c>
      <c r="Z54" s="120" t="s">
        <v>2883</v>
      </c>
      <c r="AC54" s="137">
        <v>3.8000000000000002E-4</v>
      </c>
      <c r="AD54" s="121"/>
      <c r="AE54" s="120">
        <v>333415</v>
      </c>
      <c r="AF54" s="120" t="s">
        <v>109</v>
      </c>
      <c r="AI54" s="120">
        <v>2371</v>
      </c>
      <c r="AJ54" s="120" t="s">
        <v>1464</v>
      </c>
      <c r="AK54" s="120" t="s">
        <v>276</v>
      </c>
      <c r="AL54" s="120" t="s">
        <v>1465</v>
      </c>
      <c r="AM54" s="120" t="s">
        <v>1069</v>
      </c>
      <c r="AN54" s="120" t="s">
        <v>2783</v>
      </c>
      <c r="AO54" s="120" t="s">
        <v>2784</v>
      </c>
      <c r="AP54" s="120" t="s">
        <v>2777</v>
      </c>
      <c r="AQ54" s="120" t="s">
        <v>2797</v>
      </c>
      <c r="AR54" s="120" t="s">
        <v>2798</v>
      </c>
      <c r="AS54" s="120" t="s">
        <v>2779</v>
      </c>
      <c r="AT54" s="120" t="s">
        <v>102</v>
      </c>
      <c r="AU54" s="120" t="s">
        <v>102</v>
      </c>
      <c r="AV54" s="120" t="s">
        <v>184</v>
      </c>
      <c r="AW54" s="120" t="s">
        <v>185</v>
      </c>
      <c r="AY54" s="120" t="s">
        <v>525</v>
      </c>
      <c r="AZ54" s="120" t="s">
        <v>119</v>
      </c>
      <c r="BA54" s="120" t="s">
        <v>526</v>
      </c>
      <c r="BC54" s="120">
        <v>48</v>
      </c>
      <c r="BH54" s="120" t="s">
        <v>276</v>
      </c>
      <c r="BJ54" s="120">
        <v>2</v>
      </c>
      <c r="BO54" s="120" t="s">
        <v>122</v>
      </c>
      <c r="BP54" s="120" t="s">
        <v>158</v>
      </c>
      <c r="BR54" s="120">
        <v>0.38</v>
      </c>
      <c r="BW54" s="120" t="s">
        <v>544</v>
      </c>
      <c r="BY54" s="120">
        <v>0.38</v>
      </c>
      <c r="CE54" s="121">
        <v>3.8000000000000002E-4</v>
      </c>
      <c r="CG54" s="121"/>
      <c r="CI54" s="121"/>
      <c r="CQ54" s="121"/>
      <c r="CW54" s="121"/>
      <c r="DB54" s="120" t="s">
        <v>528</v>
      </c>
      <c r="DD54" s="120" t="s">
        <v>176</v>
      </c>
      <c r="DE54" s="120">
        <v>8</v>
      </c>
      <c r="DF54" s="120">
        <v>90</v>
      </c>
      <c r="DG54" s="120" t="s">
        <v>528</v>
      </c>
      <c r="DK54" s="120">
        <v>99</v>
      </c>
      <c r="DL54" s="120" t="s">
        <v>126</v>
      </c>
      <c r="DM54" s="120" t="s">
        <v>545</v>
      </c>
      <c r="DN54" s="120">
        <v>1255113</v>
      </c>
      <c r="DO54" s="120">
        <v>62060</v>
      </c>
      <c r="DP54" s="120" t="s">
        <v>2881</v>
      </c>
      <c r="DQ54" s="120" t="s">
        <v>2882</v>
      </c>
      <c r="DR54" s="120" t="s">
        <v>2883</v>
      </c>
      <c r="DS54" s="120">
        <v>2001</v>
      </c>
      <c r="DT54" s="120" t="s">
        <v>619</v>
      </c>
    </row>
    <row r="55" spans="1:124" s="120" customFormat="1" x14ac:dyDescent="0.3">
      <c r="A55" s="120" t="s">
        <v>2777</v>
      </c>
      <c r="B55" s="120" t="s">
        <v>2797</v>
      </c>
      <c r="C55" s="120" t="s">
        <v>2798</v>
      </c>
      <c r="D55" s="120" t="s">
        <v>2779</v>
      </c>
      <c r="E55" s="120" t="s">
        <v>185</v>
      </c>
      <c r="G55" s="137">
        <v>3.9800000000000002E-4</v>
      </c>
      <c r="J55" s="121"/>
      <c r="K55" s="121" t="s">
        <v>528</v>
      </c>
      <c r="L55" s="120" t="s">
        <v>528</v>
      </c>
      <c r="M55" s="120" t="s">
        <v>109</v>
      </c>
      <c r="N55" s="120">
        <v>99.5</v>
      </c>
      <c r="O55" s="120" t="s">
        <v>102</v>
      </c>
      <c r="P55" s="120" t="s">
        <v>102</v>
      </c>
      <c r="Q55" s="120" t="s">
        <v>184</v>
      </c>
      <c r="R55" s="120">
        <v>7</v>
      </c>
      <c r="S55" s="120" t="s">
        <v>122</v>
      </c>
      <c r="T55" s="120" t="s">
        <v>526</v>
      </c>
      <c r="U55" s="120">
        <v>83888</v>
      </c>
      <c r="V55" s="123">
        <v>1278273</v>
      </c>
      <c r="W55" s="120">
        <v>2005</v>
      </c>
      <c r="X55" s="120" t="s">
        <v>2865</v>
      </c>
      <c r="Y55" s="120" t="s">
        <v>2866</v>
      </c>
      <c r="Z55" s="120" t="s">
        <v>2867</v>
      </c>
      <c r="AC55" s="137">
        <v>3.9800000000000002E-4</v>
      </c>
      <c r="AD55" s="121"/>
      <c r="AE55" s="120">
        <v>333415</v>
      </c>
      <c r="AF55" s="120" t="s">
        <v>109</v>
      </c>
      <c r="AI55" s="120">
        <v>2371</v>
      </c>
      <c r="AJ55" s="120" t="s">
        <v>2868</v>
      </c>
      <c r="AK55" s="120" t="s">
        <v>276</v>
      </c>
      <c r="AL55" s="120" t="s">
        <v>1465</v>
      </c>
      <c r="AM55" s="120" t="s">
        <v>1069</v>
      </c>
      <c r="AN55" s="120" t="s">
        <v>2783</v>
      </c>
      <c r="AO55" s="120" t="s">
        <v>2784</v>
      </c>
      <c r="AP55" s="120" t="s">
        <v>2777</v>
      </c>
      <c r="AQ55" s="120" t="s">
        <v>2797</v>
      </c>
      <c r="AR55" s="120" t="s">
        <v>2798</v>
      </c>
      <c r="AS55" s="120" t="s">
        <v>2779</v>
      </c>
      <c r="AT55" s="120" t="s">
        <v>102</v>
      </c>
      <c r="AU55" s="120" t="s">
        <v>102</v>
      </c>
      <c r="AV55" s="120" t="s">
        <v>184</v>
      </c>
      <c r="AW55" s="120" t="s">
        <v>185</v>
      </c>
      <c r="AY55" s="120" t="s">
        <v>525</v>
      </c>
      <c r="AZ55" s="120" t="s">
        <v>119</v>
      </c>
      <c r="BA55" s="120" t="s">
        <v>526</v>
      </c>
      <c r="BC55" s="120">
        <v>7</v>
      </c>
      <c r="BH55" s="120" t="s">
        <v>122</v>
      </c>
      <c r="BJ55" s="120">
        <v>7</v>
      </c>
      <c r="BO55" s="120" t="s">
        <v>122</v>
      </c>
      <c r="BP55" s="120" t="s">
        <v>123</v>
      </c>
      <c r="BR55" s="120">
        <v>0.4</v>
      </c>
      <c r="BW55" s="120" t="s">
        <v>544</v>
      </c>
      <c r="BY55" s="121">
        <v>0.39800000000000002</v>
      </c>
      <c r="CE55" s="121">
        <v>3.9800000000000002E-4</v>
      </c>
      <c r="CQ55" s="121"/>
      <c r="CW55" s="121"/>
      <c r="DB55" s="120" t="s">
        <v>528</v>
      </c>
      <c r="DD55" s="120" t="s">
        <v>125</v>
      </c>
      <c r="DE55" s="120" t="s">
        <v>2869</v>
      </c>
      <c r="DF55" s="120" t="s">
        <v>2870</v>
      </c>
      <c r="DG55" s="120" t="s">
        <v>568</v>
      </c>
      <c r="DK55" s="120">
        <v>99.5</v>
      </c>
      <c r="DL55" s="120" t="s">
        <v>126</v>
      </c>
      <c r="DM55" s="120" t="s">
        <v>1344</v>
      </c>
      <c r="DN55" s="120">
        <v>1278273</v>
      </c>
      <c r="DO55" s="120">
        <v>83888</v>
      </c>
      <c r="DP55" s="120" t="s">
        <v>2865</v>
      </c>
      <c r="DQ55" s="120" t="s">
        <v>2866</v>
      </c>
      <c r="DR55" s="120" t="s">
        <v>2867</v>
      </c>
      <c r="DS55" s="120">
        <v>2005</v>
      </c>
      <c r="DT55" s="120" t="s">
        <v>2885</v>
      </c>
    </row>
    <row r="56" spans="1:124" s="120" customFormat="1" x14ac:dyDescent="0.3">
      <c r="A56" s="120" t="s">
        <v>2786</v>
      </c>
      <c r="B56" s="120" t="s">
        <v>2787</v>
      </c>
      <c r="C56" s="120" t="s">
        <v>2112</v>
      </c>
      <c r="D56" s="120" t="s">
        <v>2788</v>
      </c>
      <c r="E56" s="120" t="s">
        <v>251</v>
      </c>
      <c r="G56" s="137">
        <v>4.0000000000000002E-4</v>
      </c>
      <c r="H56" s="120" t="s">
        <v>136</v>
      </c>
      <c r="J56" s="120">
        <v>8.0000000000000004E-4</v>
      </c>
      <c r="K56" s="121" t="s">
        <v>528</v>
      </c>
      <c r="L56" s="120" t="s">
        <v>528</v>
      </c>
      <c r="M56" s="120" t="s">
        <v>109</v>
      </c>
      <c r="N56" s="122">
        <v>60</v>
      </c>
      <c r="O56" s="120" t="s">
        <v>102</v>
      </c>
      <c r="P56" s="120" t="s">
        <v>102</v>
      </c>
      <c r="Q56" s="120" t="s">
        <v>233</v>
      </c>
      <c r="R56" s="120">
        <v>4</v>
      </c>
      <c r="S56" s="120" t="s">
        <v>122</v>
      </c>
      <c r="T56" s="120" t="s">
        <v>526</v>
      </c>
      <c r="U56" s="120">
        <v>100785</v>
      </c>
      <c r="V56" s="123">
        <v>1270294</v>
      </c>
      <c r="W56" s="120">
        <v>2008</v>
      </c>
      <c r="X56" s="120" t="s">
        <v>2789</v>
      </c>
      <c r="Y56" s="120" t="s">
        <v>2790</v>
      </c>
      <c r="Z56" s="120" t="s">
        <v>2791</v>
      </c>
      <c r="AB56" s="120" t="s">
        <v>147</v>
      </c>
      <c r="AC56" s="137">
        <v>4.0000000000000002E-4</v>
      </c>
      <c r="AD56" s="120">
        <v>8.0000000000000004E-4</v>
      </c>
      <c r="AE56" s="120">
        <v>333415</v>
      </c>
      <c r="AF56" s="120" t="s">
        <v>109</v>
      </c>
      <c r="AH56" s="120" t="s">
        <v>147</v>
      </c>
      <c r="AI56" s="120">
        <v>18429</v>
      </c>
      <c r="AL56" s="120" t="s">
        <v>220</v>
      </c>
      <c r="AM56" s="120" t="s">
        <v>1069</v>
      </c>
      <c r="AN56" s="120" t="s">
        <v>2773</v>
      </c>
      <c r="AO56" s="120" t="s">
        <v>2793</v>
      </c>
      <c r="AP56" s="120" t="s">
        <v>2786</v>
      </c>
      <c r="AQ56" s="120" t="s">
        <v>2787</v>
      </c>
      <c r="AR56" s="120" t="s">
        <v>2112</v>
      </c>
      <c r="AS56" s="120" t="s">
        <v>2788</v>
      </c>
      <c r="AT56" s="120" t="s">
        <v>102</v>
      </c>
      <c r="AU56" s="120" t="s">
        <v>102</v>
      </c>
      <c r="AV56" s="120" t="s">
        <v>233</v>
      </c>
      <c r="AW56" s="120" t="s">
        <v>251</v>
      </c>
      <c r="AX56" s="120" t="s">
        <v>136</v>
      </c>
      <c r="AY56" s="120" t="s">
        <v>525</v>
      </c>
      <c r="AZ56" s="120" t="s">
        <v>119</v>
      </c>
      <c r="BA56" s="120" t="s">
        <v>526</v>
      </c>
      <c r="BC56" s="120">
        <v>96</v>
      </c>
      <c r="BH56" s="120" t="s">
        <v>276</v>
      </c>
      <c r="BJ56" s="120">
        <v>4</v>
      </c>
      <c r="BO56" s="120" t="s">
        <v>122</v>
      </c>
      <c r="BP56" s="120" t="s">
        <v>158</v>
      </c>
      <c r="BR56" s="120">
        <v>0.4</v>
      </c>
      <c r="BW56" s="120" t="s">
        <v>1731</v>
      </c>
      <c r="BY56" s="120">
        <v>0.4</v>
      </c>
      <c r="CE56" s="121">
        <v>4.0000000000000002E-4</v>
      </c>
      <c r="CK56" s="120">
        <v>0.8</v>
      </c>
      <c r="CQ56" s="120">
        <v>0.8</v>
      </c>
      <c r="CW56" s="120">
        <v>8.0000000000000004E-4</v>
      </c>
      <c r="DB56" s="120" t="s">
        <v>528</v>
      </c>
      <c r="DC56" s="120">
        <v>7</v>
      </c>
      <c r="DD56" s="120" t="s">
        <v>125</v>
      </c>
      <c r="DE56" s="120" t="s">
        <v>2794</v>
      </c>
      <c r="DF56" s="120" t="s">
        <v>2795</v>
      </c>
      <c r="DG56" s="120" t="s">
        <v>568</v>
      </c>
      <c r="DK56" s="120">
        <v>100</v>
      </c>
      <c r="DL56" s="120" t="s">
        <v>126</v>
      </c>
      <c r="DM56" s="120" t="s">
        <v>545</v>
      </c>
      <c r="DN56" s="120">
        <v>1270294</v>
      </c>
      <c r="DO56" s="120">
        <v>100785</v>
      </c>
      <c r="DP56" s="120" t="s">
        <v>2789</v>
      </c>
      <c r="DQ56" s="120" t="s">
        <v>2790</v>
      </c>
      <c r="DR56" s="120" t="s">
        <v>2791</v>
      </c>
      <c r="DS56" s="120">
        <v>2008</v>
      </c>
      <c r="DT56" s="120" t="s">
        <v>2886</v>
      </c>
    </row>
    <row r="57" spans="1:124" s="120" customFormat="1" x14ac:dyDescent="0.3">
      <c r="A57" s="120" t="s">
        <v>2786</v>
      </c>
      <c r="B57" s="120" t="s">
        <v>2787</v>
      </c>
      <c r="C57" s="120" t="s">
        <v>2112</v>
      </c>
      <c r="D57" s="120" t="s">
        <v>2788</v>
      </c>
      <c r="E57" s="120" t="s">
        <v>251</v>
      </c>
      <c r="G57" s="137">
        <v>4.0000000000000002E-4</v>
      </c>
      <c r="H57" s="120" t="s">
        <v>136</v>
      </c>
      <c r="J57" s="120">
        <v>8.0000000000000004E-4</v>
      </c>
      <c r="K57" s="121" t="s">
        <v>528</v>
      </c>
      <c r="L57" s="120" t="s">
        <v>528</v>
      </c>
      <c r="M57" s="120" t="s">
        <v>109</v>
      </c>
      <c r="N57" s="122">
        <v>60</v>
      </c>
      <c r="O57" s="120" t="s">
        <v>102</v>
      </c>
      <c r="P57" s="120" t="s">
        <v>102</v>
      </c>
      <c r="Q57" s="120" t="s">
        <v>233</v>
      </c>
      <c r="R57" s="120">
        <v>4</v>
      </c>
      <c r="S57" s="120" t="s">
        <v>122</v>
      </c>
      <c r="T57" s="120" t="s">
        <v>526</v>
      </c>
      <c r="U57" s="120">
        <v>100785</v>
      </c>
      <c r="V57" s="123">
        <v>1270290</v>
      </c>
      <c r="W57" s="120">
        <v>2008</v>
      </c>
      <c r="X57" s="120" t="s">
        <v>2789</v>
      </c>
      <c r="Y57" s="120" t="s">
        <v>2790</v>
      </c>
      <c r="Z57" s="120" t="s">
        <v>2791</v>
      </c>
      <c r="AB57" s="120" t="s">
        <v>147</v>
      </c>
      <c r="AC57" s="137">
        <v>4.0000000000000002E-4</v>
      </c>
      <c r="AD57" s="120">
        <v>8.0000000000000004E-4</v>
      </c>
      <c r="AE57" s="120">
        <v>333415</v>
      </c>
      <c r="AF57" s="120" t="s">
        <v>109</v>
      </c>
      <c r="AH57" s="120" t="s">
        <v>147</v>
      </c>
      <c r="AI57" s="120">
        <v>18429</v>
      </c>
      <c r="AL57" s="120" t="s">
        <v>220</v>
      </c>
      <c r="AM57" s="120" t="s">
        <v>1069</v>
      </c>
      <c r="AN57" s="120" t="s">
        <v>2773</v>
      </c>
      <c r="AO57" s="120" t="s">
        <v>2793</v>
      </c>
      <c r="AP57" s="120" t="s">
        <v>2786</v>
      </c>
      <c r="AQ57" s="120" t="s">
        <v>2787</v>
      </c>
      <c r="AR57" s="120" t="s">
        <v>2112</v>
      </c>
      <c r="AS57" s="120" t="s">
        <v>2788</v>
      </c>
      <c r="AT57" s="120" t="s">
        <v>102</v>
      </c>
      <c r="AU57" s="120" t="s">
        <v>102</v>
      </c>
      <c r="AV57" s="120" t="s">
        <v>233</v>
      </c>
      <c r="AW57" s="120" t="s">
        <v>251</v>
      </c>
      <c r="AX57" s="120" t="s">
        <v>136</v>
      </c>
      <c r="AY57" s="120" t="s">
        <v>525</v>
      </c>
      <c r="AZ57" s="120" t="s">
        <v>119</v>
      </c>
      <c r="BA57" s="120" t="s">
        <v>526</v>
      </c>
      <c r="BC57" s="120">
        <v>96</v>
      </c>
      <c r="BH57" s="120" t="s">
        <v>276</v>
      </c>
      <c r="BJ57" s="120">
        <v>4</v>
      </c>
      <c r="BO57" s="120" t="s">
        <v>122</v>
      </c>
      <c r="BP57" s="120" t="s">
        <v>158</v>
      </c>
      <c r="BR57" s="120">
        <v>0.4</v>
      </c>
      <c r="BW57" s="120" t="s">
        <v>1731</v>
      </c>
      <c r="BY57" s="120">
        <v>0.4</v>
      </c>
      <c r="CE57" s="121">
        <v>4.0000000000000002E-4</v>
      </c>
      <c r="CK57" s="120">
        <v>0.8</v>
      </c>
      <c r="CQ57" s="120">
        <v>0.8</v>
      </c>
      <c r="CW57" s="120">
        <v>8.0000000000000004E-4</v>
      </c>
      <c r="DB57" s="120" t="s">
        <v>528</v>
      </c>
      <c r="DC57" s="120">
        <v>7</v>
      </c>
      <c r="DD57" s="120" t="s">
        <v>125</v>
      </c>
      <c r="DE57" s="120" t="s">
        <v>2794</v>
      </c>
      <c r="DF57" s="120" t="s">
        <v>2795</v>
      </c>
      <c r="DG57" s="120" t="s">
        <v>568</v>
      </c>
      <c r="DK57" s="120">
        <v>100</v>
      </c>
      <c r="DL57" s="120" t="s">
        <v>126</v>
      </c>
      <c r="DM57" s="120" t="s">
        <v>545</v>
      </c>
      <c r="DN57" s="120">
        <v>1270290</v>
      </c>
      <c r="DO57" s="120">
        <v>100785</v>
      </c>
      <c r="DP57" s="120" t="s">
        <v>2789</v>
      </c>
      <c r="DQ57" s="120" t="s">
        <v>2790</v>
      </c>
      <c r="DR57" s="120" t="s">
        <v>2791</v>
      </c>
      <c r="DS57" s="120">
        <v>2008</v>
      </c>
      <c r="DT57" s="120" t="s">
        <v>2887</v>
      </c>
    </row>
    <row r="58" spans="1:124" s="120" customFormat="1" x14ac:dyDescent="0.3">
      <c r="A58" s="120" t="s">
        <v>2777</v>
      </c>
      <c r="B58" s="120" t="s">
        <v>2797</v>
      </c>
      <c r="C58" s="120" t="s">
        <v>2798</v>
      </c>
      <c r="D58" s="120" t="s">
        <v>2779</v>
      </c>
      <c r="E58" s="120" t="s">
        <v>185</v>
      </c>
      <c r="G58" s="137">
        <v>4.0000000000000002E-4</v>
      </c>
      <c r="J58" s="121"/>
      <c r="K58" s="121" t="s">
        <v>528</v>
      </c>
      <c r="L58" s="120" t="s">
        <v>528</v>
      </c>
      <c r="M58" s="120" t="s">
        <v>109</v>
      </c>
      <c r="N58" s="120">
        <v>99</v>
      </c>
      <c r="O58" s="120" t="s">
        <v>102</v>
      </c>
      <c r="P58" s="120" t="s">
        <v>102</v>
      </c>
      <c r="Q58" s="120" t="s">
        <v>184</v>
      </c>
      <c r="R58" s="120">
        <v>3</v>
      </c>
      <c r="S58" s="120" t="s">
        <v>122</v>
      </c>
      <c r="T58" s="120" t="s">
        <v>526</v>
      </c>
      <c r="U58" s="120">
        <v>18190</v>
      </c>
      <c r="V58" s="123">
        <v>1200280</v>
      </c>
      <c r="W58" s="120">
        <v>1997</v>
      </c>
      <c r="X58" s="120" t="s">
        <v>2857</v>
      </c>
      <c r="Y58" s="120" t="s">
        <v>2858</v>
      </c>
      <c r="Z58" s="120" t="s">
        <v>2859</v>
      </c>
      <c r="AB58" s="120" t="s">
        <v>397</v>
      </c>
      <c r="AC58" s="137">
        <v>4.0000000000000002E-4</v>
      </c>
      <c r="AD58" s="121"/>
      <c r="AE58" s="120">
        <v>333415</v>
      </c>
      <c r="AF58" s="120" t="s">
        <v>109</v>
      </c>
      <c r="AH58" s="120" t="s">
        <v>397</v>
      </c>
      <c r="AI58" s="120">
        <v>2371</v>
      </c>
      <c r="AJ58" s="120" t="s">
        <v>1464</v>
      </c>
      <c r="AK58" s="120" t="s">
        <v>276</v>
      </c>
      <c r="AL58" s="120" t="s">
        <v>1465</v>
      </c>
      <c r="AM58" s="120" t="s">
        <v>1069</v>
      </c>
      <c r="AN58" s="120" t="s">
        <v>2783</v>
      </c>
      <c r="AO58" s="120" t="s">
        <v>2784</v>
      </c>
      <c r="AP58" s="120" t="s">
        <v>2777</v>
      </c>
      <c r="AQ58" s="120" t="s">
        <v>2797</v>
      </c>
      <c r="AR58" s="120" t="s">
        <v>2798</v>
      </c>
      <c r="AS58" s="120" t="s">
        <v>2779</v>
      </c>
      <c r="AT58" s="120" t="s">
        <v>102</v>
      </c>
      <c r="AU58" s="120" t="s">
        <v>102</v>
      </c>
      <c r="AV58" s="120" t="s">
        <v>184</v>
      </c>
      <c r="AW58" s="120" t="s">
        <v>185</v>
      </c>
      <c r="AY58" s="120" t="s">
        <v>525</v>
      </c>
      <c r="AZ58" s="120" t="s">
        <v>119</v>
      </c>
      <c r="BA58" s="120" t="s">
        <v>526</v>
      </c>
      <c r="BC58" s="120">
        <v>72</v>
      </c>
      <c r="BH58" s="120" t="s">
        <v>276</v>
      </c>
      <c r="BJ58" s="120">
        <v>3</v>
      </c>
      <c r="BO58" s="120" t="s">
        <v>122</v>
      </c>
      <c r="BP58" s="120" t="s">
        <v>158</v>
      </c>
      <c r="BR58" s="120">
        <v>0.4</v>
      </c>
      <c r="BT58" s="120">
        <v>0.36</v>
      </c>
      <c r="BV58" s="120">
        <v>0.44</v>
      </c>
      <c r="BW58" s="120" t="s">
        <v>544</v>
      </c>
      <c r="BY58" s="120">
        <v>0.4</v>
      </c>
      <c r="CA58" s="120">
        <v>0.36</v>
      </c>
      <c r="CC58" s="120">
        <v>0.44</v>
      </c>
      <c r="CE58" s="121">
        <v>4.0000000000000002E-4</v>
      </c>
      <c r="CG58" s="121">
        <v>3.6000000000000002E-4</v>
      </c>
      <c r="CI58" s="121">
        <v>4.4000000000000002E-4</v>
      </c>
      <c r="CQ58" s="121"/>
      <c r="CW58" s="121"/>
      <c r="DB58" s="120" t="s">
        <v>528</v>
      </c>
      <c r="DD58" s="120" t="s">
        <v>176</v>
      </c>
      <c r="DE58" s="120" t="s">
        <v>2860</v>
      </c>
      <c r="DF58" s="120" t="s">
        <v>2861</v>
      </c>
      <c r="DG58" s="120" t="s">
        <v>568</v>
      </c>
      <c r="DK58" s="120">
        <v>99</v>
      </c>
      <c r="DL58" s="120" t="s">
        <v>126</v>
      </c>
      <c r="DM58" s="120" t="s">
        <v>545</v>
      </c>
      <c r="DN58" s="120">
        <v>1200280</v>
      </c>
      <c r="DO58" s="120">
        <v>18190</v>
      </c>
      <c r="DP58" s="120" t="s">
        <v>2857</v>
      </c>
      <c r="DQ58" s="120" t="s">
        <v>2858</v>
      </c>
      <c r="DR58" s="120" t="s">
        <v>2859</v>
      </c>
      <c r="DS58" s="120">
        <v>1997</v>
      </c>
      <c r="DT58" s="120" t="s">
        <v>2862</v>
      </c>
    </row>
    <row r="59" spans="1:124" s="120" customFormat="1" x14ac:dyDescent="0.3">
      <c r="A59" s="120" t="s">
        <v>2777</v>
      </c>
      <c r="B59" s="120" t="s">
        <v>2778</v>
      </c>
      <c r="C59" s="120" t="s">
        <v>2804</v>
      </c>
      <c r="D59" s="120" t="s">
        <v>2779</v>
      </c>
      <c r="E59" s="120" t="s">
        <v>591</v>
      </c>
      <c r="G59" s="137">
        <v>4.0000000000000002E-4</v>
      </c>
      <c r="J59" s="121"/>
      <c r="K59" s="121" t="s">
        <v>528</v>
      </c>
      <c r="L59" s="120" t="s">
        <v>528</v>
      </c>
      <c r="M59" s="120" t="s">
        <v>109</v>
      </c>
      <c r="N59" s="120">
        <v>92</v>
      </c>
      <c r="O59" s="120" t="s">
        <v>137</v>
      </c>
      <c r="P59" s="120" t="s">
        <v>137</v>
      </c>
      <c r="Q59" s="120" t="s">
        <v>614</v>
      </c>
      <c r="R59" s="120">
        <v>21</v>
      </c>
      <c r="S59" s="120" t="s">
        <v>122</v>
      </c>
      <c r="T59" s="120" t="s">
        <v>526</v>
      </c>
      <c r="U59" s="120">
        <v>18872</v>
      </c>
      <c r="V59" s="123">
        <v>1206106</v>
      </c>
      <c r="W59" s="120">
        <v>1995</v>
      </c>
      <c r="X59" s="120" t="s">
        <v>2805</v>
      </c>
      <c r="Y59" s="120" t="s">
        <v>2806</v>
      </c>
      <c r="Z59" s="120" t="s">
        <v>2807</v>
      </c>
      <c r="AA59" s="120" t="s">
        <v>314</v>
      </c>
      <c r="AB59" s="120" t="s">
        <v>397</v>
      </c>
      <c r="AC59" s="137">
        <v>4.0000000000000002E-4</v>
      </c>
      <c r="AD59" s="121"/>
      <c r="AE59" s="120">
        <v>333415</v>
      </c>
      <c r="AF59" s="120" t="s">
        <v>109</v>
      </c>
      <c r="AG59" s="120" t="s">
        <v>314</v>
      </c>
      <c r="AH59" s="120" t="s">
        <v>397</v>
      </c>
      <c r="AI59" s="120">
        <v>5</v>
      </c>
      <c r="AJ59" s="120" t="s">
        <v>1589</v>
      </c>
      <c r="AK59" s="120" t="s">
        <v>276</v>
      </c>
      <c r="AL59" s="120" t="s">
        <v>141</v>
      </c>
      <c r="AM59" s="120" t="s">
        <v>1069</v>
      </c>
      <c r="AN59" s="120" t="s">
        <v>2783</v>
      </c>
      <c r="AO59" s="120" t="s">
        <v>2784</v>
      </c>
      <c r="AP59" s="120" t="s">
        <v>2777</v>
      </c>
      <c r="AQ59" s="120" t="s">
        <v>2778</v>
      </c>
      <c r="AR59" s="120" t="s">
        <v>2804</v>
      </c>
      <c r="AS59" s="120" t="s">
        <v>2779</v>
      </c>
      <c r="AT59" s="120" t="s">
        <v>137</v>
      </c>
      <c r="AU59" s="120" t="s">
        <v>137</v>
      </c>
      <c r="AV59" s="120" t="s">
        <v>614</v>
      </c>
      <c r="AW59" s="120" t="s">
        <v>591</v>
      </c>
      <c r="AY59" s="120" t="s">
        <v>525</v>
      </c>
      <c r="AZ59" s="120" t="s">
        <v>119</v>
      </c>
      <c r="BA59" s="120" t="s">
        <v>526</v>
      </c>
      <c r="BC59" s="120">
        <v>21</v>
      </c>
      <c r="BH59" s="120" t="s">
        <v>122</v>
      </c>
      <c r="BJ59" s="120">
        <v>21</v>
      </c>
      <c r="BO59" s="120" t="s">
        <v>122</v>
      </c>
      <c r="BP59" s="120" t="s">
        <v>158</v>
      </c>
      <c r="BR59" s="120">
        <v>0.4</v>
      </c>
      <c r="BW59" s="120" t="s">
        <v>544</v>
      </c>
      <c r="BY59" s="120">
        <v>0.4</v>
      </c>
      <c r="CE59" s="121">
        <v>4.0000000000000002E-4</v>
      </c>
      <c r="CG59" s="121"/>
      <c r="CI59" s="121"/>
      <c r="CQ59" s="121"/>
      <c r="CW59" s="121"/>
      <c r="DB59" s="120" t="s">
        <v>528</v>
      </c>
      <c r="DD59" s="120" t="s">
        <v>125</v>
      </c>
      <c r="DE59" s="120" t="s">
        <v>1562</v>
      </c>
      <c r="DF59" s="120" t="s">
        <v>1726</v>
      </c>
      <c r="DG59" s="120" t="s">
        <v>568</v>
      </c>
      <c r="DK59" s="120">
        <v>92</v>
      </c>
      <c r="DL59" s="120" t="s">
        <v>126</v>
      </c>
      <c r="DM59" s="120" t="s">
        <v>187</v>
      </c>
      <c r="DN59" s="120">
        <v>1206106</v>
      </c>
      <c r="DO59" s="120">
        <v>18872</v>
      </c>
      <c r="DP59" s="120" t="s">
        <v>2805</v>
      </c>
      <c r="DQ59" s="120" t="s">
        <v>2806</v>
      </c>
      <c r="DR59" s="120" t="s">
        <v>2807</v>
      </c>
      <c r="DS59" s="120">
        <v>1995</v>
      </c>
      <c r="DT59" s="120" t="s">
        <v>2888</v>
      </c>
    </row>
    <row r="60" spans="1:124" s="120" customFormat="1" x14ac:dyDescent="0.3">
      <c r="A60" s="120" t="s">
        <v>2777</v>
      </c>
      <c r="B60" s="120" t="s">
        <v>2797</v>
      </c>
      <c r="C60" s="120" t="s">
        <v>2798</v>
      </c>
      <c r="D60" s="120" t="s">
        <v>2779</v>
      </c>
      <c r="E60" s="120" t="s">
        <v>185</v>
      </c>
      <c r="G60" s="137">
        <v>4.0000000000000002E-4</v>
      </c>
      <c r="J60" s="121"/>
      <c r="K60" s="121" t="s">
        <v>528</v>
      </c>
      <c r="L60" s="120" t="s">
        <v>528</v>
      </c>
      <c r="M60" s="120" t="s">
        <v>109</v>
      </c>
      <c r="N60" s="120">
        <v>100</v>
      </c>
      <c r="O60" s="120" t="s">
        <v>102</v>
      </c>
      <c r="P60" s="120" t="s">
        <v>102</v>
      </c>
      <c r="Q60" s="120" t="s">
        <v>184</v>
      </c>
      <c r="R60" s="120">
        <v>4</v>
      </c>
      <c r="S60" s="120" t="s">
        <v>122</v>
      </c>
      <c r="T60" s="120" t="s">
        <v>526</v>
      </c>
      <c r="U60" s="120">
        <v>65773</v>
      </c>
      <c r="V60" s="123">
        <v>1255244</v>
      </c>
      <c r="W60" s="120">
        <v>2002</v>
      </c>
      <c r="X60" s="120" t="s">
        <v>2557</v>
      </c>
      <c r="Y60" s="120" t="s">
        <v>2558</v>
      </c>
      <c r="Z60" s="120" t="s">
        <v>2559</v>
      </c>
      <c r="AC60" s="137">
        <v>4.0000000000000002E-4</v>
      </c>
      <c r="AD60" s="121"/>
      <c r="AE60" s="120">
        <v>333415</v>
      </c>
      <c r="AF60" s="120" t="s">
        <v>109</v>
      </c>
      <c r="AI60" s="120">
        <v>2371</v>
      </c>
      <c r="AJ60" s="120" t="s">
        <v>2889</v>
      </c>
      <c r="AK60" s="120" t="s">
        <v>276</v>
      </c>
      <c r="AM60" s="120" t="s">
        <v>1069</v>
      </c>
      <c r="AN60" s="120" t="s">
        <v>2783</v>
      </c>
      <c r="AO60" s="120" t="s">
        <v>2784</v>
      </c>
      <c r="AP60" s="120" t="s">
        <v>2777</v>
      </c>
      <c r="AQ60" s="120" t="s">
        <v>2797</v>
      </c>
      <c r="AR60" s="120" t="s">
        <v>2798</v>
      </c>
      <c r="AS60" s="120" t="s">
        <v>2779</v>
      </c>
      <c r="AT60" s="120" t="s">
        <v>102</v>
      </c>
      <c r="AU60" s="120" t="s">
        <v>102</v>
      </c>
      <c r="AV60" s="120" t="s">
        <v>184</v>
      </c>
      <c r="AW60" s="120" t="s">
        <v>185</v>
      </c>
      <c r="AY60" s="120" t="s">
        <v>525</v>
      </c>
      <c r="AZ60" s="120" t="s">
        <v>119</v>
      </c>
      <c r="BA60" s="120" t="s">
        <v>526</v>
      </c>
      <c r="BC60" s="120">
        <v>96</v>
      </c>
      <c r="BH60" s="120" t="s">
        <v>276</v>
      </c>
      <c r="BJ60" s="120">
        <v>4</v>
      </c>
      <c r="BO60" s="120" t="s">
        <v>122</v>
      </c>
      <c r="BP60" s="120" t="s">
        <v>158</v>
      </c>
      <c r="BR60" s="120">
        <v>0.4</v>
      </c>
      <c r="BW60" s="120" t="s">
        <v>544</v>
      </c>
      <c r="BY60" s="120">
        <v>0.4</v>
      </c>
      <c r="CE60" s="121">
        <v>4.0000000000000002E-4</v>
      </c>
      <c r="CG60" s="121"/>
      <c r="CI60" s="121"/>
      <c r="CQ60" s="121"/>
      <c r="CW60" s="121"/>
      <c r="DB60" s="120" t="s">
        <v>528</v>
      </c>
      <c r="DC60" s="120" t="s">
        <v>2560</v>
      </c>
      <c r="DD60" s="120" t="s">
        <v>176</v>
      </c>
      <c r="DK60" s="120">
        <v>100</v>
      </c>
      <c r="DL60" s="120" t="s">
        <v>126</v>
      </c>
      <c r="DM60" s="120" t="s">
        <v>1344</v>
      </c>
      <c r="DN60" s="120">
        <v>1255244</v>
      </c>
      <c r="DO60" s="120">
        <v>65773</v>
      </c>
      <c r="DP60" s="120" t="s">
        <v>2557</v>
      </c>
      <c r="DQ60" s="120" t="s">
        <v>2558</v>
      </c>
      <c r="DR60" s="120" t="s">
        <v>2559</v>
      </c>
      <c r="DS60" s="120">
        <v>2002</v>
      </c>
      <c r="DT60" s="120" t="s">
        <v>2561</v>
      </c>
    </row>
    <row r="61" spans="1:124" s="120" customFormat="1" x14ac:dyDescent="0.3">
      <c r="A61" s="120" t="s">
        <v>2777</v>
      </c>
      <c r="B61" s="120" t="s">
        <v>2797</v>
      </c>
      <c r="C61" s="120" t="s">
        <v>2798</v>
      </c>
      <c r="D61" s="120" t="s">
        <v>2779</v>
      </c>
      <c r="E61" s="120" t="s">
        <v>185</v>
      </c>
      <c r="G61" s="137">
        <v>4.0999999999999999E-4</v>
      </c>
      <c r="J61" s="121"/>
      <c r="K61" s="121" t="s">
        <v>528</v>
      </c>
      <c r="L61" s="120" t="s">
        <v>528</v>
      </c>
      <c r="M61" s="120" t="s">
        <v>109</v>
      </c>
      <c r="N61" s="120">
        <v>100</v>
      </c>
      <c r="O61" s="120" t="s">
        <v>102</v>
      </c>
      <c r="P61" s="120" t="s">
        <v>102</v>
      </c>
      <c r="Q61" s="120" t="s">
        <v>184</v>
      </c>
      <c r="R61" s="120">
        <v>4</v>
      </c>
      <c r="S61" s="120" t="s">
        <v>122</v>
      </c>
      <c r="T61" s="120" t="s">
        <v>526</v>
      </c>
      <c r="U61" s="120">
        <v>16844</v>
      </c>
      <c r="V61" s="123">
        <v>1188359</v>
      </c>
      <c r="W61" s="120">
        <v>1996</v>
      </c>
      <c r="X61" s="120" t="s">
        <v>2890</v>
      </c>
      <c r="Y61" s="120" t="s">
        <v>2891</v>
      </c>
      <c r="Z61" s="120" t="s">
        <v>2892</v>
      </c>
      <c r="AA61" s="120" t="s">
        <v>1344</v>
      </c>
      <c r="AC61" s="137">
        <v>4.0999999999999999E-4</v>
      </c>
      <c r="AD61" s="121"/>
      <c r="AE61" s="120">
        <v>333415</v>
      </c>
      <c r="AF61" s="120" t="s">
        <v>109</v>
      </c>
      <c r="AG61" s="120" t="s">
        <v>1344</v>
      </c>
      <c r="AI61" s="120">
        <v>2371</v>
      </c>
      <c r="AJ61" s="120" t="s">
        <v>1464</v>
      </c>
      <c r="AK61" s="120" t="s">
        <v>276</v>
      </c>
      <c r="AL61" s="120" t="s">
        <v>1465</v>
      </c>
      <c r="AM61" s="120" t="s">
        <v>1069</v>
      </c>
      <c r="AN61" s="120" t="s">
        <v>2783</v>
      </c>
      <c r="AO61" s="120" t="s">
        <v>2784</v>
      </c>
      <c r="AP61" s="120" t="s">
        <v>2777</v>
      </c>
      <c r="AQ61" s="120" t="s">
        <v>2797</v>
      </c>
      <c r="AR61" s="120" t="s">
        <v>2798</v>
      </c>
      <c r="AS61" s="120" t="s">
        <v>2779</v>
      </c>
      <c r="AT61" s="120" t="s">
        <v>102</v>
      </c>
      <c r="AU61" s="120" t="s">
        <v>102</v>
      </c>
      <c r="AV61" s="120" t="s">
        <v>184</v>
      </c>
      <c r="AW61" s="120" t="s">
        <v>185</v>
      </c>
      <c r="AY61" s="120" t="s">
        <v>525</v>
      </c>
      <c r="AZ61" s="120" t="s">
        <v>119</v>
      </c>
      <c r="BA61" s="120" t="s">
        <v>526</v>
      </c>
      <c r="BC61" s="120">
        <v>96</v>
      </c>
      <c r="BH61" s="120" t="s">
        <v>276</v>
      </c>
      <c r="BJ61" s="120">
        <v>4</v>
      </c>
      <c r="BO61" s="120" t="s">
        <v>122</v>
      </c>
      <c r="BP61" s="120" t="s">
        <v>158</v>
      </c>
      <c r="BR61" s="120">
        <v>0.41</v>
      </c>
      <c r="BT61" s="120">
        <v>0.28999999999999998</v>
      </c>
      <c r="BV61" s="120">
        <v>0.56999999999999995</v>
      </c>
      <c r="BW61" s="120" t="s">
        <v>544</v>
      </c>
      <c r="BY61" s="120">
        <v>0.41</v>
      </c>
      <c r="CA61" s="120">
        <v>0.28999999999999998</v>
      </c>
      <c r="CC61" s="120">
        <v>0.56999999999999995</v>
      </c>
      <c r="CE61" s="121">
        <v>4.0999999999999999E-4</v>
      </c>
      <c r="CG61" s="121">
        <v>2.9E-4</v>
      </c>
      <c r="CI61" s="121">
        <v>5.6999999999999998E-4</v>
      </c>
      <c r="CQ61" s="121"/>
      <c r="CW61" s="121"/>
      <c r="DB61" s="120" t="s">
        <v>528</v>
      </c>
      <c r="DD61" s="120" t="s">
        <v>187</v>
      </c>
      <c r="DK61" s="120">
        <v>100</v>
      </c>
      <c r="DL61" s="120" t="s">
        <v>126</v>
      </c>
      <c r="DM61" s="120" t="s">
        <v>1344</v>
      </c>
      <c r="DN61" s="120">
        <v>1188359</v>
      </c>
      <c r="DO61" s="120">
        <v>16844</v>
      </c>
      <c r="DP61" s="120" t="s">
        <v>2890</v>
      </c>
      <c r="DQ61" s="120" t="s">
        <v>2891</v>
      </c>
      <c r="DR61" s="120" t="s">
        <v>2892</v>
      </c>
      <c r="DS61" s="120">
        <v>1996</v>
      </c>
      <c r="DT61" s="120" t="s">
        <v>2893</v>
      </c>
    </row>
    <row r="62" spans="1:124" s="120" customFormat="1" x14ac:dyDescent="0.3">
      <c r="A62" s="120" t="s">
        <v>2777</v>
      </c>
      <c r="B62" s="120" t="s">
        <v>2778</v>
      </c>
      <c r="C62" s="120" t="s">
        <v>2804</v>
      </c>
      <c r="D62" s="120" t="s">
        <v>2779</v>
      </c>
      <c r="E62" s="120" t="s">
        <v>2879</v>
      </c>
      <c r="G62" s="137">
        <v>4.2000000000000002E-4</v>
      </c>
      <c r="J62" s="121"/>
      <c r="K62" s="121" t="s">
        <v>528</v>
      </c>
      <c r="L62" s="120" t="s">
        <v>528</v>
      </c>
      <c r="M62" s="120" t="s">
        <v>109</v>
      </c>
      <c r="N62" s="120">
        <v>100</v>
      </c>
      <c r="O62" s="120" t="s">
        <v>367</v>
      </c>
      <c r="P62" s="120" t="s">
        <v>367</v>
      </c>
      <c r="Q62" s="120" t="s">
        <v>2829</v>
      </c>
      <c r="R62" s="120">
        <v>2.0799999999999999E-2</v>
      </c>
      <c r="S62" s="120" t="s">
        <v>122</v>
      </c>
      <c r="T62" s="120" t="s">
        <v>526</v>
      </c>
      <c r="U62" s="120">
        <v>61814</v>
      </c>
      <c r="V62" s="123">
        <v>1255076</v>
      </c>
      <c r="W62" s="120">
        <v>1996</v>
      </c>
      <c r="X62" s="120" t="s">
        <v>2830</v>
      </c>
      <c r="Y62" s="120" t="s">
        <v>2831</v>
      </c>
      <c r="Z62" s="120" t="s">
        <v>2832</v>
      </c>
      <c r="AC62" s="137">
        <v>4.2000000000000002E-4</v>
      </c>
      <c r="AD62" s="121"/>
      <c r="AE62" s="120">
        <v>333415</v>
      </c>
      <c r="AF62" s="120" t="s">
        <v>109</v>
      </c>
      <c r="AI62" s="120">
        <v>5</v>
      </c>
      <c r="AM62" s="120" t="s">
        <v>1069</v>
      </c>
      <c r="AN62" s="120" t="s">
        <v>2783</v>
      </c>
      <c r="AO62" s="120" t="s">
        <v>2784</v>
      </c>
      <c r="AP62" s="120" t="s">
        <v>2777</v>
      </c>
      <c r="AQ62" s="120" t="s">
        <v>2778</v>
      </c>
      <c r="AR62" s="120" t="s">
        <v>2804</v>
      </c>
      <c r="AS62" s="120" t="s">
        <v>2779</v>
      </c>
      <c r="AT62" s="120" t="s">
        <v>367</v>
      </c>
      <c r="AU62" s="120" t="s">
        <v>367</v>
      </c>
      <c r="AV62" s="120" t="s">
        <v>2829</v>
      </c>
      <c r="AW62" s="120" t="s">
        <v>2879</v>
      </c>
      <c r="AY62" s="120" t="s">
        <v>525</v>
      </c>
      <c r="AZ62" s="120" t="s">
        <v>119</v>
      </c>
      <c r="BA62" s="120" t="s">
        <v>526</v>
      </c>
      <c r="BC62" s="120">
        <v>30</v>
      </c>
      <c r="BH62" s="120" t="s">
        <v>261</v>
      </c>
      <c r="BJ62" s="120">
        <v>2.0799999999999999E-2</v>
      </c>
      <c r="BO62" s="120" t="s">
        <v>122</v>
      </c>
      <c r="BP62" s="120" t="s">
        <v>158</v>
      </c>
      <c r="BR62" s="120">
        <v>0.42</v>
      </c>
      <c r="BW62" s="120" t="s">
        <v>544</v>
      </c>
      <c r="BY62" s="120">
        <v>0.42</v>
      </c>
      <c r="CE62" s="121">
        <v>4.2000000000000002E-4</v>
      </c>
      <c r="CG62" s="121"/>
      <c r="CI62" s="121"/>
      <c r="CQ62" s="121"/>
      <c r="CW62" s="121"/>
      <c r="DB62" s="120" t="s">
        <v>528</v>
      </c>
      <c r="DC62" s="120">
        <v>6</v>
      </c>
      <c r="DD62" s="120" t="s">
        <v>125</v>
      </c>
      <c r="DK62" s="120">
        <v>100</v>
      </c>
      <c r="DL62" s="120" t="s">
        <v>126</v>
      </c>
      <c r="DM62" s="120" t="s">
        <v>545</v>
      </c>
      <c r="DN62" s="120">
        <v>1255076</v>
      </c>
      <c r="DO62" s="120">
        <v>61814</v>
      </c>
      <c r="DP62" s="120" t="s">
        <v>2830</v>
      </c>
      <c r="DQ62" s="120" t="s">
        <v>2831</v>
      </c>
      <c r="DR62" s="120" t="s">
        <v>2832</v>
      </c>
      <c r="DS62" s="120">
        <v>1996</v>
      </c>
      <c r="DT62" s="120" t="s">
        <v>2833</v>
      </c>
    </row>
    <row r="63" spans="1:124" s="120" customFormat="1" x14ac:dyDescent="0.3">
      <c r="A63" s="120" t="s">
        <v>2777</v>
      </c>
      <c r="B63" s="120" t="s">
        <v>2797</v>
      </c>
      <c r="C63" s="120" t="s">
        <v>2798</v>
      </c>
      <c r="D63" s="120" t="s">
        <v>2779</v>
      </c>
      <c r="E63" s="120" t="s">
        <v>185</v>
      </c>
      <c r="G63" s="137">
        <v>4.2999999999999999E-4</v>
      </c>
      <c r="J63" s="121"/>
      <c r="K63" s="121" t="s">
        <v>528</v>
      </c>
      <c r="L63" s="120" t="s">
        <v>528</v>
      </c>
      <c r="M63" s="120" t="s">
        <v>109</v>
      </c>
      <c r="N63" s="120">
        <v>85</v>
      </c>
      <c r="O63" s="120" t="s">
        <v>102</v>
      </c>
      <c r="P63" s="120" t="s">
        <v>102</v>
      </c>
      <c r="Q63" s="120" t="s">
        <v>184</v>
      </c>
      <c r="R63" s="120">
        <v>2</v>
      </c>
      <c r="S63" s="120" t="s">
        <v>122</v>
      </c>
      <c r="T63" s="120" t="s">
        <v>526</v>
      </c>
      <c r="U63" s="120">
        <v>16043</v>
      </c>
      <c r="V63" s="123">
        <v>1182396</v>
      </c>
      <c r="W63" s="120">
        <v>1987</v>
      </c>
      <c r="X63" s="120" t="s">
        <v>1586</v>
      </c>
      <c r="Y63" s="120" t="s">
        <v>2839</v>
      </c>
      <c r="Z63" s="120" t="s">
        <v>2840</v>
      </c>
      <c r="AA63" s="120" t="s">
        <v>314</v>
      </c>
      <c r="AB63" s="120" t="s">
        <v>397</v>
      </c>
      <c r="AC63" s="137">
        <v>4.2999999999999999E-4</v>
      </c>
      <c r="AD63" s="121"/>
      <c r="AE63" s="120">
        <v>333415</v>
      </c>
      <c r="AF63" s="120" t="s">
        <v>109</v>
      </c>
      <c r="AG63" s="120" t="s">
        <v>314</v>
      </c>
      <c r="AH63" s="120" t="s">
        <v>397</v>
      </c>
      <c r="AI63" s="120">
        <v>2371</v>
      </c>
      <c r="AJ63" s="120" t="s">
        <v>2884</v>
      </c>
      <c r="AK63" s="120" t="s">
        <v>276</v>
      </c>
      <c r="AM63" s="120" t="s">
        <v>1069</v>
      </c>
      <c r="AN63" s="120" t="s">
        <v>2783</v>
      </c>
      <c r="AO63" s="120" t="s">
        <v>2784</v>
      </c>
      <c r="AP63" s="120" t="s">
        <v>2777</v>
      </c>
      <c r="AQ63" s="120" t="s">
        <v>2797</v>
      </c>
      <c r="AR63" s="120" t="s">
        <v>2798</v>
      </c>
      <c r="AS63" s="120" t="s">
        <v>2779</v>
      </c>
      <c r="AT63" s="120" t="s">
        <v>102</v>
      </c>
      <c r="AU63" s="120" t="s">
        <v>102</v>
      </c>
      <c r="AV63" s="120" t="s">
        <v>184</v>
      </c>
      <c r="AW63" s="120" t="s">
        <v>185</v>
      </c>
      <c r="AY63" s="120" t="s">
        <v>525</v>
      </c>
      <c r="AZ63" s="120" t="s">
        <v>119</v>
      </c>
      <c r="BA63" s="120" t="s">
        <v>526</v>
      </c>
      <c r="BC63" s="120">
        <v>48</v>
      </c>
      <c r="BH63" s="120" t="s">
        <v>276</v>
      </c>
      <c r="BJ63" s="120">
        <v>2</v>
      </c>
      <c r="BO63" s="120" t="s">
        <v>122</v>
      </c>
      <c r="BP63" s="120" t="s">
        <v>158</v>
      </c>
      <c r="BR63" s="120">
        <v>0.43</v>
      </c>
      <c r="BT63" s="120">
        <v>0.36</v>
      </c>
      <c r="BV63" s="120">
        <v>0.51</v>
      </c>
      <c r="BW63" s="120" t="s">
        <v>544</v>
      </c>
      <c r="BY63" s="120">
        <v>0.43</v>
      </c>
      <c r="CA63" s="120">
        <v>0.36</v>
      </c>
      <c r="CC63" s="120">
        <v>0.51</v>
      </c>
      <c r="CE63" s="121">
        <v>4.2999999999999999E-4</v>
      </c>
      <c r="CG63" s="121">
        <v>3.6000000000000002E-4</v>
      </c>
      <c r="CI63" s="121">
        <v>5.1000000000000004E-4</v>
      </c>
      <c r="CQ63" s="121"/>
      <c r="CW63" s="121"/>
      <c r="DB63" s="120" t="s">
        <v>528</v>
      </c>
      <c r="DD63" s="120" t="s">
        <v>125</v>
      </c>
      <c r="DK63" s="120">
        <v>85</v>
      </c>
      <c r="DL63" s="120" t="s">
        <v>126</v>
      </c>
      <c r="DM63" s="120" t="s">
        <v>545</v>
      </c>
      <c r="DN63" s="120">
        <v>1182396</v>
      </c>
      <c r="DO63" s="120">
        <v>16043</v>
      </c>
      <c r="DP63" s="120" t="s">
        <v>1586</v>
      </c>
      <c r="DQ63" s="120" t="s">
        <v>2839</v>
      </c>
      <c r="DR63" s="120" t="s">
        <v>2840</v>
      </c>
      <c r="DS63" s="120">
        <v>1987</v>
      </c>
      <c r="DT63" s="120" t="s">
        <v>2855</v>
      </c>
    </row>
    <row r="64" spans="1:124" s="120" customFormat="1" x14ac:dyDescent="0.3">
      <c r="A64" s="120" t="s">
        <v>2777</v>
      </c>
      <c r="B64" s="120" t="s">
        <v>2797</v>
      </c>
      <c r="C64" s="120" t="s">
        <v>2798</v>
      </c>
      <c r="D64" s="120" t="s">
        <v>2779</v>
      </c>
      <c r="E64" s="120" t="s">
        <v>185</v>
      </c>
      <c r="G64" s="137">
        <v>4.2999999999999999E-4</v>
      </c>
      <c r="J64" s="121"/>
      <c r="K64" s="121" t="s">
        <v>528</v>
      </c>
      <c r="L64" s="120" t="s">
        <v>528</v>
      </c>
      <c r="M64" s="120" t="s">
        <v>109</v>
      </c>
      <c r="N64" s="120">
        <v>99</v>
      </c>
      <c r="O64" s="120" t="s">
        <v>102</v>
      </c>
      <c r="P64" s="120" t="s">
        <v>102</v>
      </c>
      <c r="Q64" s="120" t="s">
        <v>184</v>
      </c>
      <c r="R64" s="120">
        <v>3</v>
      </c>
      <c r="S64" s="120" t="s">
        <v>122</v>
      </c>
      <c r="T64" s="120" t="s">
        <v>526</v>
      </c>
      <c r="U64" s="120">
        <v>18190</v>
      </c>
      <c r="V64" s="123">
        <v>1200291</v>
      </c>
      <c r="W64" s="120">
        <v>1997</v>
      </c>
      <c r="X64" s="120" t="s">
        <v>2857</v>
      </c>
      <c r="Y64" s="120" t="s">
        <v>2858</v>
      </c>
      <c r="Z64" s="120" t="s">
        <v>2859</v>
      </c>
      <c r="AB64" s="120" t="s">
        <v>397</v>
      </c>
      <c r="AC64" s="137">
        <v>4.2999999999999999E-4</v>
      </c>
      <c r="AD64" s="121"/>
      <c r="AE64" s="120">
        <v>333415</v>
      </c>
      <c r="AF64" s="120" t="s">
        <v>109</v>
      </c>
      <c r="AH64" s="120" t="s">
        <v>397</v>
      </c>
      <c r="AI64" s="120">
        <v>2371</v>
      </c>
      <c r="AJ64" s="120" t="s">
        <v>1464</v>
      </c>
      <c r="AK64" s="120" t="s">
        <v>276</v>
      </c>
      <c r="AL64" s="120" t="s">
        <v>1465</v>
      </c>
      <c r="AM64" s="120" t="s">
        <v>1069</v>
      </c>
      <c r="AN64" s="120" t="s">
        <v>2783</v>
      </c>
      <c r="AO64" s="120" t="s">
        <v>2784</v>
      </c>
      <c r="AP64" s="120" t="s">
        <v>2777</v>
      </c>
      <c r="AQ64" s="120" t="s">
        <v>2797</v>
      </c>
      <c r="AR64" s="120" t="s">
        <v>2798</v>
      </c>
      <c r="AS64" s="120" t="s">
        <v>2779</v>
      </c>
      <c r="AT64" s="120" t="s">
        <v>102</v>
      </c>
      <c r="AU64" s="120" t="s">
        <v>102</v>
      </c>
      <c r="AV64" s="120" t="s">
        <v>184</v>
      </c>
      <c r="AW64" s="120" t="s">
        <v>185</v>
      </c>
      <c r="AY64" s="120" t="s">
        <v>525</v>
      </c>
      <c r="AZ64" s="120" t="s">
        <v>119</v>
      </c>
      <c r="BA64" s="120" t="s">
        <v>526</v>
      </c>
      <c r="BC64" s="120">
        <v>72</v>
      </c>
      <c r="BH64" s="120" t="s">
        <v>276</v>
      </c>
      <c r="BJ64" s="120">
        <v>3</v>
      </c>
      <c r="BO64" s="120" t="s">
        <v>122</v>
      </c>
      <c r="BP64" s="120" t="s">
        <v>158</v>
      </c>
      <c r="BR64" s="120">
        <v>0.43</v>
      </c>
      <c r="BT64" s="120">
        <v>0.36</v>
      </c>
      <c r="BV64" s="120">
        <v>0.5</v>
      </c>
      <c r="BW64" s="120" t="s">
        <v>544</v>
      </c>
      <c r="BY64" s="120">
        <v>0.43</v>
      </c>
      <c r="CA64" s="120">
        <v>0.36</v>
      </c>
      <c r="CC64" s="120">
        <v>0.5</v>
      </c>
      <c r="CE64" s="121">
        <v>4.2999999999999999E-4</v>
      </c>
      <c r="CG64" s="121">
        <v>3.6000000000000002E-4</v>
      </c>
      <c r="CI64" s="121">
        <v>5.0000000000000001E-4</v>
      </c>
      <c r="CQ64" s="121"/>
      <c r="CW64" s="121"/>
      <c r="DB64" s="120" t="s">
        <v>528</v>
      </c>
      <c r="DD64" s="120" t="s">
        <v>176</v>
      </c>
      <c r="DE64" s="120" t="s">
        <v>2860</v>
      </c>
      <c r="DF64" s="120" t="s">
        <v>2861</v>
      </c>
      <c r="DG64" s="120" t="s">
        <v>568</v>
      </c>
      <c r="DK64" s="120">
        <v>99</v>
      </c>
      <c r="DL64" s="120" t="s">
        <v>126</v>
      </c>
      <c r="DM64" s="120" t="s">
        <v>545</v>
      </c>
      <c r="DN64" s="120">
        <v>1200291</v>
      </c>
      <c r="DO64" s="120">
        <v>18190</v>
      </c>
      <c r="DP64" s="120" t="s">
        <v>2857</v>
      </c>
      <c r="DQ64" s="120" t="s">
        <v>2858</v>
      </c>
      <c r="DR64" s="120" t="s">
        <v>2859</v>
      </c>
      <c r="DS64" s="120">
        <v>1997</v>
      </c>
      <c r="DT64" s="120" t="s">
        <v>2894</v>
      </c>
    </row>
    <row r="65" spans="1:124" s="120" customFormat="1" x14ac:dyDescent="0.3">
      <c r="A65" s="142" t="s">
        <v>2777</v>
      </c>
      <c r="B65" s="142" t="s">
        <v>2797</v>
      </c>
      <c r="C65" s="142" t="s">
        <v>2895</v>
      </c>
      <c r="D65" s="142" t="s">
        <v>2779</v>
      </c>
      <c r="E65" s="142" t="s">
        <v>591</v>
      </c>
      <c r="F65" s="142"/>
      <c r="G65" s="143">
        <f>(AC65/1000)*304.35*1000</f>
        <v>4.3369874999999998E-4</v>
      </c>
      <c r="H65" s="142"/>
      <c r="I65" s="142"/>
      <c r="J65" s="142"/>
      <c r="K65" s="115" t="s">
        <v>528</v>
      </c>
      <c r="L65" s="142" t="s">
        <v>1463</v>
      </c>
      <c r="M65" s="142" t="s">
        <v>109</v>
      </c>
      <c r="N65" s="142">
        <v>95</v>
      </c>
      <c r="O65" s="142" t="s">
        <v>102</v>
      </c>
      <c r="P65" s="142" t="s">
        <v>102</v>
      </c>
      <c r="Q65" s="142" t="s">
        <v>184</v>
      </c>
      <c r="R65" s="142">
        <v>2</v>
      </c>
      <c r="S65" s="142" t="s">
        <v>122</v>
      </c>
      <c r="T65" s="142" t="s">
        <v>526</v>
      </c>
      <c r="U65" s="142">
        <v>88789</v>
      </c>
      <c r="V65" s="144">
        <v>1256851</v>
      </c>
      <c r="W65" s="142">
        <v>2004</v>
      </c>
      <c r="X65" s="142" t="s">
        <v>1460</v>
      </c>
      <c r="Y65" s="142" t="s">
        <v>1461</v>
      </c>
      <c r="Z65" s="142" t="s">
        <v>1462</v>
      </c>
      <c r="AA65" s="142"/>
      <c r="AB65" s="142"/>
      <c r="AC65" s="145">
        <v>1.4249999999999999E-6</v>
      </c>
      <c r="AD65" s="142"/>
      <c r="AE65" s="142">
        <v>333415</v>
      </c>
      <c r="AF65" s="142" t="s">
        <v>109</v>
      </c>
      <c r="AG65" s="142"/>
      <c r="AH65" s="142"/>
      <c r="AI65" s="142">
        <v>2910</v>
      </c>
      <c r="AJ65" s="142" t="s">
        <v>1464</v>
      </c>
      <c r="AK65" s="142" t="s">
        <v>276</v>
      </c>
      <c r="AL65" s="142" t="s">
        <v>1465</v>
      </c>
      <c r="AM65" s="142" t="s">
        <v>1069</v>
      </c>
      <c r="AN65" s="142" t="s">
        <v>2783</v>
      </c>
      <c r="AO65" s="142" t="s">
        <v>2784</v>
      </c>
      <c r="AP65" s="142" t="s">
        <v>2777</v>
      </c>
      <c r="AQ65" s="142" t="s">
        <v>2797</v>
      </c>
      <c r="AR65" s="142" t="s">
        <v>2895</v>
      </c>
      <c r="AS65" s="142" t="s">
        <v>2779</v>
      </c>
      <c r="AT65" s="142" t="s">
        <v>102</v>
      </c>
      <c r="AU65" s="142" t="s">
        <v>102</v>
      </c>
      <c r="AV65" s="142" t="s">
        <v>184</v>
      </c>
      <c r="AW65" s="142" t="s">
        <v>591</v>
      </c>
      <c r="AX65" s="142"/>
      <c r="AY65" s="142" t="s">
        <v>525</v>
      </c>
      <c r="AZ65" s="142" t="s">
        <v>119</v>
      </c>
      <c r="BA65" s="142" t="s">
        <v>526</v>
      </c>
      <c r="BB65" s="142"/>
      <c r="BC65" s="142">
        <v>48</v>
      </c>
      <c r="BD65" s="142"/>
      <c r="BE65" s="142"/>
      <c r="BF65" s="142"/>
      <c r="BG65" s="142"/>
      <c r="BH65" s="142" t="s">
        <v>276</v>
      </c>
      <c r="BI65" s="142"/>
      <c r="BJ65" s="142">
        <v>2</v>
      </c>
      <c r="BK65" s="142"/>
      <c r="BL65" s="142"/>
      <c r="BM65" s="142"/>
      <c r="BN65" s="142"/>
      <c r="BO65" s="142" t="s">
        <v>122</v>
      </c>
      <c r="BP65" s="142" t="s">
        <v>123</v>
      </c>
      <c r="BQ65" s="142"/>
      <c r="BR65" s="142">
        <v>1.5E-6</v>
      </c>
      <c r="BS65" s="142"/>
      <c r="BT65" s="142"/>
      <c r="BU65" s="142"/>
      <c r="BV65" s="142"/>
      <c r="BW65" s="142" t="s">
        <v>1463</v>
      </c>
      <c r="BX65" s="142"/>
      <c r="BY65" s="146">
        <v>1.4249999999999999E-6</v>
      </c>
      <c r="BZ65" s="142"/>
      <c r="CA65" s="142"/>
      <c r="CB65" s="142"/>
      <c r="CC65" s="142"/>
      <c r="CD65" s="142"/>
      <c r="CE65" s="146">
        <v>1.4249999999999999E-6</v>
      </c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 t="s">
        <v>1463</v>
      </c>
      <c r="DC65" s="142"/>
      <c r="DD65" s="142" t="s">
        <v>125</v>
      </c>
      <c r="DE65" s="142"/>
      <c r="DF65" s="142"/>
      <c r="DG65" s="142"/>
      <c r="DH65" s="142"/>
      <c r="DI65" s="142"/>
      <c r="DJ65" s="142"/>
      <c r="DK65" s="142">
        <v>95</v>
      </c>
      <c r="DL65" s="142" t="s">
        <v>126</v>
      </c>
      <c r="DM65" s="142" t="s">
        <v>545</v>
      </c>
      <c r="DN65" s="142">
        <v>1256851</v>
      </c>
      <c r="DO65" s="142">
        <v>88789</v>
      </c>
      <c r="DP65" s="142" t="s">
        <v>1460</v>
      </c>
      <c r="DQ65" s="142" t="s">
        <v>1461</v>
      </c>
      <c r="DR65" s="142" t="s">
        <v>1462</v>
      </c>
      <c r="DS65" s="142">
        <v>2004</v>
      </c>
      <c r="DT65" s="142" t="s">
        <v>1466</v>
      </c>
    </row>
    <row r="66" spans="1:124" s="120" customFormat="1" x14ac:dyDescent="0.3">
      <c r="A66" s="120" t="s">
        <v>2777</v>
      </c>
      <c r="B66" s="120" t="s">
        <v>2797</v>
      </c>
      <c r="C66" s="120" t="s">
        <v>2798</v>
      </c>
      <c r="D66" s="120" t="s">
        <v>2779</v>
      </c>
      <c r="E66" s="120" t="s">
        <v>185</v>
      </c>
      <c r="G66" s="137">
        <v>4.4910000000000002E-4</v>
      </c>
      <c r="J66" s="121"/>
      <c r="K66" s="121" t="s">
        <v>528</v>
      </c>
      <c r="L66" s="120" t="s">
        <v>528</v>
      </c>
      <c r="M66" s="120" t="s">
        <v>109</v>
      </c>
      <c r="N66" s="120">
        <v>99.8</v>
      </c>
      <c r="O66" s="120" t="s">
        <v>102</v>
      </c>
      <c r="P66" s="120" t="s">
        <v>102</v>
      </c>
      <c r="Q66" s="120" t="s">
        <v>184</v>
      </c>
      <c r="R66" s="120">
        <v>2</v>
      </c>
      <c r="S66" s="120" t="s">
        <v>122</v>
      </c>
      <c r="T66" s="120" t="s">
        <v>526</v>
      </c>
      <c r="U66" s="120">
        <v>71888</v>
      </c>
      <c r="V66" s="123">
        <v>1255107</v>
      </c>
      <c r="W66" s="120">
        <v>2003</v>
      </c>
      <c r="X66" s="120" t="s">
        <v>2896</v>
      </c>
      <c r="Y66" s="120" t="s">
        <v>2897</v>
      </c>
      <c r="Z66" s="120" t="s">
        <v>2898</v>
      </c>
      <c r="AC66" s="137">
        <v>4.4910000000000002E-4</v>
      </c>
      <c r="AD66" s="121"/>
      <c r="AE66" s="120">
        <v>333415</v>
      </c>
      <c r="AF66" s="120" t="s">
        <v>109</v>
      </c>
      <c r="AI66" s="120">
        <v>2371</v>
      </c>
      <c r="AJ66" s="120" t="s">
        <v>1464</v>
      </c>
      <c r="AK66" s="120" t="s">
        <v>276</v>
      </c>
      <c r="AL66" s="120" t="s">
        <v>1465</v>
      </c>
      <c r="AM66" s="120" t="s">
        <v>1069</v>
      </c>
      <c r="AN66" s="120" t="s">
        <v>2783</v>
      </c>
      <c r="AO66" s="120" t="s">
        <v>2784</v>
      </c>
      <c r="AP66" s="120" t="s">
        <v>2777</v>
      </c>
      <c r="AQ66" s="120" t="s">
        <v>2797</v>
      </c>
      <c r="AR66" s="120" t="s">
        <v>2798</v>
      </c>
      <c r="AS66" s="120" t="s">
        <v>2779</v>
      </c>
      <c r="AT66" s="120" t="s">
        <v>102</v>
      </c>
      <c r="AU66" s="120" t="s">
        <v>102</v>
      </c>
      <c r="AV66" s="120" t="s">
        <v>184</v>
      </c>
      <c r="AW66" s="120" t="s">
        <v>185</v>
      </c>
      <c r="AY66" s="120" t="s">
        <v>525</v>
      </c>
      <c r="AZ66" s="120" t="s">
        <v>119</v>
      </c>
      <c r="BA66" s="120" t="s">
        <v>526</v>
      </c>
      <c r="BC66" s="120">
        <v>48</v>
      </c>
      <c r="BH66" s="120" t="s">
        <v>276</v>
      </c>
      <c r="BJ66" s="120">
        <v>2</v>
      </c>
      <c r="BO66" s="120" t="s">
        <v>122</v>
      </c>
      <c r="BP66" s="120" t="s">
        <v>123</v>
      </c>
      <c r="BR66" s="120">
        <v>0.45</v>
      </c>
      <c r="BW66" s="120" t="s">
        <v>544</v>
      </c>
      <c r="BY66" s="120">
        <v>0.4491</v>
      </c>
      <c r="CE66" s="121">
        <v>4.4910000000000002E-4</v>
      </c>
      <c r="CG66" s="121"/>
      <c r="CI66" s="121"/>
      <c r="CQ66" s="121"/>
      <c r="CW66" s="121"/>
      <c r="DB66" s="120" t="s">
        <v>528</v>
      </c>
      <c r="DC66" s="120">
        <v>5</v>
      </c>
      <c r="DD66" s="120" t="s">
        <v>125</v>
      </c>
      <c r="DE66" s="120" t="s">
        <v>2837</v>
      </c>
      <c r="DF66" s="120">
        <v>175</v>
      </c>
      <c r="DG66" s="120" t="s">
        <v>568</v>
      </c>
      <c r="DK66" s="120">
        <v>99.8</v>
      </c>
      <c r="DL66" s="120" t="s">
        <v>126</v>
      </c>
      <c r="DM66" s="120" t="s">
        <v>545</v>
      </c>
      <c r="DN66" s="120">
        <v>1255107</v>
      </c>
      <c r="DO66" s="120">
        <v>71888</v>
      </c>
      <c r="DP66" s="120" t="s">
        <v>2896</v>
      </c>
      <c r="DQ66" s="120" t="s">
        <v>2897</v>
      </c>
      <c r="DR66" s="120" t="s">
        <v>2898</v>
      </c>
      <c r="DS66" s="120">
        <v>2003</v>
      </c>
      <c r="DT66" s="120" t="s">
        <v>2899</v>
      </c>
    </row>
    <row r="67" spans="1:124" s="120" customFormat="1" x14ac:dyDescent="0.3">
      <c r="A67" s="120" t="s">
        <v>2777</v>
      </c>
      <c r="B67" s="120" t="s">
        <v>2778</v>
      </c>
      <c r="C67" s="120" t="s">
        <v>2804</v>
      </c>
      <c r="D67" s="120" t="s">
        <v>2779</v>
      </c>
      <c r="E67" s="120" t="s">
        <v>591</v>
      </c>
      <c r="G67" s="137">
        <v>4.6999999999999999E-4</v>
      </c>
      <c r="J67" s="121"/>
      <c r="K67" s="121" t="s">
        <v>528</v>
      </c>
      <c r="L67" s="120" t="s">
        <v>528</v>
      </c>
      <c r="M67" s="120" t="s">
        <v>109</v>
      </c>
      <c r="N67" s="120">
        <v>92</v>
      </c>
      <c r="O67" s="120" t="s">
        <v>245</v>
      </c>
      <c r="P67" s="120" t="s">
        <v>245</v>
      </c>
      <c r="Q67" s="120" t="s">
        <v>2900</v>
      </c>
      <c r="R67" s="120">
        <v>1</v>
      </c>
      <c r="S67" s="120" t="s">
        <v>122</v>
      </c>
      <c r="T67" s="120" t="s">
        <v>526</v>
      </c>
      <c r="U67" s="120">
        <v>4009</v>
      </c>
      <c r="V67" s="123">
        <v>1056492</v>
      </c>
      <c r="W67" s="120">
        <v>1994</v>
      </c>
      <c r="X67" s="120" t="s">
        <v>2805</v>
      </c>
      <c r="Y67" s="120" t="s">
        <v>2901</v>
      </c>
      <c r="Z67" s="120" t="s">
        <v>2902</v>
      </c>
      <c r="AA67" s="120" t="s">
        <v>314</v>
      </c>
      <c r="AB67" s="120" t="s">
        <v>397</v>
      </c>
      <c r="AC67" s="137">
        <v>4.6999999999999999E-4</v>
      </c>
      <c r="AD67" s="121"/>
      <c r="AE67" s="120">
        <v>333415</v>
      </c>
      <c r="AF67" s="120" t="s">
        <v>109</v>
      </c>
      <c r="AG67" s="120" t="s">
        <v>314</v>
      </c>
      <c r="AH67" s="120" t="s">
        <v>397</v>
      </c>
      <c r="AI67" s="120">
        <v>5</v>
      </c>
      <c r="AJ67" s="120" t="s">
        <v>1464</v>
      </c>
      <c r="AK67" s="120" t="s">
        <v>276</v>
      </c>
      <c r="AM67" s="120" t="s">
        <v>1069</v>
      </c>
      <c r="AN67" s="120" t="s">
        <v>2783</v>
      </c>
      <c r="AO67" s="120" t="s">
        <v>2784</v>
      </c>
      <c r="AP67" s="120" t="s">
        <v>2777</v>
      </c>
      <c r="AQ67" s="120" t="s">
        <v>2778</v>
      </c>
      <c r="AR67" s="120" t="s">
        <v>2804</v>
      </c>
      <c r="AS67" s="120" t="s">
        <v>2779</v>
      </c>
      <c r="AT67" s="120" t="s">
        <v>245</v>
      </c>
      <c r="AU67" s="120" t="s">
        <v>245</v>
      </c>
      <c r="AV67" s="120" t="s">
        <v>2900</v>
      </c>
      <c r="AW67" s="120" t="s">
        <v>591</v>
      </c>
      <c r="AY67" s="120" t="s">
        <v>525</v>
      </c>
      <c r="AZ67" s="120" t="s">
        <v>119</v>
      </c>
      <c r="BA67" s="120" t="s">
        <v>526</v>
      </c>
      <c r="BC67" s="120">
        <v>24</v>
      </c>
      <c r="BH67" s="120" t="s">
        <v>276</v>
      </c>
      <c r="BJ67" s="120">
        <v>1</v>
      </c>
      <c r="BO67" s="120" t="s">
        <v>122</v>
      </c>
      <c r="BP67" s="120" t="s">
        <v>158</v>
      </c>
      <c r="BR67" s="120">
        <v>0.47</v>
      </c>
      <c r="BW67" s="120" t="s">
        <v>544</v>
      </c>
      <c r="BY67" s="120">
        <v>0.47</v>
      </c>
      <c r="CE67" s="121">
        <v>4.6999999999999999E-4</v>
      </c>
      <c r="CG67" s="121"/>
      <c r="CI67" s="121"/>
      <c r="CQ67" s="121"/>
      <c r="CW67" s="121"/>
      <c r="DB67" s="120" t="s">
        <v>528</v>
      </c>
      <c r="DD67" s="120" t="s">
        <v>125</v>
      </c>
      <c r="DK67" s="120">
        <v>92</v>
      </c>
      <c r="DL67" s="120" t="s">
        <v>126</v>
      </c>
      <c r="DM67" s="120" t="s">
        <v>545</v>
      </c>
      <c r="DN67" s="120">
        <v>1056492</v>
      </c>
      <c r="DO67" s="120">
        <v>4009</v>
      </c>
      <c r="DP67" s="120" t="s">
        <v>2805</v>
      </c>
      <c r="DQ67" s="120" t="s">
        <v>2901</v>
      </c>
      <c r="DR67" s="120" t="s">
        <v>2902</v>
      </c>
      <c r="DS67" s="120">
        <v>1994</v>
      </c>
      <c r="DT67" s="120" t="s">
        <v>503</v>
      </c>
    </row>
    <row r="68" spans="1:124" s="120" customFormat="1" x14ac:dyDescent="0.3">
      <c r="A68" s="120" t="s">
        <v>2777</v>
      </c>
      <c r="B68" s="120" t="s">
        <v>2797</v>
      </c>
      <c r="C68" s="120" t="s">
        <v>2798</v>
      </c>
      <c r="D68" s="120" t="s">
        <v>2779</v>
      </c>
      <c r="E68" s="120" t="s">
        <v>185</v>
      </c>
      <c r="G68" s="137">
        <v>4.6999999999999999E-4</v>
      </c>
      <c r="J68" s="121"/>
      <c r="K68" s="121" t="s">
        <v>528</v>
      </c>
      <c r="L68" s="120" t="s">
        <v>528</v>
      </c>
      <c r="M68" s="120" t="s">
        <v>109</v>
      </c>
      <c r="N68" s="120">
        <v>100</v>
      </c>
      <c r="O68" s="120" t="s">
        <v>102</v>
      </c>
      <c r="P68" s="120" t="s">
        <v>102</v>
      </c>
      <c r="Q68" s="120" t="s">
        <v>184</v>
      </c>
      <c r="R68" s="120">
        <v>4</v>
      </c>
      <c r="S68" s="120" t="s">
        <v>122</v>
      </c>
      <c r="T68" s="120" t="s">
        <v>526</v>
      </c>
      <c r="U68" s="120">
        <v>16844</v>
      </c>
      <c r="V68" s="123">
        <v>1188358</v>
      </c>
      <c r="W68" s="120">
        <v>1996</v>
      </c>
      <c r="X68" s="120" t="s">
        <v>2890</v>
      </c>
      <c r="Y68" s="120" t="s">
        <v>2891</v>
      </c>
      <c r="Z68" s="120" t="s">
        <v>2892</v>
      </c>
      <c r="AA68" s="120" t="s">
        <v>1344</v>
      </c>
      <c r="AC68" s="137">
        <v>4.6999999999999999E-4</v>
      </c>
      <c r="AD68" s="121"/>
      <c r="AE68" s="120">
        <v>333415</v>
      </c>
      <c r="AF68" s="120" t="s">
        <v>109</v>
      </c>
      <c r="AG68" s="120" t="s">
        <v>1344</v>
      </c>
      <c r="AI68" s="120">
        <v>2371</v>
      </c>
      <c r="AJ68" s="120" t="s">
        <v>1464</v>
      </c>
      <c r="AK68" s="120" t="s">
        <v>276</v>
      </c>
      <c r="AL68" s="120" t="s">
        <v>1465</v>
      </c>
      <c r="AM68" s="120" t="s">
        <v>1069</v>
      </c>
      <c r="AN68" s="120" t="s">
        <v>2783</v>
      </c>
      <c r="AO68" s="120" t="s">
        <v>2784</v>
      </c>
      <c r="AP68" s="120" t="s">
        <v>2777</v>
      </c>
      <c r="AQ68" s="120" t="s">
        <v>2797</v>
      </c>
      <c r="AR68" s="120" t="s">
        <v>2798</v>
      </c>
      <c r="AS68" s="120" t="s">
        <v>2779</v>
      </c>
      <c r="AT68" s="120" t="s">
        <v>102</v>
      </c>
      <c r="AU68" s="120" t="s">
        <v>102</v>
      </c>
      <c r="AV68" s="120" t="s">
        <v>184</v>
      </c>
      <c r="AW68" s="120" t="s">
        <v>185</v>
      </c>
      <c r="AY68" s="120" t="s">
        <v>525</v>
      </c>
      <c r="AZ68" s="120" t="s">
        <v>119</v>
      </c>
      <c r="BA68" s="120" t="s">
        <v>526</v>
      </c>
      <c r="BC68" s="120">
        <v>96</v>
      </c>
      <c r="BH68" s="120" t="s">
        <v>276</v>
      </c>
      <c r="BJ68" s="120">
        <v>4</v>
      </c>
      <c r="BO68" s="120" t="s">
        <v>122</v>
      </c>
      <c r="BP68" s="120" t="s">
        <v>158</v>
      </c>
      <c r="BR68" s="120">
        <v>0.47</v>
      </c>
      <c r="BT68" s="120">
        <v>0.33</v>
      </c>
      <c r="BV68" s="120">
        <v>0.6</v>
      </c>
      <c r="BW68" s="120" t="s">
        <v>544</v>
      </c>
      <c r="BY68" s="120">
        <v>0.47</v>
      </c>
      <c r="CA68" s="120">
        <v>0.33</v>
      </c>
      <c r="CC68" s="120">
        <v>0.6</v>
      </c>
      <c r="CE68" s="121">
        <v>4.6999999999999999E-4</v>
      </c>
      <c r="CG68" s="121">
        <v>3.3E-4</v>
      </c>
      <c r="CI68" s="121">
        <v>5.9999999999999995E-4</v>
      </c>
      <c r="CQ68" s="121"/>
      <c r="CW68" s="121"/>
      <c r="DB68" s="120" t="s">
        <v>528</v>
      </c>
      <c r="DD68" s="120" t="s">
        <v>187</v>
      </c>
      <c r="DK68" s="120">
        <v>100</v>
      </c>
      <c r="DL68" s="120" t="s">
        <v>126</v>
      </c>
      <c r="DM68" s="120" t="s">
        <v>1344</v>
      </c>
      <c r="DN68" s="120">
        <v>1188358</v>
      </c>
      <c r="DO68" s="120">
        <v>16844</v>
      </c>
      <c r="DP68" s="120" t="s">
        <v>2890</v>
      </c>
      <c r="DQ68" s="120" t="s">
        <v>2891</v>
      </c>
      <c r="DR68" s="120" t="s">
        <v>2892</v>
      </c>
      <c r="DS68" s="120">
        <v>1996</v>
      </c>
      <c r="DT68" s="120" t="s">
        <v>2893</v>
      </c>
    </row>
    <row r="69" spans="1:124" s="120" customFormat="1" x14ac:dyDescent="0.3">
      <c r="A69" s="120" t="s">
        <v>2777</v>
      </c>
      <c r="B69" s="120" t="s">
        <v>2797</v>
      </c>
      <c r="C69" s="120" t="s">
        <v>2798</v>
      </c>
      <c r="D69" s="120" t="s">
        <v>2779</v>
      </c>
      <c r="E69" s="120" t="s">
        <v>185</v>
      </c>
      <c r="G69" s="137">
        <v>4.8000000000000001E-4</v>
      </c>
      <c r="J69" s="121"/>
      <c r="K69" s="121" t="s">
        <v>528</v>
      </c>
      <c r="L69" s="120" t="s">
        <v>528</v>
      </c>
      <c r="M69" s="120" t="s">
        <v>109</v>
      </c>
      <c r="N69" s="120">
        <v>99</v>
      </c>
      <c r="O69" s="120" t="s">
        <v>102</v>
      </c>
      <c r="P69" s="120" t="s">
        <v>102</v>
      </c>
      <c r="Q69" s="120" t="s">
        <v>184</v>
      </c>
      <c r="R69" s="120">
        <v>2</v>
      </c>
      <c r="S69" s="120" t="s">
        <v>122</v>
      </c>
      <c r="T69" s="120" t="s">
        <v>526</v>
      </c>
      <c r="U69" s="120">
        <v>18190</v>
      </c>
      <c r="V69" s="123">
        <v>1200279</v>
      </c>
      <c r="W69" s="120">
        <v>1997</v>
      </c>
      <c r="X69" s="120" t="s">
        <v>2857</v>
      </c>
      <c r="Y69" s="120" t="s">
        <v>2858</v>
      </c>
      <c r="Z69" s="120" t="s">
        <v>2859</v>
      </c>
      <c r="AB69" s="120" t="s">
        <v>397</v>
      </c>
      <c r="AC69" s="137">
        <v>4.8000000000000001E-4</v>
      </c>
      <c r="AD69" s="121"/>
      <c r="AE69" s="120">
        <v>333415</v>
      </c>
      <c r="AF69" s="120" t="s">
        <v>109</v>
      </c>
      <c r="AH69" s="120" t="s">
        <v>397</v>
      </c>
      <c r="AI69" s="120">
        <v>2371</v>
      </c>
      <c r="AJ69" s="120" t="s">
        <v>1464</v>
      </c>
      <c r="AK69" s="120" t="s">
        <v>276</v>
      </c>
      <c r="AL69" s="120" t="s">
        <v>1465</v>
      </c>
      <c r="AM69" s="120" t="s">
        <v>1069</v>
      </c>
      <c r="AN69" s="120" t="s">
        <v>2783</v>
      </c>
      <c r="AO69" s="120" t="s">
        <v>2784</v>
      </c>
      <c r="AP69" s="120" t="s">
        <v>2777</v>
      </c>
      <c r="AQ69" s="120" t="s">
        <v>2797</v>
      </c>
      <c r="AR69" s="120" t="s">
        <v>2798</v>
      </c>
      <c r="AS69" s="120" t="s">
        <v>2779</v>
      </c>
      <c r="AT69" s="120" t="s">
        <v>102</v>
      </c>
      <c r="AU69" s="120" t="s">
        <v>102</v>
      </c>
      <c r="AV69" s="120" t="s">
        <v>184</v>
      </c>
      <c r="AW69" s="120" t="s">
        <v>185</v>
      </c>
      <c r="AY69" s="120" t="s">
        <v>525</v>
      </c>
      <c r="AZ69" s="120" t="s">
        <v>119</v>
      </c>
      <c r="BA69" s="120" t="s">
        <v>526</v>
      </c>
      <c r="BC69" s="120">
        <v>48</v>
      </c>
      <c r="BH69" s="120" t="s">
        <v>276</v>
      </c>
      <c r="BJ69" s="120">
        <v>2</v>
      </c>
      <c r="BO69" s="120" t="s">
        <v>122</v>
      </c>
      <c r="BP69" s="120" t="s">
        <v>158</v>
      </c>
      <c r="BR69" s="120">
        <v>0.48</v>
      </c>
      <c r="BT69" s="120">
        <v>0.41</v>
      </c>
      <c r="BV69" s="120">
        <v>0.56000000000000005</v>
      </c>
      <c r="BW69" s="120" t="s">
        <v>544</v>
      </c>
      <c r="BY69" s="120">
        <v>0.48</v>
      </c>
      <c r="CA69" s="120">
        <v>0.41</v>
      </c>
      <c r="CC69" s="120">
        <v>0.56000000000000005</v>
      </c>
      <c r="CE69" s="121">
        <v>4.8000000000000001E-4</v>
      </c>
      <c r="CG69" s="121">
        <v>4.0999999999999999E-4</v>
      </c>
      <c r="CI69" s="121">
        <v>5.5999999999999995E-4</v>
      </c>
      <c r="CQ69" s="121"/>
      <c r="CW69" s="121"/>
      <c r="DB69" s="120" t="s">
        <v>528</v>
      </c>
      <c r="DD69" s="120" t="s">
        <v>176</v>
      </c>
      <c r="DE69" s="120" t="s">
        <v>2860</v>
      </c>
      <c r="DF69" s="120" t="s">
        <v>2861</v>
      </c>
      <c r="DG69" s="120" t="s">
        <v>568</v>
      </c>
      <c r="DK69" s="120">
        <v>99</v>
      </c>
      <c r="DL69" s="120" t="s">
        <v>126</v>
      </c>
      <c r="DM69" s="120" t="s">
        <v>545</v>
      </c>
      <c r="DN69" s="120">
        <v>1200279</v>
      </c>
      <c r="DO69" s="120">
        <v>18190</v>
      </c>
      <c r="DP69" s="120" t="s">
        <v>2857</v>
      </c>
      <c r="DQ69" s="120" t="s">
        <v>2858</v>
      </c>
      <c r="DR69" s="120" t="s">
        <v>2859</v>
      </c>
      <c r="DS69" s="120">
        <v>1997</v>
      </c>
      <c r="DT69" s="120" t="s">
        <v>2862</v>
      </c>
    </row>
    <row r="70" spans="1:124" s="120" customFormat="1" x14ac:dyDescent="0.3">
      <c r="A70" s="120" t="s">
        <v>2777</v>
      </c>
      <c r="B70" s="120" t="s">
        <v>2797</v>
      </c>
      <c r="C70" s="120" t="s">
        <v>2798</v>
      </c>
      <c r="D70" s="120" t="s">
        <v>2779</v>
      </c>
      <c r="E70" s="120" t="s">
        <v>185</v>
      </c>
      <c r="G70" s="137">
        <v>4.8000000000000001E-4</v>
      </c>
      <c r="J70" s="121"/>
      <c r="K70" s="121" t="s">
        <v>528</v>
      </c>
      <c r="L70" s="120" t="s">
        <v>528</v>
      </c>
      <c r="M70" s="120" t="s">
        <v>109</v>
      </c>
      <c r="N70" s="120">
        <v>99</v>
      </c>
      <c r="O70" s="120" t="s">
        <v>102</v>
      </c>
      <c r="P70" s="120" t="s">
        <v>102</v>
      </c>
      <c r="Q70" s="120" t="s">
        <v>184</v>
      </c>
      <c r="R70" s="120">
        <v>2</v>
      </c>
      <c r="S70" s="120" t="s">
        <v>122</v>
      </c>
      <c r="T70" s="120" t="s">
        <v>526</v>
      </c>
      <c r="U70" s="120">
        <v>18190</v>
      </c>
      <c r="V70" s="123">
        <v>1200287</v>
      </c>
      <c r="W70" s="120">
        <v>1997</v>
      </c>
      <c r="X70" s="120" t="s">
        <v>2857</v>
      </c>
      <c r="Y70" s="120" t="s">
        <v>2858</v>
      </c>
      <c r="Z70" s="120" t="s">
        <v>2859</v>
      </c>
      <c r="AB70" s="120" t="s">
        <v>397</v>
      </c>
      <c r="AC70" s="137">
        <v>4.8000000000000001E-4</v>
      </c>
      <c r="AD70" s="121"/>
      <c r="AE70" s="120">
        <v>333415</v>
      </c>
      <c r="AF70" s="120" t="s">
        <v>109</v>
      </c>
      <c r="AH70" s="120" t="s">
        <v>397</v>
      </c>
      <c r="AI70" s="120">
        <v>2371</v>
      </c>
      <c r="AJ70" s="120" t="s">
        <v>1464</v>
      </c>
      <c r="AK70" s="120" t="s">
        <v>276</v>
      </c>
      <c r="AL70" s="120" t="s">
        <v>1465</v>
      </c>
      <c r="AM70" s="120" t="s">
        <v>1069</v>
      </c>
      <c r="AN70" s="120" t="s">
        <v>2783</v>
      </c>
      <c r="AO70" s="120" t="s">
        <v>2784</v>
      </c>
      <c r="AP70" s="120" t="s">
        <v>2777</v>
      </c>
      <c r="AQ70" s="120" t="s">
        <v>2797</v>
      </c>
      <c r="AR70" s="120" t="s">
        <v>2798</v>
      </c>
      <c r="AS70" s="120" t="s">
        <v>2779</v>
      </c>
      <c r="AT70" s="120" t="s">
        <v>102</v>
      </c>
      <c r="AU70" s="120" t="s">
        <v>102</v>
      </c>
      <c r="AV70" s="120" t="s">
        <v>184</v>
      </c>
      <c r="AW70" s="120" t="s">
        <v>185</v>
      </c>
      <c r="AY70" s="120" t="s">
        <v>525</v>
      </c>
      <c r="AZ70" s="120" t="s">
        <v>119</v>
      </c>
      <c r="BA70" s="120" t="s">
        <v>526</v>
      </c>
      <c r="BC70" s="120">
        <v>48</v>
      </c>
      <c r="BH70" s="120" t="s">
        <v>276</v>
      </c>
      <c r="BJ70" s="120">
        <v>2</v>
      </c>
      <c r="BO70" s="120" t="s">
        <v>122</v>
      </c>
      <c r="BP70" s="120" t="s">
        <v>158</v>
      </c>
      <c r="BR70" s="120">
        <v>0.48</v>
      </c>
      <c r="BT70" s="120">
        <v>0.42</v>
      </c>
      <c r="BV70" s="120">
        <v>0.54</v>
      </c>
      <c r="BW70" s="120" t="s">
        <v>544</v>
      </c>
      <c r="BY70" s="120">
        <v>0.48</v>
      </c>
      <c r="CA70" s="120">
        <v>0.42</v>
      </c>
      <c r="CC70" s="120">
        <v>0.54</v>
      </c>
      <c r="CE70" s="121">
        <v>4.8000000000000001E-4</v>
      </c>
      <c r="CG70" s="121">
        <v>4.2000000000000002E-4</v>
      </c>
      <c r="CI70" s="121">
        <v>5.4000000000000001E-4</v>
      </c>
      <c r="CQ70" s="121"/>
      <c r="CW70" s="121"/>
      <c r="DB70" s="120" t="s">
        <v>528</v>
      </c>
      <c r="DD70" s="120" t="s">
        <v>176</v>
      </c>
      <c r="DE70" s="120" t="s">
        <v>2860</v>
      </c>
      <c r="DF70" s="120" t="s">
        <v>2861</v>
      </c>
      <c r="DG70" s="120" t="s">
        <v>568</v>
      </c>
      <c r="DK70" s="120">
        <v>99</v>
      </c>
      <c r="DL70" s="120" t="s">
        <v>126</v>
      </c>
      <c r="DM70" s="120" t="s">
        <v>545</v>
      </c>
      <c r="DN70" s="120">
        <v>1200287</v>
      </c>
      <c r="DO70" s="120">
        <v>18190</v>
      </c>
      <c r="DP70" s="120" t="s">
        <v>2857</v>
      </c>
      <c r="DQ70" s="120" t="s">
        <v>2858</v>
      </c>
      <c r="DR70" s="120" t="s">
        <v>2859</v>
      </c>
      <c r="DS70" s="120">
        <v>1997</v>
      </c>
      <c r="DT70" s="120" t="s">
        <v>2880</v>
      </c>
    </row>
    <row r="71" spans="1:124" s="120" customFormat="1" x14ac:dyDescent="0.3">
      <c r="A71" s="120" t="s">
        <v>2777</v>
      </c>
      <c r="B71" s="120" t="s">
        <v>2797</v>
      </c>
      <c r="C71" s="120" t="s">
        <v>2798</v>
      </c>
      <c r="D71" s="120" t="s">
        <v>2779</v>
      </c>
      <c r="E71" s="120" t="s">
        <v>200</v>
      </c>
      <c r="G71" s="137">
        <v>5.1999999999999995E-4</v>
      </c>
      <c r="J71" s="121"/>
      <c r="K71" s="121" t="s">
        <v>528</v>
      </c>
      <c r="L71" s="120" t="s">
        <v>528</v>
      </c>
      <c r="M71" s="120" t="s">
        <v>109</v>
      </c>
      <c r="N71" s="120">
        <v>85</v>
      </c>
      <c r="O71" s="120" t="s">
        <v>102</v>
      </c>
      <c r="P71" s="120" t="s">
        <v>102</v>
      </c>
      <c r="Q71" s="120" t="s">
        <v>184</v>
      </c>
      <c r="R71" s="120">
        <v>7</v>
      </c>
      <c r="S71" s="120" t="s">
        <v>122</v>
      </c>
      <c r="T71" s="120" t="s">
        <v>526</v>
      </c>
      <c r="U71" s="120">
        <v>16043</v>
      </c>
      <c r="V71" s="123">
        <v>1182381</v>
      </c>
      <c r="W71" s="120">
        <v>1987</v>
      </c>
      <c r="X71" s="120" t="s">
        <v>1586</v>
      </c>
      <c r="Y71" s="120" t="s">
        <v>2839</v>
      </c>
      <c r="Z71" s="120" t="s">
        <v>2840</v>
      </c>
      <c r="AA71" s="120" t="s">
        <v>314</v>
      </c>
      <c r="AB71" s="120" t="s">
        <v>397</v>
      </c>
      <c r="AC71" s="137">
        <v>5.1999999999999995E-4</v>
      </c>
      <c r="AD71" s="121"/>
      <c r="AE71" s="120">
        <v>333415</v>
      </c>
      <c r="AF71" s="120" t="s">
        <v>109</v>
      </c>
      <c r="AG71" s="120" t="s">
        <v>314</v>
      </c>
      <c r="AH71" s="120" t="s">
        <v>397</v>
      </c>
      <c r="AI71" s="120">
        <v>2371</v>
      </c>
      <c r="AJ71" s="120" t="s">
        <v>2841</v>
      </c>
      <c r="AK71" s="120" t="s">
        <v>276</v>
      </c>
      <c r="AM71" s="120" t="s">
        <v>1069</v>
      </c>
      <c r="AN71" s="120" t="s">
        <v>2783</v>
      </c>
      <c r="AO71" s="120" t="s">
        <v>2784</v>
      </c>
      <c r="AP71" s="120" t="s">
        <v>2777</v>
      </c>
      <c r="AQ71" s="120" t="s">
        <v>2797</v>
      </c>
      <c r="AR71" s="120" t="s">
        <v>2798</v>
      </c>
      <c r="AS71" s="120" t="s">
        <v>2779</v>
      </c>
      <c r="AT71" s="120" t="s">
        <v>102</v>
      </c>
      <c r="AU71" s="120" t="s">
        <v>102</v>
      </c>
      <c r="AV71" s="120" t="s">
        <v>184</v>
      </c>
      <c r="AW71" s="120" t="s">
        <v>200</v>
      </c>
      <c r="AY71" s="120" t="s">
        <v>525</v>
      </c>
      <c r="AZ71" s="120" t="s">
        <v>119</v>
      </c>
      <c r="BA71" s="120" t="s">
        <v>526</v>
      </c>
      <c r="BC71" s="120">
        <v>7</v>
      </c>
      <c r="BH71" s="120" t="s">
        <v>122</v>
      </c>
      <c r="BJ71" s="120">
        <v>7</v>
      </c>
      <c r="BO71" s="120" t="s">
        <v>122</v>
      </c>
      <c r="BP71" s="120" t="s">
        <v>158</v>
      </c>
      <c r="BR71" s="120">
        <v>0.52</v>
      </c>
      <c r="BW71" s="120" t="s">
        <v>544</v>
      </c>
      <c r="BY71" s="120">
        <v>0.52</v>
      </c>
      <c r="CE71" s="121">
        <v>5.1999999999999995E-4</v>
      </c>
      <c r="CG71" s="121"/>
      <c r="CI71" s="121"/>
      <c r="CQ71" s="121"/>
      <c r="CW71" s="121"/>
      <c r="DB71" s="120" t="s">
        <v>528</v>
      </c>
      <c r="DD71" s="120" t="s">
        <v>176</v>
      </c>
      <c r="DK71" s="120">
        <v>85</v>
      </c>
      <c r="DL71" s="120" t="s">
        <v>126</v>
      </c>
      <c r="DM71" s="120" t="s">
        <v>1344</v>
      </c>
      <c r="DN71" s="120">
        <v>1182381</v>
      </c>
      <c r="DO71" s="120">
        <v>16043</v>
      </c>
      <c r="DP71" s="120" t="s">
        <v>1586</v>
      </c>
      <c r="DQ71" s="120" t="s">
        <v>2839</v>
      </c>
      <c r="DR71" s="120" t="s">
        <v>2840</v>
      </c>
      <c r="DS71" s="120">
        <v>1987</v>
      </c>
      <c r="DT71" s="120" t="s">
        <v>2903</v>
      </c>
    </row>
    <row r="72" spans="1:124" s="120" customFormat="1" x14ac:dyDescent="0.3">
      <c r="A72" s="120" t="s">
        <v>2777</v>
      </c>
      <c r="B72" s="120" t="s">
        <v>2797</v>
      </c>
      <c r="C72" s="120" t="s">
        <v>2798</v>
      </c>
      <c r="D72" s="120" t="s">
        <v>2779</v>
      </c>
      <c r="E72" s="120" t="s">
        <v>136</v>
      </c>
      <c r="G72" s="137">
        <v>5.1999999999999995E-4</v>
      </c>
      <c r="J72" s="121"/>
      <c r="K72" s="121" t="s">
        <v>528</v>
      </c>
      <c r="L72" s="120" t="s">
        <v>528</v>
      </c>
      <c r="M72" s="120" t="s">
        <v>109</v>
      </c>
      <c r="N72" s="120">
        <v>85</v>
      </c>
      <c r="O72" s="120" t="s">
        <v>137</v>
      </c>
      <c r="P72" s="120" t="s">
        <v>137</v>
      </c>
      <c r="Q72" s="120" t="s">
        <v>614</v>
      </c>
      <c r="R72" s="120">
        <v>7</v>
      </c>
      <c r="S72" s="120" t="s">
        <v>122</v>
      </c>
      <c r="T72" s="120" t="s">
        <v>526</v>
      </c>
      <c r="U72" s="120">
        <v>16043</v>
      </c>
      <c r="V72" s="123">
        <v>1182401</v>
      </c>
      <c r="W72" s="120">
        <v>1987</v>
      </c>
      <c r="X72" s="120" t="s">
        <v>1586</v>
      </c>
      <c r="Y72" s="120" t="s">
        <v>2839</v>
      </c>
      <c r="Z72" s="120" t="s">
        <v>2840</v>
      </c>
      <c r="AA72" s="120" t="s">
        <v>314</v>
      </c>
      <c r="AB72" s="120" t="s">
        <v>397</v>
      </c>
      <c r="AC72" s="137">
        <v>5.1999999999999995E-4</v>
      </c>
      <c r="AD72" s="121"/>
      <c r="AE72" s="120">
        <v>333415</v>
      </c>
      <c r="AF72" s="120" t="s">
        <v>109</v>
      </c>
      <c r="AG72" s="120" t="s">
        <v>314</v>
      </c>
      <c r="AH72" s="120" t="s">
        <v>397</v>
      </c>
      <c r="AI72" s="120">
        <v>2371</v>
      </c>
      <c r="AJ72" s="120" t="s">
        <v>2841</v>
      </c>
      <c r="AK72" s="120" t="s">
        <v>276</v>
      </c>
      <c r="AM72" s="120" t="s">
        <v>1069</v>
      </c>
      <c r="AN72" s="120" t="s">
        <v>2783</v>
      </c>
      <c r="AO72" s="120" t="s">
        <v>2784</v>
      </c>
      <c r="AP72" s="120" t="s">
        <v>2777</v>
      </c>
      <c r="AQ72" s="120" t="s">
        <v>2797</v>
      </c>
      <c r="AR72" s="120" t="s">
        <v>2798</v>
      </c>
      <c r="AS72" s="120" t="s">
        <v>2779</v>
      </c>
      <c r="AT72" s="120" t="s">
        <v>137</v>
      </c>
      <c r="AU72" s="120" t="s">
        <v>137</v>
      </c>
      <c r="AV72" s="120" t="s">
        <v>614</v>
      </c>
      <c r="AW72" s="120" t="s">
        <v>136</v>
      </c>
      <c r="AY72" s="120" t="s">
        <v>525</v>
      </c>
      <c r="AZ72" s="120" t="s">
        <v>119</v>
      </c>
      <c r="BA72" s="120" t="s">
        <v>526</v>
      </c>
      <c r="BC72" s="120">
        <v>7</v>
      </c>
      <c r="BH72" s="120" t="s">
        <v>122</v>
      </c>
      <c r="BJ72" s="120">
        <v>7</v>
      </c>
      <c r="BO72" s="120" t="s">
        <v>122</v>
      </c>
      <c r="BP72" s="120" t="s">
        <v>158</v>
      </c>
      <c r="BR72" s="120">
        <v>0.52</v>
      </c>
      <c r="BW72" s="120" t="s">
        <v>544</v>
      </c>
      <c r="BY72" s="120">
        <v>0.52</v>
      </c>
      <c r="CE72" s="121">
        <v>5.1999999999999995E-4</v>
      </c>
      <c r="CG72" s="121"/>
      <c r="CI72" s="121"/>
      <c r="CQ72" s="121"/>
      <c r="CW72" s="121"/>
      <c r="DB72" s="120" t="s">
        <v>528</v>
      </c>
      <c r="DD72" s="120" t="s">
        <v>176</v>
      </c>
      <c r="DK72" s="120">
        <v>85</v>
      </c>
      <c r="DL72" s="120" t="s">
        <v>126</v>
      </c>
      <c r="DM72" s="120" t="s">
        <v>1344</v>
      </c>
      <c r="DN72" s="120">
        <v>1182401</v>
      </c>
      <c r="DO72" s="120">
        <v>16043</v>
      </c>
      <c r="DP72" s="120" t="s">
        <v>1586</v>
      </c>
      <c r="DQ72" s="120" t="s">
        <v>2839</v>
      </c>
      <c r="DR72" s="120" t="s">
        <v>2840</v>
      </c>
      <c r="DS72" s="120">
        <v>1987</v>
      </c>
      <c r="DT72" s="120" t="s">
        <v>2842</v>
      </c>
    </row>
    <row r="73" spans="1:124" s="120" customFormat="1" x14ac:dyDescent="0.3">
      <c r="A73" s="120" t="s">
        <v>2777</v>
      </c>
      <c r="B73" s="120" t="s">
        <v>2797</v>
      </c>
      <c r="C73" s="120" t="s">
        <v>2798</v>
      </c>
      <c r="D73" s="120" t="s">
        <v>2779</v>
      </c>
      <c r="E73" s="120" t="s">
        <v>185</v>
      </c>
      <c r="G73" s="137">
        <v>5.1999999999999995E-4</v>
      </c>
      <c r="J73" s="121"/>
      <c r="K73" s="121" t="s">
        <v>528</v>
      </c>
      <c r="L73" s="120" t="s">
        <v>528</v>
      </c>
      <c r="M73" s="120" t="s">
        <v>109</v>
      </c>
      <c r="N73" s="120">
        <v>99</v>
      </c>
      <c r="O73" s="120" t="s">
        <v>102</v>
      </c>
      <c r="P73" s="120" t="s">
        <v>102</v>
      </c>
      <c r="Q73" s="120" t="s">
        <v>184</v>
      </c>
      <c r="R73" s="120">
        <v>2</v>
      </c>
      <c r="S73" s="120" t="s">
        <v>122</v>
      </c>
      <c r="T73" s="120" t="s">
        <v>526</v>
      </c>
      <c r="U73" s="120">
        <v>18190</v>
      </c>
      <c r="V73" s="123">
        <v>1200290</v>
      </c>
      <c r="W73" s="120">
        <v>1997</v>
      </c>
      <c r="X73" s="120" t="s">
        <v>2857</v>
      </c>
      <c r="Y73" s="120" t="s">
        <v>2858</v>
      </c>
      <c r="Z73" s="120" t="s">
        <v>2859</v>
      </c>
      <c r="AB73" s="120" t="s">
        <v>397</v>
      </c>
      <c r="AC73" s="137">
        <v>5.1999999999999995E-4</v>
      </c>
      <c r="AD73" s="121"/>
      <c r="AE73" s="120">
        <v>333415</v>
      </c>
      <c r="AF73" s="120" t="s">
        <v>109</v>
      </c>
      <c r="AH73" s="120" t="s">
        <v>397</v>
      </c>
      <c r="AI73" s="120">
        <v>2371</v>
      </c>
      <c r="AJ73" s="120" t="s">
        <v>1464</v>
      </c>
      <c r="AK73" s="120" t="s">
        <v>276</v>
      </c>
      <c r="AL73" s="120" t="s">
        <v>1465</v>
      </c>
      <c r="AM73" s="120" t="s">
        <v>1069</v>
      </c>
      <c r="AN73" s="120" t="s">
        <v>2783</v>
      </c>
      <c r="AO73" s="120" t="s">
        <v>2784</v>
      </c>
      <c r="AP73" s="120" t="s">
        <v>2777</v>
      </c>
      <c r="AQ73" s="120" t="s">
        <v>2797</v>
      </c>
      <c r="AR73" s="120" t="s">
        <v>2798</v>
      </c>
      <c r="AS73" s="120" t="s">
        <v>2779</v>
      </c>
      <c r="AT73" s="120" t="s">
        <v>102</v>
      </c>
      <c r="AU73" s="120" t="s">
        <v>102</v>
      </c>
      <c r="AV73" s="120" t="s">
        <v>184</v>
      </c>
      <c r="AW73" s="120" t="s">
        <v>185</v>
      </c>
      <c r="AY73" s="120" t="s">
        <v>525</v>
      </c>
      <c r="AZ73" s="120" t="s">
        <v>119</v>
      </c>
      <c r="BA73" s="120" t="s">
        <v>526</v>
      </c>
      <c r="BC73" s="120">
        <v>48</v>
      </c>
      <c r="BH73" s="120" t="s">
        <v>276</v>
      </c>
      <c r="BJ73" s="120">
        <v>2</v>
      </c>
      <c r="BO73" s="120" t="s">
        <v>122</v>
      </c>
      <c r="BP73" s="120" t="s">
        <v>158</v>
      </c>
      <c r="BR73" s="120">
        <v>0.52</v>
      </c>
      <c r="BT73" s="120">
        <v>0.42</v>
      </c>
      <c r="BV73" s="120">
        <v>0.62</v>
      </c>
      <c r="BW73" s="120" t="s">
        <v>544</v>
      </c>
      <c r="BY73" s="120">
        <v>0.52</v>
      </c>
      <c r="CA73" s="120">
        <v>0.42</v>
      </c>
      <c r="CC73" s="120">
        <v>0.62</v>
      </c>
      <c r="CE73" s="121">
        <v>5.1999999999999995E-4</v>
      </c>
      <c r="CG73" s="121">
        <v>4.2000000000000002E-4</v>
      </c>
      <c r="CI73" s="121">
        <v>6.2E-4</v>
      </c>
      <c r="CQ73" s="121"/>
      <c r="CW73" s="121"/>
      <c r="DB73" s="120" t="s">
        <v>528</v>
      </c>
      <c r="DD73" s="120" t="s">
        <v>176</v>
      </c>
      <c r="DE73" s="120" t="s">
        <v>2860</v>
      </c>
      <c r="DF73" s="120" t="s">
        <v>2861</v>
      </c>
      <c r="DG73" s="120" t="s">
        <v>568</v>
      </c>
      <c r="DK73" s="120">
        <v>99</v>
      </c>
      <c r="DL73" s="120" t="s">
        <v>126</v>
      </c>
      <c r="DM73" s="120" t="s">
        <v>545</v>
      </c>
      <c r="DN73" s="120">
        <v>1200290</v>
      </c>
      <c r="DO73" s="120">
        <v>18190</v>
      </c>
      <c r="DP73" s="120" t="s">
        <v>2857</v>
      </c>
      <c r="DQ73" s="120" t="s">
        <v>2858</v>
      </c>
      <c r="DR73" s="120" t="s">
        <v>2859</v>
      </c>
      <c r="DS73" s="120">
        <v>1997</v>
      </c>
      <c r="DT73" s="120" t="s">
        <v>2894</v>
      </c>
    </row>
    <row r="74" spans="1:124" s="120" customFormat="1" x14ac:dyDescent="0.3">
      <c r="A74" s="120" t="s">
        <v>2777</v>
      </c>
      <c r="B74" s="120" t="s">
        <v>2778</v>
      </c>
      <c r="C74" s="120" t="s">
        <v>2804</v>
      </c>
      <c r="D74" s="120" t="s">
        <v>2779</v>
      </c>
      <c r="E74" s="138" t="s">
        <v>185</v>
      </c>
      <c r="F74" s="138"/>
      <c r="G74" s="139">
        <v>5.22E-4</v>
      </c>
      <c r="H74" s="138"/>
      <c r="I74" s="138"/>
      <c r="J74" s="138"/>
      <c r="K74" s="138" t="s">
        <v>528</v>
      </c>
      <c r="L74" s="138"/>
      <c r="M74" s="138" t="s">
        <v>109</v>
      </c>
      <c r="N74" s="138">
        <v>23</v>
      </c>
      <c r="O74" s="120" t="s">
        <v>102</v>
      </c>
      <c r="P74" s="120" t="s">
        <v>102</v>
      </c>
      <c r="Q74" s="120" t="s">
        <v>184</v>
      </c>
      <c r="R74" s="138">
        <v>2</v>
      </c>
      <c r="S74" s="138" t="s">
        <v>122</v>
      </c>
      <c r="T74" s="138" t="s">
        <v>526</v>
      </c>
      <c r="U74" s="138">
        <v>121283</v>
      </c>
      <c r="V74" s="140" t="s">
        <v>1496</v>
      </c>
      <c r="W74" s="138">
        <v>1978</v>
      </c>
      <c r="X74" s="138" t="s">
        <v>2904</v>
      </c>
      <c r="Y74" s="138"/>
      <c r="Z74" s="138"/>
      <c r="AA74" s="138"/>
      <c r="AB74" s="138"/>
      <c r="AC74" s="139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 t="s">
        <v>1069</v>
      </c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41"/>
      <c r="CF74" s="138"/>
      <c r="CG74" s="138"/>
      <c r="CH74" s="138"/>
      <c r="CI74" s="138"/>
      <c r="CJ74" s="138"/>
      <c r="CK74" s="138"/>
      <c r="CL74" s="138"/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8"/>
      <c r="DE74" s="138"/>
      <c r="DF74" s="138"/>
      <c r="DG74" s="138"/>
      <c r="DH74" s="138"/>
      <c r="DI74" s="138"/>
      <c r="DJ74" s="138"/>
      <c r="DK74" s="138"/>
      <c r="DL74" s="138"/>
      <c r="DM74" s="138"/>
      <c r="DN74" s="138"/>
      <c r="DO74" s="138"/>
      <c r="DP74" s="138"/>
      <c r="DQ74" s="138"/>
      <c r="DR74" s="138"/>
      <c r="DS74" s="138"/>
      <c r="DT74" s="138"/>
    </row>
    <row r="75" spans="1:124" s="120" customFormat="1" x14ac:dyDescent="0.3">
      <c r="A75" s="120" t="s">
        <v>2777</v>
      </c>
      <c r="B75" s="120" t="s">
        <v>2778</v>
      </c>
      <c r="C75" s="120" t="s">
        <v>2804</v>
      </c>
      <c r="D75" s="120" t="s">
        <v>2779</v>
      </c>
      <c r="E75" s="120" t="s">
        <v>591</v>
      </c>
      <c r="G75" s="137">
        <v>5.2999999999999998E-4</v>
      </c>
      <c r="J75" s="121"/>
      <c r="K75" s="121" t="s">
        <v>528</v>
      </c>
      <c r="L75" s="120" t="s">
        <v>528</v>
      </c>
      <c r="M75" s="120" t="s">
        <v>109</v>
      </c>
      <c r="N75" s="120">
        <v>92</v>
      </c>
      <c r="O75" s="120" t="s">
        <v>154</v>
      </c>
      <c r="P75" s="120" t="s">
        <v>154</v>
      </c>
      <c r="Q75" s="120" t="s">
        <v>2905</v>
      </c>
      <c r="R75" s="120">
        <v>21</v>
      </c>
      <c r="S75" s="120" t="s">
        <v>122</v>
      </c>
      <c r="T75" s="120" t="s">
        <v>526</v>
      </c>
      <c r="U75" s="120">
        <v>18872</v>
      </c>
      <c r="V75" s="123">
        <v>1206108</v>
      </c>
      <c r="W75" s="120">
        <v>1995</v>
      </c>
      <c r="X75" s="120" t="s">
        <v>2805</v>
      </c>
      <c r="Y75" s="120" t="s">
        <v>2806</v>
      </c>
      <c r="Z75" s="120" t="s">
        <v>2807</v>
      </c>
      <c r="AA75" s="120" t="s">
        <v>314</v>
      </c>
      <c r="AB75" s="120" t="s">
        <v>397</v>
      </c>
      <c r="AC75" s="137">
        <v>5.2999999999999998E-4</v>
      </c>
      <c r="AD75" s="121"/>
      <c r="AE75" s="120">
        <v>333415</v>
      </c>
      <c r="AF75" s="120" t="s">
        <v>109</v>
      </c>
      <c r="AG75" s="120" t="s">
        <v>314</v>
      </c>
      <c r="AH75" s="120" t="s">
        <v>397</v>
      </c>
      <c r="AI75" s="120">
        <v>5</v>
      </c>
      <c r="AJ75" s="120" t="s">
        <v>1589</v>
      </c>
      <c r="AK75" s="120" t="s">
        <v>276</v>
      </c>
      <c r="AL75" s="120" t="s">
        <v>141</v>
      </c>
      <c r="AM75" s="120" t="s">
        <v>1069</v>
      </c>
      <c r="AN75" s="120" t="s">
        <v>2783</v>
      </c>
      <c r="AO75" s="120" t="s">
        <v>2784</v>
      </c>
      <c r="AP75" s="120" t="s">
        <v>2777</v>
      </c>
      <c r="AQ75" s="120" t="s">
        <v>2778</v>
      </c>
      <c r="AR75" s="120" t="s">
        <v>2804</v>
      </c>
      <c r="AS75" s="120" t="s">
        <v>2779</v>
      </c>
      <c r="AT75" s="120" t="s">
        <v>154</v>
      </c>
      <c r="AU75" s="120" t="s">
        <v>154</v>
      </c>
      <c r="AV75" s="120" t="s">
        <v>2905</v>
      </c>
      <c r="AW75" s="120" t="s">
        <v>591</v>
      </c>
      <c r="AY75" s="120" t="s">
        <v>525</v>
      </c>
      <c r="AZ75" s="120" t="s">
        <v>119</v>
      </c>
      <c r="BA75" s="120" t="s">
        <v>526</v>
      </c>
      <c r="BC75" s="120">
        <v>21</v>
      </c>
      <c r="BH75" s="120" t="s">
        <v>122</v>
      </c>
      <c r="BJ75" s="120">
        <v>21</v>
      </c>
      <c r="BO75" s="120" t="s">
        <v>122</v>
      </c>
      <c r="BP75" s="120" t="s">
        <v>158</v>
      </c>
      <c r="BR75" s="120">
        <v>0.53</v>
      </c>
      <c r="BW75" s="120" t="s">
        <v>544</v>
      </c>
      <c r="BY75" s="120">
        <v>0.53</v>
      </c>
      <c r="CE75" s="121">
        <v>5.2999999999999998E-4</v>
      </c>
      <c r="CG75" s="121"/>
      <c r="CI75" s="121"/>
      <c r="CQ75" s="121"/>
      <c r="CW75" s="121"/>
      <c r="DB75" s="120" t="s">
        <v>528</v>
      </c>
      <c r="DD75" s="120" t="s">
        <v>125</v>
      </c>
      <c r="DE75" s="120" t="s">
        <v>1562</v>
      </c>
      <c r="DF75" s="120" t="s">
        <v>1726</v>
      </c>
      <c r="DG75" s="120" t="s">
        <v>568</v>
      </c>
      <c r="DK75" s="120">
        <v>92</v>
      </c>
      <c r="DL75" s="120" t="s">
        <v>126</v>
      </c>
      <c r="DM75" s="120" t="s">
        <v>187</v>
      </c>
      <c r="DN75" s="120">
        <v>1206108</v>
      </c>
      <c r="DO75" s="120">
        <v>18872</v>
      </c>
      <c r="DP75" s="120" t="s">
        <v>2805</v>
      </c>
      <c r="DQ75" s="120" t="s">
        <v>2806</v>
      </c>
      <c r="DR75" s="120" t="s">
        <v>2807</v>
      </c>
      <c r="DS75" s="120">
        <v>1995</v>
      </c>
      <c r="DT75" s="120" t="s">
        <v>2906</v>
      </c>
    </row>
    <row r="76" spans="1:124" s="120" customFormat="1" x14ac:dyDescent="0.3">
      <c r="A76" s="120" t="s">
        <v>2777</v>
      </c>
      <c r="B76" s="120" t="s">
        <v>2797</v>
      </c>
      <c r="C76" s="120" t="s">
        <v>2798</v>
      </c>
      <c r="D76" s="120" t="s">
        <v>2779</v>
      </c>
      <c r="E76" s="120" t="s">
        <v>200</v>
      </c>
      <c r="G76" s="137">
        <v>5.5999999999999995E-4</v>
      </c>
      <c r="K76" s="121" t="s">
        <v>528</v>
      </c>
      <c r="L76" s="120" t="s">
        <v>528</v>
      </c>
      <c r="M76" s="120" t="s">
        <v>109</v>
      </c>
      <c r="N76" s="120">
        <v>99.5</v>
      </c>
      <c r="O76" s="120" t="s">
        <v>102</v>
      </c>
      <c r="P76" s="120" t="s">
        <v>102</v>
      </c>
      <c r="Q76" s="120" t="s">
        <v>184</v>
      </c>
      <c r="R76" s="120">
        <v>7</v>
      </c>
      <c r="S76" s="120" t="s">
        <v>122</v>
      </c>
      <c r="T76" s="120" t="s">
        <v>526</v>
      </c>
      <c r="U76" s="120">
        <v>161081</v>
      </c>
      <c r="V76" s="123">
        <v>2076564</v>
      </c>
      <c r="W76" s="120">
        <v>2013</v>
      </c>
      <c r="X76" s="120" t="s">
        <v>2799</v>
      </c>
      <c r="Y76" s="120" t="s">
        <v>2800</v>
      </c>
      <c r="Z76" s="120" t="s">
        <v>2801</v>
      </c>
      <c r="AA76" s="120" t="s">
        <v>158</v>
      </c>
      <c r="AB76" s="120" t="s">
        <v>397</v>
      </c>
      <c r="AC76" s="137">
        <v>5.5999999999999995E-4</v>
      </c>
      <c r="AE76" s="120">
        <v>333415</v>
      </c>
      <c r="AF76" s="120" t="s">
        <v>109</v>
      </c>
      <c r="AG76" s="120" t="s">
        <v>158</v>
      </c>
      <c r="AH76" s="120" t="s">
        <v>397</v>
      </c>
      <c r="AI76" s="120">
        <v>2371</v>
      </c>
      <c r="AM76" s="120" t="s">
        <v>1069</v>
      </c>
      <c r="AN76" s="120" t="s">
        <v>2783</v>
      </c>
      <c r="AO76" s="120" t="s">
        <v>2784</v>
      </c>
      <c r="AP76" s="120" t="s">
        <v>2777</v>
      </c>
      <c r="AQ76" s="120" t="s">
        <v>2797</v>
      </c>
      <c r="AR76" s="120" t="s">
        <v>2798</v>
      </c>
      <c r="AS76" s="120" t="s">
        <v>2779</v>
      </c>
      <c r="AT76" s="120" t="s">
        <v>102</v>
      </c>
      <c r="AU76" s="120" t="s">
        <v>102</v>
      </c>
      <c r="AV76" s="120" t="s">
        <v>184</v>
      </c>
      <c r="AW76" s="120" t="s">
        <v>200</v>
      </c>
      <c r="AY76" s="120" t="s">
        <v>525</v>
      </c>
      <c r="AZ76" s="120" t="s">
        <v>119</v>
      </c>
      <c r="BA76" s="120" t="s">
        <v>526</v>
      </c>
      <c r="BC76" s="120">
        <v>7</v>
      </c>
      <c r="BH76" s="120" t="s">
        <v>122</v>
      </c>
      <c r="BJ76" s="120">
        <v>7</v>
      </c>
      <c r="BO76" s="120" t="s">
        <v>122</v>
      </c>
      <c r="BP76" s="120" t="s">
        <v>158</v>
      </c>
      <c r="BR76" s="120">
        <v>560</v>
      </c>
      <c r="BW76" s="120" t="s">
        <v>1426</v>
      </c>
      <c r="BY76" s="120">
        <v>560</v>
      </c>
      <c r="CE76" s="121">
        <v>5.5999999999999995E-4</v>
      </c>
      <c r="DB76" s="120" t="s">
        <v>528</v>
      </c>
      <c r="DC76" s="120">
        <v>2</v>
      </c>
      <c r="DD76" s="120" t="s">
        <v>176</v>
      </c>
      <c r="DE76" s="120" t="s">
        <v>1562</v>
      </c>
      <c r="DK76" s="120">
        <v>99.5</v>
      </c>
      <c r="DL76" s="120" t="s">
        <v>126</v>
      </c>
      <c r="DM76" s="120" t="s">
        <v>1344</v>
      </c>
      <c r="DN76" s="120">
        <v>2076564</v>
      </c>
      <c r="DO76" s="120">
        <v>161081</v>
      </c>
      <c r="DP76" s="120" t="s">
        <v>2799</v>
      </c>
      <c r="DQ76" s="120" t="s">
        <v>2800</v>
      </c>
      <c r="DR76" s="120" t="s">
        <v>2801</v>
      </c>
      <c r="DS76" s="120">
        <v>2013</v>
      </c>
      <c r="DT76" s="120" t="s">
        <v>2907</v>
      </c>
    </row>
    <row r="77" spans="1:124" s="120" customFormat="1" x14ac:dyDescent="0.3">
      <c r="A77" s="120" t="s">
        <v>2777</v>
      </c>
      <c r="B77" s="120" t="s">
        <v>2797</v>
      </c>
      <c r="C77" s="120" t="s">
        <v>2798</v>
      </c>
      <c r="D77" s="120" t="s">
        <v>2779</v>
      </c>
      <c r="E77" s="120" t="s">
        <v>185</v>
      </c>
      <c r="G77" s="137">
        <v>5.6999999999999998E-4</v>
      </c>
      <c r="J77" s="121"/>
      <c r="K77" s="121" t="s">
        <v>528</v>
      </c>
      <c r="L77" s="120" t="s">
        <v>528</v>
      </c>
      <c r="M77" s="120" t="s">
        <v>109</v>
      </c>
      <c r="N77" s="120">
        <v>85</v>
      </c>
      <c r="O77" s="120" t="s">
        <v>102</v>
      </c>
      <c r="P77" s="120" t="s">
        <v>102</v>
      </c>
      <c r="Q77" s="120" t="s">
        <v>184</v>
      </c>
      <c r="R77" s="120">
        <v>2</v>
      </c>
      <c r="S77" s="120" t="s">
        <v>122</v>
      </c>
      <c r="T77" s="120" t="s">
        <v>526</v>
      </c>
      <c r="U77" s="120">
        <v>16043</v>
      </c>
      <c r="V77" s="123">
        <v>1182380</v>
      </c>
      <c r="W77" s="120">
        <v>1987</v>
      </c>
      <c r="X77" s="120" t="s">
        <v>1586</v>
      </c>
      <c r="Y77" s="120" t="s">
        <v>2839</v>
      </c>
      <c r="Z77" s="120" t="s">
        <v>2840</v>
      </c>
      <c r="AA77" s="120" t="s">
        <v>314</v>
      </c>
      <c r="AB77" s="120" t="s">
        <v>397</v>
      </c>
      <c r="AC77" s="137">
        <v>5.6999999999999998E-4</v>
      </c>
      <c r="AD77" s="121"/>
      <c r="AE77" s="120">
        <v>333415</v>
      </c>
      <c r="AF77" s="120" t="s">
        <v>109</v>
      </c>
      <c r="AG77" s="120" t="s">
        <v>314</v>
      </c>
      <c r="AH77" s="120" t="s">
        <v>397</v>
      </c>
      <c r="AI77" s="120">
        <v>2371</v>
      </c>
      <c r="AJ77" s="120" t="s">
        <v>1464</v>
      </c>
      <c r="AK77" s="120" t="s">
        <v>276</v>
      </c>
      <c r="AM77" s="120" t="s">
        <v>1069</v>
      </c>
      <c r="AN77" s="120" t="s">
        <v>2783</v>
      </c>
      <c r="AO77" s="120" t="s">
        <v>2784</v>
      </c>
      <c r="AP77" s="120" t="s">
        <v>2777</v>
      </c>
      <c r="AQ77" s="120" t="s">
        <v>2797</v>
      </c>
      <c r="AR77" s="120" t="s">
        <v>2798</v>
      </c>
      <c r="AS77" s="120" t="s">
        <v>2779</v>
      </c>
      <c r="AT77" s="120" t="s">
        <v>102</v>
      </c>
      <c r="AU77" s="120" t="s">
        <v>102</v>
      </c>
      <c r="AV77" s="120" t="s">
        <v>184</v>
      </c>
      <c r="AW77" s="120" t="s">
        <v>185</v>
      </c>
      <c r="AY77" s="120" t="s">
        <v>525</v>
      </c>
      <c r="AZ77" s="120" t="s">
        <v>119</v>
      </c>
      <c r="BA77" s="120" t="s">
        <v>526</v>
      </c>
      <c r="BC77" s="120">
        <v>48</v>
      </c>
      <c r="BH77" s="120" t="s">
        <v>276</v>
      </c>
      <c r="BJ77" s="120">
        <v>2</v>
      </c>
      <c r="BO77" s="120" t="s">
        <v>122</v>
      </c>
      <c r="BP77" s="120" t="s">
        <v>158</v>
      </c>
      <c r="BR77" s="120">
        <v>0.56999999999999995</v>
      </c>
      <c r="BT77" s="120">
        <v>0.47</v>
      </c>
      <c r="BV77" s="120">
        <v>0.7</v>
      </c>
      <c r="BW77" s="120" t="s">
        <v>544</v>
      </c>
      <c r="BY77" s="120">
        <v>0.56999999999999995</v>
      </c>
      <c r="CA77" s="120">
        <v>0.47</v>
      </c>
      <c r="CC77" s="120">
        <v>0.7</v>
      </c>
      <c r="CE77" s="121">
        <v>5.6999999999999998E-4</v>
      </c>
      <c r="CG77" s="121">
        <v>4.6999999999999999E-4</v>
      </c>
      <c r="CI77" s="121">
        <v>6.9999999999999999E-4</v>
      </c>
      <c r="CQ77" s="121"/>
      <c r="CW77" s="121"/>
      <c r="DB77" s="120" t="s">
        <v>528</v>
      </c>
      <c r="DD77" s="120" t="s">
        <v>125</v>
      </c>
      <c r="DE77" s="120" t="s">
        <v>2908</v>
      </c>
      <c r="DK77" s="120">
        <v>85</v>
      </c>
      <c r="DL77" s="120" t="s">
        <v>126</v>
      </c>
      <c r="DM77" s="120" t="s">
        <v>545</v>
      </c>
      <c r="DN77" s="120">
        <v>1182380</v>
      </c>
      <c r="DO77" s="120">
        <v>16043</v>
      </c>
      <c r="DP77" s="120" t="s">
        <v>1586</v>
      </c>
      <c r="DQ77" s="120" t="s">
        <v>2839</v>
      </c>
      <c r="DR77" s="120" t="s">
        <v>2840</v>
      </c>
      <c r="DS77" s="120">
        <v>1987</v>
      </c>
      <c r="DT77" s="120" t="s">
        <v>2909</v>
      </c>
    </row>
    <row r="78" spans="1:124" s="120" customFormat="1" x14ac:dyDescent="0.3">
      <c r="A78" s="120" t="s">
        <v>2777</v>
      </c>
      <c r="B78" s="120" t="s">
        <v>2797</v>
      </c>
      <c r="C78" s="120" t="s">
        <v>2798</v>
      </c>
      <c r="D78" s="120" t="s">
        <v>2779</v>
      </c>
      <c r="E78" s="120" t="s">
        <v>185</v>
      </c>
      <c r="G78" s="137">
        <v>5.6999999999999998E-4</v>
      </c>
      <c r="J78" s="121"/>
      <c r="K78" s="121" t="s">
        <v>528</v>
      </c>
      <c r="L78" s="120" t="s">
        <v>528</v>
      </c>
      <c r="M78" s="120" t="s">
        <v>109</v>
      </c>
      <c r="N78" s="120">
        <v>85</v>
      </c>
      <c r="O78" s="120" t="s">
        <v>102</v>
      </c>
      <c r="P78" s="120" t="s">
        <v>102</v>
      </c>
      <c r="Q78" s="120" t="s">
        <v>184</v>
      </c>
      <c r="R78" s="120">
        <v>2</v>
      </c>
      <c r="S78" s="120" t="s">
        <v>122</v>
      </c>
      <c r="T78" s="120" t="s">
        <v>526</v>
      </c>
      <c r="U78" s="120">
        <v>16043</v>
      </c>
      <c r="V78" s="123">
        <v>1182405</v>
      </c>
      <c r="W78" s="120">
        <v>1987</v>
      </c>
      <c r="X78" s="120" t="s">
        <v>1586</v>
      </c>
      <c r="Y78" s="120" t="s">
        <v>2839</v>
      </c>
      <c r="Z78" s="120" t="s">
        <v>2840</v>
      </c>
      <c r="AA78" s="120" t="s">
        <v>314</v>
      </c>
      <c r="AB78" s="120" t="s">
        <v>397</v>
      </c>
      <c r="AC78" s="137">
        <v>5.6999999999999998E-4</v>
      </c>
      <c r="AD78" s="121"/>
      <c r="AE78" s="120">
        <v>333415</v>
      </c>
      <c r="AF78" s="120" t="s">
        <v>109</v>
      </c>
      <c r="AG78" s="120" t="s">
        <v>314</v>
      </c>
      <c r="AH78" s="120" t="s">
        <v>397</v>
      </c>
      <c r="AI78" s="120">
        <v>2371</v>
      </c>
      <c r="AJ78" s="120" t="s">
        <v>1464</v>
      </c>
      <c r="AK78" s="120" t="s">
        <v>276</v>
      </c>
      <c r="AM78" s="120" t="s">
        <v>1069</v>
      </c>
      <c r="AN78" s="120" t="s">
        <v>2783</v>
      </c>
      <c r="AO78" s="120" t="s">
        <v>2784</v>
      </c>
      <c r="AP78" s="120" t="s">
        <v>2777</v>
      </c>
      <c r="AQ78" s="120" t="s">
        <v>2797</v>
      </c>
      <c r="AR78" s="120" t="s">
        <v>2798</v>
      </c>
      <c r="AS78" s="120" t="s">
        <v>2779</v>
      </c>
      <c r="AT78" s="120" t="s">
        <v>102</v>
      </c>
      <c r="AU78" s="120" t="s">
        <v>102</v>
      </c>
      <c r="AV78" s="120" t="s">
        <v>184</v>
      </c>
      <c r="AW78" s="120" t="s">
        <v>185</v>
      </c>
      <c r="AY78" s="120" t="s">
        <v>525</v>
      </c>
      <c r="AZ78" s="120" t="s">
        <v>119</v>
      </c>
      <c r="BA78" s="120" t="s">
        <v>526</v>
      </c>
      <c r="BC78" s="120">
        <v>48</v>
      </c>
      <c r="BH78" s="120" t="s">
        <v>276</v>
      </c>
      <c r="BJ78" s="120">
        <v>2</v>
      </c>
      <c r="BO78" s="120" t="s">
        <v>122</v>
      </c>
      <c r="BP78" s="120" t="s">
        <v>158</v>
      </c>
      <c r="BR78" s="120">
        <v>0.56999999999999995</v>
      </c>
      <c r="BT78" s="120">
        <v>0.47</v>
      </c>
      <c r="BV78" s="120">
        <v>0.7</v>
      </c>
      <c r="BW78" s="120" t="s">
        <v>544</v>
      </c>
      <c r="BY78" s="120">
        <v>0.56999999999999995</v>
      </c>
      <c r="CA78" s="120">
        <v>0.47</v>
      </c>
      <c r="CC78" s="120">
        <v>0.7</v>
      </c>
      <c r="CE78" s="121">
        <v>5.6999999999999998E-4</v>
      </c>
      <c r="CG78" s="121">
        <v>4.6999999999999999E-4</v>
      </c>
      <c r="CI78" s="121">
        <v>6.9999999999999999E-4</v>
      </c>
      <c r="CQ78" s="121"/>
      <c r="CW78" s="121"/>
      <c r="DB78" s="120" t="s">
        <v>528</v>
      </c>
      <c r="DD78" s="120" t="s">
        <v>125</v>
      </c>
      <c r="DE78" s="120" t="s">
        <v>2908</v>
      </c>
      <c r="DK78" s="120">
        <v>85</v>
      </c>
      <c r="DL78" s="120" t="s">
        <v>126</v>
      </c>
      <c r="DM78" s="120" t="s">
        <v>545</v>
      </c>
      <c r="DN78" s="120">
        <v>1182405</v>
      </c>
      <c r="DO78" s="120">
        <v>16043</v>
      </c>
      <c r="DP78" s="120" t="s">
        <v>1586</v>
      </c>
      <c r="DQ78" s="120" t="s">
        <v>2839</v>
      </c>
      <c r="DR78" s="120" t="s">
        <v>2840</v>
      </c>
      <c r="DS78" s="120">
        <v>1987</v>
      </c>
      <c r="DT78" s="120" t="s">
        <v>2910</v>
      </c>
    </row>
    <row r="79" spans="1:124" s="120" customFormat="1" x14ac:dyDescent="0.3">
      <c r="A79" s="120" t="s">
        <v>2777</v>
      </c>
      <c r="B79" s="120" t="s">
        <v>2797</v>
      </c>
      <c r="C79" s="120" t="s">
        <v>2798</v>
      </c>
      <c r="D79" s="120" t="s">
        <v>2779</v>
      </c>
      <c r="E79" s="120" t="s">
        <v>185</v>
      </c>
      <c r="G79" s="137">
        <v>5.8E-4</v>
      </c>
      <c r="J79" s="121"/>
      <c r="K79" s="121" t="s">
        <v>528</v>
      </c>
      <c r="L79" s="120" t="s">
        <v>528</v>
      </c>
      <c r="M79" s="120" t="s">
        <v>109</v>
      </c>
      <c r="N79" s="120">
        <v>99</v>
      </c>
      <c r="O79" s="120" t="s">
        <v>102</v>
      </c>
      <c r="P79" s="120" t="s">
        <v>102</v>
      </c>
      <c r="Q79" s="120" t="s">
        <v>184</v>
      </c>
      <c r="R79" s="120">
        <v>2</v>
      </c>
      <c r="S79" s="120" t="s">
        <v>122</v>
      </c>
      <c r="T79" s="120" t="s">
        <v>526</v>
      </c>
      <c r="U79" s="120">
        <v>18190</v>
      </c>
      <c r="V79" s="123">
        <v>1200275</v>
      </c>
      <c r="W79" s="120">
        <v>1997</v>
      </c>
      <c r="X79" s="120" t="s">
        <v>2857</v>
      </c>
      <c r="Y79" s="120" t="s">
        <v>2858</v>
      </c>
      <c r="Z79" s="120" t="s">
        <v>2859</v>
      </c>
      <c r="AB79" s="120" t="s">
        <v>397</v>
      </c>
      <c r="AC79" s="137">
        <v>5.8E-4</v>
      </c>
      <c r="AD79" s="121"/>
      <c r="AE79" s="120">
        <v>333415</v>
      </c>
      <c r="AF79" s="120" t="s">
        <v>109</v>
      </c>
      <c r="AH79" s="120" t="s">
        <v>397</v>
      </c>
      <c r="AI79" s="120">
        <v>2371</v>
      </c>
      <c r="AJ79" s="120" t="s">
        <v>1464</v>
      </c>
      <c r="AK79" s="120" t="s">
        <v>276</v>
      </c>
      <c r="AL79" s="120" t="s">
        <v>1465</v>
      </c>
      <c r="AM79" s="120" t="s">
        <v>1069</v>
      </c>
      <c r="AN79" s="120" t="s">
        <v>2783</v>
      </c>
      <c r="AO79" s="120" t="s">
        <v>2784</v>
      </c>
      <c r="AP79" s="120" t="s">
        <v>2777</v>
      </c>
      <c r="AQ79" s="120" t="s">
        <v>2797</v>
      </c>
      <c r="AR79" s="120" t="s">
        <v>2798</v>
      </c>
      <c r="AS79" s="120" t="s">
        <v>2779</v>
      </c>
      <c r="AT79" s="120" t="s">
        <v>102</v>
      </c>
      <c r="AU79" s="120" t="s">
        <v>102</v>
      </c>
      <c r="AV79" s="120" t="s">
        <v>184</v>
      </c>
      <c r="AW79" s="120" t="s">
        <v>185</v>
      </c>
      <c r="AY79" s="120" t="s">
        <v>525</v>
      </c>
      <c r="AZ79" s="120" t="s">
        <v>119</v>
      </c>
      <c r="BA79" s="120" t="s">
        <v>526</v>
      </c>
      <c r="BC79" s="120">
        <v>48</v>
      </c>
      <c r="BH79" s="120" t="s">
        <v>276</v>
      </c>
      <c r="BJ79" s="120">
        <v>2</v>
      </c>
      <c r="BO79" s="120" t="s">
        <v>122</v>
      </c>
      <c r="BP79" s="120" t="s">
        <v>158</v>
      </c>
      <c r="BR79" s="120">
        <v>0.57999999999999996</v>
      </c>
      <c r="BT79" s="120">
        <v>0.54</v>
      </c>
      <c r="BV79" s="120">
        <v>0.63</v>
      </c>
      <c r="BW79" s="120" t="s">
        <v>544</v>
      </c>
      <c r="BY79" s="120">
        <v>0.57999999999999996</v>
      </c>
      <c r="CA79" s="120">
        <v>0.54</v>
      </c>
      <c r="CC79" s="120">
        <v>0.63</v>
      </c>
      <c r="CE79" s="121">
        <v>5.8E-4</v>
      </c>
      <c r="CG79" s="121">
        <v>5.4000000000000001E-4</v>
      </c>
      <c r="CI79" s="121">
        <v>6.3000000000000003E-4</v>
      </c>
      <c r="CQ79" s="121"/>
      <c r="CW79" s="121"/>
      <c r="DB79" s="120" t="s">
        <v>528</v>
      </c>
      <c r="DD79" s="120" t="s">
        <v>176</v>
      </c>
      <c r="DE79" s="120" t="s">
        <v>2860</v>
      </c>
      <c r="DF79" s="120" t="s">
        <v>2861</v>
      </c>
      <c r="DG79" s="120" t="s">
        <v>568</v>
      </c>
      <c r="DK79" s="120">
        <v>99</v>
      </c>
      <c r="DL79" s="120" t="s">
        <v>126</v>
      </c>
      <c r="DM79" s="120" t="s">
        <v>545</v>
      </c>
      <c r="DN79" s="120">
        <v>1200275</v>
      </c>
      <c r="DO79" s="120">
        <v>18190</v>
      </c>
      <c r="DP79" s="120" t="s">
        <v>2857</v>
      </c>
      <c r="DQ79" s="120" t="s">
        <v>2858</v>
      </c>
      <c r="DR79" s="120" t="s">
        <v>2859</v>
      </c>
      <c r="DS79" s="120">
        <v>1997</v>
      </c>
      <c r="DT79" s="120" t="s">
        <v>2862</v>
      </c>
    </row>
    <row r="80" spans="1:124" s="120" customFormat="1" x14ac:dyDescent="0.3">
      <c r="A80" s="120" t="s">
        <v>2777</v>
      </c>
      <c r="B80" s="120" t="s">
        <v>2797</v>
      </c>
      <c r="C80" s="120" t="s">
        <v>2798</v>
      </c>
      <c r="D80" s="120" t="s">
        <v>2779</v>
      </c>
      <c r="E80" s="120" t="s">
        <v>185</v>
      </c>
      <c r="G80" s="137">
        <v>5.8E-4</v>
      </c>
      <c r="J80" s="121"/>
      <c r="K80" s="121" t="s">
        <v>528</v>
      </c>
      <c r="L80" s="120" t="s">
        <v>528</v>
      </c>
      <c r="M80" s="120" t="s">
        <v>109</v>
      </c>
      <c r="N80" s="120">
        <v>99</v>
      </c>
      <c r="O80" s="120" t="s">
        <v>102</v>
      </c>
      <c r="P80" s="120" t="s">
        <v>102</v>
      </c>
      <c r="Q80" s="120" t="s">
        <v>184</v>
      </c>
      <c r="R80" s="120">
        <v>1</v>
      </c>
      <c r="S80" s="120" t="s">
        <v>122</v>
      </c>
      <c r="T80" s="120" t="s">
        <v>526</v>
      </c>
      <c r="U80" s="120">
        <v>18190</v>
      </c>
      <c r="V80" s="123">
        <v>1200274</v>
      </c>
      <c r="W80" s="120">
        <v>1997</v>
      </c>
      <c r="X80" s="120" t="s">
        <v>2857</v>
      </c>
      <c r="Y80" s="120" t="s">
        <v>2858</v>
      </c>
      <c r="Z80" s="120" t="s">
        <v>2859</v>
      </c>
      <c r="AB80" s="120" t="s">
        <v>397</v>
      </c>
      <c r="AC80" s="137">
        <v>5.8E-4</v>
      </c>
      <c r="AD80" s="121"/>
      <c r="AE80" s="120">
        <v>333415</v>
      </c>
      <c r="AF80" s="120" t="s">
        <v>109</v>
      </c>
      <c r="AH80" s="120" t="s">
        <v>397</v>
      </c>
      <c r="AI80" s="120">
        <v>2371</v>
      </c>
      <c r="AJ80" s="120" t="s">
        <v>1464</v>
      </c>
      <c r="AK80" s="120" t="s">
        <v>276</v>
      </c>
      <c r="AL80" s="120" t="s">
        <v>1465</v>
      </c>
      <c r="AM80" s="120" t="s">
        <v>1069</v>
      </c>
      <c r="AN80" s="120" t="s">
        <v>2783</v>
      </c>
      <c r="AO80" s="120" t="s">
        <v>2784</v>
      </c>
      <c r="AP80" s="120" t="s">
        <v>2777</v>
      </c>
      <c r="AQ80" s="120" t="s">
        <v>2797</v>
      </c>
      <c r="AR80" s="120" t="s">
        <v>2798</v>
      </c>
      <c r="AS80" s="120" t="s">
        <v>2779</v>
      </c>
      <c r="AT80" s="120" t="s">
        <v>102</v>
      </c>
      <c r="AU80" s="120" t="s">
        <v>102</v>
      </c>
      <c r="AV80" s="120" t="s">
        <v>184</v>
      </c>
      <c r="AW80" s="120" t="s">
        <v>185</v>
      </c>
      <c r="AY80" s="120" t="s">
        <v>525</v>
      </c>
      <c r="AZ80" s="120" t="s">
        <v>119</v>
      </c>
      <c r="BA80" s="120" t="s">
        <v>526</v>
      </c>
      <c r="BC80" s="120">
        <v>24</v>
      </c>
      <c r="BH80" s="120" t="s">
        <v>276</v>
      </c>
      <c r="BJ80" s="120">
        <v>1</v>
      </c>
      <c r="BO80" s="120" t="s">
        <v>122</v>
      </c>
      <c r="BP80" s="120" t="s">
        <v>158</v>
      </c>
      <c r="BR80" s="120">
        <v>0.57999999999999996</v>
      </c>
      <c r="BT80" s="120">
        <v>0.54</v>
      </c>
      <c r="BV80" s="120">
        <v>0.63</v>
      </c>
      <c r="BW80" s="120" t="s">
        <v>544</v>
      </c>
      <c r="BY80" s="120">
        <v>0.57999999999999996</v>
      </c>
      <c r="CA80" s="120">
        <v>0.54</v>
      </c>
      <c r="CC80" s="120">
        <v>0.63</v>
      </c>
      <c r="CE80" s="121">
        <v>5.8E-4</v>
      </c>
      <c r="CG80" s="121">
        <v>5.4000000000000001E-4</v>
      </c>
      <c r="CI80" s="121">
        <v>6.3000000000000003E-4</v>
      </c>
      <c r="CQ80" s="121"/>
      <c r="CW80" s="121"/>
      <c r="DB80" s="120" t="s">
        <v>528</v>
      </c>
      <c r="DD80" s="120" t="s">
        <v>176</v>
      </c>
      <c r="DE80" s="120" t="s">
        <v>2860</v>
      </c>
      <c r="DF80" s="120" t="s">
        <v>2861</v>
      </c>
      <c r="DG80" s="120" t="s">
        <v>568</v>
      </c>
      <c r="DK80" s="120">
        <v>99</v>
      </c>
      <c r="DL80" s="120" t="s">
        <v>126</v>
      </c>
      <c r="DM80" s="120" t="s">
        <v>545</v>
      </c>
      <c r="DN80" s="120">
        <v>1200274</v>
      </c>
      <c r="DO80" s="120">
        <v>18190</v>
      </c>
      <c r="DP80" s="120" t="s">
        <v>2857</v>
      </c>
      <c r="DQ80" s="120" t="s">
        <v>2858</v>
      </c>
      <c r="DR80" s="120" t="s">
        <v>2859</v>
      </c>
      <c r="DS80" s="120">
        <v>1997</v>
      </c>
      <c r="DT80" s="120" t="s">
        <v>2862</v>
      </c>
    </row>
    <row r="81" spans="1:124" s="120" customFormat="1" x14ac:dyDescent="0.3">
      <c r="A81" s="120" t="s">
        <v>2786</v>
      </c>
      <c r="B81" s="120" t="s">
        <v>2787</v>
      </c>
      <c r="C81" s="120" t="s">
        <v>2112</v>
      </c>
      <c r="D81" s="120" t="s">
        <v>2788</v>
      </c>
      <c r="E81" s="120" t="s">
        <v>185</v>
      </c>
      <c r="G81" s="137">
        <v>5.9000000000000003E-4</v>
      </c>
      <c r="K81" s="121" t="s">
        <v>528</v>
      </c>
      <c r="L81" s="120" t="s">
        <v>528</v>
      </c>
      <c r="M81" s="120" t="s">
        <v>109</v>
      </c>
      <c r="N81" s="122">
        <v>60</v>
      </c>
      <c r="O81" s="120" t="s">
        <v>102</v>
      </c>
      <c r="P81" s="120" t="s">
        <v>102</v>
      </c>
      <c r="Q81" s="120" t="s">
        <v>184</v>
      </c>
      <c r="R81" s="120">
        <v>4</v>
      </c>
      <c r="S81" s="120" t="s">
        <v>122</v>
      </c>
      <c r="T81" s="120" t="s">
        <v>526</v>
      </c>
      <c r="U81" s="120">
        <v>100785</v>
      </c>
      <c r="V81" s="123">
        <v>1270282</v>
      </c>
      <c r="W81" s="120">
        <v>2008</v>
      </c>
      <c r="X81" s="120" t="s">
        <v>2789</v>
      </c>
      <c r="Y81" s="120" t="s">
        <v>2790</v>
      </c>
      <c r="Z81" s="120" t="s">
        <v>2791</v>
      </c>
      <c r="AB81" s="120" t="s">
        <v>147</v>
      </c>
      <c r="AC81" s="137">
        <v>5.9000000000000003E-4</v>
      </c>
      <c r="AE81" s="120">
        <v>333415</v>
      </c>
      <c r="AF81" s="120" t="s">
        <v>109</v>
      </c>
      <c r="AH81" s="120" t="s">
        <v>147</v>
      </c>
      <c r="AI81" s="120">
        <v>18429</v>
      </c>
      <c r="AJ81" s="120" t="s">
        <v>2792</v>
      </c>
      <c r="AK81" s="120" t="s">
        <v>231</v>
      </c>
      <c r="AL81" s="120" t="s">
        <v>141</v>
      </c>
      <c r="AM81" s="120" t="s">
        <v>1069</v>
      </c>
      <c r="AN81" s="120" t="s">
        <v>2773</v>
      </c>
      <c r="AO81" s="120" t="s">
        <v>2793</v>
      </c>
      <c r="AP81" s="120" t="s">
        <v>2786</v>
      </c>
      <c r="AQ81" s="120" t="s">
        <v>2787</v>
      </c>
      <c r="AR81" s="120" t="s">
        <v>2112</v>
      </c>
      <c r="AS81" s="120" t="s">
        <v>2788</v>
      </c>
      <c r="AT81" s="120" t="s">
        <v>102</v>
      </c>
      <c r="AU81" s="120" t="s">
        <v>102</v>
      </c>
      <c r="AV81" s="120" t="s">
        <v>184</v>
      </c>
      <c r="AW81" s="120" t="s">
        <v>185</v>
      </c>
      <c r="AY81" s="120" t="s">
        <v>525</v>
      </c>
      <c r="AZ81" s="120" t="s">
        <v>119</v>
      </c>
      <c r="BA81" s="120" t="s">
        <v>526</v>
      </c>
      <c r="BC81" s="120">
        <v>96</v>
      </c>
      <c r="BH81" s="120" t="s">
        <v>276</v>
      </c>
      <c r="BJ81" s="120">
        <v>4</v>
      </c>
      <c r="BO81" s="120" t="s">
        <v>122</v>
      </c>
      <c r="BP81" s="120" t="s">
        <v>158</v>
      </c>
      <c r="BR81" s="120">
        <v>0.59</v>
      </c>
      <c r="BT81" s="120">
        <v>0.51</v>
      </c>
      <c r="BV81" s="120">
        <v>0.69</v>
      </c>
      <c r="BW81" s="120" t="s">
        <v>1731</v>
      </c>
      <c r="BY81" s="120">
        <v>0.59</v>
      </c>
      <c r="CA81" s="120">
        <v>0.51</v>
      </c>
      <c r="CC81" s="120">
        <v>0.69</v>
      </c>
      <c r="CE81" s="121">
        <v>5.9000000000000003E-4</v>
      </c>
      <c r="CG81" s="120">
        <v>5.1000000000000004E-4</v>
      </c>
      <c r="CI81" s="120">
        <v>6.8999999999999997E-4</v>
      </c>
      <c r="DB81" s="120" t="s">
        <v>528</v>
      </c>
      <c r="DC81" s="120">
        <v>7</v>
      </c>
      <c r="DD81" s="120" t="s">
        <v>125</v>
      </c>
      <c r="DE81" s="120" t="s">
        <v>2794</v>
      </c>
      <c r="DF81" s="120" t="s">
        <v>2795</v>
      </c>
      <c r="DG81" s="120" t="s">
        <v>568</v>
      </c>
      <c r="DK81" s="120">
        <v>100</v>
      </c>
      <c r="DL81" s="120" t="s">
        <v>126</v>
      </c>
      <c r="DM81" s="120" t="s">
        <v>545</v>
      </c>
      <c r="DN81" s="120">
        <v>1270282</v>
      </c>
      <c r="DO81" s="120">
        <v>100785</v>
      </c>
      <c r="DP81" s="120" t="s">
        <v>2789</v>
      </c>
      <c r="DQ81" s="120" t="s">
        <v>2790</v>
      </c>
      <c r="DR81" s="120" t="s">
        <v>2791</v>
      </c>
      <c r="DS81" s="120">
        <v>2008</v>
      </c>
      <c r="DT81" s="120" t="s">
        <v>2796</v>
      </c>
    </row>
    <row r="82" spans="1:124" s="120" customFormat="1" x14ac:dyDescent="0.3">
      <c r="A82" s="120" t="s">
        <v>2777</v>
      </c>
      <c r="B82" s="120" t="s">
        <v>2797</v>
      </c>
      <c r="C82" s="120" t="s">
        <v>2798</v>
      </c>
      <c r="D82" s="120" t="s">
        <v>2779</v>
      </c>
      <c r="E82" s="120" t="s">
        <v>185</v>
      </c>
      <c r="G82" s="137">
        <v>5.9000000000000003E-4</v>
      </c>
      <c r="J82" s="121"/>
      <c r="K82" s="121" t="s">
        <v>528</v>
      </c>
      <c r="L82" s="120" t="s">
        <v>528</v>
      </c>
      <c r="M82" s="120" t="s">
        <v>109</v>
      </c>
      <c r="N82" s="120">
        <v>85</v>
      </c>
      <c r="O82" s="120" t="s">
        <v>102</v>
      </c>
      <c r="P82" s="120" t="s">
        <v>102</v>
      </c>
      <c r="Q82" s="120" t="s">
        <v>184</v>
      </c>
      <c r="R82" s="120">
        <v>2</v>
      </c>
      <c r="S82" s="120" t="s">
        <v>122</v>
      </c>
      <c r="T82" s="120" t="s">
        <v>526</v>
      </c>
      <c r="U82" s="120">
        <v>16043</v>
      </c>
      <c r="V82" s="123">
        <v>1182395</v>
      </c>
      <c r="W82" s="120">
        <v>1987</v>
      </c>
      <c r="X82" s="120" t="s">
        <v>1586</v>
      </c>
      <c r="Y82" s="120" t="s">
        <v>2839</v>
      </c>
      <c r="Z82" s="120" t="s">
        <v>2840</v>
      </c>
      <c r="AA82" s="120" t="s">
        <v>314</v>
      </c>
      <c r="AB82" s="120" t="s">
        <v>397</v>
      </c>
      <c r="AC82" s="137">
        <v>5.9000000000000003E-4</v>
      </c>
      <c r="AD82" s="121"/>
      <c r="AE82" s="120">
        <v>333415</v>
      </c>
      <c r="AF82" s="120" t="s">
        <v>109</v>
      </c>
      <c r="AG82" s="120" t="s">
        <v>314</v>
      </c>
      <c r="AH82" s="120" t="s">
        <v>397</v>
      </c>
      <c r="AI82" s="120">
        <v>2371</v>
      </c>
      <c r="AJ82" s="120" t="s">
        <v>2884</v>
      </c>
      <c r="AK82" s="120" t="s">
        <v>276</v>
      </c>
      <c r="AM82" s="120" t="s">
        <v>1069</v>
      </c>
      <c r="AN82" s="120" t="s">
        <v>2783</v>
      </c>
      <c r="AO82" s="120" t="s">
        <v>2784</v>
      </c>
      <c r="AP82" s="120" t="s">
        <v>2777</v>
      </c>
      <c r="AQ82" s="120" t="s">
        <v>2797</v>
      </c>
      <c r="AR82" s="120" t="s">
        <v>2798</v>
      </c>
      <c r="AS82" s="120" t="s">
        <v>2779</v>
      </c>
      <c r="AT82" s="120" t="s">
        <v>102</v>
      </c>
      <c r="AU82" s="120" t="s">
        <v>102</v>
      </c>
      <c r="AV82" s="120" t="s">
        <v>184</v>
      </c>
      <c r="AW82" s="120" t="s">
        <v>185</v>
      </c>
      <c r="AY82" s="120" t="s">
        <v>525</v>
      </c>
      <c r="AZ82" s="120" t="s">
        <v>119</v>
      </c>
      <c r="BA82" s="120" t="s">
        <v>526</v>
      </c>
      <c r="BC82" s="120">
        <v>48</v>
      </c>
      <c r="BH82" s="120" t="s">
        <v>276</v>
      </c>
      <c r="BJ82" s="120">
        <v>2</v>
      </c>
      <c r="BO82" s="120" t="s">
        <v>122</v>
      </c>
      <c r="BP82" s="120" t="s">
        <v>158</v>
      </c>
      <c r="BR82" s="120">
        <v>0.59</v>
      </c>
      <c r="BW82" s="120" t="s">
        <v>544</v>
      </c>
      <c r="BY82" s="120">
        <v>0.59</v>
      </c>
      <c r="CE82" s="121">
        <v>5.9000000000000003E-4</v>
      </c>
      <c r="CG82" s="121"/>
      <c r="CI82" s="121"/>
      <c r="CQ82" s="121"/>
      <c r="CW82" s="121"/>
      <c r="DB82" s="120" t="s">
        <v>528</v>
      </c>
      <c r="DD82" s="120" t="s">
        <v>125</v>
      </c>
      <c r="DK82" s="120">
        <v>85</v>
      </c>
      <c r="DL82" s="120" t="s">
        <v>126</v>
      </c>
      <c r="DM82" s="120" t="s">
        <v>545</v>
      </c>
      <c r="DN82" s="120">
        <v>1182395</v>
      </c>
      <c r="DO82" s="120">
        <v>16043</v>
      </c>
      <c r="DP82" s="120" t="s">
        <v>1586</v>
      </c>
      <c r="DQ82" s="120" t="s">
        <v>2839</v>
      </c>
      <c r="DR82" s="120" t="s">
        <v>2840</v>
      </c>
      <c r="DS82" s="120">
        <v>1987</v>
      </c>
      <c r="DT82" s="120" t="s">
        <v>2855</v>
      </c>
    </row>
    <row r="83" spans="1:124" s="120" customFormat="1" x14ac:dyDescent="0.3">
      <c r="A83" s="120" t="s">
        <v>2777</v>
      </c>
      <c r="B83" s="120" t="s">
        <v>2778</v>
      </c>
      <c r="C83" s="120" t="s">
        <v>2804</v>
      </c>
      <c r="D83" s="120" t="s">
        <v>2779</v>
      </c>
      <c r="E83" s="120" t="s">
        <v>591</v>
      </c>
      <c r="G83" s="137">
        <v>5.9999999999999995E-4</v>
      </c>
      <c r="J83" s="121"/>
      <c r="K83" s="121" t="s">
        <v>528</v>
      </c>
      <c r="L83" s="120" t="s">
        <v>528</v>
      </c>
      <c r="M83" s="120" t="s">
        <v>109</v>
      </c>
      <c r="N83" s="120">
        <v>92</v>
      </c>
      <c r="O83" s="120" t="s">
        <v>245</v>
      </c>
      <c r="P83" s="120" t="s">
        <v>458</v>
      </c>
      <c r="Q83" s="120" t="s">
        <v>2911</v>
      </c>
      <c r="R83" s="120">
        <v>1</v>
      </c>
      <c r="S83" s="120" t="s">
        <v>122</v>
      </c>
      <c r="T83" s="120" t="s">
        <v>526</v>
      </c>
      <c r="U83" s="120">
        <v>4009</v>
      </c>
      <c r="V83" s="123">
        <v>1056493</v>
      </c>
      <c r="W83" s="120">
        <v>1994</v>
      </c>
      <c r="X83" s="120" t="s">
        <v>2805</v>
      </c>
      <c r="Y83" s="120" t="s">
        <v>2901</v>
      </c>
      <c r="Z83" s="120" t="s">
        <v>2902</v>
      </c>
      <c r="AA83" s="120" t="s">
        <v>314</v>
      </c>
      <c r="AB83" s="120" t="s">
        <v>397</v>
      </c>
      <c r="AC83" s="137">
        <v>5.9999999999999995E-4</v>
      </c>
      <c r="AD83" s="121"/>
      <c r="AE83" s="120">
        <v>333415</v>
      </c>
      <c r="AF83" s="120" t="s">
        <v>109</v>
      </c>
      <c r="AG83" s="120" t="s">
        <v>314</v>
      </c>
      <c r="AH83" s="120" t="s">
        <v>397</v>
      </c>
      <c r="AI83" s="120">
        <v>5</v>
      </c>
      <c r="AJ83" s="120" t="s">
        <v>1464</v>
      </c>
      <c r="AK83" s="120" t="s">
        <v>276</v>
      </c>
      <c r="AM83" s="120" t="s">
        <v>1069</v>
      </c>
      <c r="AN83" s="120" t="s">
        <v>2783</v>
      </c>
      <c r="AO83" s="120" t="s">
        <v>2784</v>
      </c>
      <c r="AP83" s="120" t="s">
        <v>2777</v>
      </c>
      <c r="AQ83" s="120" t="s">
        <v>2778</v>
      </c>
      <c r="AR83" s="120" t="s">
        <v>2804</v>
      </c>
      <c r="AS83" s="120" t="s">
        <v>2779</v>
      </c>
      <c r="AT83" s="120" t="s">
        <v>245</v>
      </c>
      <c r="AU83" s="120" t="s">
        <v>458</v>
      </c>
      <c r="AV83" s="120" t="s">
        <v>2911</v>
      </c>
      <c r="AW83" s="120" t="s">
        <v>591</v>
      </c>
      <c r="AY83" s="120" t="s">
        <v>525</v>
      </c>
      <c r="AZ83" s="120" t="s">
        <v>119</v>
      </c>
      <c r="BA83" s="120" t="s">
        <v>526</v>
      </c>
      <c r="BC83" s="120">
        <v>24</v>
      </c>
      <c r="BH83" s="120" t="s">
        <v>276</v>
      </c>
      <c r="BJ83" s="120">
        <v>1</v>
      </c>
      <c r="BO83" s="120" t="s">
        <v>122</v>
      </c>
      <c r="BP83" s="120" t="s">
        <v>158</v>
      </c>
      <c r="BR83" s="120">
        <v>0.6</v>
      </c>
      <c r="BW83" s="120" t="s">
        <v>544</v>
      </c>
      <c r="BY83" s="120">
        <v>0.6</v>
      </c>
      <c r="CE83" s="121">
        <v>5.9999999999999995E-4</v>
      </c>
      <c r="CG83" s="121"/>
      <c r="CI83" s="121"/>
      <c r="CQ83" s="121"/>
      <c r="CW83" s="121"/>
      <c r="DB83" s="120" t="s">
        <v>528</v>
      </c>
      <c r="DD83" s="120" t="s">
        <v>125</v>
      </c>
      <c r="DK83" s="120">
        <v>92</v>
      </c>
      <c r="DL83" s="120" t="s">
        <v>126</v>
      </c>
      <c r="DM83" s="120" t="s">
        <v>545</v>
      </c>
      <c r="DN83" s="120">
        <v>1056493</v>
      </c>
      <c r="DO83" s="120">
        <v>4009</v>
      </c>
      <c r="DP83" s="120" t="s">
        <v>2805</v>
      </c>
      <c r="DQ83" s="120" t="s">
        <v>2901</v>
      </c>
      <c r="DR83" s="120" t="s">
        <v>2902</v>
      </c>
      <c r="DS83" s="120">
        <v>1994</v>
      </c>
      <c r="DT83" s="120" t="s">
        <v>503</v>
      </c>
    </row>
    <row r="84" spans="1:124" s="120" customFormat="1" x14ac:dyDescent="0.3">
      <c r="A84" s="120" t="s">
        <v>2766</v>
      </c>
      <c r="B84" s="120" t="s">
        <v>2767</v>
      </c>
      <c r="C84" s="120" t="s">
        <v>2768</v>
      </c>
      <c r="D84" s="120" t="s">
        <v>2769</v>
      </c>
      <c r="E84" s="120" t="s">
        <v>136</v>
      </c>
      <c r="G84" s="137">
        <v>5.9999999999999995E-4</v>
      </c>
      <c r="J84" s="121"/>
      <c r="K84" s="121" t="s">
        <v>528</v>
      </c>
      <c r="L84" s="120" t="s">
        <v>528</v>
      </c>
      <c r="M84" s="120" t="s">
        <v>109</v>
      </c>
      <c r="N84" s="120">
        <v>100</v>
      </c>
      <c r="O84" s="120" t="s">
        <v>172</v>
      </c>
      <c r="P84" s="120" t="s">
        <v>172</v>
      </c>
      <c r="Q84" s="120" t="s">
        <v>2629</v>
      </c>
      <c r="R84" s="120">
        <v>1</v>
      </c>
      <c r="S84" s="120" t="s">
        <v>122</v>
      </c>
      <c r="T84" s="120" t="s">
        <v>526</v>
      </c>
      <c r="U84" s="120">
        <v>18129</v>
      </c>
      <c r="V84" s="123">
        <v>1199930</v>
      </c>
      <c r="W84" s="120">
        <v>1997</v>
      </c>
      <c r="X84" s="120" t="s">
        <v>2770</v>
      </c>
      <c r="Y84" s="120" t="s">
        <v>2771</v>
      </c>
      <c r="Z84" s="120" t="s">
        <v>2772</v>
      </c>
      <c r="AC84" s="137">
        <v>5.9999999999999995E-4</v>
      </c>
      <c r="AD84" s="121"/>
      <c r="AE84" s="120">
        <v>333415</v>
      </c>
      <c r="AF84" s="120" t="s">
        <v>109</v>
      </c>
      <c r="AI84" s="120">
        <v>52</v>
      </c>
      <c r="AL84" s="120" t="s">
        <v>220</v>
      </c>
      <c r="AM84" s="120" t="s">
        <v>1069</v>
      </c>
      <c r="AN84" s="120" t="s">
        <v>2773</v>
      </c>
      <c r="AO84" s="120" t="s">
        <v>2774</v>
      </c>
      <c r="AP84" s="120" t="s">
        <v>2766</v>
      </c>
      <c r="AQ84" s="120" t="s">
        <v>2767</v>
      </c>
      <c r="AR84" s="120" t="s">
        <v>2768</v>
      </c>
      <c r="AS84" s="120" t="s">
        <v>2769</v>
      </c>
      <c r="AT84" s="120" t="s">
        <v>172</v>
      </c>
      <c r="AU84" s="120" t="s">
        <v>172</v>
      </c>
      <c r="AV84" s="120" t="s">
        <v>2629</v>
      </c>
      <c r="AW84" s="120" t="s">
        <v>136</v>
      </c>
      <c r="AY84" s="120" t="s">
        <v>525</v>
      </c>
      <c r="AZ84" s="120" t="s">
        <v>119</v>
      </c>
      <c r="BA84" s="120" t="s">
        <v>526</v>
      </c>
      <c r="BC84" s="120">
        <v>24</v>
      </c>
      <c r="BH84" s="120" t="s">
        <v>276</v>
      </c>
      <c r="BJ84" s="120">
        <v>1</v>
      </c>
      <c r="BO84" s="120" t="s">
        <v>122</v>
      </c>
      <c r="BP84" s="120" t="s">
        <v>158</v>
      </c>
      <c r="BR84" s="120">
        <v>0.6</v>
      </c>
      <c r="BW84" s="120" t="s">
        <v>544</v>
      </c>
      <c r="BY84" s="120">
        <v>0.6</v>
      </c>
      <c r="CE84" s="121">
        <v>5.9999999999999995E-4</v>
      </c>
      <c r="CG84" s="121"/>
      <c r="CI84" s="121"/>
      <c r="CQ84" s="121"/>
      <c r="CW84" s="121"/>
      <c r="DB84" s="120" t="s">
        <v>528</v>
      </c>
      <c r="DD84" s="120" t="s">
        <v>176</v>
      </c>
      <c r="DE84" s="120" t="s">
        <v>2775</v>
      </c>
      <c r="DK84" s="120">
        <v>100</v>
      </c>
      <c r="DL84" s="120" t="s">
        <v>126</v>
      </c>
      <c r="DM84" s="120" t="s">
        <v>187</v>
      </c>
      <c r="DN84" s="120">
        <v>1199930</v>
      </c>
      <c r="DO84" s="120">
        <v>18129</v>
      </c>
      <c r="DP84" s="120" t="s">
        <v>2770</v>
      </c>
      <c r="DQ84" s="120" t="s">
        <v>2771</v>
      </c>
      <c r="DR84" s="120" t="s">
        <v>2772</v>
      </c>
      <c r="DS84" s="120">
        <v>1997</v>
      </c>
      <c r="DT84" s="120" t="s">
        <v>2776</v>
      </c>
    </row>
    <row r="85" spans="1:124" s="120" customFormat="1" x14ac:dyDescent="0.3">
      <c r="A85" s="120" t="s">
        <v>2777</v>
      </c>
      <c r="B85" s="120" t="s">
        <v>2778</v>
      </c>
      <c r="C85" s="120" t="s">
        <v>2804</v>
      </c>
      <c r="D85" s="120" t="s">
        <v>2779</v>
      </c>
      <c r="E85" s="120" t="s">
        <v>2879</v>
      </c>
      <c r="G85" s="137">
        <v>6.2E-4</v>
      </c>
      <c r="J85" s="121"/>
      <c r="K85" s="121" t="s">
        <v>528</v>
      </c>
      <c r="L85" s="120" t="s">
        <v>528</v>
      </c>
      <c r="M85" s="120" t="s">
        <v>109</v>
      </c>
      <c r="N85" s="120">
        <v>100</v>
      </c>
      <c r="O85" s="120" t="s">
        <v>367</v>
      </c>
      <c r="P85" s="120" t="s">
        <v>367</v>
      </c>
      <c r="Q85" s="120" t="s">
        <v>2829</v>
      </c>
      <c r="R85" s="120">
        <v>2.0799999999999999E-2</v>
      </c>
      <c r="S85" s="120" t="s">
        <v>122</v>
      </c>
      <c r="T85" s="120" t="s">
        <v>526</v>
      </c>
      <c r="U85" s="120">
        <v>61814</v>
      </c>
      <c r="V85" s="123">
        <v>1255074</v>
      </c>
      <c r="W85" s="120">
        <v>1996</v>
      </c>
      <c r="X85" s="120" t="s">
        <v>2830</v>
      </c>
      <c r="Y85" s="120" t="s">
        <v>2831</v>
      </c>
      <c r="Z85" s="120" t="s">
        <v>2832</v>
      </c>
      <c r="AC85" s="137">
        <v>6.2E-4</v>
      </c>
      <c r="AD85" s="121"/>
      <c r="AE85" s="120">
        <v>333415</v>
      </c>
      <c r="AF85" s="120" t="s">
        <v>109</v>
      </c>
      <c r="AI85" s="120">
        <v>5</v>
      </c>
      <c r="AM85" s="120" t="s">
        <v>1069</v>
      </c>
      <c r="AN85" s="120" t="s">
        <v>2783</v>
      </c>
      <c r="AO85" s="120" t="s">
        <v>2784</v>
      </c>
      <c r="AP85" s="120" t="s">
        <v>2777</v>
      </c>
      <c r="AQ85" s="120" t="s">
        <v>2778</v>
      </c>
      <c r="AR85" s="120" t="s">
        <v>2804</v>
      </c>
      <c r="AS85" s="120" t="s">
        <v>2779</v>
      </c>
      <c r="AT85" s="120" t="s">
        <v>367</v>
      </c>
      <c r="AU85" s="120" t="s">
        <v>367</v>
      </c>
      <c r="AV85" s="120" t="s">
        <v>2829</v>
      </c>
      <c r="AW85" s="120" t="s">
        <v>2879</v>
      </c>
      <c r="AY85" s="120" t="s">
        <v>525</v>
      </c>
      <c r="AZ85" s="120" t="s">
        <v>119</v>
      </c>
      <c r="BA85" s="120" t="s">
        <v>526</v>
      </c>
      <c r="BC85" s="120">
        <v>30</v>
      </c>
      <c r="BH85" s="120" t="s">
        <v>261</v>
      </c>
      <c r="BJ85" s="120">
        <v>2.0799999999999999E-2</v>
      </c>
      <c r="BO85" s="120" t="s">
        <v>122</v>
      </c>
      <c r="BP85" s="120" t="s">
        <v>158</v>
      </c>
      <c r="BR85" s="120">
        <v>0.62</v>
      </c>
      <c r="BW85" s="120" t="s">
        <v>544</v>
      </c>
      <c r="BY85" s="120">
        <v>0.62</v>
      </c>
      <c r="CE85" s="121">
        <v>6.2E-4</v>
      </c>
      <c r="CG85" s="121"/>
      <c r="CI85" s="121"/>
      <c r="CQ85" s="121"/>
      <c r="CW85" s="121"/>
      <c r="DB85" s="120" t="s">
        <v>528</v>
      </c>
      <c r="DC85" s="120">
        <v>6</v>
      </c>
      <c r="DD85" s="120" t="s">
        <v>125</v>
      </c>
      <c r="DK85" s="120">
        <v>100</v>
      </c>
      <c r="DL85" s="120" t="s">
        <v>126</v>
      </c>
      <c r="DM85" s="120" t="s">
        <v>545</v>
      </c>
      <c r="DN85" s="120">
        <v>1255074</v>
      </c>
      <c r="DO85" s="120">
        <v>61814</v>
      </c>
      <c r="DP85" s="120" t="s">
        <v>2830</v>
      </c>
      <c r="DQ85" s="120" t="s">
        <v>2831</v>
      </c>
      <c r="DR85" s="120" t="s">
        <v>2832</v>
      </c>
      <c r="DS85" s="120">
        <v>1996</v>
      </c>
      <c r="DT85" s="120" t="s">
        <v>2833</v>
      </c>
    </row>
    <row r="86" spans="1:124" s="120" customFormat="1" x14ac:dyDescent="0.3">
      <c r="A86" s="120" t="s">
        <v>2777</v>
      </c>
      <c r="B86" s="120" t="s">
        <v>2778</v>
      </c>
      <c r="C86" s="120" t="s">
        <v>2872</v>
      </c>
      <c r="D86" s="120" t="s">
        <v>2779</v>
      </c>
      <c r="E86" s="120" t="s">
        <v>166</v>
      </c>
      <c r="G86" s="137">
        <v>6.2E-4</v>
      </c>
      <c r="J86" s="121"/>
      <c r="K86" s="121" t="s">
        <v>528</v>
      </c>
      <c r="L86" s="120" t="s">
        <v>528</v>
      </c>
      <c r="M86" s="120" t="s">
        <v>109</v>
      </c>
      <c r="N86" s="120">
        <v>100</v>
      </c>
      <c r="O86" s="120" t="s">
        <v>189</v>
      </c>
      <c r="P86" s="120" t="s">
        <v>189</v>
      </c>
      <c r="Q86" s="120" t="s">
        <v>190</v>
      </c>
      <c r="R86" s="120">
        <v>10</v>
      </c>
      <c r="S86" s="120" t="s">
        <v>122</v>
      </c>
      <c r="T86" s="120" t="s">
        <v>526</v>
      </c>
      <c r="U86" s="120">
        <v>84752</v>
      </c>
      <c r="V86" s="123">
        <v>1255403</v>
      </c>
      <c r="W86" s="120">
        <v>2005</v>
      </c>
      <c r="X86" s="120" t="s">
        <v>2912</v>
      </c>
      <c r="Y86" s="120" t="s">
        <v>2913</v>
      </c>
      <c r="Z86" s="120" t="s">
        <v>2914</v>
      </c>
      <c r="AC86" s="137">
        <v>6.2E-4</v>
      </c>
      <c r="AD86" s="121"/>
      <c r="AE86" s="120">
        <v>333415</v>
      </c>
      <c r="AF86" s="120" t="s">
        <v>109</v>
      </c>
      <c r="AI86" s="120">
        <v>8</v>
      </c>
      <c r="AJ86" s="120" t="s">
        <v>1464</v>
      </c>
      <c r="AK86" s="120" t="s">
        <v>276</v>
      </c>
      <c r="AL86" s="120" t="s">
        <v>1465</v>
      </c>
      <c r="AM86" s="120" t="s">
        <v>1069</v>
      </c>
      <c r="AN86" s="120" t="s">
        <v>2783</v>
      </c>
      <c r="AO86" s="120" t="s">
        <v>2784</v>
      </c>
      <c r="AP86" s="120" t="s">
        <v>2777</v>
      </c>
      <c r="AQ86" s="120" t="s">
        <v>2778</v>
      </c>
      <c r="AR86" s="120" t="s">
        <v>2872</v>
      </c>
      <c r="AS86" s="120" t="s">
        <v>2779</v>
      </c>
      <c r="AT86" s="120" t="s">
        <v>189</v>
      </c>
      <c r="AU86" s="120" t="s">
        <v>189</v>
      </c>
      <c r="AV86" s="120" t="s">
        <v>190</v>
      </c>
      <c r="AW86" s="120" t="s">
        <v>166</v>
      </c>
      <c r="AY86" s="120" t="s">
        <v>525</v>
      </c>
      <c r="AZ86" s="120" t="s">
        <v>119</v>
      </c>
      <c r="BA86" s="120" t="s">
        <v>526</v>
      </c>
      <c r="BC86" s="120">
        <v>10</v>
      </c>
      <c r="BH86" s="120" t="s">
        <v>122</v>
      </c>
      <c r="BJ86" s="120">
        <v>10</v>
      </c>
      <c r="BO86" s="120" t="s">
        <v>122</v>
      </c>
      <c r="BP86" s="120" t="s">
        <v>123</v>
      </c>
      <c r="BR86" s="120">
        <v>6.2E-4</v>
      </c>
      <c r="BW86" s="120" t="s">
        <v>528</v>
      </c>
      <c r="BY86" s="120">
        <v>6.2E-4</v>
      </c>
      <c r="CE86" s="121">
        <v>6.2E-4</v>
      </c>
      <c r="CG86" s="121"/>
      <c r="CI86" s="121"/>
      <c r="CQ86" s="121"/>
      <c r="CW86" s="121"/>
      <c r="DB86" s="120" t="s">
        <v>528</v>
      </c>
      <c r="DC86" s="120">
        <v>1</v>
      </c>
      <c r="DD86" s="120" t="s">
        <v>125</v>
      </c>
      <c r="DK86" s="120">
        <v>100</v>
      </c>
      <c r="DL86" s="120" t="s">
        <v>126</v>
      </c>
      <c r="DM86" s="120" t="s">
        <v>545</v>
      </c>
      <c r="DN86" s="120">
        <v>1255403</v>
      </c>
      <c r="DO86" s="120">
        <v>84752</v>
      </c>
      <c r="DP86" s="120" t="s">
        <v>2912</v>
      </c>
      <c r="DQ86" s="120" t="s">
        <v>2913</v>
      </c>
      <c r="DR86" s="120" t="s">
        <v>2914</v>
      </c>
      <c r="DS86" s="120">
        <v>2005</v>
      </c>
      <c r="DT86" s="120" t="s">
        <v>2915</v>
      </c>
    </row>
    <row r="87" spans="1:124" s="120" customFormat="1" x14ac:dyDescent="0.3">
      <c r="A87" s="120" t="s">
        <v>2777</v>
      </c>
      <c r="B87" s="120" t="s">
        <v>2778</v>
      </c>
      <c r="C87" s="120" t="s">
        <v>2872</v>
      </c>
      <c r="D87" s="120" t="s">
        <v>2779</v>
      </c>
      <c r="E87" s="120" t="s">
        <v>200</v>
      </c>
      <c r="G87" s="137">
        <v>6.2E-4</v>
      </c>
      <c r="J87" s="121"/>
      <c r="K87" s="121" t="s">
        <v>528</v>
      </c>
      <c r="L87" s="120" t="s">
        <v>528</v>
      </c>
      <c r="M87" s="120" t="s">
        <v>109</v>
      </c>
      <c r="N87" s="120">
        <v>100</v>
      </c>
      <c r="O87" s="120" t="s">
        <v>102</v>
      </c>
      <c r="P87" s="120" t="s">
        <v>102</v>
      </c>
      <c r="Q87" s="120" t="s">
        <v>184</v>
      </c>
      <c r="R87" s="120">
        <v>10</v>
      </c>
      <c r="S87" s="120" t="s">
        <v>122</v>
      </c>
      <c r="T87" s="120" t="s">
        <v>526</v>
      </c>
      <c r="U87" s="120">
        <v>84752</v>
      </c>
      <c r="V87" s="123">
        <v>1255402</v>
      </c>
      <c r="W87" s="120">
        <v>2005</v>
      </c>
      <c r="X87" s="120" t="s">
        <v>2912</v>
      </c>
      <c r="Y87" s="120" t="s">
        <v>2913</v>
      </c>
      <c r="Z87" s="120" t="s">
        <v>2914</v>
      </c>
      <c r="AC87" s="137">
        <v>6.2E-4</v>
      </c>
      <c r="AD87" s="121"/>
      <c r="AE87" s="120">
        <v>333415</v>
      </c>
      <c r="AF87" s="120" t="s">
        <v>109</v>
      </c>
      <c r="AI87" s="120">
        <v>8</v>
      </c>
      <c r="AJ87" s="120" t="s">
        <v>1464</v>
      </c>
      <c r="AK87" s="120" t="s">
        <v>276</v>
      </c>
      <c r="AL87" s="120" t="s">
        <v>1465</v>
      </c>
      <c r="AM87" s="120" t="s">
        <v>1069</v>
      </c>
      <c r="AN87" s="120" t="s">
        <v>2783</v>
      </c>
      <c r="AO87" s="120" t="s">
        <v>2784</v>
      </c>
      <c r="AP87" s="120" t="s">
        <v>2777</v>
      </c>
      <c r="AQ87" s="120" t="s">
        <v>2778</v>
      </c>
      <c r="AR87" s="120" t="s">
        <v>2872</v>
      </c>
      <c r="AS87" s="120" t="s">
        <v>2779</v>
      </c>
      <c r="AT87" s="120" t="s">
        <v>102</v>
      </c>
      <c r="AU87" s="120" t="s">
        <v>102</v>
      </c>
      <c r="AV87" s="120" t="s">
        <v>184</v>
      </c>
      <c r="AW87" s="120" t="s">
        <v>200</v>
      </c>
      <c r="AY87" s="120" t="s">
        <v>525</v>
      </c>
      <c r="AZ87" s="120" t="s">
        <v>119</v>
      </c>
      <c r="BA87" s="120" t="s">
        <v>526</v>
      </c>
      <c r="BC87" s="120">
        <v>10</v>
      </c>
      <c r="BH87" s="120" t="s">
        <v>122</v>
      </c>
      <c r="BJ87" s="120">
        <v>10</v>
      </c>
      <c r="BO87" s="120" t="s">
        <v>122</v>
      </c>
      <c r="BP87" s="120" t="s">
        <v>123</v>
      </c>
      <c r="BR87" s="120">
        <v>6.2E-4</v>
      </c>
      <c r="BW87" s="120" t="s">
        <v>528</v>
      </c>
      <c r="BY87" s="120">
        <v>6.2E-4</v>
      </c>
      <c r="CE87" s="121">
        <v>6.2E-4</v>
      </c>
      <c r="CG87" s="121"/>
      <c r="CI87" s="121"/>
      <c r="CQ87" s="121"/>
      <c r="CW87" s="121"/>
      <c r="DB87" s="120" t="s">
        <v>528</v>
      </c>
      <c r="DC87" s="120">
        <v>1</v>
      </c>
      <c r="DD87" s="120" t="s">
        <v>125</v>
      </c>
      <c r="DK87" s="120">
        <v>100</v>
      </c>
      <c r="DL87" s="120" t="s">
        <v>126</v>
      </c>
      <c r="DM87" s="120" t="s">
        <v>545</v>
      </c>
      <c r="DN87" s="120">
        <v>1255402</v>
      </c>
      <c r="DO87" s="120">
        <v>84752</v>
      </c>
      <c r="DP87" s="120" t="s">
        <v>2912</v>
      </c>
      <c r="DQ87" s="120" t="s">
        <v>2913</v>
      </c>
      <c r="DR87" s="120" t="s">
        <v>2914</v>
      </c>
      <c r="DS87" s="120">
        <v>2005</v>
      </c>
      <c r="DT87" s="120" t="s">
        <v>2916</v>
      </c>
    </row>
    <row r="88" spans="1:124" s="120" customFormat="1" x14ac:dyDescent="0.3">
      <c r="A88" s="120" t="s">
        <v>2777</v>
      </c>
      <c r="B88" s="120" t="s">
        <v>2797</v>
      </c>
      <c r="C88" s="120" t="s">
        <v>2798</v>
      </c>
      <c r="D88" s="120" t="s">
        <v>2779</v>
      </c>
      <c r="E88" s="120" t="s">
        <v>185</v>
      </c>
      <c r="G88" s="137">
        <v>6.4999999999999997E-4</v>
      </c>
      <c r="J88" s="121"/>
      <c r="K88" s="121" t="s">
        <v>528</v>
      </c>
      <c r="L88" s="120" t="s">
        <v>528</v>
      </c>
      <c r="M88" s="120" t="s">
        <v>109</v>
      </c>
      <c r="N88" s="120">
        <v>99</v>
      </c>
      <c r="O88" s="120" t="s">
        <v>102</v>
      </c>
      <c r="P88" s="120" t="s">
        <v>102</v>
      </c>
      <c r="Q88" s="120" t="s">
        <v>184</v>
      </c>
      <c r="R88" s="120">
        <v>1</v>
      </c>
      <c r="S88" s="120" t="s">
        <v>122</v>
      </c>
      <c r="T88" s="120" t="s">
        <v>526</v>
      </c>
      <c r="U88" s="120">
        <v>18190</v>
      </c>
      <c r="V88" s="123">
        <v>1200284</v>
      </c>
      <c r="W88" s="120">
        <v>1997</v>
      </c>
      <c r="X88" s="120" t="s">
        <v>2857</v>
      </c>
      <c r="Y88" s="120" t="s">
        <v>2858</v>
      </c>
      <c r="Z88" s="120" t="s">
        <v>2859</v>
      </c>
      <c r="AB88" s="120" t="s">
        <v>397</v>
      </c>
      <c r="AC88" s="137">
        <v>6.4999999999999997E-4</v>
      </c>
      <c r="AD88" s="121"/>
      <c r="AE88" s="120">
        <v>333415</v>
      </c>
      <c r="AF88" s="120" t="s">
        <v>109</v>
      </c>
      <c r="AH88" s="120" t="s">
        <v>397</v>
      </c>
      <c r="AI88" s="120">
        <v>2371</v>
      </c>
      <c r="AJ88" s="120" t="s">
        <v>1464</v>
      </c>
      <c r="AK88" s="120" t="s">
        <v>276</v>
      </c>
      <c r="AL88" s="120" t="s">
        <v>1465</v>
      </c>
      <c r="AM88" s="120" t="s">
        <v>1069</v>
      </c>
      <c r="AN88" s="120" t="s">
        <v>2783</v>
      </c>
      <c r="AO88" s="120" t="s">
        <v>2784</v>
      </c>
      <c r="AP88" s="120" t="s">
        <v>2777</v>
      </c>
      <c r="AQ88" s="120" t="s">
        <v>2797</v>
      </c>
      <c r="AR88" s="120" t="s">
        <v>2798</v>
      </c>
      <c r="AS88" s="120" t="s">
        <v>2779</v>
      </c>
      <c r="AT88" s="120" t="s">
        <v>102</v>
      </c>
      <c r="AU88" s="120" t="s">
        <v>102</v>
      </c>
      <c r="AV88" s="120" t="s">
        <v>184</v>
      </c>
      <c r="AW88" s="120" t="s">
        <v>185</v>
      </c>
      <c r="AY88" s="120" t="s">
        <v>525</v>
      </c>
      <c r="AZ88" s="120" t="s">
        <v>119</v>
      </c>
      <c r="BA88" s="120" t="s">
        <v>526</v>
      </c>
      <c r="BC88" s="120">
        <v>24</v>
      </c>
      <c r="BH88" s="120" t="s">
        <v>276</v>
      </c>
      <c r="BJ88" s="120">
        <v>1</v>
      </c>
      <c r="BO88" s="120" t="s">
        <v>122</v>
      </c>
      <c r="BP88" s="120" t="s">
        <v>158</v>
      </c>
      <c r="BR88" s="120">
        <v>0.65</v>
      </c>
      <c r="BT88" s="120">
        <v>0.46</v>
      </c>
      <c r="BV88" s="120">
        <v>0.92</v>
      </c>
      <c r="BW88" s="120" t="s">
        <v>544</v>
      </c>
      <c r="BY88" s="120">
        <v>0.65</v>
      </c>
      <c r="CA88" s="120">
        <v>0.46</v>
      </c>
      <c r="CC88" s="120">
        <v>0.92</v>
      </c>
      <c r="CE88" s="121">
        <v>6.4999999999999997E-4</v>
      </c>
      <c r="CG88" s="121">
        <v>4.6000000000000001E-4</v>
      </c>
      <c r="CI88" s="121">
        <v>9.2000000000000003E-4</v>
      </c>
      <c r="CQ88" s="121"/>
      <c r="CW88" s="121"/>
      <c r="DB88" s="120" t="s">
        <v>528</v>
      </c>
      <c r="DD88" s="120" t="s">
        <v>176</v>
      </c>
      <c r="DE88" s="120" t="s">
        <v>2860</v>
      </c>
      <c r="DF88" s="120" t="s">
        <v>2861</v>
      </c>
      <c r="DG88" s="120" t="s">
        <v>568</v>
      </c>
      <c r="DK88" s="120">
        <v>99</v>
      </c>
      <c r="DL88" s="120" t="s">
        <v>126</v>
      </c>
      <c r="DM88" s="120" t="s">
        <v>545</v>
      </c>
      <c r="DN88" s="120">
        <v>1200284</v>
      </c>
      <c r="DO88" s="120">
        <v>18190</v>
      </c>
      <c r="DP88" s="120" t="s">
        <v>2857</v>
      </c>
      <c r="DQ88" s="120" t="s">
        <v>2858</v>
      </c>
      <c r="DR88" s="120" t="s">
        <v>2859</v>
      </c>
      <c r="DS88" s="120">
        <v>1997</v>
      </c>
      <c r="DT88" s="120" t="s">
        <v>2862</v>
      </c>
    </row>
    <row r="89" spans="1:124" s="120" customFormat="1" x14ac:dyDescent="0.3">
      <c r="A89" s="120" t="s">
        <v>2777</v>
      </c>
      <c r="B89" s="120" t="s">
        <v>2797</v>
      </c>
      <c r="C89" s="120" t="s">
        <v>2798</v>
      </c>
      <c r="D89" s="120" t="s">
        <v>2779</v>
      </c>
      <c r="E89" s="120" t="s">
        <v>185</v>
      </c>
      <c r="G89" s="137">
        <v>6.6E-4</v>
      </c>
      <c r="J89" s="121"/>
      <c r="K89" s="121" t="s">
        <v>528</v>
      </c>
      <c r="L89" s="120" t="s">
        <v>528</v>
      </c>
      <c r="M89" s="120" t="s">
        <v>109</v>
      </c>
      <c r="N89" s="120">
        <v>85</v>
      </c>
      <c r="O89" s="120" t="s">
        <v>102</v>
      </c>
      <c r="P89" s="120" t="s">
        <v>102</v>
      </c>
      <c r="Q89" s="120" t="s">
        <v>184</v>
      </c>
      <c r="R89" s="120">
        <v>2</v>
      </c>
      <c r="S89" s="120" t="s">
        <v>122</v>
      </c>
      <c r="T89" s="120" t="s">
        <v>526</v>
      </c>
      <c r="U89" s="120">
        <v>16043</v>
      </c>
      <c r="V89" s="123">
        <v>1182399</v>
      </c>
      <c r="W89" s="120">
        <v>1987</v>
      </c>
      <c r="X89" s="120" t="s">
        <v>1586</v>
      </c>
      <c r="Y89" s="120" t="s">
        <v>2839</v>
      </c>
      <c r="Z89" s="120" t="s">
        <v>2840</v>
      </c>
      <c r="AA89" s="120" t="s">
        <v>314</v>
      </c>
      <c r="AB89" s="120" t="s">
        <v>397</v>
      </c>
      <c r="AC89" s="137">
        <v>6.6E-4</v>
      </c>
      <c r="AD89" s="121"/>
      <c r="AE89" s="120">
        <v>333415</v>
      </c>
      <c r="AF89" s="120" t="s">
        <v>109</v>
      </c>
      <c r="AG89" s="120" t="s">
        <v>314</v>
      </c>
      <c r="AH89" s="120" t="s">
        <v>397</v>
      </c>
      <c r="AI89" s="120">
        <v>2371</v>
      </c>
      <c r="AJ89" s="120" t="s">
        <v>2841</v>
      </c>
      <c r="AK89" s="120" t="s">
        <v>276</v>
      </c>
      <c r="AM89" s="120" t="s">
        <v>1069</v>
      </c>
      <c r="AN89" s="120" t="s">
        <v>2783</v>
      </c>
      <c r="AO89" s="120" t="s">
        <v>2784</v>
      </c>
      <c r="AP89" s="120" t="s">
        <v>2777</v>
      </c>
      <c r="AQ89" s="120" t="s">
        <v>2797</v>
      </c>
      <c r="AR89" s="120" t="s">
        <v>2798</v>
      </c>
      <c r="AS89" s="120" t="s">
        <v>2779</v>
      </c>
      <c r="AT89" s="120" t="s">
        <v>102</v>
      </c>
      <c r="AU89" s="120" t="s">
        <v>102</v>
      </c>
      <c r="AV89" s="120" t="s">
        <v>184</v>
      </c>
      <c r="AW89" s="120" t="s">
        <v>185</v>
      </c>
      <c r="AY89" s="120" t="s">
        <v>525</v>
      </c>
      <c r="AZ89" s="120" t="s">
        <v>119</v>
      </c>
      <c r="BA89" s="120" t="s">
        <v>526</v>
      </c>
      <c r="BC89" s="120">
        <v>48</v>
      </c>
      <c r="BH89" s="120" t="s">
        <v>276</v>
      </c>
      <c r="BJ89" s="120">
        <v>2</v>
      </c>
      <c r="BO89" s="120" t="s">
        <v>122</v>
      </c>
      <c r="BP89" s="120" t="s">
        <v>158</v>
      </c>
      <c r="BR89" s="120">
        <v>0.66</v>
      </c>
      <c r="BW89" s="120" t="s">
        <v>544</v>
      </c>
      <c r="BY89" s="120">
        <v>0.66</v>
      </c>
      <c r="CE89" s="121">
        <v>6.6E-4</v>
      </c>
      <c r="CG89" s="121"/>
      <c r="CI89" s="121"/>
      <c r="CQ89" s="121"/>
      <c r="CW89" s="121"/>
      <c r="DB89" s="120" t="s">
        <v>528</v>
      </c>
      <c r="DD89" s="120" t="s">
        <v>176</v>
      </c>
      <c r="DK89" s="120">
        <v>85</v>
      </c>
      <c r="DL89" s="120" t="s">
        <v>126</v>
      </c>
      <c r="DM89" s="120" t="s">
        <v>545</v>
      </c>
      <c r="DN89" s="120">
        <v>1182399</v>
      </c>
      <c r="DO89" s="120">
        <v>16043</v>
      </c>
      <c r="DP89" s="120" t="s">
        <v>1586</v>
      </c>
      <c r="DQ89" s="120" t="s">
        <v>2839</v>
      </c>
      <c r="DR89" s="120" t="s">
        <v>2840</v>
      </c>
      <c r="DS89" s="120">
        <v>1987</v>
      </c>
      <c r="DT89" s="120" t="s">
        <v>2909</v>
      </c>
    </row>
    <row r="90" spans="1:124" s="120" customFormat="1" x14ac:dyDescent="0.3">
      <c r="A90" s="120" t="s">
        <v>2777</v>
      </c>
      <c r="B90" s="120" t="s">
        <v>2797</v>
      </c>
      <c r="C90" s="120" t="s">
        <v>2798</v>
      </c>
      <c r="D90" s="120" t="s">
        <v>2779</v>
      </c>
      <c r="E90" s="120" t="s">
        <v>185</v>
      </c>
      <c r="G90" s="137">
        <v>6.6E-4</v>
      </c>
      <c r="J90" s="121"/>
      <c r="K90" s="121" t="s">
        <v>528</v>
      </c>
      <c r="L90" s="120" t="s">
        <v>528</v>
      </c>
      <c r="M90" s="120" t="s">
        <v>109</v>
      </c>
      <c r="N90" s="120">
        <v>85</v>
      </c>
      <c r="O90" s="120" t="s">
        <v>102</v>
      </c>
      <c r="P90" s="120" t="s">
        <v>102</v>
      </c>
      <c r="Q90" s="120" t="s">
        <v>184</v>
      </c>
      <c r="R90" s="120">
        <v>2</v>
      </c>
      <c r="S90" s="120" t="s">
        <v>122</v>
      </c>
      <c r="T90" s="120" t="s">
        <v>526</v>
      </c>
      <c r="U90" s="120">
        <v>16043</v>
      </c>
      <c r="V90" s="123">
        <v>1182406</v>
      </c>
      <c r="W90" s="120">
        <v>1987</v>
      </c>
      <c r="X90" s="120" t="s">
        <v>1586</v>
      </c>
      <c r="Y90" s="120" t="s">
        <v>2839</v>
      </c>
      <c r="Z90" s="120" t="s">
        <v>2840</v>
      </c>
      <c r="AA90" s="120" t="s">
        <v>314</v>
      </c>
      <c r="AB90" s="120" t="s">
        <v>397</v>
      </c>
      <c r="AC90" s="137">
        <v>6.6E-4</v>
      </c>
      <c r="AD90" s="121"/>
      <c r="AE90" s="120">
        <v>333415</v>
      </c>
      <c r="AF90" s="120" t="s">
        <v>109</v>
      </c>
      <c r="AG90" s="120" t="s">
        <v>314</v>
      </c>
      <c r="AH90" s="120" t="s">
        <v>397</v>
      </c>
      <c r="AI90" s="120">
        <v>2371</v>
      </c>
      <c r="AJ90" s="120" t="s">
        <v>1464</v>
      </c>
      <c r="AK90" s="120" t="s">
        <v>276</v>
      </c>
      <c r="AM90" s="120" t="s">
        <v>1069</v>
      </c>
      <c r="AN90" s="120" t="s">
        <v>2783</v>
      </c>
      <c r="AO90" s="120" t="s">
        <v>2784</v>
      </c>
      <c r="AP90" s="120" t="s">
        <v>2777</v>
      </c>
      <c r="AQ90" s="120" t="s">
        <v>2797</v>
      </c>
      <c r="AR90" s="120" t="s">
        <v>2798</v>
      </c>
      <c r="AS90" s="120" t="s">
        <v>2779</v>
      </c>
      <c r="AT90" s="120" t="s">
        <v>102</v>
      </c>
      <c r="AU90" s="120" t="s">
        <v>102</v>
      </c>
      <c r="AV90" s="120" t="s">
        <v>184</v>
      </c>
      <c r="AW90" s="120" t="s">
        <v>185</v>
      </c>
      <c r="AY90" s="120" t="s">
        <v>525</v>
      </c>
      <c r="AZ90" s="120" t="s">
        <v>119</v>
      </c>
      <c r="BA90" s="120" t="s">
        <v>526</v>
      </c>
      <c r="BC90" s="120">
        <v>48</v>
      </c>
      <c r="BH90" s="120" t="s">
        <v>276</v>
      </c>
      <c r="BJ90" s="120">
        <v>2</v>
      </c>
      <c r="BO90" s="120" t="s">
        <v>122</v>
      </c>
      <c r="BP90" s="120" t="s">
        <v>158</v>
      </c>
      <c r="BR90" s="120">
        <v>0.66</v>
      </c>
      <c r="BT90" s="120">
        <v>0.57999999999999996</v>
      </c>
      <c r="BV90" s="120">
        <v>0.75</v>
      </c>
      <c r="BW90" s="120" t="s">
        <v>544</v>
      </c>
      <c r="BY90" s="120">
        <v>0.66</v>
      </c>
      <c r="CA90" s="120">
        <v>0.57999999999999996</v>
      </c>
      <c r="CC90" s="120">
        <v>0.75</v>
      </c>
      <c r="CE90" s="121">
        <v>6.6E-4</v>
      </c>
      <c r="CG90" s="121">
        <v>5.8E-4</v>
      </c>
      <c r="CI90" s="121">
        <v>7.5000000000000002E-4</v>
      </c>
      <c r="CQ90" s="121"/>
      <c r="CW90" s="121"/>
      <c r="DB90" s="120" t="s">
        <v>528</v>
      </c>
      <c r="DD90" s="120" t="s">
        <v>125</v>
      </c>
      <c r="DE90" s="120" t="s">
        <v>2917</v>
      </c>
      <c r="DK90" s="120">
        <v>85</v>
      </c>
      <c r="DL90" s="120" t="s">
        <v>126</v>
      </c>
      <c r="DM90" s="120" t="s">
        <v>545</v>
      </c>
      <c r="DN90" s="120">
        <v>1182406</v>
      </c>
      <c r="DO90" s="120">
        <v>16043</v>
      </c>
      <c r="DP90" s="120" t="s">
        <v>1586</v>
      </c>
      <c r="DQ90" s="120" t="s">
        <v>2839</v>
      </c>
      <c r="DR90" s="120" t="s">
        <v>2840</v>
      </c>
      <c r="DS90" s="120">
        <v>1987</v>
      </c>
      <c r="DT90" s="120" t="s">
        <v>2918</v>
      </c>
    </row>
    <row r="91" spans="1:124" s="120" customFormat="1" x14ac:dyDescent="0.3">
      <c r="A91" s="120" t="s">
        <v>2777</v>
      </c>
      <c r="B91" s="120" t="s">
        <v>2797</v>
      </c>
      <c r="C91" s="120" t="s">
        <v>2798</v>
      </c>
      <c r="D91" s="120" t="s">
        <v>2779</v>
      </c>
      <c r="E91" s="120" t="s">
        <v>185</v>
      </c>
      <c r="G91" s="137">
        <v>6.6E-4</v>
      </c>
      <c r="J91" s="121"/>
      <c r="K91" s="121" t="s">
        <v>528</v>
      </c>
      <c r="L91" s="120" t="s">
        <v>528</v>
      </c>
      <c r="M91" s="120" t="s">
        <v>109</v>
      </c>
      <c r="N91" s="120">
        <v>99</v>
      </c>
      <c r="O91" s="120" t="s">
        <v>102</v>
      </c>
      <c r="P91" s="120" t="s">
        <v>102</v>
      </c>
      <c r="Q91" s="120" t="s">
        <v>184</v>
      </c>
      <c r="R91" s="120">
        <v>1</v>
      </c>
      <c r="S91" s="120" t="s">
        <v>122</v>
      </c>
      <c r="T91" s="120" t="s">
        <v>526</v>
      </c>
      <c r="U91" s="120">
        <v>18190</v>
      </c>
      <c r="V91" s="123">
        <v>1200286</v>
      </c>
      <c r="W91" s="120">
        <v>1997</v>
      </c>
      <c r="X91" s="120" t="s">
        <v>2857</v>
      </c>
      <c r="Y91" s="120" t="s">
        <v>2858</v>
      </c>
      <c r="Z91" s="120" t="s">
        <v>2859</v>
      </c>
      <c r="AB91" s="120" t="s">
        <v>397</v>
      </c>
      <c r="AC91" s="137">
        <v>6.6E-4</v>
      </c>
      <c r="AD91" s="121"/>
      <c r="AE91" s="120">
        <v>333415</v>
      </c>
      <c r="AF91" s="120" t="s">
        <v>109</v>
      </c>
      <c r="AH91" s="120" t="s">
        <v>397</v>
      </c>
      <c r="AI91" s="120">
        <v>2371</v>
      </c>
      <c r="AJ91" s="120" t="s">
        <v>1464</v>
      </c>
      <c r="AK91" s="120" t="s">
        <v>276</v>
      </c>
      <c r="AL91" s="120" t="s">
        <v>1465</v>
      </c>
      <c r="AM91" s="120" t="s">
        <v>1069</v>
      </c>
      <c r="AN91" s="120" t="s">
        <v>2783</v>
      </c>
      <c r="AO91" s="120" t="s">
        <v>2784</v>
      </c>
      <c r="AP91" s="120" t="s">
        <v>2777</v>
      </c>
      <c r="AQ91" s="120" t="s">
        <v>2797</v>
      </c>
      <c r="AR91" s="120" t="s">
        <v>2798</v>
      </c>
      <c r="AS91" s="120" t="s">
        <v>2779</v>
      </c>
      <c r="AT91" s="120" t="s">
        <v>102</v>
      </c>
      <c r="AU91" s="120" t="s">
        <v>102</v>
      </c>
      <c r="AV91" s="120" t="s">
        <v>184</v>
      </c>
      <c r="AW91" s="120" t="s">
        <v>185</v>
      </c>
      <c r="AY91" s="120" t="s">
        <v>525</v>
      </c>
      <c r="AZ91" s="120" t="s">
        <v>119</v>
      </c>
      <c r="BA91" s="120" t="s">
        <v>526</v>
      </c>
      <c r="BC91" s="120">
        <v>24</v>
      </c>
      <c r="BH91" s="120" t="s">
        <v>276</v>
      </c>
      <c r="BJ91" s="120">
        <v>1</v>
      </c>
      <c r="BO91" s="120" t="s">
        <v>122</v>
      </c>
      <c r="BP91" s="120" t="s">
        <v>158</v>
      </c>
      <c r="BR91" s="120">
        <v>0.66</v>
      </c>
      <c r="BT91" s="120">
        <v>0.5</v>
      </c>
      <c r="BV91" s="120">
        <v>0.86</v>
      </c>
      <c r="BW91" s="120" t="s">
        <v>544</v>
      </c>
      <c r="BY91" s="120">
        <v>0.66</v>
      </c>
      <c r="CA91" s="120">
        <v>0.5</v>
      </c>
      <c r="CC91" s="120">
        <v>0.86</v>
      </c>
      <c r="CE91" s="121">
        <v>6.6E-4</v>
      </c>
      <c r="CG91" s="121">
        <v>5.0000000000000001E-4</v>
      </c>
      <c r="CI91" s="121">
        <v>8.5999999999999998E-4</v>
      </c>
      <c r="CQ91" s="121"/>
      <c r="CW91" s="121"/>
      <c r="DB91" s="120" t="s">
        <v>528</v>
      </c>
      <c r="DD91" s="120" t="s">
        <v>176</v>
      </c>
      <c r="DE91" s="120" t="s">
        <v>2860</v>
      </c>
      <c r="DF91" s="120" t="s">
        <v>2861</v>
      </c>
      <c r="DG91" s="120" t="s">
        <v>568</v>
      </c>
      <c r="DK91" s="120">
        <v>99</v>
      </c>
      <c r="DL91" s="120" t="s">
        <v>126</v>
      </c>
      <c r="DM91" s="120" t="s">
        <v>545</v>
      </c>
      <c r="DN91" s="120">
        <v>1200286</v>
      </c>
      <c r="DO91" s="120">
        <v>18190</v>
      </c>
      <c r="DP91" s="120" t="s">
        <v>2857</v>
      </c>
      <c r="DQ91" s="120" t="s">
        <v>2858</v>
      </c>
      <c r="DR91" s="120" t="s">
        <v>2859</v>
      </c>
      <c r="DS91" s="120">
        <v>1997</v>
      </c>
      <c r="DT91" s="120" t="s">
        <v>2880</v>
      </c>
    </row>
    <row r="92" spans="1:124" s="120" customFormat="1" x14ac:dyDescent="0.3">
      <c r="A92" s="120" t="s">
        <v>2777</v>
      </c>
      <c r="B92" s="120" t="s">
        <v>2778</v>
      </c>
      <c r="C92" s="120" t="s">
        <v>2804</v>
      </c>
      <c r="D92" s="120" t="s">
        <v>2779</v>
      </c>
      <c r="E92" s="120" t="s">
        <v>591</v>
      </c>
      <c r="G92" s="137">
        <v>6.9999999999999999E-4</v>
      </c>
      <c r="J92" s="121"/>
      <c r="K92" s="121" t="s">
        <v>528</v>
      </c>
      <c r="L92" s="120" t="s">
        <v>528</v>
      </c>
      <c r="M92" s="120" t="s">
        <v>109</v>
      </c>
      <c r="N92" s="120">
        <v>99</v>
      </c>
      <c r="O92" s="120" t="s">
        <v>367</v>
      </c>
      <c r="P92" s="120" t="s">
        <v>1310</v>
      </c>
      <c r="Q92" s="120" t="s">
        <v>2817</v>
      </c>
      <c r="R92" s="120">
        <v>2</v>
      </c>
      <c r="S92" s="120" t="s">
        <v>122</v>
      </c>
      <c r="T92" s="120" t="s">
        <v>526</v>
      </c>
      <c r="U92" s="120">
        <v>6449</v>
      </c>
      <c r="V92" s="123">
        <v>1082950</v>
      </c>
      <c r="W92" s="120">
        <v>1980</v>
      </c>
      <c r="X92" s="120" t="s">
        <v>2814</v>
      </c>
      <c r="Y92" s="120" t="s">
        <v>2815</v>
      </c>
      <c r="Z92" s="120" t="s">
        <v>2816</v>
      </c>
      <c r="AA92" s="120" t="s">
        <v>158</v>
      </c>
      <c r="AB92" s="120" t="s">
        <v>397</v>
      </c>
      <c r="AC92" s="137">
        <v>6.9999999999999999E-4</v>
      </c>
      <c r="AD92" s="121"/>
      <c r="AE92" s="120">
        <v>333415</v>
      </c>
      <c r="AF92" s="120" t="s">
        <v>109</v>
      </c>
      <c r="AG92" s="120" t="s">
        <v>158</v>
      </c>
      <c r="AH92" s="120" t="s">
        <v>397</v>
      </c>
      <c r="AI92" s="120">
        <v>5</v>
      </c>
      <c r="AJ92" s="120" t="s">
        <v>1464</v>
      </c>
      <c r="AK92" s="120" t="s">
        <v>276</v>
      </c>
      <c r="AM92" s="120" t="s">
        <v>1069</v>
      </c>
      <c r="AN92" s="120" t="s">
        <v>2783</v>
      </c>
      <c r="AO92" s="120" t="s">
        <v>2784</v>
      </c>
      <c r="AP92" s="120" t="s">
        <v>2777</v>
      </c>
      <c r="AQ92" s="120" t="s">
        <v>2778</v>
      </c>
      <c r="AR92" s="120" t="s">
        <v>2804</v>
      </c>
      <c r="AS92" s="120" t="s">
        <v>2779</v>
      </c>
      <c r="AT92" s="120" t="s">
        <v>367</v>
      </c>
      <c r="AU92" s="120" t="s">
        <v>1310</v>
      </c>
      <c r="AV92" s="120" t="s">
        <v>2817</v>
      </c>
      <c r="AW92" s="120" t="s">
        <v>591</v>
      </c>
      <c r="AY92" s="120" t="s">
        <v>525</v>
      </c>
      <c r="AZ92" s="120" t="s">
        <v>119</v>
      </c>
      <c r="BA92" s="120" t="s">
        <v>526</v>
      </c>
      <c r="BC92" s="120">
        <v>48</v>
      </c>
      <c r="BH92" s="120" t="s">
        <v>276</v>
      </c>
      <c r="BJ92" s="120">
        <v>2</v>
      </c>
      <c r="BO92" s="120" t="s">
        <v>122</v>
      </c>
      <c r="BP92" s="120" t="s">
        <v>158</v>
      </c>
      <c r="BR92" s="120">
        <v>0.7</v>
      </c>
      <c r="BT92" s="120">
        <v>0.6</v>
      </c>
      <c r="BV92" s="120">
        <v>0.9</v>
      </c>
      <c r="BW92" s="120" t="s">
        <v>544</v>
      </c>
      <c r="BY92" s="120">
        <v>0.7</v>
      </c>
      <c r="CA92" s="120">
        <v>0.6</v>
      </c>
      <c r="CC92" s="120">
        <v>0.9</v>
      </c>
      <c r="CE92" s="121">
        <v>6.9999999999999999E-4</v>
      </c>
      <c r="CG92" s="121">
        <v>5.9999999999999995E-4</v>
      </c>
      <c r="CI92" s="121">
        <v>8.9999999999999998E-4</v>
      </c>
      <c r="CQ92" s="121"/>
      <c r="CW92" s="121"/>
      <c r="DB92" s="120" t="s">
        <v>528</v>
      </c>
      <c r="DD92" s="120" t="s">
        <v>125</v>
      </c>
      <c r="DE92" s="120" t="s">
        <v>1428</v>
      </c>
      <c r="DF92" s="120">
        <v>200</v>
      </c>
      <c r="DG92" s="120" t="s">
        <v>568</v>
      </c>
      <c r="DK92" s="120">
        <v>99</v>
      </c>
      <c r="DL92" s="120" t="s">
        <v>126</v>
      </c>
      <c r="DM92" s="120" t="s">
        <v>1344</v>
      </c>
      <c r="DN92" s="120">
        <v>1082950</v>
      </c>
      <c r="DO92" s="120">
        <v>6449</v>
      </c>
      <c r="DP92" s="120" t="s">
        <v>2814</v>
      </c>
      <c r="DQ92" s="120" t="s">
        <v>2815</v>
      </c>
      <c r="DR92" s="120" t="s">
        <v>2816</v>
      </c>
      <c r="DS92" s="120">
        <v>1980</v>
      </c>
      <c r="DT92" s="120" t="s">
        <v>2462</v>
      </c>
    </row>
    <row r="93" spans="1:124" s="120" customFormat="1" x14ac:dyDescent="0.3">
      <c r="A93" s="120" t="s">
        <v>2777</v>
      </c>
      <c r="B93" s="120" t="s">
        <v>2797</v>
      </c>
      <c r="C93" s="120" t="s">
        <v>2798</v>
      </c>
      <c r="D93" s="120" t="s">
        <v>2779</v>
      </c>
      <c r="E93" s="120" t="s">
        <v>185</v>
      </c>
      <c r="G93" s="137">
        <v>7.5000000000000002E-4</v>
      </c>
      <c r="J93" s="121"/>
      <c r="K93" s="121" t="s">
        <v>528</v>
      </c>
      <c r="L93" s="120" t="s">
        <v>528</v>
      </c>
      <c r="M93" s="120" t="s">
        <v>109</v>
      </c>
      <c r="N93" s="120">
        <v>99</v>
      </c>
      <c r="O93" s="120" t="s">
        <v>102</v>
      </c>
      <c r="P93" s="120" t="s">
        <v>102</v>
      </c>
      <c r="Q93" s="120" t="s">
        <v>184</v>
      </c>
      <c r="R93" s="120">
        <v>1</v>
      </c>
      <c r="S93" s="120" t="s">
        <v>122</v>
      </c>
      <c r="T93" s="120" t="s">
        <v>526</v>
      </c>
      <c r="U93" s="120">
        <v>18190</v>
      </c>
      <c r="V93" s="123">
        <v>1200278</v>
      </c>
      <c r="W93" s="120">
        <v>1997</v>
      </c>
      <c r="X93" s="120" t="s">
        <v>2857</v>
      </c>
      <c r="Y93" s="120" t="s">
        <v>2858</v>
      </c>
      <c r="Z93" s="120" t="s">
        <v>2859</v>
      </c>
      <c r="AB93" s="120" t="s">
        <v>397</v>
      </c>
      <c r="AC93" s="137">
        <v>7.5000000000000002E-4</v>
      </c>
      <c r="AD93" s="121"/>
      <c r="AE93" s="120">
        <v>333415</v>
      </c>
      <c r="AF93" s="120" t="s">
        <v>109</v>
      </c>
      <c r="AH93" s="120" t="s">
        <v>397</v>
      </c>
      <c r="AI93" s="120">
        <v>2371</v>
      </c>
      <c r="AJ93" s="120" t="s">
        <v>1464</v>
      </c>
      <c r="AK93" s="120" t="s">
        <v>276</v>
      </c>
      <c r="AL93" s="120" t="s">
        <v>1465</v>
      </c>
      <c r="AM93" s="120" t="s">
        <v>1069</v>
      </c>
      <c r="AN93" s="120" t="s">
        <v>2783</v>
      </c>
      <c r="AO93" s="120" t="s">
        <v>2784</v>
      </c>
      <c r="AP93" s="120" t="s">
        <v>2777</v>
      </c>
      <c r="AQ93" s="120" t="s">
        <v>2797</v>
      </c>
      <c r="AR93" s="120" t="s">
        <v>2798</v>
      </c>
      <c r="AS93" s="120" t="s">
        <v>2779</v>
      </c>
      <c r="AT93" s="120" t="s">
        <v>102</v>
      </c>
      <c r="AU93" s="120" t="s">
        <v>102</v>
      </c>
      <c r="AV93" s="120" t="s">
        <v>184</v>
      </c>
      <c r="AW93" s="120" t="s">
        <v>185</v>
      </c>
      <c r="AY93" s="120" t="s">
        <v>525</v>
      </c>
      <c r="AZ93" s="120" t="s">
        <v>119</v>
      </c>
      <c r="BA93" s="120" t="s">
        <v>526</v>
      </c>
      <c r="BC93" s="120">
        <v>24</v>
      </c>
      <c r="BH93" s="120" t="s">
        <v>276</v>
      </c>
      <c r="BJ93" s="120">
        <v>1</v>
      </c>
      <c r="BO93" s="120" t="s">
        <v>122</v>
      </c>
      <c r="BP93" s="120" t="s">
        <v>158</v>
      </c>
      <c r="BR93" s="120">
        <v>0.75</v>
      </c>
      <c r="BT93" s="120">
        <v>0.69</v>
      </c>
      <c r="BV93" s="120">
        <v>0.8</v>
      </c>
      <c r="BW93" s="120" t="s">
        <v>544</v>
      </c>
      <c r="BY93" s="120">
        <v>0.75</v>
      </c>
      <c r="CA93" s="120">
        <v>0.69</v>
      </c>
      <c r="CC93" s="120">
        <v>0.8</v>
      </c>
      <c r="CE93" s="121">
        <v>7.5000000000000002E-4</v>
      </c>
      <c r="CG93" s="121">
        <v>6.8999999999999997E-4</v>
      </c>
      <c r="CI93" s="121">
        <v>8.0000000000000004E-4</v>
      </c>
      <c r="CQ93" s="121"/>
      <c r="CW93" s="121"/>
      <c r="DB93" s="120" t="s">
        <v>528</v>
      </c>
      <c r="DD93" s="120" t="s">
        <v>176</v>
      </c>
      <c r="DE93" s="120" t="s">
        <v>2860</v>
      </c>
      <c r="DF93" s="120" t="s">
        <v>2861</v>
      </c>
      <c r="DG93" s="120" t="s">
        <v>568</v>
      </c>
      <c r="DK93" s="120">
        <v>99</v>
      </c>
      <c r="DL93" s="120" t="s">
        <v>126</v>
      </c>
      <c r="DM93" s="120" t="s">
        <v>545</v>
      </c>
      <c r="DN93" s="120">
        <v>1200278</v>
      </c>
      <c r="DO93" s="120">
        <v>18190</v>
      </c>
      <c r="DP93" s="120" t="s">
        <v>2857</v>
      </c>
      <c r="DQ93" s="120" t="s">
        <v>2858</v>
      </c>
      <c r="DR93" s="120" t="s">
        <v>2859</v>
      </c>
      <c r="DS93" s="120">
        <v>1997</v>
      </c>
      <c r="DT93" s="120" t="s">
        <v>2862</v>
      </c>
    </row>
    <row r="94" spans="1:124" s="120" customFormat="1" x14ac:dyDescent="0.3">
      <c r="A94" s="120" t="s">
        <v>2786</v>
      </c>
      <c r="B94" s="120" t="s">
        <v>2787</v>
      </c>
      <c r="C94" s="120" t="s">
        <v>2112</v>
      </c>
      <c r="D94" s="120" t="s">
        <v>2788</v>
      </c>
      <c r="E94" s="120" t="s">
        <v>185</v>
      </c>
      <c r="G94" s="137">
        <v>7.6000000000000004E-4</v>
      </c>
      <c r="K94" s="121" t="s">
        <v>528</v>
      </c>
      <c r="L94" s="120" t="s">
        <v>528</v>
      </c>
      <c r="M94" s="120" t="s">
        <v>109</v>
      </c>
      <c r="N94" s="122">
        <v>60</v>
      </c>
      <c r="O94" s="120" t="s">
        <v>102</v>
      </c>
      <c r="P94" s="120" t="s">
        <v>102</v>
      </c>
      <c r="Q94" s="120" t="s">
        <v>184</v>
      </c>
      <c r="R94" s="120">
        <v>1</v>
      </c>
      <c r="S94" s="120" t="s">
        <v>122</v>
      </c>
      <c r="T94" s="120" t="s">
        <v>526</v>
      </c>
      <c r="U94" s="120">
        <v>100785</v>
      </c>
      <c r="V94" s="123">
        <v>1270281</v>
      </c>
      <c r="W94" s="120">
        <v>2008</v>
      </c>
      <c r="X94" s="120" t="s">
        <v>2789</v>
      </c>
      <c r="Y94" s="120" t="s">
        <v>2790</v>
      </c>
      <c r="Z94" s="120" t="s">
        <v>2791</v>
      </c>
      <c r="AB94" s="120" t="s">
        <v>147</v>
      </c>
      <c r="AC94" s="137">
        <v>7.6000000000000004E-4</v>
      </c>
      <c r="AE94" s="120">
        <v>333415</v>
      </c>
      <c r="AF94" s="120" t="s">
        <v>109</v>
      </c>
      <c r="AH94" s="120" t="s">
        <v>147</v>
      </c>
      <c r="AI94" s="120">
        <v>18429</v>
      </c>
      <c r="AJ94" s="120" t="s">
        <v>2792</v>
      </c>
      <c r="AK94" s="120" t="s">
        <v>231</v>
      </c>
      <c r="AL94" s="120" t="s">
        <v>141</v>
      </c>
      <c r="AM94" s="120" t="s">
        <v>1069</v>
      </c>
      <c r="AN94" s="120" t="s">
        <v>2773</v>
      </c>
      <c r="AO94" s="120" t="s">
        <v>2793</v>
      </c>
      <c r="AP94" s="120" t="s">
        <v>2786</v>
      </c>
      <c r="AQ94" s="120" t="s">
        <v>2787</v>
      </c>
      <c r="AR94" s="120" t="s">
        <v>2112</v>
      </c>
      <c r="AS94" s="120" t="s">
        <v>2788</v>
      </c>
      <c r="AT94" s="120" t="s">
        <v>102</v>
      </c>
      <c r="AU94" s="120" t="s">
        <v>102</v>
      </c>
      <c r="AV94" s="120" t="s">
        <v>184</v>
      </c>
      <c r="AW94" s="120" t="s">
        <v>185</v>
      </c>
      <c r="AY94" s="120" t="s">
        <v>525</v>
      </c>
      <c r="AZ94" s="120" t="s">
        <v>119</v>
      </c>
      <c r="BA94" s="120" t="s">
        <v>526</v>
      </c>
      <c r="BC94" s="120">
        <v>24</v>
      </c>
      <c r="BH94" s="120" t="s">
        <v>276</v>
      </c>
      <c r="BJ94" s="120">
        <v>1</v>
      </c>
      <c r="BO94" s="120" t="s">
        <v>122</v>
      </c>
      <c r="BP94" s="120" t="s">
        <v>158</v>
      </c>
      <c r="BR94" s="120">
        <v>0.76</v>
      </c>
      <c r="BT94" s="120">
        <v>0.67</v>
      </c>
      <c r="BV94" s="120">
        <v>0.87</v>
      </c>
      <c r="BW94" s="120" t="s">
        <v>1731</v>
      </c>
      <c r="BY94" s="120">
        <v>0.76</v>
      </c>
      <c r="CA94" s="120">
        <v>0.67</v>
      </c>
      <c r="CC94" s="120">
        <v>0.87</v>
      </c>
      <c r="CE94" s="121">
        <v>7.6000000000000004E-4</v>
      </c>
      <c r="CG94" s="120">
        <v>6.7000000000000002E-4</v>
      </c>
      <c r="CI94" s="120">
        <v>8.7000000000000001E-4</v>
      </c>
      <c r="DB94" s="120" t="s">
        <v>528</v>
      </c>
      <c r="DC94" s="120">
        <v>7</v>
      </c>
      <c r="DD94" s="120" t="s">
        <v>125</v>
      </c>
      <c r="DE94" s="120" t="s">
        <v>2794</v>
      </c>
      <c r="DF94" s="120" t="s">
        <v>2795</v>
      </c>
      <c r="DG94" s="120" t="s">
        <v>568</v>
      </c>
      <c r="DK94" s="120">
        <v>100</v>
      </c>
      <c r="DL94" s="120" t="s">
        <v>126</v>
      </c>
      <c r="DM94" s="120" t="s">
        <v>545</v>
      </c>
      <c r="DN94" s="120">
        <v>1270281</v>
      </c>
      <c r="DO94" s="120">
        <v>100785</v>
      </c>
      <c r="DP94" s="120" t="s">
        <v>2789</v>
      </c>
      <c r="DQ94" s="120" t="s">
        <v>2790</v>
      </c>
      <c r="DR94" s="120" t="s">
        <v>2791</v>
      </c>
      <c r="DS94" s="120">
        <v>2008</v>
      </c>
      <c r="DT94" s="120" t="s">
        <v>2796</v>
      </c>
    </row>
    <row r="95" spans="1:124" s="120" customFormat="1" x14ac:dyDescent="0.3">
      <c r="A95" s="120" t="s">
        <v>2777</v>
      </c>
      <c r="B95" s="120" t="s">
        <v>2797</v>
      </c>
      <c r="C95" s="120" t="s">
        <v>2798</v>
      </c>
      <c r="D95" s="120" t="s">
        <v>2779</v>
      </c>
      <c r="E95" s="120" t="s">
        <v>185</v>
      </c>
      <c r="G95" s="137">
        <v>7.9000000000000001E-4</v>
      </c>
      <c r="J95" s="121"/>
      <c r="K95" s="121" t="s">
        <v>528</v>
      </c>
      <c r="L95" s="120" t="s">
        <v>528</v>
      </c>
      <c r="M95" s="120" t="s">
        <v>109</v>
      </c>
      <c r="N95" s="120">
        <v>99</v>
      </c>
      <c r="O95" s="120" t="s">
        <v>102</v>
      </c>
      <c r="P95" s="120" t="s">
        <v>102</v>
      </c>
      <c r="Q95" s="120" t="s">
        <v>184</v>
      </c>
      <c r="R95" s="120">
        <v>1</v>
      </c>
      <c r="S95" s="120" t="s">
        <v>122</v>
      </c>
      <c r="T95" s="120" t="s">
        <v>526</v>
      </c>
      <c r="U95" s="120">
        <v>18190</v>
      </c>
      <c r="V95" s="123">
        <v>1200289</v>
      </c>
      <c r="W95" s="120">
        <v>1997</v>
      </c>
      <c r="X95" s="120" t="s">
        <v>2857</v>
      </c>
      <c r="Y95" s="120" t="s">
        <v>2858</v>
      </c>
      <c r="Z95" s="120" t="s">
        <v>2859</v>
      </c>
      <c r="AB95" s="120" t="s">
        <v>397</v>
      </c>
      <c r="AC95" s="137">
        <v>7.9000000000000001E-4</v>
      </c>
      <c r="AD95" s="121"/>
      <c r="AE95" s="120">
        <v>333415</v>
      </c>
      <c r="AF95" s="120" t="s">
        <v>109</v>
      </c>
      <c r="AH95" s="120" t="s">
        <v>397</v>
      </c>
      <c r="AI95" s="120">
        <v>2371</v>
      </c>
      <c r="AJ95" s="120" t="s">
        <v>1464</v>
      </c>
      <c r="AK95" s="120" t="s">
        <v>276</v>
      </c>
      <c r="AL95" s="120" t="s">
        <v>1465</v>
      </c>
      <c r="AM95" s="120" t="s">
        <v>1069</v>
      </c>
      <c r="AN95" s="120" t="s">
        <v>2783</v>
      </c>
      <c r="AO95" s="120" t="s">
        <v>2784</v>
      </c>
      <c r="AP95" s="120" t="s">
        <v>2777</v>
      </c>
      <c r="AQ95" s="120" t="s">
        <v>2797</v>
      </c>
      <c r="AR95" s="120" t="s">
        <v>2798</v>
      </c>
      <c r="AS95" s="120" t="s">
        <v>2779</v>
      </c>
      <c r="AT95" s="120" t="s">
        <v>102</v>
      </c>
      <c r="AU95" s="120" t="s">
        <v>102</v>
      </c>
      <c r="AV95" s="120" t="s">
        <v>184</v>
      </c>
      <c r="AW95" s="120" t="s">
        <v>185</v>
      </c>
      <c r="AY95" s="120" t="s">
        <v>525</v>
      </c>
      <c r="AZ95" s="120" t="s">
        <v>119</v>
      </c>
      <c r="BA95" s="120" t="s">
        <v>526</v>
      </c>
      <c r="BC95" s="120">
        <v>24</v>
      </c>
      <c r="BH95" s="120" t="s">
        <v>276</v>
      </c>
      <c r="BJ95" s="120">
        <v>1</v>
      </c>
      <c r="BO95" s="120" t="s">
        <v>122</v>
      </c>
      <c r="BP95" s="120" t="s">
        <v>158</v>
      </c>
      <c r="BR95" s="120">
        <v>0.79</v>
      </c>
      <c r="BT95" s="120">
        <v>0.51</v>
      </c>
      <c r="BV95" s="120">
        <v>1.01</v>
      </c>
      <c r="BW95" s="120" t="s">
        <v>544</v>
      </c>
      <c r="BY95" s="120">
        <v>0.79</v>
      </c>
      <c r="CA95" s="120">
        <v>0.51</v>
      </c>
      <c r="CC95" s="120">
        <v>1.01</v>
      </c>
      <c r="CE95" s="121">
        <v>7.9000000000000001E-4</v>
      </c>
      <c r="CG95" s="121">
        <v>5.1000000000000004E-4</v>
      </c>
      <c r="CI95" s="121">
        <v>1.01E-3</v>
      </c>
      <c r="CQ95" s="121"/>
      <c r="CW95" s="121"/>
      <c r="DB95" s="120" t="s">
        <v>528</v>
      </c>
      <c r="DD95" s="120" t="s">
        <v>176</v>
      </c>
      <c r="DE95" s="120" t="s">
        <v>2860</v>
      </c>
      <c r="DF95" s="120" t="s">
        <v>2861</v>
      </c>
      <c r="DG95" s="120" t="s">
        <v>568</v>
      </c>
      <c r="DK95" s="120">
        <v>99</v>
      </c>
      <c r="DL95" s="120" t="s">
        <v>126</v>
      </c>
      <c r="DM95" s="120" t="s">
        <v>545</v>
      </c>
      <c r="DN95" s="120">
        <v>1200289</v>
      </c>
      <c r="DO95" s="120">
        <v>18190</v>
      </c>
      <c r="DP95" s="120" t="s">
        <v>2857</v>
      </c>
      <c r="DQ95" s="120" t="s">
        <v>2858</v>
      </c>
      <c r="DR95" s="120" t="s">
        <v>2859</v>
      </c>
      <c r="DS95" s="120">
        <v>1997</v>
      </c>
      <c r="DT95" s="120" t="s">
        <v>2894</v>
      </c>
    </row>
    <row r="96" spans="1:124" s="120" customFormat="1" x14ac:dyDescent="0.3">
      <c r="A96" s="120" t="s">
        <v>2786</v>
      </c>
      <c r="B96" s="120" t="s">
        <v>2787</v>
      </c>
      <c r="C96" s="120" t="s">
        <v>2112</v>
      </c>
      <c r="D96" s="120" t="s">
        <v>2788</v>
      </c>
      <c r="E96" s="120" t="s">
        <v>251</v>
      </c>
      <c r="G96" s="137">
        <v>8.0000000000000004E-4</v>
      </c>
      <c r="H96" s="120" t="s">
        <v>136</v>
      </c>
      <c r="J96" s="120">
        <v>1.6000000000000001E-3</v>
      </c>
      <c r="K96" s="121" t="s">
        <v>528</v>
      </c>
      <c r="L96" s="120" t="s">
        <v>528</v>
      </c>
      <c r="M96" s="120" t="s">
        <v>109</v>
      </c>
      <c r="N96" s="122">
        <v>60</v>
      </c>
      <c r="O96" s="120" t="s">
        <v>102</v>
      </c>
      <c r="P96" s="120" t="s">
        <v>102</v>
      </c>
      <c r="Q96" s="120" t="s">
        <v>233</v>
      </c>
      <c r="R96" s="120">
        <v>4</v>
      </c>
      <c r="S96" s="120" t="s">
        <v>122</v>
      </c>
      <c r="T96" s="120" t="s">
        <v>526</v>
      </c>
      <c r="U96" s="120">
        <v>100785</v>
      </c>
      <c r="V96" s="123">
        <v>1270287</v>
      </c>
      <c r="W96" s="120">
        <v>2008</v>
      </c>
      <c r="X96" s="120" t="s">
        <v>2789</v>
      </c>
      <c r="Y96" s="120" t="s">
        <v>2790</v>
      </c>
      <c r="Z96" s="120" t="s">
        <v>2791</v>
      </c>
      <c r="AB96" s="120" t="s">
        <v>147</v>
      </c>
      <c r="AC96" s="137">
        <v>8.0000000000000004E-4</v>
      </c>
      <c r="AD96" s="120">
        <v>1.6000000000000001E-3</v>
      </c>
      <c r="AE96" s="120">
        <v>333415</v>
      </c>
      <c r="AF96" s="120" t="s">
        <v>109</v>
      </c>
      <c r="AH96" s="120" t="s">
        <v>147</v>
      </c>
      <c r="AI96" s="120">
        <v>18429</v>
      </c>
      <c r="AL96" s="120" t="s">
        <v>220</v>
      </c>
      <c r="AM96" s="120" t="s">
        <v>1069</v>
      </c>
      <c r="AN96" s="120" t="s">
        <v>2773</v>
      </c>
      <c r="AO96" s="120" t="s">
        <v>2793</v>
      </c>
      <c r="AP96" s="120" t="s">
        <v>2786</v>
      </c>
      <c r="AQ96" s="120" t="s">
        <v>2787</v>
      </c>
      <c r="AR96" s="120" t="s">
        <v>2112</v>
      </c>
      <c r="AS96" s="120" t="s">
        <v>2788</v>
      </c>
      <c r="AT96" s="120" t="s">
        <v>102</v>
      </c>
      <c r="AU96" s="120" t="s">
        <v>102</v>
      </c>
      <c r="AV96" s="120" t="s">
        <v>233</v>
      </c>
      <c r="AW96" s="120" t="s">
        <v>251</v>
      </c>
      <c r="AX96" s="120" t="s">
        <v>136</v>
      </c>
      <c r="AY96" s="120" t="s">
        <v>525</v>
      </c>
      <c r="AZ96" s="120" t="s">
        <v>119</v>
      </c>
      <c r="BA96" s="120" t="s">
        <v>526</v>
      </c>
      <c r="BC96" s="120">
        <v>96</v>
      </c>
      <c r="BH96" s="120" t="s">
        <v>276</v>
      </c>
      <c r="BJ96" s="120">
        <v>4</v>
      </c>
      <c r="BO96" s="120" t="s">
        <v>122</v>
      </c>
      <c r="BP96" s="120" t="s">
        <v>158</v>
      </c>
      <c r="BR96" s="120">
        <v>0.8</v>
      </c>
      <c r="BW96" s="120" t="s">
        <v>1731</v>
      </c>
      <c r="BY96" s="120">
        <v>0.8</v>
      </c>
      <c r="CE96" s="121">
        <v>8.0000000000000004E-4</v>
      </c>
      <c r="CK96" s="120">
        <v>1.6</v>
      </c>
      <c r="CQ96" s="120">
        <v>1.6</v>
      </c>
      <c r="CW96" s="120">
        <v>1.6000000000000001E-3</v>
      </c>
      <c r="DB96" s="120" t="s">
        <v>528</v>
      </c>
      <c r="DC96" s="120">
        <v>7</v>
      </c>
      <c r="DD96" s="120" t="s">
        <v>125</v>
      </c>
      <c r="DE96" s="120" t="s">
        <v>2794</v>
      </c>
      <c r="DF96" s="120" t="s">
        <v>2795</v>
      </c>
      <c r="DG96" s="120" t="s">
        <v>568</v>
      </c>
      <c r="DK96" s="120">
        <v>100</v>
      </c>
      <c r="DL96" s="120" t="s">
        <v>126</v>
      </c>
      <c r="DM96" s="120" t="s">
        <v>545</v>
      </c>
      <c r="DN96" s="120">
        <v>1270287</v>
      </c>
      <c r="DO96" s="120">
        <v>100785</v>
      </c>
      <c r="DP96" s="120" t="s">
        <v>2789</v>
      </c>
      <c r="DQ96" s="120" t="s">
        <v>2790</v>
      </c>
      <c r="DR96" s="120" t="s">
        <v>2791</v>
      </c>
      <c r="DS96" s="120">
        <v>2008</v>
      </c>
      <c r="DT96" s="120" t="s">
        <v>2886</v>
      </c>
    </row>
    <row r="97" spans="1:124" s="120" customFormat="1" x14ac:dyDescent="0.3">
      <c r="A97" s="120" t="s">
        <v>2777</v>
      </c>
      <c r="B97" s="120" t="s">
        <v>2778</v>
      </c>
      <c r="C97" s="120" t="s">
        <v>2804</v>
      </c>
      <c r="D97" s="120" t="s">
        <v>2779</v>
      </c>
      <c r="E97" s="120" t="s">
        <v>591</v>
      </c>
      <c r="G97" s="137">
        <v>8.0000000000000004E-4</v>
      </c>
      <c r="J97" s="121"/>
      <c r="K97" s="121" t="s">
        <v>528</v>
      </c>
      <c r="L97" s="120" t="s">
        <v>528</v>
      </c>
      <c r="M97" s="120" t="s">
        <v>109</v>
      </c>
      <c r="N97" s="120">
        <v>99</v>
      </c>
      <c r="O97" s="120" t="s">
        <v>367</v>
      </c>
      <c r="P97" s="120" t="s">
        <v>1310</v>
      </c>
      <c r="Q97" s="120" t="s">
        <v>2817</v>
      </c>
      <c r="R97" s="120">
        <v>2</v>
      </c>
      <c r="S97" s="120" t="s">
        <v>122</v>
      </c>
      <c r="T97" s="120" t="s">
        <v>526</v>
      </c>
      <c r="U97" s="120">
        <v>6449</v>
      </c>
      <c r="V97" s="123">
        <v>1082997</v>
      </c>
      <c r="W97" s="120">
        <v>1980</v>
      </c>
      <c r="X97" s="120" t="s">
        <v>2814</v>
      </c>
      <c r="Y97" s="120" t="s">
        <v>2815</v>
      </c>
      <c r="Z97" s="120" t="s">
        <v>2816</v>
      </c>
      <c r="AA97" s="120" t="s">
        <v>158</v>
      </c>
      <c r="AB97" s="120" t="s">
        <v>397</v>
      </c>
      <c r="AC97" s="137">
        <v>8.0000000000000004E-4</v>
      </c>
      <c r="AD97" s="121"/>
      <c r="AE97" s="120">
        <v>333415</v>
      </c>
      <c r="AF97" s="120" t="s">
        <v>109</v>
      </c>
      <c r="AG97" s="120" t="s">
        <v>158</v>
      </c>
      <c r="AH97" s="120" t="s">
        <v>397</v>
      </c>
      <c r="AI97" s="120">
        <v>5</v>
      </c>
      <c r="AJ97" s="120" t="s">
        <v>1464</v>
      </c>
      <c r="AK97" s="120" t="s">
        <v>276</v>
      </c>
      <c r="AM97" s="120" t="s">
        <v>1069</v>
      </c>
      <c r="AN97" s="120" t="s">
        <v>2783</v>
      </c>
      <c r="AO97" s="120" t="s">
        <v>2784</v>
      </c>
      <c r="AP97" s="120" t="s">
        <v>2777</v>
      </c>
      <c r="AQ97" s="120" t="s">
        <v>2778</v>
      </c>
      <c r="AR97" s="120" t="s">
        <v>2804</v>
      </c>
      <c r="AS97" s="120" t="s">
        <v>2779</v>
      </c>
      <c r="AT97" s="120" t="s">
        <v>367</v>
      </c>
      <c r="AU97" s="120" t="s">
        <v>1310</v>
      </c>
      <c r="AV97" s="120" t="s">
        <v>2817</v>
      </c>
      <c r="AW97" s="120" t="s">
        <v>591</v>
      </c>
      <c r="AY97" s="120" t="s">
        <v>525</v>
      </c>
      <c r="AZ97" s="120" t="s">
        <v>119</v>
      </c>
      <c r="BA97" s="120" t="s">
        <v>526</v>
      </c>
      <c r="BC97" s="120">
        <v>48</v>
      </c>
      <c r="BH97" s="120" t="s">
        <v>276</v>
      </c>
      <c r="BJ97" s="120">
        <v>2</v>
      </c>
      <c r="BO97" s="120" t="s">
        <v>122</v>
      </c>
      <c r="BP97" s="120" t="s">
        <v>158</v>
      </c>
      <c r="BR97" s="120">
        <v>0.8</v>
      </c>
      <c r="BT97" s="120">
        <v>0.7</v>
      </c>
      <c r="BV97" s="120">
        <v>1</v>
      </c>
      <c r="BW97" s="120" t="s">
        <v>544</v>
      </c>
      <c r="BY97" s="120">
        <v>0.8</v>
      </c>
      <c r="CA97" s="120">
        <v>0.7</v>
      </c>
      <c r="CC97" s="120">
        <v>1</v>
      </c>
      <c r="CE97" s="121">
        <v>8.0000000000000004E-4</v>
      </c>
      <c r="CG97" s="121">
        <v>6.9999999999999999E-4</v>
      </c>
      <c r="CI97" s="121">
        <v>1E-3</v>
      </c>
      <c r="CQ97" s="121"/>
      <c r="CW97" s="121"/>
      <c r="DB97" s="120" t="s">
        <v>528</v>
      </c>
      <c r="DD97" s="120" t="s">
        <v>125</v>
      </c>
      <c r="DE97" s="120" t="s">
        <v>1428</v>
      </c>
      <c r="DF97" s="120">
        <v>200</v>
      </c>
      <c r="DG97" s="120" t="s">
        <v>568</v>
      </c>
      <c r="DK97" s="120">
        <v>99</v>
      </c>
      <c r="DL97" s="120" t="s">
        <v>126</v>
      </c>
      <c r="DM97" s="120" t="s">
        <v>1344</v>
      </c>
      <c r="DN97" s="120">
        <v>1082997</v>
      </c>
      <c r="DO97" s="120">
        <v>6449</v>
      </c>
      <c r="DP97" s="120" t="s">
        <v>2814</v>
      </c>
      <c r="DQ97" s="120" t="s">
        <v>2815</v>
      </c>
      <c r="DR97" s="120" t="s">
        <v>2816</v>
      </c>
      <c r="DS97" s="120">
        <v>1980</v>
      </c>
      <c r="DT97" s="120" t="s">
        <v>2462</v>
      </c>
    </row>
    <row r="98" spans="1:124" s="120" customFormat="1" x14ac:dyDescent="0.3">
      <c r="A98" s="120" t="s">
        <v>2777</v>
      </c>
      <c r="B98" s="120" t="s">
        <v>2778</v>
      </c>
      <c r="C98" s="120" t="s">
        <v>2872</v>
      </c>
      <c r="D98" s="120" t="s">
        <v>2779</v>
      </c>
      <c r="E98" s="120" t="s">
        <v>591</v>
      </c>
      <c r="G98" s="137">
        <v>8.0000000000000004E-4</v>
      </c>
      <c r="J98" s="121"/>
      <c r="K98" s="121" t="s">
        <v>528</v>
      </c>
      <c r="L98" s="120" t="s">
        <v>528</v>
      </c>
      <c r="M98" s="120" t="s">
        <v>109</v>
      </c>
      <c r="N98" s="120">
        <v>89</v>
      </c>
      <c r="O98" s="120" t="s">
        <v>367</v>
      </c>
      <c r="P98" s="120" t="s">
        <v>1310</v>
      </c>
      <c r="Q98" s="120" t="s">
        <v>2817</v>
      </c>
      <c r="R98" s="120">
        <v>2</v>
      </c>
      <c r="S98" s="120" t="s">
        <v>122</v>
      </c>
      <c r="T98" s="120" t="s">
        <v>526</v>
      </c>
      <c r="U98" s="120">
        <v>6797</v>
      </c>
      <c r="V98" s="123">
        <v>1090102</v>
      </c>
      <c r="W98" s="120">
        <v>1986</v>
      </c>
      <c r="X98" s="120" t="s">
        <v>1728</v>
      </c>
      <c r="Y98" s="120" t="s">
        <v>1729</v>
      </c>
      <c r="Z98" s="120" t="s">
        <v>1730</v>
      </c>
      <c r="AB98" s="120" t="s">
        <v>397</v>
      </c>
      <c r="AC98" s="137">
        <v>8.0000000000000004E-4</v>
      </c>
      <c r="AD98" s="121"/>
      <c r="AE98" s="120">
        <v>333415</v>
      </c>
      <c r="AF98" s="120" t="s">
        <v>109</v>
      </c>
      <c r="AH98" s="120" t="s">
        <v>397</v>
      </c>
      <c r="AI98" s="120">
        <v>8</v>
      </c>
      <c r="AJ98" s="120">
        <v>1</v>
      </c>
      <c r="AK98" s="120" t="s">
        <v>2919</v>
      </c>
      <c r="AL98" s="120" t="s">
        <v>1504</v>
      </c>
      <c r="AM98" s="120" t="s">
        <v>1069</v>
      </c>
      <c r="AN98" s="120" t="s">
        <v>2783</v>
      </c>
      <c r="AO98" s="120" t="s">
        <v>2784</v>
      </c>
      <c r="AP98" s="120" t="s">
        <v>2777</v>
      </c>
      <c r="AQ98" s="120" t="s">
        <v>2778</v>
      </c>
      <c r="AR98" s="120" t="s">
        <v>2872</v>
      </c>
      <c r="AS98" s="120" t="s">
        <v>2779</v>
      </c>
      <c r="AT98" s="120" t="s">
        <v>367</v>
      </c>
      <c r="AU98" s="120" t="s">
        <v>1310</v>
      </c>
      <c r="AV98" s="120" t="s">
        <v>2817</v>
      </c>
      <c r="AW98" s="120" t="s">
        <v>591</v>
      </c>
      <c r="AY98" s="120" t="s">
        <v>525</v>
      </c>
      <c r="AZ98" s="120" t="s">
        <v>119</v>
      </c>
      <c r="BA98" s="120" t="s">
        <v>526</v>
      </c>
      <c r="BC98" s="120">
        <v>48</v>
      </c>
      <c r="BH98" s="120" t="s">
        <v>276</v>
      </c>
      <c r="BJ98" s="120">
        <v>2</v>
      </c>
      <c r="BO98" s="120" t="s">
        <v>122</v>
      </c>
      <c r="BP98" s="120" t="s">
        <v>158</v>
      </c>
      <c r="BR98" s="120">
        <v>0.8</v>
      </c>
      <c r="BT98" s="120">
        <v>0.6</v>
      </c>
      <c r="BV98" s="120">
        <v>1.1000000000000001</v>
      </c>
      <c r="BW98" s="120" t="s">
        <v>1731</v>
      </c>
      <c r="BY98" s="120">
        <v>0.8</v>
      </c>
      <c r="CA98" s="120">
        <v>0.6</v>
      </c>
      <c r="CC98" s="120">
        <v>1.1000000000000001</v>
      </c>
      <c r="CE98" s="121">
        <v>8.0000000000000004E-4</v>
      </c>
      <c r="CG98" s="121">
        <v>5.9999999999999995E-4</v>
      </c>
      <c r="CI98" s="121">
        <v>1.1000000000000001E-3</v>
      </c>
      <c r="CQ98" s="121"/>
      <c r="CW98" s="121"/>
      <c r="DB98" s="120" t="s">
        <v>528</v>
      </c>
      <c r="DD98" s="120" t="s">
        <v>187</v>
      </c>
      <c r="DE98" s="120">
        <v>7.1</v>
      </c>
      <c r="DF98" s="120">
        <v>44</v>
      </c>
      <c r="DG98" s="120" t="s">
        <v>568</v>
      </c>
      <c r="DK98" s="120">
        <v>89</v>
      </c>
      <c r="DL98" s="120" t="s">
        <v>126</v>
      </c>
      <c r="DM98" s="120" t="s">
        <v>545</v>
      </c>
      <c r="DN98" s="120">
        <v>1090102</v>
      </c>
      <c r="DO98" s="120">
        <v>6797</v>
      </c>
      <c r="DP98" s="120" t="s">
        <v>1728</v>
      </c>
      <c r="DQ98" s="120" t="s">
        <v>1729</v>
      </c>
      <c r="DR98" s="120" t="s">
        <v>1730</v>
      </c>
      <c r="DS98" s="120">
        <v>1986</v>
      </c>
      <c r="DT98" s="120" t="s">
        <v>2920</v>
      </c>
    </row>
    <row r="99" spans="1:124" s="120" customFormat="1" x14ac:dyDescent="0.3">
      <c r="A99" s="120" t="s">
        <v>2777</v>
      </c>
      <c r="B99" s="120" t="s">
        <v>2778</v>
      </c>
      <c r="C99" s="120" t="s">
        <v>2804</v>
      </c>
      <c r="D99" s="120" t="s">
        <v>2779</v>
      </c>
      <c r="E99" s="138" t="s">
        <v>185</v>
      </c>
      <c r="F99" s="138"/>
      <c r="G99" s="139">
        <v>8.3000000000000001E-4</v>
      </c>
      <c r="H99" s="138"/>
      <c r="I99" s="138"/>
      <c r="J99" s="138"/>
      <c r="K99" s="138" t="s">
        <v>528</v>
      </c>
      <c r="L99" s="138"/>
      <c r="M99" s="138" t="s">
        <v>109</v>
      </c>
      <c r="N99" s="138" t="s">
        <v>2812</v>
      </c>
      <c r="O99" s="120" t="s">
        <v>102</v>
      </c>
      <c r="P99" s="120" t="s">
        <v>102</v>
      </c>
      <c r="Q99" s="120" t="s">
        <v>184</v>
      </c>
      <c r="R99" s="138">
        <v>2</v>
      </c>
      <c r="S99" s="138" t="s">
        <v>122</v>
      </c>
      <c r="T99" s="138" t="s">
        <v>526</v>
      </c>
      <c r="U99" s="138">
        <v>109022</v>
      </c>
      <c r="V99" s="140" t="s">
        <v>1496</v>
      </c>
      <c r="W99" s="138">
        <v>1976</v>
      </c>
      <c r="X99" s="138" t="s">
        <v>2921</v>
      </c>
      <c r="Y99" s="138"/>
      <c r="Z99" s="138"/>
      <c r="AA99" s="138"/>
      <c r="AB99" s="138"/>
      <c r="AC99" s="139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 t="s">
        <v>1069</v>
      </c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  <c r="BT99" s="138"/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41"/>
      <c r="CF99" s="138"/>
      <c r="CG99" s="138"/>
      <c r="CH99" s="138"/>
      <c r="CI99" s="138"/>
      <c r="CJ99" s="138"/>
      <c r="CK99" s="138"/>
      <c r="CL99" s="138"/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8"/>
      <c r="DE99" s="138"/>
      <c r="DF99" s="138"/>
      <c r="DG99" s="138"/>
      <c r="DH99" s="138"/>
      <c r="DI99" s="138"/>
      <c r="DJ99" s="138"/>
      <c r="DK99" s="138"/>
      <c r="DL99" s="138"/>
      <c r="DM99" s="138"/>
      <c r="DN99" s="138"/>
      <c r="DO99" s="138"/>
      <c r="DP99" s="138"/>
      <c r="DQ99" s="138"/>
      <c r="DR99" s="138"/>
      <c r="DS99" s="138"/>
      <c r="DT99" s="138"/>
    </row>
    <row r="100" spans="1:124" s="120" customFormat="1" x14ac:dyDescent="0.3">
      <c r="A100" s="120" t="s">
        <v>2777</v>
      </c>
      <c r="B100" s="120" t="s">
        <v>2778</v>
      </c>
      <c r="C100" s="120" t="s">
        <v>2804</v>
      </c>
      <c r="D100" s="120" t="s">
        <v>2779</v>
      </c>
      <c r="E100" s="120" t="s">
        <v>185</v>
      </c>
      <c r="G100" s="137">
        <v>8.5999999999999998E-4</v>
      </c>
      <c r="J100" s="121"/>
      <c r="K100" s="121" t="s">
        <v>528</v>
      </c>
      <c r="L100" s="120" t="s">
        <v>528</v>
      </c>
      <c r="M100" s="120" t="s">
        <v>109</v>
      </c>
      <c r="N100" s="120">
        <v>92</v>
      </c>
      <c r="O100" s="120" t="s">
        <v>102</v>
      </c>
      <c r="P100" s="120" t="s">
        <v>102</v>
      </c>
      <c r="Q100" s="120" t="s">
        <v>184</v>
      </c>
      <c r="R100" s="120">
        <v>1</v>
      </c>
      <c r="S100" s="120" t="s">
        <v>122</v>
      </c>
      <c r="T100" s="120" t="s">
        <v>526</v>
      </c>
      <c r="U100" s="120">
        <v>18872</v>
      </c>
      <c r="V100" s="123">
        <v>1206098</v>
      </c>
      <c r="W100" s="120">
        <v>1995</v>
      </c>
      <c r="X100" s="120" t="s">
        <v>2805</v>
      </c>
      <c r="Y100" s="120" t="s">
        <v>2806</v>
      </c>
      <c r="Z100" s="120" t="s">
        <v>2807</v>
      </c>
      <c r="AA100" s="120" t="s">
        <v>314</v>
      </c>
      <c r="AB100" s="120" t="s">
        <v>397</v>
      </c>
      <c r="AC100" s="137">
        <v>8.5999999999999998E-4</v>
      </c>
      <c r="AD100" s="121"/>
      <c r="AE100" s="120">
        <v>333415</v>
      </c>
      <c r="AF100" s="120" t="s">
        <v>109</v>
      </c>
      <c r="AG100" s="120" t="s">
        <v>314</v>
      </c>
      <c r="AH100" s="120" t="s">
        <v>397</v>
      </c>
      <c r="AI100" s="120">
        <v>5</v>
      </c>
      <c r="AJ100" s="120" t="s">
        <v>1589</v>
      </c>
      <c r="AK100" s="120" t="s">
        <v>276</v>
      </c>
      <c r="AL100" s="120" t="s">
        <v>141</v>
      </c>
      <c r="AM100" s="120" t="s">
        <v>1069</v>
      </c>
      <c r="AN100" s="120" t="s">
        <v>2783</v>
      </c>
      <c r="AO100" s="120" t="s">
        <v>2784</v>
      </c>
      <c r="AP100" s="120" t="s">
        <v>2777</v>
      </c>
      <c r="AQ100" s="120" t="s">
        <v>2778</v>
      </c>
      <c r="AR100" s="120" t="s">
        <v>2804</v>
      </c>
      <c r="AS100" s="120" t="s">
        <v>2779</v>
      </c>
      <c r="AT100" s="120" t="s">
        <v>102</v>
      </c>
      <c r="AU100" s="120" t="s">
        <v>102</v>
      </c>
      <c r="AV100" s="120" t="s">
        <v>184</v>
      </c>
      <c r="AW100" s="120" t="s">
        <v>185</v>
      </c>
      <c r="AY100" s="120" t="s">
        <v>525</v>
      </c>
      <c r="AZ100" s="120" t="s">
        <v>119</v>
      </c>
      <c r="BA100" s="120" t="s">
        <v>526</v>
      </c>
      <c r="BC100" s="120">
        <v>24</v>
      </c>
      <c r="BH100" s="120" t="s">
        <v>276</v>
      </c>
      <c r="BJ100" s="120">
        <v>1</v>
      </c>
      <c r="BO100" s="120" t="s">
        <v>122</v>
      </c>
      <c r="BP100" s="120" t="s">
        <v>158</v>
      </c>
      <c r="BR100" s="120">
        <v>0.86</v>
      </c>
      <c r="BW100" s="120" t="s">
        <v>544</v>
      </c>
      <c r="BY100" s="120">
        <v>0.86</v>
      </c>
      <c r="CE100" s="121">
        <v>8.5999999999999998E-4</v>
      </c>
      <c r="CG100" s="121"/>
      <c r="CI100" s="121"/>
      <c r="CQ100" s="121"/>
      <c r="CW100" s="121"/>
      <c r="DB100" s="120" t="s">
        <v>528</v>
      </c>
      <c r="DD100" s="120" t="s">
        <v>125</v>
      </c>
      <c r="DE100" s="120" t="s">
        <v>1562</v>
      </c>
      <c r="DF100" s="120" t="s">
        <v>1726</v>
      </c>
      <c r="DG100" s="120" t="s">
        <v>568</v>
      </c>
      <c r="DK100" s="120">
        <v>92</v>
      </c>
      <c r="DL100" s="120" t="s">
        <v>126</v>
      </c>
      <c r="DM100" s="120" t="s">
        <v>187</v>
      </c>
      <c r="DN100" s="120">
        <v>1206098</v>
      </c>
      <c r="DO100" s="120">
        <v>18872</v>
      </c>
      <c r="DP100" s="120" t="s">
        <v>2805</v>
      </c>
      <c r="DQ100" s="120" t="s">
        <v>2806</v>
      </c>
      <c r="DR100" s="120" t="s">
        <v>2807</v>
      </c>
      <c r="DS100" s="120">
        <v>1995</v>
      </c>
      <c r="DT100" s="120" t="s">
        <v>503</v>
      </c>
    </row>
    <row r="101" spans="1:124" s="120" customFormat="1" x14ac:dyDescent="0.3">
      <c r="A101" s="120" t="s">
        <v>2777</v>
      </c>
      <c r="B101" s="120" t="s">
        <v>2778</v>
      </c>
      <c r="C101" s="120" t="s">
        <v>2804</v>
      </c>
      <c r="D101" s="120" t="s">
        <v>2779</v>
      </c>
      <c r="E101" s="120" t="s">
        <v>185</v>
      </c>
      <c r="G101" s="137">
        <v>8.9999999999999998E-4</v>
      </c>
      <c r="J101" s="121"/>
      <c r="K101" s="121" t="s">
        <v>528</v>
      </c>
      <c r="L101" s="120" t="s">
        <v>528</v>
      </c>
      <c r="M101" s="120" t="s">
        <v>109</v>
      </c>
      <c r="N101" s="120">
        <v>92</v>
      </c>
      <c r="O101" s="120" t="s">
        <v>102</v>
      </c>
      <c r="P101" s="120" t="s">
        <v>102</v>
      </c>
      <c r="Q101" s="120" t="s">
        <v>184</v>
      </c>
      <c r="R101" s="120">
        <v>1</v>
      </c>
      <c r="S101" s="120" t="s">
        <v>122</v>
      </c>
      <c r="T101" s="120" t="s">
        <v>526</v>
      </c>
      <c r="U101" s="120">
        <v>4009</v>
      </c>
      <c r="V101" s="123">
        <v>1056491</v>
      </c>
      <c r="W101" s="120">
        <v>1994</v>
      </c>
      <c r="X101" s="120" t="s">
        <v>2805</v>
      </c>
      <c r="Y101" s="120" t="s">
        <v>2901</v>
      </c>
      <c r="Z101" s="120" t="s">
        <v>2902</v>
      </c>
      <c r="AA101" s="120" t="s">
        <v>314</v>
      </c>
      <c r="AB101" s="120" t="s">
        <v>397</v>
      </c>
      <c r="AC101" s="137">
        <v>8.9999999999999998E-4</v>
      </c>
      <c r="AD101" s="121"/>
      <c r="AE101" s="120">
        <v>333415</v>
      </c>
      <c r="AF101" s="120" t="s">
        <v>109</v>
      </c>
      <c r="AG101" s="120" t="s">
        <v>314</v>
      </c>
      <c r="AH101" s="120" t="s">
        <v>397</v>
      </c>
      <c r="AI101" s="120">
        <v>5</v>
      </c>
      <c r="AJ101" s="120" t="s">
        <v>1464</v>
      </c>
      <c r="AK101" s="120" t="s">
        <v>276</v>
      </c>
      <c r="AM101" s="120" t="s">
        <v>1069</v>
      </c>
      <c r="AN101" s="120" t="s">
        <v>2783</v>
      </c>
      <c r="AO101" s="120" t="s">
        <v>2784</v>
      </c>
      <c r="AP101" s="120" t="s">
        <v>2777</v>
      </c>
      <c r="AQ101" s="120" t="s">
        <v>2778</v>
      </c>
      <c r="AR101" s="120" t="s">
        <v>2804</v>
      </c>
      <c r="AS101" s="120" t="s">
        <v>2779</v>
      </c>
      <c r="AT101" s="120" t="s">
        <v>102</v>
      </c>
      <c r="AU101" s="120" t="s">
        <v>102</v>
      </c>
      <c r="AV101" s="120" t="s">
        <v>184</v>
      </c>
      <c r="AW101" s="120" t="s">
        <v>185</v>
      </c>
      <c r="AY101" s="120" t="s">
        <v>525</v>
      </c>
      <c r="AZ101" s="120" t="s">
        <v>119</v>
      </c>
      <c r="BA101" s="120" t="s">
        <v>526</v>
      </c>
      <c r="BC101" s="120">
        <v>24</v>
      </c>
      <c r="BH101" s="120" t="s">
        <v>276</v>
      </c>
      <c r="BJ101" s="120">
        <v>1</v>
      </c>
      <c r="BO101" s="120" t="s">
        <v>122</v>
      </c>
      <c r="BP101" s="120" t="s">
        <v>158</v>
      </c>
      <c r="BR101" s="120">
        <v>0.9</v>
      </c>
      <c r="BW101" s="120" t="s">
        <v>544</v>
      </c>
      <c r="BY101" s="120">
        <v>0.9</v>
      </c>
      <c r="CE101" s="121">
        <v>8.9999999999999998E-4</v>
      </c>
      <c r="CG101" s="121"/>
      <c r="CI101" s="121"/>
      <c r="CQ101" s="121"/>
      <c r="CW101" s="121"/>
      <c r="DB101" s="120" t="s">
        <v>528</v>
      </c>
      <c r="DD101" s="120" t="s">
        <v>125</v>
      </c>
      <c r="DK101" s="120">
        <v>92</v>
      </c>
      <c r="DL101" s="120" t="s">
        <v>126</v>
      </c>
      <c r="DM101" s="120" t="s">
        <v>545</v>
      </c>
      <c r="DN101" s="120">
        <v>1056491</v>
      </c>
      <c r="DO101" s="120">
        <v>4009</v>
      </c>
      <c r="DP101" s="120" t="s">
        <v>2805</v>
      </c>
      <c r="DQ101" s="120" t="s">
        <v>2901</v>
      </c>
      <c r="DR101" s="120" t="s">
        <v>2902</v>
      </c>
      <c r="DS101" s="120">
        <v>1994</v>
      </c>
      <c r="DT101" s="120" t="s">
        <v>2922</v>
      </c>
    </row>
    <row r="102" spans="1:124" s="120" customFormat="1" x14ac:dyDescent="0.3">
      <c r="A102" s="120" t="s">
        <v>2766</v>
      </c>
      <c r="B102" s="120" t="s">
        <v>2767</v>
      </c>
      <c r="C102" s="120" t="s">
        <v>2768</v>
      </c>
      <c r="D102" s="120" t="s">
        <v>2769</v>
      </c>
      <c r="E102" s="120" t="s">
        <v>2081</v>
      </c>
      <c r="G102" s="137">
        <v>8.9999999999999998E-4</v>
      </c>
      <c r="J102" s="121"/>
      <c r="K102" s="121" t="s">
        <v>528</v>
      </c>
      <c r="L102" s="120" t="s">
        <v>528</v>
      </c>
      <c r="M102" s="120" t="s">
        <v>109</v>
      </c>
      <c r="N102" s="120" t="s">
        <v>2923</v>
      </c>
      <c r="O102" s="120" t="s">
        <v>102</v>
      </c>
      <c r="P102" s="120" t="s">
        <v>102</v>
      </c>
      <c r="Q102" s="120" t="s">
        <v>184</v>
      </c>
      <c r="R102" s="120">
        <v>4</v>
      </c>
      <c r="S102" s="120" t="s">
        <v>122</v>
      </c>
      <c r="T102" s="120" t="s">
        <v>526</v>
      </c>
      <c r="U102" s="120">
        <v>64955</v>
      </c>
      <c r="V102" s="123">
        <v>1255048</v>
      </c>
      <c r="W102" s="120">
        <v>2002</v>
      </c>
      <c r="X102" s="120" t="s">
        <v>2924</v>
      </c>
      <c r="Y102" s="120" t="s">
        <v>2925</v>
      </c>
      <c r="Z102" s="120" t="s">
        <v>2926</v>
      </c>
      <c r="AA102" s="120" t="s">
        <v>158</v>
      </c>
      <c r="AB102" s="120" t="s">
        <v>397</v>
      </c>
      <c r="AC102" s="137">
        <v>8.9999999999999998E-4</v>
      </c>
      <c r="AD102" s="121"/>
      <c r="AE102" s="120">
        <v>333415</v>
      </c>
      <c r="AF102" s="120" t="s">
        <v>109</v>
      </c>
      <c r="AG102" s="120" t="s">
        <v>158</v>
      </c>
      <c r="AH102" s="120" t="s">
        <v>397</v>
      </c>
      <c r="AI102" s="120">
        <v>52</v>
      </c>
      <c r="AJ102" s="120" t="s">
        <v>2927</v>
      </c>
      <c r="AK102" s="120" t="s">
        <v>122</v>
      </c>
      <c r="AL102" s="120" t="s">
        <v>1786</v>
      </c>
      <c r="AM102" s="120" t="s">
        <v>1069</v>
      </c>
      <c r="AN102" s="120" t="s">
        <v>2773</v>
      </c>
      <c r="AO102" s="120" t="s">
        <v>2774</v>
      </c>
      <c r="AP102" s="120" t="s">
        <v>2766</v>
      </c>
      <c r="AQ102" s="120" t="s">
        <v>2767</v>
      </c>
      <c r="AR102" s="120" t="s">
        <v>2768</v>
      </c>
      <c r="AS102" s="120" t="s">
        <v>2769</v>
      </c>
      <c r="AT102" s="120" t="s">
        <v>102</v>
      </c>
      <c r="AU102" s="120" t="s">
        <v>102</v>
      </c>
      <c r="AV102" s="120" t="s">
        <v>184</v>
      </c>
      <c r="AW102" s="120" t="s">
        <v>2081</v>
      </c>
      <c r="AY102" s="120" t="s">
        <v>525</v>
      </c>
      <c r="AZ102" s="120" t="s">
        <v>119</v>
      </c>
      <c r="BA102" s="120" t="s">
        <v>526</v>
      </c>
      <c r="BC102" s="120">
        <v>96</v>
      </c>
      <c r="BH102" s="120" t="s">
        <v>276</v>
      </c>
      <c r="BJ102" s="120">
        <v>4</v>
      </c>
      <c r="BO102" s="120" t="s">
        <v>122</v>
      </c>
      <c r="BP102" s="120" t="s">
        <v>158</v>
      </c>
      <c r="BR102" s="120">
        <v>0.9</v>
      </c>
      <c r="BW102" s="120" t="s">
        <v>544</v>
      </c>
      <c r="BY102" s="120">
        <v>0.9</v>
      </c>
      <c r="CE102" s="121">
        <v>8.9999999999999998E-4</v>
      </c>
      <c r="CG102" s="121"/>
      <c r="CI102" s="121"/>
      <c r="CQ102" s="121"/>
      <c r="CW102" s="121"/>
      <c r="DB102" s="120" t="s">
        <v>528</v>
      </c>
      <c r="DC102" s="120">
        <v>5</v>
      </c>
      <c r="DD102" s="120" t="s">
        <v>125</v>
      </c>
      <c r="DE102" s="120" t="s">
        <v>2908</v>
      </c>
      <c r="DK102" s="120" t="s">
        <v>2923</v>
      </c>
      <c r="DL102" s="120" t="s">
        <v>126</v>
      </c>
      <c r="DM102" s="120" t="s">
        <v>545</v>
      </c>
      <c r="DN102" s="120">
        <v>1255048</v>
      </c>
      <c r="DO102" s="120">
        <v>64955</v>
      </c>
      <c r="DP102" s="120" t="s">
        <v>2924</v>
      </c>
      <c r="DQ102" s="120" t="s">
        <v>2925</v>
      </c>
      <c r="DR102" s="120" t="s">
        <v>2926</v>
      </c>
      <c r="DS102" s="120">
        <v>2002</v>
      </c>
      <c r="DT102" s="120" t="s">
        <v>590</v>
      </c>
    </row>
    <row r="103" spans="1:124" s="120" customFormat="1" x14ac:dyDescent="0.3">
      <c r="A103" s="120" t="s">
        <v>2766</v>
      </c>
      <c r="B103" s="120" t="s">
        <v>2767</v>
      </c>
      <c r="C103" s="120" t="s">
        <v>2768</v>
      </c>
      <c r="D103" s="120" t="s">
        <v>2769</v>
      </c>
      <c r="E103" s="120" t="s">
        <v>143</v>
      </c>
      <c r="G103" s="137">
        <v>8.9999999999999998E-4</v>
      </c>
      <c r="J103" s="121"/>
      <c r="K103" s="121" t="s">
        <v>528</v>
      </c>
      <c r="L103" s="120" t="s">
        <v>528</v>
      </c>
      <c r="M103" s="120" t="s">
        <v>109</v>
      </c>
      <c r="N103" s="120" t="s">
        <v>2923</v>
      </c>
      <c r="O103" s="120" t="s">
        <v>172</v>
      </c>
      <c r="P103" s="120" t="s">
        <v>173</v>
      </c>
      <c r="Q103" s="120" t="s">
        <v>174</v>
      </c>
      <c r="R103" s="120">
        <v>4</v>
      </c>
      <c r="S103" s="120" t="s">
        <v>122</v>
      </c>
      <c r="T103" s="120" t="s">
        <v>526</v>
      </c>
      <c r="U103" s="120">
        <v>64955</v>
      </c>
      <c r="V103" s="123">
        <v>1255052</v>
      </c>
      <c r="W103" s="120">
        <v>2002</v>
      </c>
      <c r="X103" s="120" t="s">
        <v>2924</v>
      </c>
      <c r="Y103" s="120" t="s">
        <v>2925</v>
      </c>
      <c r="Z103" s="120" t="s">
        <v>2926</v>
      </c>
      <c r="AA103" s="120" t="s">
        <v>158</v>
      </c>
      <c r="AB103" s="120" t="s">
        <v>397</v>
      </c>
      <c r="AC103" s="137">
        <v>8.9999999999999998E-4</v>
      </c>
      <c r="AD103" s="121"/>
      <c r="AE103" s="120">
        <v>333415</v>
      </c>
      <c r="AF103" s="120" t="s">
        <v>109</v>
      </c>
      <c r="AG103" s="120" t="s">
        <v>158</v>
      </c>
      <c r="AH103" s="120" t="s">
        <v>397</v>
      </c>
      <c r="AI103" s="120">
        <v>52</v>
      </c>
      <c r="AJ103" s="120" t="s">
        <v>2927</v>
      </c>
      <c r="AK103" s="120" t="s">
        <v>122</v>
      </c>
      <c r="AL103" s="120" t="s">
        <v>1786</v>
      </c>
      <c r="AM103" s="120" t="s">
        <v>1069</v>
      </c>
      <c r="AN103" s="120" t="s">
        <v>2773</v>
      </c>
      <c r="AO103" s="120" t="s">
        <v>2774</v>
      </c>
      <c r="AP103" s="120" t="s">
        <v>2766</v>
      </c>
      <c r="AQ103" s="120" t="s">
        <v>2767</v>
      </c>
      <c r="AR103" s="120" t="s">
        <v>2768</v>
      </c>
      <c r="AS103" s="120" t="s">
        <v>2769</v>
      </c>
      <c r="AT103" s="120" t="s">
        <v>172</v>
      </c>
      <c r="AU103" s="120" t="s">
        <v>173</v>
      </c>
      <c r="AV103" s="120" t="s">
        <v>174</v>
      </c>
      <c r="AW103" s="120" t="s">
        <v>143</v>
      </c>
      <c r="AY103" s="120" t="s">
        <v>525</v>
      </c>
      <c r="AZ103" s="120" t="s">
        <v>119</v>
      </c>
      <c r="BA103" s="120" t="s">
        <v>526</v>
      </c>
      <c r="BC103" s="120">
        <v>96</v>
      </c>
      <c r="BH103" s="120" t="s">
        <v>276</v>
      </c>
      <c r="BJ103" s="120">
        <v>4</v>
      </c>
      <c r="BO103" s="120" t="s">
        <v>122</v>
      </c>
      <c r="BP103" s="120" t="s">
        <v>158</v>
      </c>
      <c r="BR103" s="120">
        <v>0.9</v>
      </c>
      <c r="BW103" s="120" t="s">
        <v>544</v>
      </c>
      <c r="BY103" s="120">
        <v>0.9</v>
      </c>
      <c r="CE103" s="121">
        <v>8.9999999999999998E-4</v>
      </c>
      <c r="CG103" s="121"/>
      <c r="CI103" s="121"/>
      <c r="CQ103" s="121"/>
      <c r="CW103" s="121"/>
      <c r="DB103" s="120" t="s">
        <v>528</v>
      </c>
      <c r="DC103" s="120">
        <v>2</v>
      </c>
      <c r="DD103" s="120" t="s">
        <v>176</v>
      </c>
      <c r="DK103" s="120" t="s">
        <v>2923</v>
      </c>
      <c r="DL103" s="120" t="s">
        <v>126</v>
      </c>
      <c r="DM103" s="120" t="s">
        <v>545</v>
      </c>
      <c r="DN103" s="120">
        <v>1255052</v>
      </c>
      <c r="DO103" s="120">
        <v>64955</v>
      </c>
      <c r="DP103" s="120" t="s">
        <v>2924</v>
      </c>
      <c r="DQ103" s="120" t="s">
        <v>2925</v>
      </c>
      <c r="DR103" s="120" t="s">
        <v>2926</v>
      </c>
      <c r="DS103" s="120">
        <v>2002</v>
      </c>
      <c r="DT103" s="120" t="s">
        <v>503</v>
      </c>
    </row>
    <row r="104" spans="1:124" s="120" customFormat="1" x14ac:dyDescent="0.3">
      <c r="A104" s="120" t="s">
        <v>2928</v>
      </c>
      <c r="B104" s="120" t="s">
        <v>2929</v>
      </c>
      <c r="C104" s="120" t="s">
        <v>2930</v>
      </c>
      <c r="D104" s="120" t="s">
        <v>2779</v>
      </c>
      <c r="E104" s="120" t="s">
        <v>200</v>
      </c>
      <c r="G104" s="137">
        <v>1E-3</v>
      </c>
      <c r="J104" s="121"/>
      <c r="K104" s="121" t="s">
        <v>528</v>
      </c>
      <c r="L104" s="120" t="s">
        <v>528</v>
      </c>
      <c r="M104" s="120" t="s">
        <v>109</v>
      </c>
      <c r="N104" s="120">
        <v>60</v>
      </c>
      <c r="O104" s="120" t="s">
        <v>102</v>
      </c>
      <c r="P104" s="120" t="s">
        <v>102</v>
      </c>
      <c r="Q104" s="120" t="s">
        <v>184</v>
      </c>
      <c r="R104" s="120">
        <v>9</v>
      </c>
      <c r="S104" s="120" t="s">
        <v>122</v>
      </c>
      <c r="T104" s="120" t="s">
        <v>526</v>
      </c>
      <c r="U104" s="120">
        <v>17957</v>
      </c>
      <c r="V104" s="123">
        <v>1198644</v>
      </c>
      <c r="W104" s="120">
        <v>1997</v>
      </c>
      <c r="X104" s="120" t="s">
        <v>2931</v>
      </c>
      <c r="Y104" s="120" t="s">
        <v>2932</v>
      </c>
      <c r="Z104" s="120" t="s">
        <v>2933</v>
      </c>
      <c r="AA104" s="120" t="s">
        <v>1351</v>
      </c>
      <c r="AB104" s="120" t="s">
        <v>323</v>
      </c>
      <c r="AC104" s="137">
        <v>1E-3</v>
      </c>
      <c r="AD104" s="121"/>
      <c r="AE104" s="120">
        <v>333415</v>
      </c>
      <c r="AF104" s="120" t="s">
        <v>109</v>
      </c>
      <c r="AG104" s="120" t="s">
        <v>1351</v>
      </c>
      <c r="AH104" s="120" t="s">
        <v>323</v>
      </c>
      <c r="AI104" s="120">
        <v>901</v>
      </c>
      <c r="AJ104" s="120" t="s">
        <v>1464</v>
      </c>
      <c r="AK104" s="120" t="s">
        <v>276</v>
      </c>
      <c r="AL104" s="120" t="s">
        <v>2934</v>
      </c>
      <c r="AM104" s="120" t="s">
        <v>1069</v>
      </c>
      <c r="AN104" s="120" t="s">
        <v>2783</v>
      </c>
      <c r="AO104" s="120" t="s">
        <v>2935</v>
      </c>
      <c r="AP104" s="120" t="s">
        <v>2928</v>
      </c>
      <c r="AQ104" s="120" t="s">
        <v>2929</v>
      </c>
      <c r="AR104" s="120" t="s">
        <v>2930</v>
      </c>
      <c r="AS104" s="120" t="s">
        <v>2779</v>
      </c>
      <c r="AT104" s="120" t="s">
        <v>102</v>
      </c>
      <c r="AU104" s="120" t="s">
        <v>102</v>
      </c>
      <c r="AV104" s="120" t="s">
        <v>184</v>
      </c>
      <c r="AW104" s="120" t="s">
        <v>200</v>
      </c>
      <c r="AY104" s="120" t="s">
        <v>525</v>
      </c>
      <c r="AZ104" s="120" t="s">
        <v>119</v>
      </c>
      <c r="BA104" s="120" t="s">
        <v>526</v>
      </c>
      <c r="BC104" s="120">
        <v>9</v>
      </c>
      <c r="BH104" s="120" t="s">
        <v>122</v>
      </c>
      <c r="BJ104" s="120">
        <v>9</v>
      </c>
      <c r="BO104" s="120" t="s">
        <v>122</v>
      </c>
      <c r="BP104" s="120" t="s">
        <v>158</v>
      </c>
      <c r="BR104" s="120">
        <v>1</v>
      </c>
      <c r="BW104" s="120" t="s">
        <v>544</v>
      </c>
      <c r="BY104" s="120">
        <v>1</v>
      </c>
      <c r="CE104" s="121">
        <v>1E-3</v>
      </c>
      <c r="CG104" s="121"/>
      <c r="CI104" s="121"/>
      <c r="CQ104" s="121"/>
      <c r="CW104" s="121"/>
      <c r="DB104" s="120" t="s">
        <v>528</v>
      </c>
      <c r="DD104" s="120" t="s">
        <v>125</v>
      </c>
      <c r="DE104" s="120" t="s">
        <v>2936</v>
      </c>
      <c r="DK104" s="120">
        <v>60</v>
      </c>
      <c r="DL104" s="120" t="s">
        <v>126</v>
      </c>
      <c r="DM104" s="120" t="s">
        <v>1344</v>
      </c>
      <c r="DN104" s="120">
        <v>1198644</v>
      </c>
      <c r="DO104" s="120">
        <v>17957</v>
      </c>
      <c r="DP104" s="120" t="s">
        <v>2931</v>
      </c>
      <c r="DQ104" s="120" t="s">
        <v>2932</v>
      </c>
      <c r="DR104" s="120" t="s">
        <v>2933</v>
      </c>
      <c r="DS104" s="120">
        <v>1997</v>
      </c>
      <c r="DT104" s="120" t="s">
        <v>2937</v>
      </c>
    </row>
    <row r="105" spans="1:124" s="120" customFormat="1" x14ac:dyDescent="0.3">
      <c r="A105" s="120" t="s">
        <v>2938</v>
      </c>
      <c r="B105" s="120" t="s">
        <v>2939</v>
      </c>
      <c r="C105" s="120" t="s">
        <v>2940</v>
      </c>
      <c r="D105" s="120" t="s">
        <v>2822</v>
      </c>
      <c r="E105" s="120" t="s">
        <v>185</v>
      </c>
      <c r="G105" s="137">
        <v>1E-3</v>
      </c>
      <c r="J105" s="121"/>
      <c r="K105" s="121" t="s">
        <v>528</v>
      </c>
      <c r="L105" s="120" t="s">
        <v>528</v>
      </c>
      <c r="M105" s="120" t="s">
        <v>109</v>
      </c>
      <c r="N105" s="120">
        <v>99.7</v>
      </c>
      <c r="O105" s="120" t="s">
        <v>102</v>
      </c>
      <c r="P105" s="120" t="s">
        <v>102</v>
      </c>
      <c r="Q105" s="120" t="s">
        <v>233</v>
      </c>
      <c r="R105" s="120">
        <v>7</v>
      </c>
      <c r="S105" s="120" t="s">
        <v>122</v>
      </c>
      <c r="T105" s="120" t="s">
        <v>526</v>
      </c>
      <c r="U105" s="120">
        <v>20217</v>
      </c>
      <c r="V105" s="123">
        <v>1215617</v>
      </c>
      <c r="W105" s="120">
        <v>1999</v>
      </c>
      <c r="X105" s="120" t="s">
        <v>2941</v>
      </c>
      <c r="Y105" s="120" t="s">
        <v>2942</v>
      </c>
      <c r="Z105" s="120" t="s">
        <v>2943</v>
      </c>
      <c r="AB105" s="120" t="s">
        <v>397</v>
      </c>
      <c r="AC105" s="137">
        <v>1E-3</v>
      </c>
      <c r="AD105" s="121"/>
      <c r="AE105" s="120">
        <v>333415</v>
      </c>
      <c r="AF105" s="120" t="s">
        <v>109</v>
      </c>
      <c r="AH105" s="120" t="s">
        <v>397</v>
      </c>
      <c r="AI105" s="120">
        <v>1052</v>
      </c>
      <c r="AJ105" s="120">
        <v>12</v>
      </c>
      <c r="AK105" s="120" t="s">
        <v>122</v>
      </c>
      <c r="AL105" s="120" t="s">
        <v>1504</v>
      </c>
      <c r="AM105" s="120" t="s">
        <v>1069</v>
      </c>
      <c r="AN105" s="120" t="s">
        <v>1061</v>
      </c>
      <c r="AO105" s="120" t="s">
        <v>2827</v>
      </c>
      <c r="AP105" s="120" t="s">
        <v>2938</v>
      </c>
      <c r="AQ105" s="120" t="s">
        <v>2939</v>
      </c>
      <c r="AR105" s="120" t="s">
        <v>2940</v>
      </c>
      <c r="AS105" s="120" t="s">
        <v>2822</v>
      </c>
      <c r="AT105" s="120" t="s">
        <v>102</v>
      </c>
      <c r="AU105" s="120" t="s">
        <v>102</v>
      </c>
      <c r="AV105" s="120" t="s">
        <v>233</v>
      </c>
      <c r="AW105" s="120" t="s">
        <v>185</v>
      </c>
      <c r="AY105" s="120" t="s">
        <v>525</v>
      </c>
      <c r="AZ105" s="120" t="s">
        <v>119</v>
      </c>
      <c r="BA105" s="120" t="s">
        <v>526</v>
      </c>
      <c r="BC105" s="120">
        <v>168</v>
      </c>
      <c r="BH105" s="120" t="s">
        <v>276</v>
      </c>
      <c r="BJ105" s="120">
        <v>7</v>
      </c>
      <c r="BO105" s="120" t="s">
        <v>122</v>
      </c>
      <c r="BP105" s="120" t="s">
        <v>158</v>
      </c>
      <c r="BR105" s="120">
        <v>1</v>
      </c>
      <c r="BT105" s="120">
        <v>0.8</v>
      </c>
      <c r="BV105" s="120">
        <v>1.1000000000000001</v>
      </c>
      <c r="BW105" s="120" t="s">
        <v>544</v>
      </c>
      <c r="BY105" s="120">
        <v>1</v>
      </c>
      <c r="CA105" s="120">
        <v>0.8</v>
      </c>
      <c r="CC105" s="120">
        <v>1.1000000000000001</v>
      </c>
      <c r="CE105" s="121">
        <v>1E-3</v>
      </c>
      <c r="CG105" s="121">
        <v>8.0000000000000004E-4</v>
      </c>
      <c r="CI105" s="121">
        <v>1.1000000000000001E-3</v>
      </c>
      <c r="CQ105" s="121"/>
      <c r="CW105" s="121"/>
      <c r="DB105" s="120" t="s">
        <v>528</v>
      </c>
      <c r="DD105" s="120" t="s">
        <v>176</v>
      </c>
      <c r="DE105" s="120" t="s">
        <v>1778</v>
      </c>
      <c r="DF105" s="120" t="s">
        <v>2944</v>
      </c>
      <c r="DG105" s="120" t="s">
        <v>568</v>
      </c>
      <c r="DK105" s="120">
        <v>99.7</v>
      </c>
      <c r="DL105" s="120" t="s">
        <v>126</v>
      </c>
      <c r="DM105" s="120" t="s">
        <v>187</v>
      </c>
      <c r="DN105" s="120">
        <v>1215617</v>
      </c>
      <c r="DO105" s="120">
        <v>20217</v>
      </c>
      <c r="DP105" s="120" t="s">
        <v>2941</v>
      </c>
      <c r="DQ105" s="120" t="s">
        <v>2942</v>
      </c>
      <c r="DR105" s="120" t="s">
        <v>2943</v>
      </c>
      <c r="DS105" s="120">
        <v>1999</v>
      </c>
      <c r="DT105" s="120" t="s">
        <v>2945</v>
      </c>
    </row>
    <row r="106" spans="1:124" s="120" customFormat="1" x14ac:dyDescent="0.3">
      <c r="A106" s="120" t="s">
        <v>2946</v>
      </c>
      <c r="B106" s="120" t="s">
        <v>2947</v>
      </c>
      <c r="C106" s="120" t="s">
        <v>2948</v>
      </c>
      <c r="D106" s="120" t="s">
        <v>2949</v>
      </c>
      <c r="E106" s="120" t="s">
        <v>143</v>
      </c>
      <c r="G106" s="137">
        <v>1E-3</v>
      </c>
      <c r="J106" s="121"/>
      <c r="K106" s="121" t="s">
        <v>528</v>
      </c>
      <c r="L106" s="120" t="s">
        <v>528</v>
      </c>
      <c r="M106" s="120" t="s">
        <v>109</v>
      </c>
      <c r="N106" s="120">
        <v>100</v>
      </c>
      <c r="O106" s="120" t="s">
        <v>245</v>
      </c>
      <c r="P106" s="120" t="s">
        <v>245</v>
      </c>
      <c r="Q106" s="120" t="s">
        <v>2950</v>
      </c>
      <c r="R106" s="120">
        <v>0.33329999999999999</v>
      </c>
      <c r="S106" s="120" t="s">
        <v>122</v>
      </c>
      <c r="T106" s="120" t="s">
        <v>526</v>
      </c>
      <c r="U106" s="120">
        <v>120752</v>
      </c>
      <c r="V106" s="123">
        <v>1338539</v>
      </c>
      <c r="W106" s="120">
        <v>2009</v>
      </c>
      <c r="X106" s="120" t="s">
        <v>2951</v>
      </c>
      <c r="Y106" s="120" t="s">
        <v>2952</v>
      </c>
      <c r="Z106" s="120" t="s">
        <v>2953</v>
      </c>
      <c r="AC106" s="137">
        <v>1E-3</v>
      </c>
      <c r="AD106" s="121"/>
      <c r="AE106" s="120">
        <v>333415</v>
      </c>
      <c r="AF106" s="120" t="s">
        <v>109</v>
      </c>
      <c r="AI106" s="120">
        <v>964</v>
      </c>
      <c r="AL106" s="120" t="s">
        <v>1504</v>
      </c>
      <c r="AM106" s="120" t="s">
        <v>1069</v>
      </c>
      <c r="AN106" s="120" t="s">
        <v>1061</v>
      </c>
      <c r="AO106" s="120" t="s">
        <v>1065</v>
      </c>
      <c r="AP106" s="120" t="s">
        <v>2946</v>
      </c>
      <c r="AQ106" s="120" t="s">
        <v>2947</v>
      </c>
      <c r="AR106" s="120" t="s">
        <v>2948</v>
      </c>
      <c r="AS106" s="120" t="s">
        <v>2949</v>
      </c>
      <c r="AT106" s="120" t="s">
        <v>245</v>
      </c>
      <c r="AU106" s="120" t="s">
        <v>245</v>
      </c>
      <c r="AV106" s="120" t="s">
        <v>2950</v>
      </c>
      <c r="AW106" s="120" t="s">
        <v>143</v>
      </c>
      <c r="AY106" s="120" t="s">
        <v>525</v>
      </c>
      <c r="AZ106" s="120" t="s">
        <v>119</v>
      </c>
      <c r="BA106" s="120" t="s">
        <v>526</v>
      </c>
      <c r="BC106" s="120">
        <v>8</v>
      </c>
      <c r="BH106" s="120" t="s">
        <v>276</v>
      </c>
      <c r="BJ106" s="120">
        <v>0.33329999999999999</v>
      </c>
      <c r="BO106" s="120" t="s">
        <v>122</v>
      </c>
      <c r="BP106" s="120" t="s">
        <v>123</v>
      </c>
      <c r="BR106" s="120">
        <v>1</v>
      </c>
      <c r="BW106" s="120" t="s">
        <v>527</v>
      </c>
      <c r="BY106" s="121">
        <v>1</v>
      </c>
      <c r="CE106" s="121">
        <v>1E-3</v>
      </c>
      <c r="CQ106" s="121"/>
      <c r="CW106" s="121"/>
      <c r="DB106" s="120" t="s">
        <v>528</v>
      </c>
      <c r="DC106" s="120">
        <v>1</v>
      </c>
      <c r="DD106" s="120" t="s">
        <v>125</v>
      </c>
      <c r="DK106" s="120">
        <v>100</v>
      </c>
      <c r="DL106" s="120" t="s">
        <v>126</v>
      </c>
      <c r="DM106" s="120" t="s">
        <v>545</v>
      </c>
      <c r="DN106" s="120">
        <v>1338539</v>
      </c>
      <c r="DO106" s="120">
        <v>120752</v>
      </c>
      <c r="DP106" s="120" t="s">
        <v>2951</v>
      </c>
      <c r="DQ106" s="120" t="s">
        <v>2952</v>
      </c>
      <c r="DR106" s="120" t="s">
        <v>2953</v>
      </c>
      <c r="DS106" s="120">
        <v>2009</v>
      </c>
      <c r="DT106" s="120" t="s">
        <v>2954</v>
      </c>
    </row>
    <row r="107" spans="1:124" s="120" customFormat="1" x14ac:dyDescent="0.3">
      <c r="A107" s="120" t="s">
        <v>2819</v>
      </c>
      <c r="B107" s="120" t="s">
        <v>2820</v>
      </c>
      <c r="C107" s="120" t="s">
        <v>2821</v>
      </c>
      <c r="D107" s="120" t="s">
        <v>2822</v>
      </c>
      <c r="E107" s="120" t="s">
        <v>185</v>
      </c>
      <c r="G107" s="137">
        <v>1.1000000000000001E-3</v>
      </c>
      <c r="J107" s="121"/>
      <c r="K107" s="121" t="s">
        <v>528</v>
      </c>
      <c r="L107" s="120" t="s">
        <v>528</v>
      </c>
      <c r="M107" s="120" t="s">
        <v>109</v>
      </c>
      <c r="N107" s="120">
        <v>99.7</v>
      </c>
      <c r="O107" s="120" t="s">
        <v>102</v>
      </c>
      <c r="P107" s="120" t="s">
        <v>102</v>
      </c>
      <c r="Q107" s="120" t="s">
        <v>184</v>
      </c>
      <c r="R107" s="120">
        <v>4</v>
      </c>
      <c r="S107" s="120" t="s">
        <v>122</v>
      </c>
      <c r="T107" s="120" t="s">
        <v>526</v>
      </c>
      <c r="U107" s="120">
        <v>55077</v>
      </c>
      <c r="V107" s="123">
        <v>1255141</v>
      </c>
      <c r="W107" s="120">
        <v>2000</v>
      </c>
      <c r="X107" s="120" t="s">
        <v>2823</v>
      </c>
      <c r="Y107" s="120" t="s">
        <v>2824</v>
      </c>
      <c r="Z107" s="120" t="s">
        <v>2825</v>
      </c>
      <c r="AC107" s="137">
        <v>1.1000000000000001E-3</v>
      </c>
      <c r="AD107" s="121"/>
      <c r="AE107" s="120">
        <v>333415</v>
      </c>
      <c r="AF107" s="120" t="s">
        <v>109</v>
      </c>
      <c r="AI107" s="120">
        <v>16414</v>
      </c>
      <c r="AJ107" s="120" t="s">
        <v>2826</v>
      </c>
      <c r="AK107" s="120" t="s">
        <v>122</v>
      </c>
      <c r="AL107" s="120" t="s">
        <v>1504</v>
      </c>
      <c r="AM107" s="120" t="s">
        <v>1069</v>
      </c>
      <c r="AN107" s="120" t="s">
        <v>1061</v>
      </c>
      <c r="AO107" s="120" t="s">
        <v>2827</v>
      </c>
      <c r="AP107" s="120" t="s">
        <v>2819</v>
      </c>
      <c r="AQ107" s="120" t="s">
        <v>2820</v>
      </c>
      <c r="AR107" s="120" t="s">
        <v>2821</v>
      </c>
      <c r="AS107" s="120" t="s">
        <v>2822</v>
      </c>
      <c r="AT107" s="120" t="s">
        <v>102</v>
      </c>
      <c r="AU107" s="120" t="s">
        <v>102</v>
      </c>
      <c r="AV107" s="120" t="s">
        <v>184</v>
      </c>
      <c r="AW107" s="120" t="s">
        <v>185</v>
      </c>
      <c r="AY107" s="120" t="s">
        <v>525</v>
      </c>
      <c r="AZ107" s="120" t="s">
        <v>119</v>
      </c>
      <c r="BA107" s="120" t="s">
        <v>526</v>
      </c>
      <c r="BC107" s="120">
        <v>96</v>
      </c>
      <c r="BH107" s="120" t="s">
        <v>276</v>
      </c>
      <c r="BJ107" s="120">
        <v>4</v>
      </c>
      <c r="BO107" s="120" t="s">
        <v>122</v>
      </c>
      <c r="BP107" s="120" t="s">
        <v>158</v>
      </c>
      <c r="BR107" s="120">
        <v>1.1000000000000001</v>
      </c>
      <c r="BW107" s="120" t="s">
        <v>544</v>
      </c>
      <c r="BY107" s="120">
        <v>1.1000000000000001</v>
      </c>
      <c r="CE107" s="121">
        <v>1.1000000000000001E-3</v>
      </c>
      <c r="CG107" s="121"/>
      <c r="CI107" s="121"/>
      <c r="CQ107" s="121"/>
      <c r="CW107" s="121"/>
      <c r="DB107" s="120" t="s">
        <v>528</v>
      </c>
      <c r="DD107" s="120" t="s">
        <v>176</v>
      </c>
      <c r="DE107" s="120">
        <v>8.1999999999999993</v>
      </c>
      <c r="DF107" s="120">
        <v>210</v>
      </c>
      <c r="DG107" s="120" t="s">
        <v>568</v>
      </c>
      <c r="DK107" s="120">
        <v>99.7</v>
      </c>
      <c r="DL107" s="120" t="s">
        <v>126</v>
      </c>
      <c r="DM107" s="120" t="s">
        <v>545</v>
      </c>
      <c r="DN107" s="120">
        <v>1255141</v>
      </c>
      <c r="DO107" s="120">
        <v>55077</v>
      </c>
      <c r="DP107" s="120" t="s">
        <v>2823</v>
      </c>
      <c r="DQ107" s="120" t="s">
        <v>2824</v>
      </c>
      <c r="DR107" s="120" t="s">
        <v>2825</v>
      </c>
      <c r="DS107" s="120">
        <v>2000</v>
      </c>
      <c r="DT107" s="120" t="s">
        <v>2828</v>
      </c>
    </row>
    <row r="108" spans="1:124" s="120" customFormat="1" x14ac:dyDescent="0.3">
      <c r="A108" s="120" t="s">
        <v>2955</v>
      </c>
      <c r="B108" s="120" t="s">
        <v>2956</v>
      </c>
      <c r="C108" s="120" t="s">
        <v>2957</v>
      </c>
      <c r="D108" s="120" t="s">
        <v>2958</v>
      </c>
      <c r="E108" s="120" t="s">
        <v>185</v>
      </c>
      <c r="G108" s="137">
        <v>1.1000000000000001E-3</v>
      </c>
      <c r="J108" s="121"/>
      <c r="K108" s="121" t="s">
        <v>528</v>
      </c>
      <c r="L108" s="120" t="s">
        <v>528</v>
      </c>
      <c r="M108" s="120" t="s">
        <v>109</v>
      </c>
      <c r="N108" s="120">
        <v>99.7</v>
      </c>
      <c r="O108" s="120" t="s">
        <v>102</v>
      </c>
      <c r="P108" s="120" t="s">
        <v>102</v>
      </c>
      <c r="Q108" s="120" t="s">
        <v>184</v>
      </c>
      <c r="R108" s="120">
        <v>4</v>
      </c>
      <c r="S108" s="120" t="s">
        <v>122</v>
      </c>
      <c r="T108" s="120" t="s">
        <v>526</v>
      </c>
      <c r="U108" s="120">
        <v>66378</v>
      </c>
      <c r="V108" s="123">
        <v>1255137</v>
      </c>
      <c r="W108" s="120">
        <v>2002</v>
      </c>
      <c r="X108" s="120" t="s">
        <v>2959</v>
      </c>
      <c r="Y108" s="120" t="s">
        <v>2960</v>
      </c>
      <c r="Z108" s="120" t="s">
        <v>2961</v>
      </c>
      <c r="AC108" s="137">
        <v>1.1000000000000001E-3</v>
      </c>
      <c r="AD108" s="121"/>
      <c r="AE108" s="120">
        <v>333415</v>
      </c>
      <c r="AF108" s="120" t="s">
        <v>109</v>
      </c>
      <c r="AI108" s="120">
        <v>16413</v>
      </c>
      <c r="AJ108" s="120" t="s">
        <v>2962</v>
      </c>
      <c r="AK108" s="120" t="s">
        <v>122</v>
      </c>
      <c r="AL108" s="120" t="s">
        <v>1504</v>
      </c>
      <c r="AM108" s="120" t="s">
        <v>1069</v>
      </c>
      <c r="AN108" s="120" t="s">
        <v>1061</v>
      </c>
      <c r="AO108" s="120" t="s">
        <v>2963</v>
      </c>
      <c r="AP108" s="120" t="s">
        <v>2955</v>
      </c>
      <c r="AQ108" s="120" t="s">
        <v>2956</v>
      </c>
      <c r="AR108" s="120" t="s">
        <v>2957</v>
      </c>
      <c r="AS108" s="120" t="s">
        <v>2958</v>
      </c>
      <c r="AT108" s="120" t="s">
        <v>102</v>
      </c>
      <c r="AU108" s="120" t="s">
        <v>102</v>
      </c>
      <c r="AV108" s="120" t="s">
        <v>184</v>
      </c>
      <c r="AW108" s="120" t="s">
        <v>185</v>
      </c>
      <c r="AY108" s="120" t="s">
        <v>525</v>
      </c>
      <c r="AZ108" s="120" t="s">
        <v>119</v>
      </c>
      <c r="BA108" s="120" t="s">
        <v>526</v>
      </c>
      <c r="BC108" s="120">
        <v>96</v>
      </c>
      <c r="BH108" s="120" t="s">
        <v>276</v>
      </c>
      <c r="BJ108" s="120">
        <v>4</v>
      </c>
      <c r="BO108" s="120" t="s">
        <v>122</v>
      </c>
      <c r="BP108" s="120" t="s">
        <v>158</v>
      </c>
      <c r="BR108" s="120">
        <v>1.1000000000000001</v>
      </c>
      <c r="BW108" s="120" t="s">
        <v>544</v>
      </c>
      <c r="BY108" s="120">
        <v>1.1000000000000001</v>
      </c>
      <c r="CE108" s="121">
        <v>1.1000000000000001E-3</v>
      </c>
      <c r="CG108" s="121"/>
      <c r="CI108" s="121"/>
      <c r="CQ108" s="121"/>
      <c r="CW108" s="121"/>
      <c r="DB108" s="120" t="s">
        <v>528</v>
      </c>
      <c r="DC108" s="120">
        <v>5</v>
      </c>
      <c r="DD108" s="120" t="s">
        <v>176</v>
      </c>
      <c r="DE108" s="120">
        <v>8.1</v>
      </c>
      <c r="DF108" s="120">
        <v>210</v>
      </c>
      <c r="DG108" s="120" t="s">
        <v>568</v>
      </c>
      <c r="DK108" s="120">
        <v>99.7</v>
      </c>
      <c r="DL108" s="120" t="s">
        <v>126</v>
      </c>
      <c r="DM108" s="120" t="s">
        <v>545</v>
      </c>
      <c r="DN108" s="120">
        <v>1255137</v>
      </c>
      <c r="DO108" s="120">
        <v>66378</v>
      </c>
      <c r="DP108" s="120" t="s">
        <v>2959</v>
      </c>
      <c r="DQ108" s="120" t="s">
        <v>2960</v>
      </c>
      <c r="DR108" s="120" t="s">
        <v>2961</v>
      </c>
      <c r="DS108" s="120">
        <v>2002</v>
      </c>
      <c r="DT108" s="120" t="s">
        <v>619</v>
      </c>
    </row>
    <row r="109" spans="1:124" s="120" customFormat="1" x14ac:dyDescent="0.3">
      <c r="A109" s="120" t="s">
        <v>2777</v>
      </c>
      <c r="B109" s="120" t="s">
        <v>2778</v>
      </c>
      <c r="C109" s="120" t="s">
        <v>2804</v>
      </c>
      <c r="D109" s="120" t="s">
        <v>2779</v>
      </c>
      <c r="E109" s="138" t="s">
        <v>185</v>
      </c>
      <c r="F109" s="138"/>
      <c r="G109" s="139">
        <v>1.1000000000000001E-3</v>
      </c>
      <c r="H109" s="138"/>
      <c r="I109" s="138"/>
      <c r="J109" s="138"/>
      <c r="K109" s="138" t="s">
        <v>528</v>
      </c>
      <c r="L109" s="138"/>
      <c r="M109" s="138" t="s">
        <v>109</v>
      </c>
      <c r="N109" s="138">
        <v>48</v>
      </c>
      <c r="O109" s="120" t="s">
        <v>102</v>
      </c>
      <c r="P109" s="120" t="s">
        <v>102</v>
      </c>
      <c r="Q109" s="120" t="s">
        <v>184</v>
      </c>
      <c r="R109" s="138">
        <v>2</v>
      </c>
      <c r="S109" s="138" t="s">
        <v>122</v>
      </c>
      <c r="T109" s="138" t="s">
        <v>526</v>
      </c>
      <c r="U109" s="138">
        <v>40509803</v>
      </c>
      <c r="V109" s="140" t="s">
        <v>1496</v>
      </c>
      <c r="W109" s="138">
        <v>1987</v>
      </c>
      <c r="X109" s="138" t="s">
        <v>2813</v>
      </c>
      <c r="Y109" s="138"/>
      <c r="Z109" s="138"/>
      <c r="AA109" s="138"/>
      <c r="AB109" s="138"/>
      <c r="AC109" s="139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 t="s">
        <v>1069</v>
      </c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8"/>
      <c r="BH109" s="138"/>
      <c r="BI109" s="138"/>
      <c r="BJ109" s="138"/>
      <c r="BK109" s="138"/>
      <c r="BL109" s="138"/>
      <c r="BM109" s="138"/>
      <c r="BN109" s="138"/>
      <c r="BO109" s="138"/>
      <c r="BP109" s="138"/>
      <c r="BQ109" s="138"/>
      <c r="BR109" s="138"/>
      <c r="BS109" s="138"/>
      <c r="BT109" s="138"/>
      <c r="BU109" s="138"/>
      <c r="BV109" s="138"/>
      <c r="BW109" s="138"/>
      <c r="BX109" s="138"/>
      <c r="BY109" s="138"/>
      <c r="BZ109" s="138"/>
      <c r="CA109" s="138"/>
      <c r="CB109" s="138"/>
      <c r="CC109" s="138"/>
      <c r="CD109" s="138"/>
      <c r="CE109" s="141"/>
      <c r="CF109" s="138"/>
      <c r="CG109" s="138"/>
      <c r="CH109" s="138"/>
      <c r="CI109" s="138"/>
      <c r="CJ109" s="138"/>
      <c r="CK109" s="138"/>
      <c r="CL109" s="138"/>
      <c r="CM109" s="138"/>
      <c r="CN109" s="138"/>
      <c r="CO109" s="138"/>
      <c r="CP109" s="138"/>
      <c r="CQ109" s="138"/>
      <c r="CR109" s="138"/>
      <c r="CS109" s="138"/>
      <c r="CT109" s="138"/>
      <c r="CU109" s="138"/>
      <c r="CV109" s="138"/>
      <c r="CW109" s="138"/>
      <c r="CX109" s="138"/>
      <c r="CY109" s="138"/>
      <c r="CZ109" s="138"/>
      <c r="DA109" s="138"/>
      <c r="DB109" s="138"/>
      <c r="DC109" s="138"/>
      <c r="DD109" s="138"/>
      <c r="DE109" s="138"/>
      <c r="DF109" s="138"/>
      <c r="DG109" s="138"/>
      <c r="DH109" s="138"/>
      <c r="DI109" s="138"/>
      <c r="DJ109" s="138"/>
      <c r="DK109" s="138"/>
      <c r="DL109" s="138"/>
      <c r="DM109" s="138"/>
      <c r="DN109" s="138"/>
      <c r="DO109" s="138"/>
      <c r="DP109" s="138"/>
      <c r="DQ109" s="138"/>
      <c r="DR109" s="138"/>
      <c r="DS109" s="138"/>
      <c r="DT109" s="138"/>
    </row>
    <row r="110" spans="1:124" s="120" customFormat="1" x14ac:dyDescent="0.3">
      <c r="A110" s="120" t="s">
        <v>2766</v>
      </c>
      <c r="B110" s="120" t="s">
        <v>2767</v>
      </c>
      <c r="C110" s="120" t="s">
        <v>2768</v>
      </c>
      <c r="D110" s="120" t="s">
        <v>2769</v>
      </c>
      <c r="E110" s="120" t="s">
        <v>251</v>
      </c>
      <c r="G110" s="137">
        <v>1.14E-3</v>
      </c>
      <c r="H110" s="120" t="s">
        <v>136</v>
      </c>
      <c r="J110" s="120">
        <v>2.8E-3</v>
      </c>
      <c r="K110" s="121" t="s">
        <v>528</v>
      </c>
      <c r="L110" s="120" t="s">
        <v>528</v>
      </c>
      <c r="M110" s="120" t="s">
        <v>109</v>
      </c>
      <c r="N110" s="120">
        <v>99.5</v>
      </c>
      <c r="O110" s="120" t="s">
        <v>154</v>
      </c>
      <c r="P110" s="120" t="s">
        <v>154</v>
      </c>
      <c r="Q110" s="120" t="s">
        <v>167</v>
      </c>
      <c r="R110" s="120">
        <v>10</v>
      </c>
      <c r="S110" s="120" t="s">
        <v>122</v>
      </c>
      <c r="T110" s="120" t="s">
        <v>526</v>
      </c>
      <c r="U110" s="120">
        <v>161081</v>
      </c>
      <c r="V110" s="123">
        <v>2076581</v>
      </c>
      <c r="W110" s="120">
        <v>2013</v>
      </c>
      <c r="X110" s="120" t="s">
        <v>2799</v>
      </c>
      <c r="Y110" s="120" t="s">
        <v>2800</v>
      </c>
      <c r="Z110" s="120" t="s">
        <v>2801</v>
      </c>
      <c r="AA110" s="120" t="s">
        <v>158</v>
      </c>
      <c r="AB110" s="120" t="s">
        <v>397</v>
      </c>
      <c r="AC110" s="137">
        <v>1.14E-3</v>
      </c>
      <c r="AD110" s="120">
        <v>2.8E-3</v>
      </c>
      <c r="AE110" s="120">
        <v>333415</v>
      </c>
      <c r="AF110" s="120" t="s">
        <v>109</v>
      </c>
      <c r="AG110" s="120" t="s">
        <v>158</v>
      </c>
      <c r="AH110" s="120" t="s">
        <v>397</v>
      </c>
      <c r="AI110" s="120">
        <v>52</v>
      </c>
      <c r="AJ110" s="120" t="s">
        <v>2964</v>
      </c>
      <c r="AK110" s="120" t="s">
        <v>122</v>
      </c>
      <c r="AM110" s="120" t="s">
        <v>1069</v>
      </c>
      <c r="AN110" s="120" t="s">
        <v>2773</v>
      </c>
      <c r="AO110" s="120" t="s">
        <v>2774</v>
      </c>
      <c r="AP110" s="120" t="s">
        <v>2766</v>
      </c>
      <c r="AQ110" s="120" t="s">
        <v>2767</v>
      </c>
      <c r="AR110" s="120" t="s">
        <v>2768</v>
      </c>
      <c r="AS110" s="120" t="s">
        <v>2769</v>
      </c>
      <c r="AT110" s="120" t="s">
        <v>154</v>
      </c>
      <c r="AU110" s="120" t="s">
        <v>154</v>
      </c>
      <c r="AV110" s="120" t="s">
        <v>167</v>
      </c>
      <c r="AW110" s="120" t="s">
        <v>251</v>
      </c>
      <c r="AX110" s="120" t="s">
        <v>136</v>
      </c>
      <c r="AY110" s="120" t="s">
        <v>525</v>
      </c>
      <c r="AZ110" s="120" t="s">
        <v>119</v>
      </c>
      <c r="BA110" s="120" t="s">
        <v>526</v>
      </c>
      <c r="BC110" s="120">
        <v>10</v>
      </c>
      <c r="BH110" s="120" t="s">
        <v>122</v>
      </c>
      <c r="BJ110" s="120">
        <v>10</v>
      </c>
      <c r="BO110" s="120" t="s">
        <v>122</v>
      </c>
      <c r="BP110" s="120" t="s">
        <v>158</v>
      </c>
      <c r="BR110" s="120">
        <v>1140</v>
      </c>
      <c r="BW110" s="120" t="s">
        <v>1426</v>
      </c>
      <c r="BY110" s="120">
        <v>1140</v>
      </c>
      <c r="CE110" s="121">
        <v>1.14E-3</v>
      </c>
      <c r="CK110" s="120">
        <v>2800</v>
      </c>
      <c r="CQ110" s="120">
        <v>2800</v>
      </c>
      <c r="CW110" s="120">
        <v>2.8E-3</v>
      </c>
      <c r="DB110" s="120" t="s">
        <v>528</v>
      </c>
      <c r="DC110" s="120">
        <v>2</v>
      </c>
      <c r="DD110" s="120" t="s">
        <v>176</v>
      </c>
      <c r="DE110" s="120" t="s">
        <v>1562</v>
      </c>
      <c r="DK110" s="120">
        <v>99.5</v>
      </c>
      <c r="DL110" s="120" t="s">
        <v>126</v>
      </c>
      <c r="DM110" s="120" t="s">
        <v>1344</v>
      </c>
      <c r="DN110" s="120">
        <v>2076581</v>
      </c>
      <c r="DO110" s="120">
        <v>161081</v>
      </c>
      <c r="DP110" s="120" t="s">
        <v>2799</v>
      </c>
      <c r="DQ110" s="120" t="s">
        <v>2800</v>
      </c>
      <c r="DR110" s="120" t="s">
        <v>2801</v>
      </c>
      <c r="DS110" s="120">
        <v>2013</v>
      </c>
      <c r="DT110" s="120" t="s">
        <v>2965</v>
      </c>
    </row>
    <row r="111" spans="1:124" s="120" customFormat="1" x14ac:dyDescent="0.3">
      <c r="A111" s="120" t="s">
        <v>2766</v>
      </c>
      <c r="B111" s="120" t="s">
        <v>2767</v>
      </c>
      <c r="C111" s="120" t="s">
        <v>2768</v>
      </c>
      <c r="D111" s="120" t="s">
        <v>2769</v>
      </c>
      <c r="E111" s="120" t="s">
        <v>251</v>
      </c>
      <c r="G111" s="137">
        <v>1.14E-3</v>
      </c>
      <c r="H111" s="120" t="s">
        <v>136</v>
      </c>
      <c r="J111" s="120">
        <v>2.0999999999999999E-3</v>
      </c>
      <c r="K111" s="121" t="s">
        <v>528</v>
      </c>
      <c r="L111" s="120" t="s">
        <v>528</v>
      </c>
      <c r="M111" s="120" t="s">
        <v>109</v>
      </c>
      <c r="N111" s="120">
        <v>99.5</v>
      </c>
      <c r="O111" s="120" t="s">
        <v>154</v>
      </c>
      <c r="P111" s="120" t="s">
        <v>154</v>
      </c>
      <c r="Q111" s="120" t="s">
        <v>167</v>
      </c>
      <c r="R111" s="120">
        <v>10</v>
      </c>
      <c r="S111" s="120" t="s">
        <v>122</v>
      </c>
      <c r="T111" s="120" t="s">
        <v>526</v>
      </c>
      <c r="U111" s="120">
        <v>161081</v>
      </c>
      <c r="V111" s="123">
        <v>2076572</v>
      </c>
      <c r="W111" s="120">
        <v>2013</v>
      </c>
      <c r="X111" s="120" t="s">
        <v>2799</v>
      </c>
      <c r="Y111" s="120" t="s">
        <v>2800</v>
      </c>
      <c r="Z111" s="120" t="s">
        <v>2801</v>
      </c>
      <c r="AA111" s="120" t="s">
        <v>158</v>
      </c>
      <c r="AB111" s="120" t="s">
        <v>397</v>
      </c>
      <c r="AC111" s="137">
        <v>1.14E-3</v>
      </c>
      <c r="AD111" s="120">
        <v>2.0999999999999999E-3</v>
      </c>
      <c r="AE111" s="120">
        <v>333415</v>
      </c>
      <c r="AF111" s="120" t="s">
        <v>109</v>
      </c>
      <c r="AG111" s="120" t="s">
        <v>158</v>
      </c>
      <c r="AH111" s="120" t="s">
        <v>397</v>
      </c>
      <c r="AI111" s="120">
        <v>52</v>
      </c>
      <c r="AJ111" s="120" t="s">
        <v>2964</v>
      </c>
      <c r="AK111" s="120" t="s">
        <v>122</v>
      </c>
      <c r="AM111" s="120" t="s">
        <v>1069</v>
      </c>
      <c r="AN111" s="120" t="s">
        <v>2773</v>
      </c>
      <c r="AO111" s="120" t="s">
        <v>2774</v>
      </c>
      <c r="AP111" s="120" t="s">
        <v>2766</v>
      </c>
      <c r="AQ111" s="120" t="s">
        <v>2767</v>
      </c>
      <c r="AR111" s="120" t="s">
        <v>2768</v>
      </c>
      <c r="AS111" s="120" t="s">
        <v>2769</v>
      </c>
      <c r="AT111" s="120" t="s">
        <v>154</v>
      </c>
      <c r="AU111" s="120" t="s">
        <v>154</v>
      </c>
      <c r="AV111" s="120" t="s">
        <v>167</v>
      </c>
      <c r="AW111" s="120" t="s">
        <v>251</v>
      </c>
      <c r="AX111" s="120" t="s">
        <v>136</v>
      </c>
      <c r="AY111" s="120" t="s">
        <v>525</v>
      </c>
      <c r="AZ111" s="120" t="s">
        <v>119</v>
      </c>
      <c r="BA111" s="120" t="s">
        <v>526</v>
      </c>
      <c r="BC111" s="120">
        <v>10</v>
      </c>
      <c r="BH111" s="120" t="s">
        <v>122</v>
      </c>
      <c r="BJ111" s="120">
        <v>10</v>
      </c>
      <c r="BO111" s="120" t="s">
        <v>122</v>
      </c>
      <c r="BP111" s="120" t="s">
        <v>158</v>
      </c>
      <c r="BR111" s="120">
        <v>1140</v>
      </c>
      <c r="BW111" s="120" t="s">
        <v>1426</v>
      </c>
      <c r="BY111" s="120">
        <v>1140</v>
      </c>
      <c r="CE111" s="121">
        <v>1.14E-3</v>
      </c>
      <c r="CK111" s="120">
        <v>2100</v>
      </c>
      <c r="CQ111" s="120">
        <v>2100</v>
      </c>
      <c r="CW111" s="120">
        <v>2.0999999999999999E-3</v>
      </c>
      <c r="DB111" s="120" t="s">
        <v>528</v>
      </c>
      <c r="DC111" s="120">
        <v>2</v>
      </c>
      <c r="DD111" s="120" t="s">
        <v>176</v>
      </c>
      <c r="DE111" s="120" t="s">
        <v>1562</v>
      </c>
      <c r="DK111" s="120">
        <v>99.5</v>
      </c>
      <c r="DL111" s="120" t="s">
        <v>126</v>
      </c>
      <c r="DM111" s="120" t="s">
        <v>1344</v>
      </c>
      <c r="DN111" s="120">
        <v>2076572</v>
      </c>
      <c r="DO111" s="120">
        <v>161081</v>
      </c>
      <c r="DP111" s="120" t="s">
        <v>2799</v>
      </c>
      <c r="DQ111" s="120" t="s">
        <v>2800</v>
      </c>
      <c r="DR111" s="120" t="s">
        <v>2801</v>
      </c>
      <c r="DS111" s="120">
        <v>2013</v>
      </c>
      <c r="DT111" s="120" t="s">
        <v>2966</v>
      </c>
    </row>
    <row r="112" spans="1:124" s="120" customFormat="1" x14ac:dyDescent="0.3">
      <c r="A112" s="120" t="s">
        <v>2766</v>
      </c>
      <c r="B112" s="120" t="s">
        <v>2767</v>
      </c>
      <c r="C112" s="120" t="s">
        <v>2768</v>
      </c>
      <c r="D112" s="120" t="s">
        <v>2769</v>
      </c>
      <c r="E112" s="120" t="s">
        <v>251</v>
      </c>
      <c r="G112" s="137">
        <v>1.14E-3</v>
      </c>
      <c r="H112" s="120" t="s">
        <v>136</v>
      </c>
      <c r="J112" s="120">
        <v>2.0999999999999999E-3</v>
      </c>
      <c r="K112" s="121" t="s">
        <v>528</v>
      </c>
      <c r="L112" s="120" t="s">
        <v>528</v>
      </c>
      <c r="M112" s="120" t="s">
        <v>109</v>
      </c>
      <c r="N112" s="120">
        <v>99.5</v>
      </c>
      <c r="O112" s="120" t="s">
        <v>102</v>
      </c>
      <c r="P112" s="120" t="s">
        <v>102</v>
      </c>
      <c r="Q112" s="120" t="s">
        <v>184</v>
      </c>
      <c r="R112" s="120">
        <v>10</v>
      </c>
      <c r="S112" s="120" t="s">
        <v>122</v>
      </c>
      <c r="T112" s="120" t="s">
        <v>526</v>
      </c>
      <c r="U112" s="120">
        <v>161081</v>
      </c>
      <c r="V112" s="123">
        <v>2076572</v>
      </c>
      <c r="W112" s="120">
        <v>2013</v>
      </c>
      <c r="X112" s="120" t="s">
        <v>2799</v>
      </c>
      <c r="Y112" s="120" t="s">
        <v>2800</v>
      </c>
      <c r="Z112" s="120" t="s">
        <v>2801</v>
      </c>
      <c r="AA112" s="120" t="s">
        <v>158</v>
      </c>
      <c r="AB112" s="120" t="s">
        <v>397</v>
      </c>
      <c r="AC112" s="137">
        <v>1.14E-3</v>
      </c>
      <c r="AD112" s="120">
        <v>2.0999999999999999E-3</v>
      </c>
      <c r="AE112" s="120">
        <v>333415</v>
      </c>
      <c r="AF112" s="120" t="s">
        <v>109</v>
      </c>
      <c r="AG112" s="120" t="s">
        <v>158</v>
      </c>
      <c r="AH112" s="120" t="s">
        <v>397</v>
      </c>
      <c r="AI112" s="120">
        <v>52</v>
      </c>
      <c r="AJ112" s="120" t="s">
        <v>2964</v>
      </c>
      <c r="AK112" s="120" t="s">
        <v>122</v>
      </c>
      <c r="AM112" s="120" t="s">
        <v>1069</v>
      </c>
      <c r="AN112" s="120" t="s">
        <v>2773</v>
      </c>
      <c r="AO112" s="120" t="s">
        <v>2774</v>
      </c>
      <c r="AP112" s="120" t="s">
        <v>2766</v>
      </c>
      <c r="AQ112" s="120" t="s">
        <v>2767</v>
      </c>
      <c r="AR112" s="120" t="s">
        <v>2768</v>
      </c>
      <c r="AS112" s="120" t="s">
        <v>2769</v>
      </c>
      <c r="AT112" s="120" t="s">
        <v>102</v>
      </c>
      <c r="AU112" s="120" t="s">
        <v>102</v>
      </c>
      <c r="AV112" s="120" t="s">
        <v>184</v>
      </c>
      <c r="AW112" s="120" t="s">
        <v>251</v>
      </c>
      <c r="AX112" s="120" t="s">
        <v>136</v>
      </c>
      <c r="AY112" s="120" t="s">
        <v>525</v>
      </c>
      <c r="AZ112" s="120" t="s">
        <v>119</v>
      </c>
      <c r="BA112" s="120" t="s">
        <v>526</v>
      </c>
      <c r="BC112" s="120">
        <v>10</v>
      </c>
      <c r="BH112" s="120" t="s">
        <v>122</v>
      </c>
      <c r="BJ112" s="120">
        <v>10</v>
      </c>
      <c r="BO112" s="120" t="s">
        <v>122</v>
      </c>
      <c r="BP112" s="120" t="s">
        <v>158</v>
      </c>
      <c r="BR112" s="120">
        <v>1140</v>
      </c>
      <c r="BW112" s="120" t="s">
        <v>1426</v>
      </c>
      <c r="BY112" s="120">
        <v>1140</v>
      </c>
      <c r="CE112" s="121">
        <v>1.14E-3</v>
      </c>
      <c r="CK112" s="120">
        <v>2100</v>
      </c>
      <c r="CQ112" s="120">
        <v>2100</v>
      </c>
      <c r="CW112" s="120">
        <v>2.0999999999999999E-3</v>
      </c>
      <c r="DB112" s="120" t="s">
        <v>528</v>
      </c>
      <c r="DC112" s="120">
        <v>2</v>
      </c>
      <c r="DD112" s="120" t="s">
        <v>176</v>
      </c>
      <c r="DE112" s="120" t="s">
        <v>1562</v>
      </c>
      <c r="DK112" s="120">
        <v>99.5</v>
      </c>
      <c r="DL112" s="120" t="s">
        <v>126</v>
      </c>
      <c r="DM112" s="120" t="s">
        <v>1344</v>
      </c>
      <c r="DN112" s="120">
        <v>2076572</v>
      </c>
      <c r="DO112" s="120">
        <v>161081</v>
      </c>
      <c r="DP112" s="120" t="s">
        <v>2799</v>
      </c>
      <c r="DQ112" s="120" t="s">
        <v>2800</v>
      </c>
      <c r="DR112" s="120" t="s">
        <v>2801</v>
      </c>
      <c r="DS112" s="120">
        <v>2013</v>
      </c>
      <c r="DT112" s="120" t="s">
        <v>2967</v>
      </c>
    </row>
    <row r="113" spans="1:124" s="120" customFormat="1" x14ac:dyDescent="0.3">
      <c r="A113" s="120" t="s">
        <v>2938</v>
      </c>
      <c r="B113" s="120" t="s">
        <v>2939</v>
      </c>
      <c r="C113" s="120" t="s">
        <v>2940</v>
      </c>
      <c r="D113" s="120" t="s">
        <v>2822</v>
      </c>
      <c r="E113" s="120" t="s">
        <v>185</v>
      </c>
      <c r="G113" s="137">
        <v>1.2999999999999999E-3</v>
      </c>
      <c r="J113" s="121"/>
      <c r="K113" s="121" t="s">
        <v>528</v>
      </c>
      <c r="L113" s="120" t="s">
        <v>528</v>
      </c>
      <c r="M113" s="120" t="s">
        <v>109</v>
      </c>
      <c r="N113" s="120">
        <v>99.7</v>
      </c>
      <c r="O113" s="120" t="s">
        <v>102</v>
      </c>
      <c r="P113" s="120" t="s">
        <v>102</v>
      </c>
      <c r="Q113" s="120" t="s">
        <v>233</v>
      </c>
      <c r="R113" s="120">
        <v>4</v>
      </c>
      <c r="S113" s="120" t="s">
        <v>122</v>
      </c>
      <c r="T113" s="120" t="s">
        <v>526</v>
      </c>
      <c r="U113" s="120">
        <v>20217</v>
      </c>
      <c r="V113" s="123">
        <v>1215616</v>
      </c>
      <c r="W113" s="120">
        <v>1999</v>
      </c>
      <c r="X113" s="120" t="s">
        <v>2941</v>
      </c>
      <c r="Y113" s="120" t="s">
        <v>2942</v>
      </c>
      <c r="Z113" s="120" t="s">
        <v>2943</v>
      </c>
      <c r="AB113" s="120" t="s">
        <v>397</v>
      </c>
      <c r="AC113" s="137">
        <v>1.2999999999999999E-3</v>
      </c>
      <c r="AD113" s="121"/>
      <c r="AE113" s="120">
        <v>333415</v>
      </c>
      <c r="AF113" s="120" t="s">
        <v>109</v>
      </c>
      <c r="AH113" s="120" t="s">
        <v>397</v>
      </c>
      <c r="AI113" s="120">
        <v>1052</v>
      </c>
      <c r="AJ113" s="120">
        <v>12</v>
      </c>
      <c r="AK113" s="120" t="s">
        <v>122</v>
      </c>
      <c r="AL113" s="120" t="s">
        <v>1504</v>
      </c>
      <c r="AM113" s="120" t="s">
        <v>1069</v>
      </c>
      <c r="AN113" s="120" t="s">
        <v>1061</v>
      </c>
      <c r="AO113" s="120" t="s">
        <v>2827</v>
      </c>
      <c r="AP113" s="120" t="s">
        <v>2938</v>
      </c>
      <c r="AQ113" s="120" t="s">
        <v>2939</v>
      </c>
      <c r="AR113" s="120" t="s">
        <v>2940</v>
      </c>
      <c r="AS113" s="120" t="s">
        <v>2822</v>
      </c>
      <c r="AT113" s="120" t="s">
        <v>102</v>
      </c>
      <c r="AU113" s="120" t="s">
        <v>102</v>
      </c>
      <c r="AV113" s="120" t="s">
        <v>233</v>
      </c>
      <c r="AW113" s="120" t="s">
        <v>185</v>
      </c>
      <c r="AY113" s="120" t="s">
        <v>525</v>
      </c>
      <c r="AZ113" s="120" t="s">
        <v>119</v>
      </c>
      <c r="BA113" s="120" t="s">
        <v>526</v>
      </c>
      <c r="BC113" s="120">
        <v>96</v>
      </c>
      <c r="BH113" s="120" t="s">
        <v>276</v>
      </c>
      <c r="BJ113" s="120">
        <v>4</v>
      </c>
      <c r="BO113" s="120" t="s">
        <v>122</v>
      </c>
      <c r="BP113" s="120" t="s">
        <v>158</v>
      </c>
      <c r="BR113" s="120">
        <v>1.3</v>
      </c>
      <c r="BT113" s="120">
        <v>1.2</v>
      </c>
      <c r="BV113" s="120">
        <v>1.5</v>
      </c>
      <c r="BW113" s="120" t="s">
        <v>544</v>
      </c>
      <c r="BY113" s="120">
        <v>1.3</v>
      </c>
      <c r="CA113" s="120">
        <v>1.2</v>
      </c>
      <c r="CC113" s="120">
        <v>1.5</v>
      </c>
      <c r="CE113" s="121">
        <v>1.2999999999999999E-3</v>
      </c>
      <c r="CG113" s="121">
        <v>1.1999999999999999E-3</v>
      </c>
      <c r="CI113" s="121">
        <v>1.5E-3</v>
      </c>
      <c r="CQ113" s="121"/>
      <c r="CW113" s="121"/>
      <c r="DB113" s="120" t="s">
        <v>528</v>
      </c>
      <c r="DD113" s="120" t="s">
        <v>176</v>
      </c>
      <c r="DE113" s="120" t="s">
        <v>1778</v>
      </c>
      <c r="DF113" s="120" t="s">
        <v>2944</v>
      </c>
      <c r="DG113" s="120" t="s">
        <v>568</v>
      </c>
      <c r="DK113" s="120">
        <v>99.7</v>
      </c>
      <c r="DL113" s="120" t="s">
        <v>126</v>
      </c>
      <c r="DM113" s="120" t="s">
        <v>187</v>
      </c>
      <c r="DN113" s="120">
        <v>1215616</v>
      </c>
      <c r="DO113" s="120">
        <v>20217</v>
      </c>
      <c r="DP113" s="120" t="s">
        <v>2941</v>
      </c>
      <c r="DQ113" s="120" t="s">
        <v>2942</v>
      </c>
      <c r="DR113" s="120" t="s">
        <v>2943</v>
      </c>
      <c r="DS113" s="120">
        <v>1999</v>
      </c>
      <c r="DT113" s="120" t="s">
        <v>2945</v>
      </c>
    </row>
    <row r="114" spans="1:124" s="120" customFormat="1" x14ac:dyDescent="0.3">
      <c r="A114" s="120" t="s">
        <v>2938</v>
      </c>
      <c r="B114" s="120" t="s">
        <v>2939</v>
      </c>
      <c r="C114" s="120" t="s">
        <v>2940</v>
      </c>
      <c r="D114" s="120" t="s">
        <v>2822</v>
      </c>
      <c r="E114" s="120" t="s">
        <v>185</v>
      </c>
      <c r="G114" s="137">
        <v>1.2999999999999999E-3</v>
      </c>
      <c r="J114" s="121"/>
      <c r="K114" s="121" t="s">
        <v>528</v>
      </c>
      <c r="L114" s="120" t="s">
        <v>528</v>
      </c>
      <c r="M114" s="120" t="s">
        <v>109</v>
      </c>
      <c r="N114" s="120">
        <v>99.7</v>
      </c>
      <c r="O114" s="120" t="s">
        <v>102</v>
      </c>
      <c r="P114" s="120" t="s">
        <v>102</v>
      </c>
      <c r="Q114" s="120" t="s">
        <v>184</v>
      </c>
      <c r="R114" s="120">
        <v>4</v>
      </c>
      <c r="S114" s="120" t="s">
        <v>122</v>
      </c>
      <c r="T114" s="120" t="s">
        <v>526</v>
      </c>
      <c r="U114" s="120">
        <v>54582</v>
      </c>
      <c r="V114" s="123">
        <v>1255307</v>
      </c>
      <c r="W114" s="120">
        <v>2000</v>
      </c>
      <c r="X114" s="120" t="s">
        <v>2968</v>
      </c>
      <c r="Y114" s="120" t="s">
        <v>2969</v>
      </c>
      <c r="Z114" s="120" t="s">
        <v>2970</v>
      </c>
      <c r="AC114" s="137">
        <v>1.2999999999999999E-3</v>
      </c>
      <c r="AD114" s="121"/>
      <c r="AE114" s="120">
        <v>333415</v>
      </c>
      <c r="AF114" s="120" t="s">
        <v>109</v>
      </c>
      <c r="AI114" s="120">
        <v>1052</v>
      </c>
      <c r="AJ114" s="120">
        <v>12</v>
      </c>
      <c r="AK114" s="120" t="s">
        <v>122</v>
      </c>
      <c r="AL114" s="120" t="s">
        <v>1504</v>
      </c>
      <c r="AM114" s="120" t="s">
        <v>1069</v>
      </c>
      <c r="AN114" s="120" t="s">
        <v>1061</v>
      </c>
      <c r="AO114" s="120" t="s">
        <v>2827</v>
      </c>
      <c r="AP114" s="120" t="s">
        <v>2938</v>
      </c>
      <c r="AQ114" s="120" t="s">
        <v>2939</v>
      </c>
      <c r="AR114" s="120" t="s">
        <v>2940</v>
      </c>
      <c r="AS114" s="120" t="s">
        <v>2822</v>
      </c>
      <c r="AT114" s="120" t="s">
        <v>102</v>
      </c>
      <c r="AU114" s="120" t="s">
        <v>102</v>
      </c>
      <c r="AV114" s="120" t="s">
        <v>184</v>
      </c>
      <c r="AW114" s="120" t="s">
        <v>185</v>
      </c>
      <c r="AY114" s="120" t="s">
        <v>525</v>
      </c>
      <c r="AZ114" s="120" t="s">
        <v>119</v>
      </c>
      <c r="BA114" s="120" t="s">
        <v>526</v>
      </c>
      <c r="BC114" s="120">
        <v>96</v>
      </c>
      <c r="BH114" s="120" t="s">
        <v>276</v>
      </c>
      <c r="BJ114" s="120">
        <v>4</v>
      </c>
      <c r="BO114" s="120" t="s">
        <v>122</v>
      </c>
      <c r="BP114" s="120" t="s">
        <v>158</v>
      </c>
      <c r="BR114" s="120">
        <v>1.3</v>
      </c>
      <c r="BW114" s="120" t="s">
        <v>544</v>
      </c>
      <c r="BY114" s="120">
        <v>1.3</v>
      </c>
      <c r="CE114" s="121">
        <v>1.2999999999999999E-3</v>
      </c>
      <c r="CG114" s="121"/>
      <c r="CI114" s="121"/>
      <c r="CQ114" s="121"/>
      <c r="CW114" s="121"/>
      <c r="DB114" s="120" t="s">
        <v>528</v>
      </c>
      <c r="DC114" s="120">
        <v>9</v>
      </c>
      <c r="DD114" s="120" t="s">
        <v>176</v>
      </c>
      <c r="DK114" s="120">
        <v>99.7</v>
      </c>
      <c r="DL114" s="120" t="s">
        <v>126</v>
      </c>
      <c r="DM114" s="120" t="s">
        <v>545</v>
      </c>
      <c r="DN114" s="120">
        <v>1255307</v>
      </c>
      <c r="DO114" s="120">
        <v>54582</v>
      </c>
      <c r="DP114" s="120" t="s">
        <v>2968</v>
      </c>
      <c r="DQ114" s="120" t="s">
        <v>2969</v>
      </c>
      <c r="DR114" s="120" t="s">
        <v>2970</v>
      </c>
      <c r="DS114" s="120">
        <v>2000</v>
      </c>
      <c r="DT114" s="120" t="s">
        <v>2971</v>
      </c>
    </row>
    <row r="115" spans="1:124" s="120" customFormat="1" x14ac:dyDescent="0.3">
      <c r="A115" s="120" t="s">
        <v>2786</v>
      </c>
      <c r="B115" s="120" t="s">
        <v>2787</v>
      </c>
      <c r="C115" s="120" t="s">
        <v>2112</v>
      </c>
      <c r="D115" s="120" t="s">
        <v>2788</v>
      </c>
      <c r="E115" s="120" t="s">
        <v>185</v>
      </c>
      <c r="G115" s="137">
        <v>1.32E-3</v>
      </c>
      <c r="K115" s="121" t="s">
        <v>528</v>
      </c>
      <c r="L115" s="120" t="s">
        <v>528</v>
      </c>
      <c r="M115" s="120" t="s">
        <v>109</v>
      </c>
      <c r="N115" s="122">
        <v>60</v>
      </c>
      <c r="O115" s="120" t="s">
        <v>102</v>
      </c>
      <c r="P115" s="120" t="s">
        <v>102</v>
      </c>
      <c r="Q115" s="120" t="s">
        <v>184</v>
      </c>
      <c r="R115" s="120">
        <v>4</v>
      </c>
      <c r="S115" s="120" t="s">
        <v>122</v>
      </c>
      <c r="T115" s="120" t="s">
        <v>526</v>
      </c>
      <c r="U115" s="120">
        <v>100785</v>
      </c>
      <c r="V115" s="123">
        <v>1270293</v>
      </c>
      <c r="W115" s="120">
        <v>2008</v>
      </c>
      <c r="X115" s="120" t="s">
        <v>2789</v>
      </c>
      <c r="Y115" s="120" t="s">
        <v>2790</v>
      </c>
      <c r="Z115" s="120" t="s">
        <v>2791</v>
      </c>
      <c r="AB115" s="120" t="s">
        <v>147</v>
      </c>
      <c r="AC115" s="137">
        <v>1.32E-3</v>
      </c>
      <c r="AE115" s="120">
        <v>333415</v>
      </c>
      <c r="AF115" s="120" t="s">
        <v>109</v>
      </c>
      <c r="AH115" s="120" t="s">
        <v>147</v>
      </c>
      <c r="AI115" s="120">
        <v>18429</v>
      </c>
      <c r="AL115" s="120" t="s">
        <v>220</v>
      </c>
      <c r="AM115" s="120" t="s">
        <v>1069</v>
      </c>
      <c r="AN115" s="120" t="s">
        <v>2773</v>
      </c>
      <c r="AO115" s="120" t="s">
        <v>2793</v>
      </c>
      <c r="AP115" s="120" t="s">
        <v>2786</v>
      </c>
      <c r="AQ115" s="120" t="s">
        <v>2787</v>
      </c>
      <c r="AR115" s="120" t="s">
        <v>2112</v>
      </c>
      <c r="AS115" s="120" t="s">
        <v>2788</v>
      </c>
      <c r="AT115" s="120" t="s">
        <v>102</v>
      </c>
      <c r="AU115" s="120" t="s">
        <v>102</v>
      </c>
      <c r="AV115" s="120" t="s">
        <v>184</v>
      </c>
      <c r="AW115" s="120" t="s">
        <v>185</v>
      </c>
      <c r="AY115" s="120" t="s">
        <v>525</v>
      </c>
      <c r="AZ115" s="120" t="s">
        <v>119</v>
      </c>
      <c r="BA115" s="120" t="s">
        <v>526</v>
      </c>
      <c r="BC115" s="120">
        <v>96</v>
      </c>
      <c r="BH115" s="120" t="s">
        <v>276</v>
      </c>
      <c r="BJ115" s="120">
        <v>4</v>
      </c>
      <c r="BO115" s="120" t="s">
        <v>122</v>
      </c>
      <c r="BP115" s="120" t="s">
        <v>158</v>
      </c>
      <c r="BR115" s="120">
        <v>1.32</v>
      </c>
      <c r="BT115" s="120">
        <v>1.1200000000000001</v>
      </c>
      <c r="BV115" s="120">
        <v>1.54</v>
      </c>
      <c r="BW115" s="120" t="s">
        <v>1731</v>
      </c>
      <c r="BY115" s="120">
        <v>1.32</v>
      </c>
      <c r="CA115" s="120">
        <v>1.1200000000000001</v>
      </c>
      <c r="CC115" s="120">
        <v>1.54</v>
      </c>
      <c r="CE115" s="121">
        <v>1.32E-3</v>
      </c>
      <c r="CG115" s="120">
        <v>1.1199999999999999E-3</v>
      </c>
      <c r="CI115" s="120">
        <v>1.5399999999999999E-3</v>
      </c>
      <c r="DB115" s="120" t="s">
        <v>528</v>
      </c>
      <c r="DC115" s="120">
        <v>7</v>
      </c>
      <c r="DD115" s="120" t="s">
        <v>125</v>
      </c>
      <c r="DE115" s="120" t="s">
        <v>2794</v>
      </c>
      <c r="DF115" s="120" t="s">
        <v>2795</v>
      </c>
      <c r="DG115" s="120" t="s">
        <v>568</v>
      </c>
      <c r="DK115" s="120">
        <v>100</v>
      </c>
      <c r="DL115" s="120" t="s">
        <v>126</v>
      </c>
      <c r="DM115" s="120" t="s">
        <v>545</v>
      </c>
      <c r="DN115" s="120">
        <v>1270293</v>
      </c>
      <c r="DO115" s="120">
        <v>100785</v>
      </c>
      <c r="DP115" s="120" t="s">
        <v>2789</v>
      </c>
      <c r="DQ115" s="120" t="s">
        <v>2790</v>
      </c>
      <c r="DR115" s="120" t="s">
        <v>2791</v>
      </c>
      <c r="DS115" s="120">
        <v>2008</v>
      </c>
      <c r="DT115" s="120" t="s">
        <v>2886</v>
      </c>
    </row>
    <row r="116" spans="1:124" s="120" customFormat="1" x14ac:dyDescent="0.3">
      <c r="A116" s="120" t="s">
        <v>2777</v>
      </c>
      <c r="B116" s="120" t="s">
        <v>2972</v>
      </c>
      <c r="C116" s="120" t="s">
        <v>2973</v>
      </c>
      <c r="D116" s="120" t="s">
        <v>2779</v>
      </c>
      <c r="E116" s="120" t="s">
        <v>591</v>
      </c>
      <c r="G116" s="137">
        <v>1.4E-3</v>
      </c>
      <c r="J116" s="121"/>
      <c r="K116" s="121" t="s">
        <v>528</v>
      </c>
      <c r="L116" s="120" t="s">
        <v>528</v>
      </c>
      <c r="M116" s="120" t="s">
        <v>109</v>
      </c>
      <c r="N116" s="120">
        <v>89</v>
      </c>
      <c r="O116" s="120" t="s">
        <v>367</v>
      </c>
      <c r="P116" s="120" t="s">
        <v>1310</v>
      </c>
      <c r="Q116" s="120" t="s">
        <v>2817</v>
      </c>
      <c r="R116" s="120">
        <v>2</v>
      </c>
      <c r="S116" s="120" t="s">
        <v>122</v>
      </c>
      <c r="T116" s="120" t="s">
        <v>526</v>
      </c>
      <c r="U116" s="120">
        <v>6797</v>
      </c>
      <c r="V116" s="123">
        <v>1090103</v>
      </c>
      <c r="W116" s="120">
        <v>1986</v>
      </c>
      <c r="X116" s="120" t="s">
        <v>1728</v>
      </c>
      <c r="Y116" s="120" t="s">
        <v>1729</v>
      </c>
      <c r="Z116" s="120" t="s">
        <v>1730</v>
      </c>
      <c r="AB116" s="120" t="s">
        <v>397</v>
      </c>
      <c r="AC116" s="137">
        <v>1.4E-3</v>
      </c>
      <c r="AD116" s="121"/>
      <c r="AE116" s="120">
        <v>333415</v>
      </c>
      <c r="AF116" s="120" t="s">
        <v>109</v>
      </c>
      <c r="AH116" s="120" t="s">
        <v>397</v>
      </c>
      <c r="AI116" s="120">
        <v>54</v>
      </c>
      <c r="AJ116" s="120">
        <v>1</v>
      </c>
      <c r="AK116" s="120" t="s">
        <v>2919</v>
      </c>
      <c r="AL116" s="120" t="s">
        <v>1504</v>
      </c>
      <c r="AM116" s="120" t="s">
        <v>1069</v>
      </c>
      <c r="AN116" s="120" t="s">
        <v>2783</v>
      </c>
      <c r="AO116" s="120" t="s">
        <v>2784</v>
      </c>
      <c r="AP116" s="120" t="s">
        <v>2777</v>
      </c>
      <c r="AQ116" s="120" t="s">
        <v>2972</v>
      </c>
      <c r="AR116" s="120" t="s">
        <v>2973</v>
      </c>
      <c r="AS116" s="120" t="s">
        <v>2779</v>
      </c>
      <c r="AT116" s="120" t="s">
        <v>367</v>
      </c>
      <c r="AU116" s="120" t="s">
        <v>1310</v>
      </c>
      <c r="AV116" s="120" t="s">
        <v>2817</v>
      </c>
      <c r="AW116" s="120" t="s">
        <v>591</v>
      </c>
      <c r="AY116" s="120" t="s">
        <v>525</v>
      </c>
      <c r="AZ116" s="120" t="s">
        <v>119</v>
      </c>
      <c r="BA116" s="120" t="s">
        <v>526</v>
      </c>
      <c r="BC116" s="120">
        <v>48</v>
      </c>
      <c r="BH116" s="120" t="s">
        <v>276</v>
      </c>
      <c r="BJ116" s="120">
        <v>2</v>
      </c>
      <c r="BO116" s="120" t="s">
        <v>122</v>
      </c>
      <c r="BP116" s="120" t="s">
        <v>158</v>
      </c>
      <c r="BR116" s="120">
        <v>1.4</v>
      </c>
      <c r="BT116" s="120">
        <v>1.2</v>
      </c>
      <c r="BV116" s="120">
        <v>1.6</v>
      </c>
      <c r="BW116" s="120" t="s">
        <v>1731</v>
      </c>
      <c r="BY116" s="120">
        <v>1.4</v>
      </c>
      <c r="CA116" s="120">
        <v>1.2</v>
      </c>
      <c r="CC116" s="120">
        <v>1.6</v>
      </c>
      <c r="CE116" s="121">
        <v>1.4E-3</v>
      </c>
      <c r="CG116" s="121">
        <v>1.1999999999999999E-3</v>
      </c>
      <c r="CI116" s="121">
        <v>1.6000000000000001E-3</v>
      </c>
      <c r="CQ116" s="121"/>
      <c r="CW116" s="121"/>
      <c r="DB116" s="120" t="s">
        <v>528</v>
      </c>
      <c r="DD116" s="120" t="s">
        <v>187</v>
      </c>
      <c r="DE116" s="120">
        <v>7.1</v>
      </c>
      <c r="DF116" s="120">
        <v>44</v>
      </c>
      <c r="DG116" s="120" t="s">
        <v>568</v>
      </c>
      <c r="DK116" s="120">
        <v>89</v>
      </c>
      <c r="DL116" s="120" t="s">
        <v>126</v>
      </c>
      <c r="DM116" s="120" t="s">
        <v>545</v>
      </c>
      <c r="DN116" s="120">
        <v>1090103</v>
      </c>
      <c r="DO116" s="120">
        <v>6797</v>
      </c>
      <c r="DP116" s="120" t="s">
        <v>1728</v>
      </c>
      <c r="DQ116" s="120" t="s">
        <v>1729</v>
      </c>
      <c r="DR116" s="120" t="s">
        <v>1730</v>
      </c>
      <c r="DS116" s="120">
        <v>1986</v>
      </c>
      <c r="DT116" s="120" t="s">
        <v>2920</v>
      </c>
    </row>
    <row r="117" spans="1:124" s="120" customFormat="1" x14ac:dyDescent="0.3">
      <c r="A117" s="120" t="s">
        <v>2766</v>
      </c>
      <c r="B117" s="120" t="s">
        <v>2767</v>
      </c>
      <c r="C117" s="120" t="s">
        <v>2768</v>
      </c>
      <c r="D117" s="120" t="s">
        <v>2769</v>
      </c>
      <c r="E117" s="120" t="s">
        <v>2353</v>
      </c>
      <c r="G117" s="137">
        <v>1.4E-3</v>
      </c>
      <c r="J117" s="121"/>
      <c r="K117" s="121" t="s">
        <v>528</v>
      </c>
      <c r="L117" s="120" t="s">
        <v>528</v>
      </c>
      <c r="M117" s="120" t="s">
        <v>109</v>
      </c>
      <c r="N117" s="120" t="s">
        <v>2923</v>
      </c>
      <c r="O117" s="120" t="s">
        <v>102</v>
      </c>
      <c r="P117" s="120" t="s">
        <v>102</v>
      </c>
      <c r="Q117" s="120" t="s">
        <v>184</v>
      </c>
      <c r="R117" s="120">
        <v>4</v>
      </c>
      <c r="S117" s="120" t="s">
        <v>122</v>
      </c>
      <c r="T117" s="120" t="s">
        <v>526</v>
      </c>
      <c r="U117" s="120">
        <v>64955</v>
      </c>
      <c r="V117" s="123">
        <v>1255049</v>
      </c>
      <c r="W117" s="120">
        <v>2002</v>
      </c>
      <c r="X117" s="120" t="s">
        <v>2924</v>
      </c>
      <c r="Y117" s="120" t="s">
        <v>2925</v>
      </c>
      <c r="Z117" s="120" t="s">
        <v>2926</v>
      </c>
      <c r="AA117" s="120" t="s">
        <v>158</v>
      </c>
      <c r="AB117" s="120" t="s">
        <v>397</v>
      </c>
      <c r="AC117" s="137">
        <v>1.4E-3</v>
      </c>
      <c r="AD117" s="121"/>
      <c r="AE117" s="120">
        <v>333415</v>
      </c>
      <c r="AF117" s="120" t="s">
        <v>109</v>
      </c>
      <c r="AG117" s="120" t="s">
        <v>158</v>
      </c>
      <c r="AH117" s="120" t="s">
        <v>397</v>
      </c>
      <c r="AI117" s="120">
        <v>52</v>
      </c>
      <c r="AJ117" s="120" t="s">
        <v>2927</v>
      </c>
      <c r="AK117" s="120" t="s">
        <v>122</v>
      </c>
      <c r="AL117" s="120" t="s">
        <v>1786</v>
      </c>
      <c r="AM117" s="120" t="s">
        <v>1069</v>
      </c>
      <c r="AN117" s="120" t="s">
        <v>2773</v>
      </c>
      <c r="AO117" s="120" t="s">
        <v>2774</v>
      </c>
      <c r="AP117" s="120" t="s">
        <v>2766</v>
      </c>
      <c r="AQ117" s="120" t="s">
        <v>2767</v>
      </c>
      <c r="AR117" s="120" t="s">
        <v>2768</v>
      </c>
      <c r="AS117" s="120" t="s">
        <v>2769</v>
      </c>
      <c r="AT117" s="120" t="s">
        <v>102</v>
      </c>
      <c r="AU117" s="120" t="s">
        <v>102</v>
      </c>
      <c r="AV117" s="120" t="s">
        <v>184</v>
      </c>
      <c r="AW117" s="120" t="s">
        <v>2353</v>
      </c>
      <c r="AY117" s="120" t="s">
        <v>525</v>
      </c>
      <c r="AZ117" s="120" t="s">
        <v>119</v>
      </c>
      <c r="BA117" s="120" t="s">
        <v>526</v>
      </c>
      <c r="BC117" s="120">
        <v>96</v>
      </c>
      <c r="BH117" s="120" t="s">
        <v>276</v>
      </c>
      <c r="BJ117" s="120">
        <v>4</v>
      </c>
      <c r="BO117" s="120" t="s">
        <v>122</v>
      </c>
      <c r="BP117" s="120" t="s">
        <v>158</v>
      </c>
      <c r="BR117" s="120">
        <v>1.4</v>
      </c>
      <c r="BW117" s="120" t="s">
        <v>544</v>
      </c>
      <c r="BY117" s="120">
        <v>1.4</v>
      </c>
      <c r="CE117" s="121">
        <v>1.4E-3</v>
      </c>
      <c r="CG117" s="121"/>
      <c r="CI117" s="121"/>
      <c r="CQ117" s="121"/>
      <c r="CW117" s="121"/>
      <c r="DB117" s="120" t="s">
        <v>528</v>
      </c>
      <c r="DC117" s="120">
        <v>5</v>
      </c>
      <c r="DD117" s="120" t="s">
        <v>125</v>
      </c>
      <c r="DE117" s="120" t="s">
        <v>2908</v>
      </c>
      <c r="DK117" s="120" t="s">
        <v>2923</v>
      </c>
      <c r="DL117" s="120" t="s">
        <v>126</v>
      </c>
      <c r="DM117" s="120" t="s">
        <v>545</v>
      </c>
      <c r="DN117" s="120">
        <v>1255049</v>
      </c>
      <c r="DO117" s="120">
        <v>64955</v>
      </c>
      <c r="DP117" s="120" t="s">
        <v>2924</v>
      </c>
      <c r="DQ117" s="120" t="s">
        <v>2925</v>
      </c>
      <c r="DR117" s="120" t="s">
        <v>2926</v>
      </c>
      <c r="DS117" s="120">
        <v>2002</v>
      </c>
      <c r="DT117" s="120" t="s">
        <v>590</v>
      </c>
    </row>
    <row r="118" spans="1:124" s="120" customFormat="1" x14ac:dyDescent="0.3">
      <c r="A118" s="120" t="s">
        <v>2766</v>
      </c>
      <c r="B118" s="120" t="s">
        <v>2767</v>
      </c>
      <c r="C118" s="120" t="s">
        <v>2768</v>
      </c>
      <c r="D118" s="120" t="s">
        <v>2769</v>
      </c>
      <c r="E118" s="120" t="s">
        <v>849</v>
      </c>
      <c r="G118" s="137">
        <v>1.41E-3</v>
      </c>
      <c r="K118" s="121" t="s">
        <v>528</v>
      </c>
      <c r="L118" s="120" t="s">
        <v>528</v>
      </c>
      <c r="M118" s="120" t="s">
        <v>109</v>
      </c>
      <c r="N118" s="120">
        <v>99.5</v>
      </c>
      <c r="O118" s="120" t="s">
        <v>154</v>
      </c>
      <c r="P118" s="120" t="s">
        <v>154</v>
      </c>
      <c r="Q118" s="120" t="s">
        <v>167</v>
      </c>
      <c r="R118" s="120">
        <v>10</v>
      </c>
      <c r="S118" s="120" t="s">
        <v>122</v>
      </c>
      <c r="T118" s="120" t="s">
        <v>526</v>
      </c>
      <c r="U118" s="120">
        <v>161081</v>
      </c>
      <c r="V118" s="123">
        <v>2076572</v>
      </c>
      <c r="W118" s="120">
        <v>2013</v>
      </c>
      <c r="X118" s="120" t="s">
        <v>2799</v>
      </c>
      <c r="Y118" s="120" t="s">
        <v>2800</v>
      </c>
      <c r="Z118" s="120" t="s">
        <v>2801</v>
      </c>
      <c r="AA118" s="120" t="s">
        <v>158</v>
      </c>
      <c r="AB118" s="120" t="s">
        <v>397</v>
      </c>
      <c r="AC118" s="137">
        <v>1.41E-3</v>
      </c>
      <c r="AE118" s="120">
        <v>333415</v>
      </c>
      <c r="AF118" s="120" t="s">
        <v>109</v>
      </c>
      <c r="AG118" s="120" t="s">
        <v>158</v>
      </c>
      <c r="AH118" s="120" t="s">
        <v>397</v>
      </c>
      <c r="AI118" s="120">
        <v>52</v>
      </c>
      <c r="AJ118" s="120" t="s">
        <v>2964</v>
      </c>
      <c r="AK118" s="120" t="s">
        <v>122</v>
      </c>
      <c r="AM118" s="120" t="s">
        <v>1069</v>
      </c>
      <c r="AN118" s="120" t="s">
        <v>2773</v>
      </c>
      <c r="AO118" s="120" t="s">
        <v>2774</v>
      </c>
      <c r="AP118" s="120" t="s">
        <v>2766</v>
      </c>
      <c r="AQ118" s="120" t="s">
        <v>2767</v>
      </c>
      <c r="AR118" s="120" t="s">
        <v>2768</v>
      </c>
      <c r="AS118" s="120" t="s">
        <v>2769</v>
      </c>
      <c r="AT118" s="120" t="s">
        <v>154</v>
      </c>
      <c r="AU118" s="120" t="s">
        <v>154</v>
      </c>
      <c r="AV118" s="120" t="s">
        <v>167</v>
      </c>
      <c r="AW118" s="120" t="s">
        <v>849</v>
      </c>
      <c r="AY118" s="120" t="s">
        <v>525</v>
      </c>
      <c r="AZ118" s="120" t="s">
        <v>119</v>
      </c>
      <c r="BA118" s="120" t="s">
        <v>526</v>
      </c>
      <c r="BC118" s="120">
        <v>10</v>
      </c>
      <c r="BH118" s="120" t="s">
        <v>122</v>
      </c>
      <c r="BJ118" s="120">
        <v>10</v>
      </c>
      <c r="BO118" s="120" t="s">
        <v>122</v>
      </c>
      <c r="BP118" s="120" t="s">
        <v>158</v>
      </c>
      <c r="BR118" s="120">
        <v>1410</v>
      </c>
      <c r="BS118" s="120" t="s">
        <v>207</v>
      </c>
      <c r="BT118" s="120">
        <v>410</v>
      </c>
      <c r="BV118" s="120">
        <v>1990</v>
      </c>
      <c r="BW118" s="120" t="s">
        <v>1426</v>
      </c>
      <c r="BY118" s="120">
        <v>1410</v>
      </c>
      <c r="BZ118" s="120" t="s">
        <v>207</v>
      </c>
      <c r="CA118" s="120">
        <v>410</v>
      </c>
      <c r="CC118" s="120">
        <v>1990</v>
      </c>
      <c r="CE118" s="121">
        <v>1.41E-3</v>
      </c>
      <c r="CF118" s="120" t="s">
        <v>207</v>
      </c>
      <c r="CG118" s="120">
        <v>4.0999999999999999E-4</v>
      </c>
      <c r="CI118" s="120">
        <v>1.99E-3</v>
      </c>
      <c r="DB118" s="120" t="s">
        <v>528</v>
      </c>
      <c r="DC118" s="120">
        <v>2</v>
      </c>
      <c r="DD118" s="120" t="s">
        <v>176</v>
      </c>
      <c r="DE118" s="120" t="s">
        <v>1562</v>
      </c>
      <c r="DK118" s="120">
        <v>99.5</v>
      </c>
      <c r="DL118" s="120" t="s">
        <v>126</v>
      </c>
      <c r="DM118" s="120" t="s">
        <v>1344</v>
      </c>
      <c r="DN118" s="120">
        <v>2076572</v>
      </c>
      <c r="DO118" s="120">
        <v>161081</v>
      </c>
      <c r="DP118" s="120" t="s">
        <v>2799</v>
      </c>
      <c r="DQ118" s="120" t="s">
        <v>2800</v>
      </c>
      <c r="DR118" s="120" t="s">
        <v>2801</v>
      </c>
      <c r="DS118" s="120">
        <v>2013</v>
      </c>
      <c r="DT118" s="120" t="s">
        <v>2966</v>
      </c>
    </row>
    <row r="119" spans="1:124" s="120" customFormat="1" x14ac:dyDescent="0.3">
      <c r="A119" s="120" t="s">
        <v>2974</v>
      </c>
      <c r="B119" s="120" t="s">
        <v>2975</v>
      </c>
      <c r="C119" s="120" t="s">
        <v>2976</v>
      </c>
      <c r="D119" s="120" t="s">
        <v>2977</v>
      </c>
      <c r="E119" s="120" t="s">
        <v>2081</v>
      </c>
      <c r="G119" s="137">
        <v>1.4300000000000001E-3</v>
      </c>
      <c r="J119" s="121"/>
      <c r="K119" s="121" t="s">
        <v>528</v>
      </c>
      <c r="L119" s="120" t="s">
        <v>528</v>
      </c>
      <c r="M119" s="120" t="s">
        <v>109</v>
      </c>
      <c r="N119" s="120" t="s">
        <v>2124</v>
      </c>
      <c r="O119" s="120" t="s">
        <v>102</v>
      </c>
      <c r="P119" s="120" t="s">
        <v>102</v>
      </c>
      <c r="Q119" s="120" t="s">
        <v>184</v>
      </c>
      <c r="R119" s="120">
        <v>2</v>
      </c>
      <c r="S119" s="120" t="s">
        <v>122</v>
      </c>
      <c r="T119" s="120" t="s">
        <v>526</v>
      </c>
      <c r="U119" s="120">
        <v>152234</v>
      </c>
      <c r="V119" s="123">
        <v>1338745</v>
      </c>
      <c r="W119" s="120">
        <v>2010</v>
      </c>
      <c r="X119" s="120" t="s">
        <v>2978</v>
      </c>
      <c r="Y119" s="120" t="s">
        <v>2979</v>
      </c>
      <c r="Z119" s="120" t="s">
        <v>2980</v>
      </c>
      <c r="AA119" s="120" t="s">
        <v>158</v>
      </c>
      <c r="AB119" s="120" t="s">
        <v>397</v>
      </c>
      <c r="AC119" s="137">
        <v>1.4300000000000001E-3</v>
      </c>
      <c r="AD119" s="121"/>
      <c r="AE119" s="120">
        <v>333415</v>
      </c>
      <c r="AF119" s="120" t="s">
        <v>109</v>
      </c>
      <c r="AG119" s="120" t="s">
        <v>158</v>
      </c>
      <c r="AH119" s="120" t="s">
        <v>397</v>
      </c>
      <c r="AI119" s="120">
        <v>1173</v>
      </c>
      <c r="AJ119" s="120" t="s">
        <v>820</v>
      </c>
      <c r="AK119" s="120" t="s">
        <v>2919</v>
      </c>
      <c r="AL119" s="120" t="s">
        <v>1504</v>
      </c>
      <c r="AM119" s="120" t="s">
        <v>1069</v>
      </c>
      <c r="AN119" s="120" t="s">
        <v>1061</v>
      </c>
      <c r="AO119" s="120" t="s">
        <v>1065</v>
      </c>
      <c r="AP119" s="120" t="s">
        <v>2974</v>
      </c>
      <c r="AQ119" s="120" t="s">
        <v>2975</v>
      </c>
      <c r="AR119" s="120" t="s">
        <v>2976</v>
      </c>
      <c r="AS119" s="120" t="s">
        <v>2977</v>
      </c>
      <c r="AT119" s="120" t="s">
        <v>102</v>
      </c>
      <c r="AU119" s="120" t="s">
        <v>102</v>
      </c>
      <c r="AV119" s="120" t="s">
        <v>184</v>
      </c>
      <c r="AW119" s="120" t="s">
        <v>2081</v>
      </c>
      <c r="AY119" s="120" t="s">
        <v>525</v>
      </c>
      <c r="AZ119" s="120" t="s">
        <v>119</v>
      </c>
      <c r="BA119" s="120" t="s">
        <v>526</v>
      </c>
      <c r="BC119" s="120">
        <v>48</v>
      </c>
      <c r="BH119" s="120" t="s">
        <v>276</v>
      </c>
      <c r="BJ119" s="120">
        <v>2</v>
      </c>
      <c r="BO119" s="120" t="s">
        <v>122</v>
      </c>
      <c r="BP119" s="120" t="s">
        <v>158</v>
      </c>
      <c r="BR119" s="120">
        <v>1.43</v>
      </c>
      <c r="BT119" s="120">
        <v>1.05</v>
      </c>
      <c r="BV119" s="120">
        <v>1.77</v>
      </c>
      <c r="BW119" s="120" t="s">
        <v>544</v>
      </c>
      <c r="BY119" s="121">
        <v>1.43</v>
      </c>
      <c r="CA119" s="120">
        <v>1.05</v>
      </c>
      <c r="CC119" s="120">
        <v>1.77</v>
      </c>
      <c r="CE119" s="121">
        <v>1.4300000000000001E-3</v>
      </c>
      <c r="CG119" s="120">
        <v>1.0499999999999999E-3</v>
      </c>
      <c r="CI119" s="120">
        <v>1.7700000000000001E-3</v>
      </c>
      <c r="CQ119" s="121"/>
      <c r="CW119" s="121"/>
      <c r="DB119" s="120" t="s">
        <v>528</v>
      </c>
      <c r="DC119" s="120">
        <v>6</v>
      </c>
      <c r="DD119" s="120" t="s">
        <v>125</v>
      </c>
      <c r="DE119" s="120">
        <v>7.8</v>
      </c>
      <c r="DF119" s="120">
        <v>86.6</v>
      </c>
      <c r="DG119" s="120" t="s">
        <v>568</v>
      </c>
      <c r="DK119" s="120" t="s">
        <v>2124</v>
      </c>
      <c r="DL119" s="120" t="s">
        <v>126</v>
      </c>
      <c r="DM119" s="120" t="s">
        <v>545</v>
      </c>
      <c r="DN119" s="120">
        <v>1338745</v>
      </c>
      <c r="DO119" s="120">
        <v>152234</v>
      </c>
      <c r="DP119" s="120" t="s">
        <v>2978</v>
      </c>
      <c r="DQ119" s="120" t="s">
        <v>2979</v>
      </c>
      <c r="DR119" s="120" t="s">
        <v>2980</v>
      </c>
      <c r="DS119" s="120">
        <v>2010</v>
      </c>
      <c r="DT119" s="120" t="s">
        <v>2981</v>
      </c>
    </row>
    <row r="120" spans="1:124" s="120" customFormat="1" x14ac:dyDescent="0.3">
      <c r="A120" s="120" t="s">
        <v>2786</v>
      </c>
      <c r="B120" s="120" t="s">
        <v>2787</v>
      </c>
      <c r="C120" s="120" t="s">
        <v>2112</v>
      </c>
      <c r="D120" s="120" t="s">
        <v>2788</v>
      </c>
      <c r="E120" s="120" t="s">
        <v>185</v>
      </c>
      <c r="G120" s="137">
        <v>1.4599999999999999E-3</v>
      </c>
      <c r="K120" s="121" t="s">
        <v>528</v>
      </c>
      <c r="L120" s="120" t="s">
        <v>528</v>
      </c>
      <c r="M120" s="120" t="s">
        <v>109</v>
      </c>
      <c r="N120" s="122">
        <v>60</v>
      </c>
      <c r="O120" s="120" t="s">
        <v>102</v>
      </c>
      <c r="P120" s="120" t="s">
        <v>102</v>
      </c>
      <c r="Q120" s="120" t="s">
        <v>184</v>
      </c>
      <c r="R120" s="120">
        <v>4</v>
      </c>
      <c r="S120" s="120" t="s">
        <v>122</v>
      </c>
      <c r="T120" s="120" t="s">
        <v>526</v>
      </c>
      <c r="U120" s="120">
        <v>100785</v>
      </c>
      <c r="V120" s="123">
        <v>1270286</v>
      </c>
      <c r="W120" s="120">
        <v>2008</v>
      </c>
      <c r="X120" s="120" t="s">
        <v>2789</v>
      </c>
      <c r="Y120" s="120" t="s">
        <v>2790</v>
      </c>
      <c r="Z120" s="120" t="s">
        <v>2791</v>
      </c>
      <c r="AB120" s="120" t="s">
        <v>147</v>
      </c>
      <c r="AC120" s="137">
        <v>1.4599999999999999E-3</v>
      </c>
      <c r="AE120" s="120">
        <v>333415</v>
      </c>
      <c r="AF120" s="120" t="s">
        <v>109</v>
      </c>
      <c r="AH120" s="120" t="s">
        <v>147</v>
      </c>
      <c r="AI120" s="120">
        <v>18429</v>
      </c>
      <c r="AL120" s="120" t="s">
        <v>220</v>
      </c>
      <c r="AM120" s="120" t="s">
        <v>1069</v>
      </c>
      <c r="AN120" s="120" t="s">
        <v>2773</v>
      </c>
      <c r="AO120" s="120" t="s">
        <v>2793</v>
      </c>
      <c r="AP120" s="120" t="s">
        <v>2786</v>
      </c>
      <c r="AQ120" s="120" t="s">
        <v>2787</v>
      </c>
      <c r="AR120" s="120" t="s">
        <v>2112</v>
      </c>
      <c r="AS120" s="120" t="s">
        <v>2788</v>
      </c>
      <c r="AT120" s="120" t="s">
        <v>102</v>
      </c>
      <c r="AU120" s="120" t="s">
        <v>102</v>
      </c>
      <c r="AV120" s="120" t="s">
        <v>184</v>
      </c>
      <c r="AW120" s="120" t="s">
        <v>185</v>
      </c>
      <c r="AY120" s="120" t="s">
        <v>525</v>
      </c>
      <c r="AZ120" s="120" t="s">
        <v>119</v>
      </c>
      <c r="BA120" s="120" t="s">
        <v>526</v>
      </c>
      <c r="BC120" s="120">
        <v>96</v>
      </c>
      <c r="BH120" s="120" t="s">
        <v>276</v>
      </c>
      <c r="BJ120" s="120">
        <v>4</v>
      </c>
      <c r="BO120" s="120" t="s">
        <v>122</v>
      </c>
      <c r="BP120" s="120" t="s">
        <v>158</v>
      </c>
      <c r="BR120" s="120">
        <v>1.46</v>
      </c>
      <c r="BT120" s="120">
        <v>1.3</v>
      </c>
      <c r="BV120" s="120">
        <v>1.63</v>
      </c>
      <c r="BW120" s="120" t="s">
        <v>1731</v>
      </c>
      <c r="BY120" s="120">
        <v>1.46</v>
      </c>
      <c r="CA120" s="120">
        <v>1.3</v>
      </c>
      <c r="CC120" s="120">
        <v>1.63</v>
      </c>
      <c r="CE120" s="121">
        <v>1.4599999999999999E-3</v>
      </c>
      <c r="CG120" s="120">
        <v>1.2999999999999999E-3</v>
      </c>
      <c r="CI120" s="120">
        <v>1.6299999999999999E-3</v>
      </c>
      <c r="DB120" s="120" t="s">
        <v>528</v>
      </c>
      <c r="DC120" s="120">
        <v>7</v>
      </c>
      <c r="DD120" s="120" t="s">
        <v>125</v>
      </c>
      <c r="DE120" s="120" t="s">
        <v>2794</v>
      </c>
      <c r="DF120" s="120" t="s">
        <v>2795</v>
      </c>
      <c r="DG120" s="120" t="s">
        <v>568</v>
      </c>
      <c r="DK120" s="120">
        <v>100</v>
      </c>
      <c r="DL120" s="120" t="s">
        <v>126</v>
      </c>
      <c r="DM120" s="120" t="s">
        <v>545</v>
      </c>
      <c r="DN120" s="120">
        <v>1270286</v>
      </c>
      <c r="DO120" s="120">
        <v>100785</v>
      </c>
      <c r="DP120" s="120" t="s">
        <v>2789</v>
      </c>
      <c r="DQ120" s="120" t="s">
        <v>2790</v>
      </c>
      <c r="DR120" s="120" t="s">
        <v>2791</v>
      </c>
      <c r="DS120" s="120">
        <v>2008</v>
      </c>
      <c r="DT120" s="120" t="s">
        <v>2887</v>
      </c>
    </row>
    <row r="121" spans="1:124" s="120" customFormat="1" x14ac:dyDescent="0.3">
      <c r="A121" s="120" t="s">
        <v>2777</v>
      </c>
      <c r="B121" s="120" t="s">
        <v>2778</v>
      </c>
      <c r="C121" s="120" t="s">
        <v>2804</v>
      </c>
      <c r="D121" s="120" t="s">
        <v>2779</v>
      </c>
      <c r="E121" s="120" t="s">
        <v>591</v>
      </c>
      <c r="G121" s="137">
        <v>1.5E-3</v>
      </c>
      <c r="J121" s="121"/>
      <c r="K121" s="121" t="s">
        <v>528</v>
      </c>
      <c r="L121" s="120" t="s">
        <v>528</v>
      </c>
      <c r="M121" s="120" t="s">
        <v>109</v>
      </c>
      <c r="N121" s="120">
        <v>99</v>
      </c>
      <c r="O121" s="120" t="s">
        <v>367</v>
      </c>
      <c r="P121" s="120" t="s">
        <v>1310</v>
      </c>
      <c r="Q121" s="120" t="s">
        <v>2817</v>
      </c>
      <c r="R121" s="120">
        <v>2</v>
      </c>
      <c r="S121" s="120" t="s">
        <v>122</v>
      </c>
      <c r="T121" s="120" t="s">
        <v>526</v>
      </c>
      <c r="U121" s="120">
        <v>6449</v>
      </c>
      <c r="V121" s="123">
        <v>1082996</v>
      </c>
      <c r="W121" s="120">
        <v>1980</v>
      </c>
      <c r="X121" s="120" t="s">
        <v>2814</v>
      </c>
      <c r="Y121" s="120" t="s">
        <v>2815</v>
      </c>
      <c r="Z121" s="120" t="s">
        <v>2816</v>
      </c>
      <c r="AA121" s="120" t="s">
        <v>158</v>
      </c>
      <c r="AB121" s="120" t="s">
        <v>397</v>
      </c>
      <c r="AC121" s="137">
        <v>1.5E-3</v>
      </c>
      <c r="AD121" s="121"/>
      <c r="AE121" s="120">
        <v>333415</v>
      </c>
      <c r="AF121" s="120" t="s">
        <v>109</v>
      </c>
      <c r="AG121" s="120" t="s">
        <v>158</v>
      </c>
      <c r="AH121" s="120" t="s">
        <v>397</v>
      </c>
      <c r="AI121" s="120">
        <v>5</v>
      </c>
      <c r="AJ121" s="120" t="s">
        <v>1464</v>
      </c>
      <c r="AK121" s="120" t="s">
        <v>276</v>
      </c>
      <c r="AM121" s="120" t="s">
        <v>1069</v>
      </c>
      <c r="AN121" s="120" t="s">
        <v>2783</v>
      </c>
      <c r="AO121" s="120" t="s">
        <v>2784</v>
      </c>
      <c r="AP121" s="120" t="s">
        <v>2777</v>
      </c>
      <c r="AQ121" s="120" t="s">
        <v>2778</v>
      </c>
      <c r="AR121" s="120" t="s">
        <v>2804</v>
      </c>
      <c r="AS121" s="120" t="s">
        <v>2779</v>
      </c>
      <c r="AT121" s="120" t="s">
        <v>367</v>
      </c>
      <c r="AU121" s="120" t="s">
        <v>1310</v>
      </c>
      <c r="AV121" s="120" t="s">
        <v>2817</v>
      </c>
      <c r="AW121" s="120" t="s">
        <v>591</v>
      </c>
      <c r="AY121" s="120" t="s">
        <v>525</v>
      </c>
      <c r="AZ121" s="120" t="s">
        <v>119</v>
      </c>
      <c r="BA121" s="120" t="s">
        <v>526</v>
      </c>
      <c r="BC121" s="120">
        <v>48</v>
      </c>
      <c r="BH121" s="120" t="s">
        <v>276</v>
      </c>
      <c r="BJ121" s="120">
        <v>2</v>
      </c>
      <c r="BO121" s="120" t="s">
        <v>122</v>
      </c>
      <c r="BP121" s="120" t="s">
        <v>158</v>
      </c>
      <c r="BR121" s="120">
        <v>1.5</v>
      </c>
      <c r="BT121" s="120">
        <v>1.3</v>
      </c>
      <c r="BV121" s="120">
        <v>1.6</v>
      </c>
      <c r="BW121" s="120" t="s">
        <v>544</v>
      </c>
      <c r="BY121" s="120">
        <v>1.5</v>
      </c>
      <c r="CA121" s="120">
        <v>1.3</v>
      </c>
      <c r="CC121" s="120">
        <v>1.6</v>
      </c>
      <c r="CE121" s="121">
        <v>1.5E-3</v>
      </c>
      <c r="CG121" s="121">
        <v>1.2999999999999999E-3</v>
      </c>
      <c r="CI121" s="121">
        <v>1.6000000000000001E-3</v>
      </c>
      <c r="CQ121" s="121"/>
      <c r="CW121" s="121"/>
      <c r="DB121" s="120" t="s">
        <v>528</v>
      </c>
      <c r="DD121" s="120" t="s">
        <v>125</v>
      </c>
      <c r="DE121" s="120" t="s">
        <v>1428</v>
      </c>
      <c r="DF121" s="120">
        <v>200</v>
      </c>
      <c r="DG121" s="120" t="s">
        <v>568</v>
      </c>
      <c r="DK121" s="120">
        <v>99</v>
      </c>
      <c r="DL121" s="120" t="s">
        <v>126</v>
      </c>
      <c r="DM121" s="120" t="s">
        <v>1344</v>
      </c>
      <c r="DN121" s="120">
        <v>1082996</v>
      </c>
      <c r="DO121" s="120">
        <v>6449</v>
      </c>
      <c r="DP121" s="120" t="s">
        <v>2814</v>
      </c>
      <c r="DQ121" s="120" t="s">
        <v>2815</v>
      </c>
      <c r="DR121" s="120" t="s">
        <v>2816</v>
      </c>
      <c r="DS121" s="120">
        <v>1980</v>
      </c>
      <c r="DT121" s="120" t="s">
        <v>2462</v>
      </c>
    </row>
    <row r="122" spans="1:124" s="120" customFormat="1" x14ac:dyDescent="0.3">
      <c r="A122" s="120" t="s">
        <v>2777</v>
      </c>
      <c r="B122" s="120" t="s">
        <v>2797</v>
      </c>
      <c r="C122" s="120" t="s">
        <v>2798</v>
      </c>
      <c r="D122" s="120" t="s">
        <v>2779</v>
      </c>
      <c r="E122" s="120" t="s">
        <v>200</v>
      </c>
      <c r="G122" s="137">
        <v>1.5E-3</v>
      </c>
      <c r="J122" s="121"/>
      <c r="K122" s="121" t="s">
        <v>528</v>
      </c>
      <c r="L122" s="120" t="s">
        <v>528</v>
      </c>
      <c r="M122" s="120" t="s">
        <v>109</v>
      </c>
      <c r="N122" s="120">
        <v>100</v>
      </c>
      <c r="O122" s="120" t="s">
        <v>102</v>
      </c>
      <c r="P122" s="120" t="s">
        <v>102</v>
      </c>
      <c r="Q122" s="120" t="s">
        <v>184</v>
      </c>
      <c r="S122" s="120" t="s">
        <v>122</v>
      </c>
      <c r="T122" s="120" t="s">
        <v>526</v>
      </c>
      <c r="U122" s="120">
        <v>16844</v>
      </c>
      <c r="V122" s="123">
        <v>1188360</v>
      </c>
      <c r="W122" s="120">
        <v>1996</v>
      </c>
      <c r="X122" s="120" t="s">
        <v>2890</v>
      </c>
      <c r="Y122" s="120" t="s">
        <v>2891</v>
      </c>
      <c r="Z122" s="120" t="s">
        <v>2892</v>
      </c>
      <c r="AA122" s="120" t="s">
        <v>1344</v>
      </c>
      <c r="AC122" s="137">
        <v>1.5E-3</v>
      </c>
      <c r="AD122" s="121"/>
      <c r="AE122" s="120">
        <v>333415</v>
      </c>
      <c r="AF122" s="120" t="s">
        <v>109</v>
      </c>
      <c r="AG122" s="120" t="s">
        <v>1344</v>
      </c>
      <c r="AI122" s="120">
        <v>2371</v>
      </c>
      <c r="AJ122" s="120" t="s">
        <v>1464</v>
      </c>
      <c r="AK122" s="120" t="s">
        <v>276</v>
      </c>
      <c r="AL122" s="120" t="s">
        <v>1465</v>
      </c>
      <c r="AM122" s="120" t="s">
        <v>1069</v>
      </c>
      <c r="AN122" s="120" t="s">
        <v>2783</v>
      </c>
      <c r="AO122" s="120" t="s">
        <v>2784</v>
      </c>
      <c r="AP122" s="120" t="s">
        <v>2777</v>
      </c>
      <c r="AQ122" s="120" t="s">
        <v>2797</v>
      </c>
      <c r="AR122" s="120" t="s">
        <v>2798</v>
      </c>
      <c r="AS122" s="120" t="s">
        <v>2779</v>
      </c>
      <c r="AT122" s="120" t="s">
        <v>102</v>
      </c>
      <c r="AU122" s="120" t="s">
        <v>102</v>
      </c>
      <c r="AV122" s="120" t="s">
        <v>184</v>
      </c>
      <c r="AW122" s="120" t="s">
        <v>200</v>
      </c>
      <c r="AY122" s="120" t="s">
        <v>525</v>
      </c>
      <c r="AZ122" s="120" t="s">
        <v>119</v>
      </c>
      <c r="BA122" s="120" t="s">
        <v>526</v>
      </c>
      <c r="BE122" s="120">
        <v>24</v>
      </c>
      <c r="BG122" s="120">
        <v>48</v>
      </c>
      <c r="BH122" s="120" t="s">
        <v>276</v>
      </c>
      <c r="BL122" s="120">
        <v>1</v>
      </c>
      <c r="BN122" s="120">
        <v>2</v>
      </c>
      <c r="BO122" s="120" t="s">
        <v>122</v>
      </c>
      <c r="BP122" s="120" t="s">
        <v>158</v>
      </c>
      <c r="BR122" s="120">
        <v>1.5</v>
      </c>
      <c r="BW122" s="120" t="s">
        <v>544</v>
      </c>
      <c r="BY122" s="120">
        <v>1.5</v>
      </c>
      <c r="CE122" s="121">
        <v>1.5E-3</v>
      </c>
      <c r="CG122" s="121"/>
      <c r="CI122" s="121"/>
      <c r="CQ122" s="121"/>
      <c r="CW122" s="121"/>
      <c r="DB122" s="120" t="s">
        <v>528</v>
      </c>
      <c r="DD122" s="120" t="s">
        <v>187</v>
      </c>
      <c r="DK122" s="120">
        <v>100</v>
      </c>
      <c r="DL122" s="120" t="s">
        <v>126</v>
      </c>
      <c r="DM122" s="120" t="s">
        <v>1344</v>
      </c>
      <c r="DN122" s="120">
        <v>1188360</v>
      </c>
      <c r="DO122" s="120">
        <v>16844</v>
      </c>
      <c r="DP122" s="120" t="s">
        <v>2890</v>
      </c>
      <c r="DQ122" s="120" t="s">
        <v>2891</v>
      </c>
      <c r="DR122" s="120" t="s">
        <v>2892</v>
      </c>
      <c r="DS122" s="120">
        <v>1996</v>
      </c>
      <c r="DT122" s="120" t="s">
        <v>2982</v>
      </c>
    </row>
    <row r="123" spans="1:124" s="120" customFormat="1" x14ac:dyDescent="0.3">
      <c r="A123" s="120" t="s">
        <v>2786</v>
      </c>
      <c r="B123" s="120" t="s">
        <v>2787</v>
      </c>
      <c r="C123" s="120" t="s">
        <v>2112</v>
      </c>
      <c r="D123" s="120" t="s">
        <v>2788</v>
      </c>
      <c r="E123" s="120" t="s">
        <v>185</v>
      </c>
      <c r="G123" s="137">
        <v>1.58E-3</v>
      </c>
      <c r="K123" s="121" t="s">
        <v>528</v>
      </c>
      <c r="L123" s="120" t="s">
        <v>528</v>
      </c>
      <c r="M123" s="120" t="s">
        <v>109</v>
      </c>
      <c r="N123" s="122">
        <v>60</v>
      </c>
      <c r="O123" s="120" t="s">
        <v>102</v>
      </c>
      <c r="P123" s="120" t="s">
        <v>102</v>
      </c>
      <c r="Q123" s="120" t="s">
        <v>184</v>
      </c>
      <c r="R123" s="120">
        <v>4</v>
      </c>
      <c r="S123" s="120" t="s">
        <v>122</v>
      </c>
      <c r="T123" s="120" t="s">
        <v>526</v>
      </c>
      <c r="U123" s="120">
        <v>100785</v>
      </c>
      <c r="V123" s="123">
        <v>1270289</v>
      </c>
      <c r="W123" s="120">
        <v>2008</v>
      </c>
      <c r="X123" s="120" t="s">
        <v>2789</v>
      </c>
      <c r="Y123" s="120" t="s">
        <v>2790</v>
      </c>
      <c r="Z123" s="120" t="s">
        <v>2791</v>
      </c>
      <c r="AB123" s="120" t="s">
        <v>147</v>
      </c>
      <c r="AC123" s="137">
        <v>1.58E-3</v>
      </c>
      <c r="AE123" s="120">
        <v>333415</v>
      </c>
      <c r="AF123" s="120" t="s">
        <v>109</v>
      </c>
      <c r="AH123" s="120" t="s">
        <v>147</v>
      </c>
      <c r="AI123" s="120">
        <v>18429</v>
      </c>
      <c r="AL123" s="120" t="s">
        <v>220</v>
      </c>
      <c r="AM123" s="120" t="s">
        <v>1069</v>
      </c>
      <c r="AN123" s="120" t="s">
        <v>2773</v>
      </c>
      <c r="AO123" s="120" t="s">
        <v>2793</v>
      </c>
      <c r="AP123" s="120" t="s">
        <v>2786</v>
      </c>
      <c r="AQ123" s="120" t="s">
        <v>2787</v>
      </c>
      <c r="AR123" s="120" t="s">
        <v>2112</v>
      </c>
      <c r="AS123" s="120" t="s">
        <v>2788</v>
      </c>
      <c r="AT123" s="120" t="s">
        <v>102</v>
      </c>
      <c r="AU123" s="120" t="s">
        <v>102</v>
      </c>
      <c r="AV123" s="120" t="s">
        <v>184</v>
      </c>
      <c r="AW123" s="120" t="s">
        <v>185</v>
      </c>
      <c r="AY123" s="120" t="s">
        <v>525</v>
      </c>
      <c r="AZ123" s="120" t="s">
        <v>119</v>
      </c>
      <c r="BA123" s="120" t="s">
        <v>526</v>
      </c>
      <c r="BC123" s="120">
        <v>96</v>
      </c>
      <c r="BH123" s="120" t="s">
        <v>276</v>
      </c>
      <c r="BJ123" s="120">
        <v>4</v>
      </c>
      <c r="BO123" s="120" t="s">
        <v>122</v>
      </c>
      <c r="BP123" s="120" t="s">
        <v>158</v>
      </c>
      <c r="BR123" s="120">
        <v>1.58</v>
      </c>
      <c r="BT123" s="120">
        <v>1.39</v>
      </c>
      <c r="BV123" s="120">
        <v>1.8</v>
      </c>
      <c r="BW123" s="120" t="s">
        <v>1731</v>
      </c>
      <c r="BY123" s="120">
        <v>1.58</v>
      </c>
      <c r="CA123" s="120">
        <v>1.39</v>
      </c>
      <c r="CC123" s="120">
        <v>1.8</v>
      </c>
      <c r="CE123" s="121">
        <v>1.58E-3</v>
      </c>
      <c r="CG123" s="120">
        <v>1.39E-3</v>
      </c>
      <c r="CI123" s="120">
        <v>1.8E-3</v>
      </c>
      <c r="DB123" s="120" t="s">
        <v>528</v>
      </c>
      <c r="DC123" s="120">
        <v>7</v>
      </c>
      <c r="DD123" s="120" t="s">
        <v>125</v>
      </c>
      <c r="DE123" s="120" t="s">
        <v>2794</v>
      </c>
      <c r="DF123" s="120" t="s">
        <v>2795</v>
      </c>
      <c r="DG123" s="120" t="s">
        <v>568</v>
      </c>
      <c r="DK123" s="120">
        <v>100</v>
      </c>
      <c r="DL123" s="120" t="s">
        <v>126</v>
      </c>
      <c r="DM123" s="120" t="s">
        <v>545</v>
      </c>
      <c r="DN123" s="120">
        <v>1270289</v>
      </c>
      <c r="DO123" s="120">
        <v>100785</v>
      </c>
      <c r="DP123" s="120" t="s">
        <v>2789</v>
      </c>
      <c r="DQ123" s="120" t="s">
        <v>2790</v>
      </c>
      <c r="DR123" s="120" t="s">
        <v>2791</v>
      </c>
      <c r="DS123" s="120">
        <v>2008</v>
      </c>
      <c r="DT123" s="120" t="s">
        <v>2887</v>
      </c>
    </row>
    <row r="124" spans="1:124" s="120" customFormat="1" x14ac:dyDescent="0.3">
      <c r="A124" s="120" t="s">
        <v>2777</v>
      </c>
      <c r="B124" s="120" t="s">
        <v>2778</v>
      </c>
      <c r="C124" s="120" t="s">
        <v>2804</v>
      </c>
      <c r="D124" s="120" t="s">
        <v>2779</v>
      </c>
      <c r="E124" s="120" t="s">
        <v>591</v>
      </c>
      <c r="G124" s="147">
        <f>(AC124/1000000000)*304.35*1000</f>
        <v>1.6958382000000001E-3</v>
      </c>
      <c r="K124" s="129" t="s">
        <v>528</v>
      </c>
      <c r="L124" s="120" t="s">
        <v>2983</v>
      </c>
      <c r="M124" s="120" t="s">
        <v>109</v>
      </c>
      <c r="N124" s="120">
        <v>99.5</v>
      </c>
      <c r="O124" s="120" t="s">
        <v>367</v>
      </c>
      <c r="P124" s="120" t="s">
        <v>1310</v>
      </c>
      <c r="Q124" s="120" t="s">
        <v>2817</v>
      </c>
      <c r="R124" s="120">
        <v>2</v>
      </c>
      <c r="S124" s="120" t="s">
        <v>122</v>
      </c>
      <c r="T124" s="120" t="s">
        <v>526</v>
      </c>
      <c r="U124" s="120">
        <v>160445</v>
      </c>
      <c r="V124" s="123">
        <v>2076237</v>
      </c>
      <c r="W124" s="120">
        <v>2011</v>
      </c>
      <c r="X124" s="120" t="s">
        <v>2984</v>
      </c>
      <c r="Y124" s="120" t="s">
        <v>2985</v>
      </c>
      <c r="Z124" s="120" t="s">
        <v>2986</v>
      </c>
      <c r="AB124" s="120" t="s">
        <v>397</v>
      </c>
      <c r="AC124" s="137">
        <v>5.5720000000000001</v>
      </c>
      <c r="AE124" s="120">
        <v>333415</v>
      </c>
      <c r="AF124" s="120" t="s">
        <v>109</v>
      </c>
      <c r="AH124" s="120" t="s">
        <v>397</v>
      </c>
      <c r="AI124" s="120">
        <v>5</v>
      </c>
      <c r="AJ124" s="120" t="s">
        <v>2987</v>
      </c>
      <c r="AK124" s="120" t="s">
        <v>122</v>
      </c>
      <c r="AM124" s="120" t="s">
        <v>1069</v>
      </c>
      <c r="AN124" s="120" t="s">
        <v>2783</v>
      </c>
      <c r="AO124" s="120" t="s">
        <v>2784</v>
      </c>
      <c r="AP124" s="120" t="s">
        <v>2777</v>
      </c>
      <c r="AQ124" s="120" t="s">
        <v>2778</v>
      </c>
      <c r="AR124" s="120" t="s">
        <v>2804</v>
      </c>
      <c r="AS124" s="120" t="s">
        <v>2779</v>
      </c>
      <c r="AT124" s="120" t="s">
        <v>367</v>
      </c>
      <c r="AU124" s="120" t="s">
        <v>1310</v>
      </c>
      <c r="AV124" s="120" t="s">
        <v>2817</v>
      </c>
      <c r="AW124" s="120" t="s">
        <v>591</v>
      </c>
      <c r="AY124" s="120" t="s">
        <v>525</v>
      </c>
      <c r="AZ124" s="120" t="s">
        <v>119</v>
      </c>
      <c r="BA124" s="120" t="s">
        <v>526</v>
      </c>
      <c r="BC124" s="120">
        <v>48</v>
      </c>
      <c r="BH124" s="120" t="s">
        <v>276</v>
      </c>
      <c r="BJ124" s="120">
        <v>2</v>
      </c>
      <c r="BO124" s="120" t="s">
        <v>122</v>
      </c>
      <c r="BP124" s="120" t="s">
        <v>123</v>
      </c>
      <c r="BR124" s="120">
        <v>5.6</v>
      </c>
      <c r="BW124" s="120" t="s">
        <v>2983</v>
      </c>
      <c r="BY124" s="120">
        <v>5.5720000000000001</v>
      </c>
      <c r="CE124" s="121">
        <v>5.5720000000000001</v>
      </c>
      <c r="DB124" s="120" t="s">
        <v>2983</v>
      </c>
      <c r="DD124" s="120" t="s">
        <v>125</v>
      </c>
      <c r="DE124" s="120" t="s">
        <v>2988</v>
      </c>
      <c r="DK124" s="120">
        <v>99.5</v>
      </c>
      <c r="DL124" s="120" t="s">
        <v>126</v>
      </c>
      <c r="DM124" s="120" t="s">
        <v>545</v>
      </c>
      <c r="DN124" s="120">
        <v>2076237</v>
      </c>
      <c r="DO124" s="120">
        <v>160445</v>
      </c>
      <c r="DP124" s="120" t="s">
        <v>2984</v>
      </c>
      <c r="DQ124" s="120" t="s">
        <v>2985</v>
      </c>
      <c r="DR124" s="120" t="s">
        <v>2986</v>
      </c>
      <c r="DS124" s="120">
        <v>2011</v>
      </c>
      <c r="DT124" s="120" t="s">
        <v>2989</v>
      </c>
    </row>
    <row r="125" spans="1:124" s="120" customFormat="1" x14ac:dyDescent="0.3">
      <c r="A125" s="120" t="s">
        <v>2938</v>
      </c>
      <c r="B125" s="120" t="s">
        <v>2990</v>
      </c>
      <c r="C125" s="120" t="s">
        <v>2991</v>
      </c>
      <c r="D125" s="120" t="s">
        <v>2822</v>
      </c>
      <c r="E125" s="120" t="s">
        <v>591</v>
      </c>
      <c r="G125" s="137">
        <v>1.7700000000000001E-3</v>
      </c>
      <c r="K125" s="121" t="s">
        <v>528</v>
      </c>
      <c r="L125" s="120" t="s">
        <v>528</v>
      </c>
      <c r="M125" s="120" t="s">
        <v>109</v>
      </c>
      <c r="N125" s="120">
        <v>100</v>
      </c>
      <c r="O125" s="120" t="s">
        <v>367</v>
      </c>
      <c r="P125" s="120" t="s">
        <v>1310</v>
      </c>
      <c r="Q125" s="120" t="s">
        <v>2817</v>
      </c>
      <c r="R125" s="120">
        <v>2</v>
      </c>
      <c r="S125" s="120" t="s">
        <v>122</v>
      </c>
      <c r="T125" s="120" t="s">
        <v>526</v>
      </c>
      <c r="U125" s="120">
        <v>152279</v>
      </c>
      <c r="V125" s="123">
        <v>2036484</v>
      </c>
      <c r="W125" s="120">
        <v>2009</v>
      </c>
      <c r="X125" s="120" t="s">
        <v>2992</v>
      </c>
      <c r="Y125" s="120" t="s">
        <v>2993</v>
      </c>
      <c r="Z125" s="120" t="s">
        <v>2994</v>
      </c>
      <c r="AA125" s="120" t="s">
        <v>158</v>
      </c>
      <c r="AC125" s="137">
        <v>1.7700000000000001E-3</v>
      </c>
      <c r="AE125" s="120">
        <v>333415</v>
      </c>
      <c r="AF125" s="120" t="s">
        <v>109</v>
      </c>
      <c r="AG125" s="120" t="s">
        <v>158</v>
      </c>
      <c r="AI125" s="120">
        <v>5854</v>
      </c>
      <c r="AJ125" s="120" t="s">
        <v>1464</v>
      </c>
      <c r="AK125" s="120" t="s">
        <v>2051</v>
      </c>
      <c r="AL125" s="120" t="s">
        <v>1504</v>
      </c>
      <c r="AM125" s="120" t="s">
        <v>1069</v>
      </c>
      <c r="AN125" s="120" t="s">
        <v>1061</v>
      </c>
      <c r="AO125" s="120" t="s">
        <v>2827</v>
      </c>
      <c r="AP125" s="120" t="s">
        <v>2938</v>
      </c>
      <c r="AQ125" s="120" t="s">
        <v>2990</v>
      </c>
      <c r="AR125" s="120" t="s">
        <v>2991</v>
      </c>
      <c r="AS125" s="120" t="s">
        <v>2822</v>
      </c>
      <c r="AT125" s="120" t="s">
        <v>367</v>
      </c>
      <c r="AU125" s="120" t="s">
        <v>1310</v>
      </c>
      <c r="AV125" s="120" t="s">
        <v>2817</v>
      </c>
      <c r="AW125" s="120" t="s">
        <v>591</v>
      </c>
      <c r="AY125" s="120" t="s">
        <v>525</v>
      </c>
      <c r="AZ125" s="120" t="s">
        <v>119</v>
      </c>
      <c r="BA125" s="120" t="s">
        <v>526</v>
      </c>
      <c r="BC125" s="120">
        <v>48</v>
      </c>
      <c r="BH125" s="120" t="s">
        <v>276</v>
      </c>
      <c r="BJ125" s="120">
        <v>2</v>
      </c>
      <c r="BO125" s="120" t="s">
        <v>122</v>
      </c>
      <c r="BP125" s="120" t="s">
        <v>158</v>
      </c>
      <c r="BR125" s="120">
        <v>1.77</v>
      </c>
      <c r="BT125" s="120">
        <v>1.69</v>
      </c>
      <c r="BV125" s="120">
        <v>4.8600000000000003</v>
      </c>
      <c r="BW125" s="120" t="s">
        <v>544</v>
      </c>
      <c r="BY125" s="120">
        <v>1.77</v>
      </c>
      <c r="CA125" s="120">
        <v>1.69</v>
      </c>
      <c r="CC125" s="120">
        <v>4.8600000000000003</v>
      </c>
      <c r="CE125" s="121">
        <v>1.7700000000000001E-3</v>
      </c>
      <c r="CG125" s="120">
        <v>1.6900000000000001E-3</v>
      </c>
      <c r="CI125" s="120">
        <v>4.8599999999999997E-3</v>
      </c>
      <c r="DB125" s="120" t="s">
        <v>528</v>
      </c>
      <c r="DC125" s="120" t="s">
        <v>2995</v>
      </c>
      <c r="DD125" s="120" t="s">
        <v>125</v>
      </c>
      <c r="DE125" s="120" t="s">
        <v>2996</v>
      </c>
      <c r="DF125" s="120" t="s">
        <v>2997</v>
      </c>
      <c r="DG125" s="120" t="s">
        <v>568</v>
      </c>
      <c r="DK125" s="120">
        <v>100</v>
      </c>
      <c r="DL125" s="120" t="s">
        <v>126</v>
      </c>
      <c r="DM125" s="120" t="s">
        <v>545</v>
      </c>
      <c r="DN125" s="120">
        <v>2036484</v>
      </c>
      <c r="DO125" s="120">
        <v>152279</v>
      </c>
      <c r="DP125" s="120" t="s">
        <v>2992</v>
      </c>
      <c r="DQ125" s="120" t="s">
        <v>2993</v>
      </c>
      <c r="DR125" s="120" t="s">
        <v>2994</v>
      </c>
      <c r="DS125" s="120">
        <v>2009</v>
      </c>
      <c r="DT125" s="120" t="s">
        <v>2998</v>
      </c>
    </row>
    <row r="126" spans="1:124" s="120" customFormat="1" x14ac:dyDescent="0.3">
      <c r="A126" s="120" t="s">
        <v>2777</v>
      </c>
      <c r="B126" s="120" t="s">
        <v>2972</v>
      </c>
      <c r="C126" s="120" t="s">
        <v>2973</v>
      </c>
      <c r="D126" s="120" t="s">
        <v>2779</v>
      </c>
      <c r="E126" s="120" t="s">
        <v>591</v>
      </c>
      <c r="G126" s="137">
        <v>1.8E-3</v>
      </c>
      <c r="J126" s="121"/>
      <c r="K126" s="121" t="s">
        <v>528</v>
      </c>
      <c r="L126" s="120" t="s">
        <v>528</v>
      </c>
      <c r="M126" s="120" t="s">
        <v>109</v>
      </c>
      <c r="N126" s="120">
        <v>89</v>
      </c>
      <c r="O126" s="120" t="s">
        <v>367</v>
      </c>
      <c r="P126" s="120" t="s">
        <v>1310</v>
      </c>
      <c r="Q126" s="120" t="s">
        <v>2817</v>
      </c>
      <c r="R126" s="120">
        <v>2</v>
      </c>
      <c r="S126" s="120" t="s">
        <v>122</v>
      </c>
      <c r="T126" s="120" t="s">
        <v>526</v>
      </c>
      <c r="U126" s="120">
        <v>6797</v>
      </c>
      <c r="V126" s="123">
        <v>1090104</v>
      </c>
      <c r="W126" s="120">
        <v>1986</v>
      </c>
      <c r="X126" s="120" t="s">
        <v>1728</v>
      </c>
      <c r="Y126" s="120" t="s">
        <v>1729</v>
      </c>
      <c r="Z126" s="120" t="s">
        <v>1730</v>
      </c>
      <c r="AB126" s="120" t="s">
        <v>397</v>
      </c>
      <c r="AC126" s="137">
        <v>1.8E-3</v>
      </c>
      <c r="AD126" s="121"/>
      <c r="AE126" s="120">
        <v>333415</v>
      </c>
      <c r="AF126" s="120" t="s">
        <v>109</v>
      </c>
      <c r="AH126" s="120" t="s">
        <v>397</v>
      </c>
      <c r="AI126" s="120">
        <v>54</v>
      </c>
      <c r="AJ126" s="120">
        <v>1</v>
      </c>
      <c r="AK126" s="120" t="s">
        <v>2919</v>
      </c>
      <c r="AL126" s="120" t="s">
        <v>1504</v>
      </c>
      <c r="AM126" s="120" t="s">
        <v>1069</v>
      </c>
      <c r="AN126" s="120" t="s">
        <v>2783</v>
      </c>
      <c r="AO126" s="120" t="s">
        <v>2784</v>
      </c>
      <c r="AP126" s="120" t="s">
        <v>2777</v>
      </c>
      <c r="AQ126" s="120" t="s">
        <v>2972</v>
      </c>
      <c r="AR126" s="120" t="s">
        <v>2973</v>
      </c>
      <c r="AS126" s="120" t="s">
        <v>2779</v>
      </c>
      <c r="AT126" s="120" t="s">
        <v>367</v>
      </c>
      <c r="AU126" s="120" t="s">
        <v>1310</v>
      </c>
      <c r="AV126" s="120" t="s">
        <v>2817</v>
      </c>
      <c r="AW126" s="120" t="s">
        <v>591</v>
      </c>
      <c r="AY126" s="120" t="s">
        <v>525</v>
      </c>
      <c r="AZ126" s="120" t="s">
        <v>119</v>
      </c>
      <c r="BA126" s="120" t="s">
        <v>526</v>
      </c>
      <c r="BC126" s="120">
        <v>48</v>
      </c>
      <c r="BH126" s="120" t="s">
        <v>276</v>
      </c>
      <c r="BJ126" s="120">
        <v>2</v>
      </c>
      <c r="BO126" s="120" t="s">
        <v>122</v>
      </c>
      <c r="BP126" s="120" t="s">
        <v>158</v>
      </c>
      <c r="BR126" s="120">
        <v>1.8</v>
      </c>
      <c r="BT126" s="120">
        <v>1.4</v>
      </c>
      <c r="BV126" s="120">
        <v>2.2000000000000002</v>
      </c>
      <c r="BW126" s="120" t="s">
        <v>1731</v>
      </c>
      <c r="BY126" s="120">
        <v>1.8</v>
      </c>
      <c r="CA126" s="120">
        <v>1.4</v>
      </c>
      <c r="CC126" s="120">
        <v>2.2000000000000002</v>
      </c>
      <c r="CE126" s="121">
        <v>1.8E-3</v>
      </c>
      <c r="CG126" s="121">
        <v>1.4E-3</v>
      </c>
      <c r="CI126" s="121">
        <v>2.2000000000000001E-3</v>
      </c>
      <c r="CQ126" s="121"/>
      <c r="CW126" s="121"/>
      <c r="DB126" s="120" t="s">
        <v>528</v>
      </c>
      <c r="DD126" s="120" t="s">
        <v>187</v>
      </c>
      <c r="DE126" s="120">
        <v>7.1</v>
      </c>
      <c r="DF126" s="120">
        <v>44</v>
      </c>
      <c r="DG126" s="120" t="s">
        <v>568</v>
      </c>
      <c r="DK126" s="120">
        <v>89</v>
      </c>
      <c r="DL126" s="120" t="s">
        <v>126</v>
      </c>
      <c r="DM126" s="120" t="s">
        <v>545</v>
      </c>
      <c r="DN126" s="120">
        <v>1090104</v>
      </c>
      <c r="DO126" s="120">
        <v>6797</v>
      </c>
      <c r="DP126" s="120" t="s">
        <v>1728</v>
      </c>
      <c r="DQ126" s="120" t="s">
        <v>1729</v>
      </c>
      <c r="DR126" s="120" t="s">
        <v>1730</v>
      </c>
      <c r="DS126" s="120">
        <v>1986</v>
      </c>
      <c r="DT126" s="120" t="s">
        <v>2920</v>
      </c>
    </row>
    <row r="127" spans="1:124" s="120" customFormat="1" x14ac:dyDescent="0.3">
      <c r="A127" s="120" t="s">
        <v>2999</v>
      </c>
      <c r="B127" s="120" t="s">
        <v>3000</v>
      </c>
      <c r="C127" s="120" t="s">
        <v>352</v>
      </c>
      <c r="D127" s="120" t="s">
        <v>2958</v>
      </c>
      <c r="E127" s="120" t="s">
        <v>185</v>
      </c>
      <c r="G127" s="137">
        <v>1.9400000000000001E-3</v>
      </c>
      <c r="K127" s="121" t="s">
        <v>528</v>
      </c>
      <c r="L127" s="120" t="s">
        <v>528</v>
      </c>
      <c r="M127" s="120" t="s">
        <v>109</v>
      </c>
      <c r="N127" s="120">
        <v>99</v>
      </c>
      <c r="O127" s="120" t="s">
        <v>102</v>
      </c>
      <c r="P127" s="120" t="s">
        <v>102</v>
      </c>
      <c r="Q127" s="120" t="s">
        <v>184</v>
      </c>
      <c r="R127" s="120">
        <v>2</v>
      </c>
      <c r="S127" s="120" t="s">
        <v>122</v>
      </c>
      <c r="T127" s="120" t="s">
        <v>526</v>
      </c>
      <c r="U127" s="120">
        <v>90039</v>
      </c>
      <c r="V127" s="123">
        <v>1248973</v>
      </c>
      <c r="W127" s="120">
        <v>2006</v>
      </c>
      <c r="X127" s="120" t="s">
        <v>3001</v>
      </c>
      <c r="Y127" s="120" t="s">
        <v>3002</v>
      </c>
      <c r="Z127" s="120" t="s">
        <v>3003</v>
      </c>
      <c r="AB127" s="120" t="s">
        <v>397</v>
      </c>
      <c r="AC127" s="137">
        <v>1.9400000000000001E-3</v>
      </c>
      <c r="AE127" s="120">
        <v>333415</v>
      </c>
      <c r="AF127" s="120" t="s">
        <v>109</v>
      </c>
      <c r="AH127" s="120" t="s">
        <v>397</v>
      </c>
      <c r="AI127" s="120">
        <v>17546</v>
      </c>
      <c r="AL127" s="120" t="s">
        <v>1504</v>
      </c>
      <c r="AM127" s="120" t="s">
        <v>1069</v>
      </c>
      <c r="AN127" s="120" t="s">
        <v>1061</v>
      </c>
      <c r="AO127" s="120" t="s">
        <v>2963</v>
      </c>
      <c r="AP127" s="120" t="s">
        <v>2999</v>
      </c>
      <c r="AQ127" s="120" t="s">
        <v>3000</v>
      </c>
      <c r="AR127" s="120" t="s">
        <v>352</v>
      </c>
      <c r="AS127" s="120" t="s">
        <v>2958</v>
      </c>
      <c r="AT127" s="120" t="s">
        <v>102</v>
      </c>
      <c r="AU127" s="120" t="s">
        <v>102</v>
      </c>
      <c r="AV127" s="120" t="s">
        <v>184</v>
      </c>
      <c r="AW127" s="120" t="s">
        <v>185</v>
      </c>
      <c r="AY127" s="120" t="s">
        <v>525</v>
      </c>
      <c r="AZ127" s="120" t="s">
        <v>119</v>
      </c>
      <c r="BA127" s="120" t="s">
        <v>526</v>
      </c>
      <c r="BC127" s="120">
        <v>48</v>
      </c>
      <c r="BH127" s="120" t="s">
        <v>276</v>
      </c>
      <c r="BJ127" s="120">
        <v>2</v>
      </c>
      <c r="BO127" s="120" t="s">
        <v>122</v>
      </c>
      <c r="BP127" s="120" t="s">
        <v>158</v>
      </c>
      <c r="BR127" s="120">
        <v>1940</v>
      </c>
      <c r="BW127" s="120" t="s">
        <v>1426</v>
      </c>
      <c r="BY127" s="120">
        <v>1940</v>
      </c>
      <c r="CE127" s="121">
        <v>1.9400000000000001E-3</v>
      </c>
      <c r="DB127" s="120" t="s">
        <v>528</v>
      </c>
      <c r="DC127" s="120">
        <v>5</v>
      </c>
      <c r="DD127" s="120" t="s">
        <v>176</v>
      </c>
      <c r="DK127" s="120">
        <v>99</v>
      </c>
      <c r="DL127" s="120" t="s">
        <v>126</v>
      </c>
      <c r="DM127" s="120" t="s">
        <v>1344</v>
      </c>
      <c r="DN127" s="120">
        <v>1248973</v>
      </c>
      <c r="DO127" s="120">
        <v>90039</v>
      </c>
      <c r="DP127" s="120" t="s">
        <v>3001</v>
      </c>
      <c r="DQ127" s="120" t="s">
        <v>3002</v>
      </c>
      <c r="DR127" s="120" t="s">
        <v>3003</v>
      </c>
      <c r="DS127" s="120">
        <v>2006</v>
      </c>
      <c r="DT127" s="120" t="s">
        <v>3004</v>
      </c>
    </row>
    <row r="128" spans="1:124" s="120" customFormat="1" x14ac:dyDescent="0.3">
      <c r="A128" s="120" t="s">
        <v>3005</v>
      </c>
      <c r="B128" s="120" t="s">
        <v>3006</v>
      </c>
      <c r="C128" s="120" t="s">
        <v>3007</v>
      </c>
      <c r="D128" s="120" t="s">
        <v>2769</v>
      </c>
      <c r="E128" s="120" t="s">
        <v>185</v>
      </c>
      <c r="G128" s="137">
        <v>2E-3</v>
      </c>
      <c r="J128" s="121"/>
      <c r="K128" s="121" t="s">
        <v>528</v>
      </c>
      <c r="L128" s="120" t="s">
        <v>528</v>
      </c>
      <c r="M128" s="120" t="s">
        <v>109</v>
      </c>
      <c r="N128" s="120">
        <v>89</v>
      </c>
      <c r="O128" s="120" t="s">
        <v>102</v>
      </c>
      <c r="P128" s="120" t="s">
        <v>102</v>
      </c>
      <c r="Q128" s="120" t="s">
        <v>184</v>
      </c>
      <c r="R128" s="120">
        <v>4</v>
      </c>
      <c r="S128" s="120" t="s">
        <v>122</v>
      </c>
      <c r="T128" s="120" t="s">
        <v>526</v>
      </c>
      <c r="U128" s="120">
        <v>6797</v>
      </c>
      <c r="V128" s="123">
        <v>1090106</v>
      </c>
      <c r="W128" s="120">
        <v>1986</v>
      </c>
      <c r="X128" s="120" t="s">
        <v>1728</v>
      </c>
      <c r="Y128" s="120" t="s">
        <v>1729</v>
      </c>
      <c r="Z128" s="120" t="s">
        <v>1730</v>
      </c>
      <c r="AB128" s="120" t="s">
        <v>397</v>
      </c>
      <c r="AC128" s="137">
        <v>2E-3</v>
      </c>
      <c r="AD128" s="121"/>
      <c r="AE128" s="120">
        <v>333415</v>
      </c>
      <c r="AF128" s="120" t="s">
        <v>109</v>
      </c>
      <c r="AH128" s="120" t="s">
        <v>397</v>
      </c>
      <c r="AI128" s="120">
        <v>7</v>
      </c>
      <c r="AL128" s="120" t="s">
        <v>2274</v>
      </c>
      <c r="AM128" s="120" t="s">
        <v>1069</v>
      </c>
      <c r="AN128" s="120" t="s">
        <v>2773</v>
      </c>
      <c r="AO128" s="120" t="s">
        <v>2774</v>
      </c>
      <c r="AP128" s="120" t="s">
        <v>3005</v>
      </c>
      <c r="AQ128" s="120" t="s">
        <v>3006</v>
      </c>
      <c r="AR128" s="120" t="s">
        <v>3007</v>
      </c>
      <c r="AS128" s="120" t="s">
        <v>2769</v>
      </c>
      <c r="AT128" s="120" t="s">
        <v>102</v>
      </c>
      <c r="AU128" s="120" t="s">
        <v>102</v>
      </c>
      <c r="AV128" s="120" t="s">
        <v>184</v>
      </c>
      <c r="AW128" s="120" t="s">
        <v>185</v>
      </c>
      <c r="AY128" s="120" t="s">
        <v>525</v>
      </c>
      <c r="AZ128" s="120" t="s">
        <v>119</v>
      </c>
      <c r="BA128" s="120" t="s">
        <v>526</v>
      </c>
      <c r="BC128" s="120">
        <v>96</v>
      </c>
      <c r="BH128" s="120" t="s">
        <v>276</v>
      </c>
      <c r="BJ128" s="120">
        <v>4</v>
      </c>
      <c r="BO128" s="120" t="s">
        <v>122</v>
      </c>
      <c r="BP128" s="120" t="s">
        <v>158</v>
      </c>
      <c r="BR128" s="120">
        <v>2</v>
      </c>
      <c r="BT128" s="120">
        <v>1.5</v>
      </c>
      <c r="BV128" s="120">
        <v>2.8</v>
      </c>
      <c r="BW128" s="120" t="s">
        <v>1731</v>
      </c>
      <c r="BY128" s="120">
        <v>2</v>
      </c>
      <c r="CA128" s="120">
        <v>1.5</v>
      </c>
      <c r="CC128" s="120">
        <v>2.8</v>
      </c>
      <c r="CE128" s="121">
        <v>2E-3</v>
      </c>
      <c r="CG128" s="121">
        <v>1.5E-3</v>
      </c>
      <c r="CI128" s="121">
        <v>2.8E-3</v>
      </c>
      <c r="CQ128" s="121"/>
      <c r="CW128" s="121"/>
      <c r="DB128" s="120" t="s">
        <v>528</v>
      </c>
      <c r="DD128" s="120" t="s">
        <v>187</v>
      </c>
      <c r="DE128" s="120">
        <v>7.1</v>
      </c>
      <c r="DF128" s="120">
        <v>44</v>
      </c>
      <c r="DG128" s="120" t="s">
        <v>568</v>
      </c>
      <c r="DK128" s="120">
        <v>89</v>
      </c>
      <c r="DL128" s="120" t="s">
        <v>126</v>
      </c>
      <c r="DM128" s="120" t="s">
        <v>545</v>
      </c>
      <c r="DN128" s="120">
        <v>1090106</v>
      </c>
      <c r="DO128" s="120">
        <v>6797</v>
      </c>
      <c r="DP128" s="120" t="s">
        <v>1728</v>
      </c>
      <c r="DQ128" s="120" t="s">
        <v>1729</v>
      </c>
      <c r="DR128" s="120" t="s">
        <v>1730</v>
      </c>
      <c r="DS128" s="120">
        <v>1986</v>
      </c>
      <c r="DT128" s="120" t="s">
        <v>2920</v>
      </c>
    </row>
    <row r="129" spans="1:124" s="120" customFormat="1" x14ac:dyDescent="0.3">
      <c r="A129" s="120" t="s">
        <v>2777</v>
      </c>
      <c r="B129" s="120" t="s">
        <v>2778</v>
      </c>
      <c r="C129" s="120" t="s">
        <v>2804</v>
      </c>
      <c r="D129" s="120" t="s">
        <v>2779</v>
      </c>
      <c r="E129" s="120" t="s">
        <v>143</v>
      </c>
      <c r="G129" s="137">
        <v>2E-3</v>
      </c>
      <c r="K129" s="121" t="s">
        <v>528</v>
      </c>
      <c r="L129" s="120" t="s">
        <v>528</v>
      </c>
      <c r="M129" s="120" t="s">
        <v>109</v>
      </c>
      <c r="N129" s="120">
        <v>100</v>
      </c>
      <c r="O129" s="120" t="s">
        <v>137</v>
      </c>
      <c r="P129" s="120" t="s">
        <v>137</v>
      </c>
      <c r="Q129" s="120" t="s">
        <v>142</v>
      </c>
      <c r="R129" s="120">
        <v>13</v>
      </c>
      <c r="S129" s="120" t="s">
        <v>122</v>
      </c>
      <c r="T129" s="120" t="s">
        <v>526</v>
      </c>
      <c r="U129" s="120">
        <v>159999</v>
      </c>
      <c r="V129" s="123">
        <v>2051642</v>
      </c>
      <c r="W129" s="120">
        <v>2009</v>
      </c>
      <c r="X129" s="120" t="s">
        <v>3008</v>
      </c>
      <c r="Y129" s="120" t="s">
        <v>3009</v>
      </c>
      <c r="Z129" s="120" t="s">
        <v>3010</v>
      </c>
      <c r="AC129" s="137">
        <v>2E-3</v>
      </c>
      <c r="AE129" s="120">
        <v>333415</v>
      </c>
      <c r="AF129" s="120" t="s">
        <v>109</v>
      </c>
      <c r="AI129" s="120">
        <v>5</v>
      </c>
      <c r="AJ129" s="120" t="s">
        <v>1464</v>
      </c>
      <c r="AK129" s="120" t="s">
        <v>276</v>
      </c>
      <c r="AM129" s="120" t="s">
        <v>1069</v>
      </c>
      <c r="AN129" s="120" t="s">
        <v>2783</v>
      </c>
      <c r="AO129" s="120" t="s">
        <v>2784</v>
      </c>
      <c r="AP129" s="120" t="s">
        <v>2777</v>
      </c>
      <c r="AQ129" s="120" t="s">
        <v>2778</v>
      </c>
      <c r="AR129" s="120" t="s">
        <v>2804</v>
      </c>
      <c r="AS129" s="120" t="s">
        <v>2779</v>
      </c>
      <c r="AT129" s="120" t="s">
        <v>137</v>
      </c>
      <c r="AU129" s="120" t="s">
        <v>137</v>
      </c>
      <c r="AV129" s="120" t="s">
        <v>142</v>
      </c>
      <c r="AW129" s="120" t="s">
        <v>143</v>
      </c>
      <c r="AY129" s="120" t="s">
        <v>525</v>
      </c>
      <c r="AZ129" s="120" t="s">
        <v>119</v>
      </c>
      <c r="BA129" s="120" t="s">
        <v>526</v>
      </c>
      <c r="BB129" s="120" t="s">
        <v>226</v>
      </c>
      <c r="BC129" s="120">
        <v>13</v>
      </c>
      <c r="BH129" s="120" t="s">
        <v>122</v>
      </c>
      <c r="BI129" s="120" t="s">
        <v>226</v>
      </c>
      <c r="BJ129" s="120">
        <v>13</v>
      </c>
      <c r="BO129" s="120" t="s">
        <v>122</v>
      </c>
      <c r="BP129" s="120" t="s">
        <v>123</v>
      </c>
      <c r="BR129" s="120">
        <v>2E-3</v>
      </c>
      <c r="BW129" s="120" t="s">
        <v>528</v>
      </c>
      <c r="BY129" s="120">
        <v>2E-3</v>
      </c>
      <c r="CE129" s="121">
        <v>2E-3</v>
      </c>
      <c r="DB129" s="120" t="s">
        <v>528</v>
      </c>
      <c r="DC129" s="120" t="s">
        <v>820</v>
      </c>
      <c r="DD129" s="120" t="s">
        <v>125</v>
      </c>
      <c r="DK129" s="120">
        <v>100</v>
      </c>
      <c r="DL129" s="120" t="s">
        <v>126</v>
      </c>
      <c r="DM129" s="120" t="s">
        <v>1344</v>
      </c>
      <c r="DN129" s="120">
        <v>2051642</v>
      </c>
      <c r="DO129" s="120">
        <v>159999</v>
      </c>
      <c r="DP129" s="120" t="s">
        <v>3008</v>
      </c>
      <c r="DQ129" s="120" t="s">
        <v>3009</v>
      </c>
      <c r="DR129" s="120" t="s">
        <v>3010</v>
      </c>
      <c r="DS129" s="120">
        <v>2009</v>
      </c>
      <c r="DT129" s="120" t="s">
        <v>3011</v>
      </c>
    </row>
    <row r="130" spans="1:124" s="120" customFormat="1" x14ac:dyDescent="0.3">
      <c r="A130" s="120" t="s">
        <v>2766</v>
      </c>
      <c r="B130" s="120" t="s">
        <v>2767</v>
      </c>
      <c r="C130" s="120" t="s">
        <v>2768</v>
      </c>
      <c r="D130" s="120" t="s">
        <v>2769</v>
      </c>
      <c r="E130" s="120" t="s">
        <v>3012</v>
      </c>
      <c r="G130" s="137">
        <v>2.0999999999999999E-3</v>
      </c>
      <c r="J130" s="121"/>
      <c r="K130" s="121" t="s">
        <v>528</v>
      </c>
      <c r="L130" s="120" t="s">
        <v>528</v>
      </c>
      <c r="M130" s="120" t="s">
        <v>109</v>
      </c>
      <c r="N130" s="120" t="s">
        <v>2923</v>
      </c>
      <c r="O130" s="120" t="s">
        <v>102</v>
      </c>
      <c r="P130" s="120" t="s">
        <v>102</v>
      </c>
      <c r="Q130" s="120" t="s">
        <v>184</v>
      </c>
      <c r="R130" s="120">
        <v>4</v>
      </c>
      <c r="S130" s="120" t="s">
        <v>122</v>
      </c>
      <c r="T130" s="120" t="s">
        <v>526</v>
      </c>
      <c r="U130" s="120">
        <v>64955</v>
      </c>
      <c r="V130" s="123">
        <v>1255050</v>
      </c>
      <c r="W130" s="120">
        <v>2002</v>
      </c>
      <c r="X130" s="120" t="s">
        <v>2924</v>
      </c>
      <c r="Y130" s="120" t="s">
        <v>2925</v>
      </c>
      <c r="Z130" s="120" t="s">
        <v>2926</v>
      </c>
      <c r="AA130" s="120" t="s">
        <v>158</v>
      </c>
      <c r="AB130" s="120" t="s">
        <v>397</v>
      </c>
      <c r="AC130" s="137">
        <v>2.0999999999999999E-3</v>
      </c>
      <c r="AD130" s="121"/>
      <c r="AE130" s="120">
        <v>333415</v>
      </c>
      <c r="AF130" s="120" t="s">
        <v>109</v>
      </c>
      <c r="AG130" s="120" t="s">
        <v>158</v>
      </c>
      <c r="AH130" s="120" t="s">
        <v>397</v>
      </c>
      <c r="AI130" s="120">
        <v>52</v>
      </c>
      <c r="AJ130" s="120" t="s">
        <v>2927</v>
      </c>
      <c r="AK130" s="120" t="s">
        <v>122</v>
      </c>
      <c r="AL130" s="120" t="s">
        <v>1786</v>
      </c>
      <c r="AM130" s="120" t="s">
        <v>1069</v>
      </c>
      <c r="AN130" s="120" t="s">
        <v>2773</v>
      </c>
      <c r="AO130" s="120" t="s">
        <v>2774</v>
      </c>
      <c r="AP130" s="120" t="s">
        <v>2766</v>
      </c>
      <c r="AQ130" s="120" t="s">
        <v>2767</v>
      </c>
      <c r="AR130" s="120" t="s">
        <v>2768</v>
      </c>
      <c r="AS130" s="120" t="s">
        <v>2769</v>
      </c>
      <c r="AT130" s="120" t="s">
        <v>102</v>
      </c>
      <c r="AU130" s="120" t="s">
        <v>102</v>
      </c>
      <c r="AV130" s="120" t="s">
        <v>184</v>
      </c>
      <c r="AW130" s="120" t="s">
        <v>3012</v>
      </c>
      <c r="AY130" s="120" t="s">
        <v>525</v>
      </c>
      <c r="AZ130" s="120" t="s">
        <v>119</v>
      </c>
      <c r="BA130" s="120" t="s">
        <v>526</v>
      </c>
      <c r="BC130" s="120">
        <v>96</v>
      </c>
      <c r="BH130" s="120" t="s">
        <v>276</v>
      </c>
      <c r="BJ130" s="120">
        <v>4</v>
      </c>
      <c r="BO130" s="120" t="s">
        <v>122</v>
      </c>
      <c r="BP130" s="120" t="s">
        <v>158</v>
      </c>
      <c r="BR130" s="120">
        <v>2.1</v>
      </c>
      <c r="BW130" s="120" t="s">
        <v>544</v>
      </c>
      <c r="BY130" s="120">
        <v>2.1</v>
      </c>
      <c r="CE130" s="121">
        <v>2.0999999999999999E-3</v>
      </c>
      <c r="CG130" s="121"/>
      <c r="CI130" s="121"/>
      <c r="CQ130" s="121"/>
      <c r="CW130" s="121"/>
      <c r="DB130" s="120" t="s">
        <v>528</v>
      </c>
      <c r="DC130" s="120">
        <v>5</v>
      </c>
      <c r="DD130" s="120" t="s">
        <v>176</v>
      </c>
      <c r="DE130" s="120" t="s">
        <v>2908</v>
      </c>
      <c r="DK130" s="120" t="s">
        <v>2923</v>
      </c>
      <c r="DL130" s="120" t="s">
        <v>126</v>
      </c>
      <c r="DM130" s="120" t="s">
        <v>545</v>
      </c>
      <c r="DN130" s="120">
        <v>1255050</v>
      </c>
      <c r="DO130" s="120">
        <v>64955</v>
      </c>
      <c r="DP130" s="120" t="s">
        <v>2924</v>
      </c>
      <c r="DQ130" s="120" t="s">
        <v>2925</v>
      </c>
      <c r="DR130" s="120" t="s">
        <v>2926</v>
      </c>
      <c r="DS130" s="120">
        <v>2002</v>
      </c>
      <c r="DT130" s="120" t="s">
        <v>590</v>
      </c>
    </row>
    <row r="131" spans="1:124" s="120" customFormat="1" x14ac:dyDescent="0.3">
      <c r="A131" s="120" t="s">
        <v>2777</v>
      </c>
      <c r="B131" s="120" t="s">
        <v>2778</v>
      </c>
      <c r="C131" s="120" t="s">
        <v>2872</v>
      </c>
      <c r="D131" s="120" t="s">
        <v>2779</v>
      </c>
      <c r="E131" s="120" t="s">
        <v>143</v>
      </c>
      <c r="G131" s="137">
        <v>2.0999999999999999E-3</v>
      </c>
      <c r="J131" s="121"/>
      <c r="K131" s="121" t="s">
        <v>528</v>
      </c>
      <c r="L131" s="120" t="s">
        <v>528</v>
      </c>
      <c r="M131" s="120" t="s">
        <v>109</v>
      </c>
      <c r="N131" s="120">
        <v>99.5</v>
      </c>
      <c r="O131" s="120" t="s">
        <v>189</v>
      </c>
      <c r="P131" s="120" t="s">
        <v>189</v>
      </c>
      <c r="Q131" s="120" t="s">
        <v>190</v>
      </c>
      <c r="S131" s="120" t="s">
        <v>122</v>
      </c>
      <c r="T131" s="120" t="s">
        <v>526</v>
      </c>
      <c r="U131" s="120">
        <v>114296</v>
      </c>
      <c r="V131" s="123">
        <v>1317638</v>
      </c>
      <c r="W131" s="120">
        <v>2009</v>
      </c>
      <c r="X131" s="120" t="s">
        <v>530</v>
      </c>
      <c r="Y131" s="120" t="s">
        <v>531</v>
      </c>
      <c r="Z131" s="120" t="s">
        <v>532</v>
      </c>
      <c r="AA131" s="120" t="s">
        <v>314</v>
      </c>
      <c r="AB131" s="120" t="s">
        <v>397</v>
      </c>
      <c r="AC131" s="137">
        <v>2.0999999999999999E-3</v>
      </c>
      <c r="AD131" s="121"/>
      <c r="AE131" s="120">
        <v>333415</v>
      </c>
      <c r="AF131" s="120" t="s">
        <v>109</v>
      </c>
      <c r="AG131" s="120" t="s">
        <v>314</v>
      </c>
      <c r="AH131" s="120" t="s">
        <v>397</v>
      </c>
      <c r="AI131" s="120">
        <v>8</v>
      </c>
      <c r="AM131" s="120" t="s">
        <v>1069</v>
      </c>
      <c r="AN131" s="120" t="s">
        <v>2783</v>
      </c>
      <c r="AO131" s="120" t="s">
        <v>2784</v>
      </c>
      <c r="AP131" s="120" t="s">
        <v>2777</v>
      </c>
      <c r="AQ131" s="120" t="s">
        <v>2778</v>
      </c>
      <c r="AR131" s="120" t="s">
        <v>2872</v>
      </c>
      <c r="AS131" s="120" t="s">
        <v>2779</v>
      </c>
      <c r="AT131" s="120" t="s">
        <v>189</v>
      </c>
      <c r="AU131" s="120" t="s">
        <v>189</v>
      </c>
      <c r="AV131" s="120" t="s">
        <v>190</v>
      </c>
      <c r="AW131" s="120" t="s">
        <v>143</v>
      </c>
      <c r="AY131" s="120" t="s">
        <v>525</v>
      </c>
      <c r="AZ131" s="120" t="s">
        <v>119</v>
      </c>
      <c r="BA131" s="120" t="s">
        <v>526</v>
      </c>
      <c r="BE131" s="120">
        <v>16</v>
      </c>
      <c r="BG131" s="120">
        <v>36</v>
      </c>
      <c r="BH131" s="120" t="s">
        <v>122</v>
      </c>
      <c r="BL131" s="120">
        <v>16</v>
      </c>
      <c r="BN131" s="120">
        <v>36</v>
      </c>
      <c r="BO131" s="120" t="s">
        <v>122</v>
      </c>
      <c r="BP131" s="120" t="s">
        <v>158</v>
      </c>
      <c r="BR131" s="120">
        <v>2.1</v>
      </c>
      <c r="BW131" s="120" t="s">
        <v>527</v>
      </c>
      <c r="BY131" s="121">
        <v>2.1</v>
      </c>
      <c r="CE131" s="121">
        <v>2.0999999999999999E-3</v>
      </c>
      <c r="CQ131" s="121"/>
      <c r="CW131" s="121"/>
      <c r="DB131" s="120" t="s">
        <v>528</v>
      </c>
      <c r="DC131" s="120">
        <v>1</v>
      </c>
      <c r="DD131" s="120" t="s">
        <v>176</v>
      </c>
      <c r="DE131" s="120" t="s">
        <v>529</v>
      </c>
      <c r="DK131" s="120">
        <v>99.5</v>
      </c>
      <c r="DL131" s="120" t="s">
        <v>177</v>
      </c>
      <c r="DM131" s="120" t="s">
        <v>315</v>
      </c>
      <c r="DN131" s="120">
        <v>1317638</v>
      </c>
      <c r="DO131" s="120">
        <v>114296</v>
      </c>
      <c r="DP131" s="120" t="s">
        <v>530</v>
      </c>
      <c r="DQ131" s="120" t="s">
        <v>531</v>
      </c>
      <c r="DR131" s="120" t="s">
        <v>532</v>
      </c>
      <c r="DS131" s="120">
        <v>2009</v>
      </c>
      <c r="DT131" s="120" t="s">
        <v>3013</v>
      </c>
    </row>
    <row r="132" spans="1:124" s="120" customFormat="1" x14ac:dyDescent="0.3">
      <c r="A132" s="120" t="s">
        <v>3014</v>
      </c>
      <c r="B132" s="120" t="s">
        <v>3015</v>
      </c>
      <c r="C132" s="120" t="s">
        <v>3016</v>
      </c>
      <c r="D132" s="120" t="s">
        <v>3017</v>
      </c>
      <c r="E132" s="120" t="s">
        <v>157</v>
      </c>
      <c r="G132" s="137">
        <v>2.0999999999999999E-3</v>
      </c>
      <c r="J132" s="121"/>
      <c r="K132" s="121" t="s">
        <v>528</v>
      </c>
      <c r="L132" s="120" t="s">
        <v>528</v>
      </c>
      <c r="M132" s="120" t="s">
        <v>109</v>
      </c>
      <c r="N132" s="120">
        <v>99.5</v>
      </c>
      <c r="O132" s="120" t="s">
        <v>189</v>
      </c>
      <c r="P132" s="120" t="s">
        <v>189</v>
      </c>
      <c r="Q132" s="120" t="s">
        <v>190</v>
      </c>
      <c r="S132" s="120" t="s">
        <v>122</v>
      </c>
      <c r="T132" s="120" t="s">
        <v>526</v>
      </c>
      <c r="U132" s="120">
        <v>114296</v>
      </c>
      <c r="V132" s="123">
        <v>1317641</v>
      </c>
      <c r="W132" s="120">
        <v>2009</v>
      </c>
      <c r="X132" s="120" t="s">
        <v>530</v>
      </c>
      <c r="Y132" s="120" t="s">
        <v>531</v>
      </c>
      <c r="Z132" s="120" t="s">
        <v>532</v>
      </c>
      <c r="AA132" s="120" t="s">
        <v>314</v>
      </c>
      <c r="AB132" s="120" t="s">
        <v>397</v>
      </c>
      <c r="AC132" s="137">
        <v>2.0999999999999999E-3</v>
      </c>
      <c r="AD132" s="121"/>
      <c r="AE132" s="120">
        <v>333415</v>
      </c>
      <c r="AF132" s="120" t="s">
        <v>109</v>
      </c>
      <c r="AG132" s="120" t="s">
        <v>314</v>
      </c>
      <c r="AH132" s="120" t="s">
        <v>397</v>
      </c>
      <c r="AI132" s="120">
        <v>20290</v>
      </c>
      <c r="AM132" s="120" t="s">
        <v>1069</v>
      </c>
      <c r="AN132" s="120" t="s">
        <v>3018</v>
      </c>
      <c r="AO132" s="120" t="s">
        <v>3019</v>
      </c>
      <c r="AP132" s="120" t="s">
        <v>3014</v>
      </c>
      <c r="AQ132" s="120" t="s">
        <v>3015</v>
      </c>
      <c r="AR132" s="120" t="s">
        <v>3016</v>
      </c>
      <c r="AS132" s="120" t="s">
        <v>3017</v>
      </c>
      <c r="AT132" s="120" t="s">
        <v>189</v>
      </c>
      <c r="AU132" s="120" t="s">
        <v>189</v>
      </c>
      <c r="AV132" s="120" t="s">
        <v>190</v>
      </c>
      <c r="AW132" s="120" t="s">
        <v>157</v>
      </c>
      <c r="AY132" s="120" t="s">
        <v>525</v>
      </c>
      <c r="AZ132" s="120" t="s">
        <v>119</v>
      </c>
      <c r="BA132" s="120" t="s">
        <v>526</v>
      </c>
      <c r="BE132" s="120">
        <v>16</v>
      </c>
      <c r="BG132" s="120">
        <v>36</v>
      </c>
      <c r="BH132" s="120" t="s">
        <v>122</v>
      </c>
      <c r="BL132" s="120">
        <v>16</v>
      </c>
      <c r="BN132" s="120">
        <v>36</v>
      </c>
      <c r="BO132" s="120" t="s">
        <v>122</v>
      </c>
      <c r="BP132" s="120" t="s">
        <v>158</v>
      </c>
      <c r="BR132" s="120">
        <v>2.1</v>
      </c>
      <c r="BW132" s="120" t="s">
        <v>527</v>
      </c>
      <c r="BY132" s="121">
        <v>2.1</v>
      </c>
      <c r="CE132" s="121">
        <v>2.0999999999999999E-3</v>
      </c>
      <c r="CQ132" s="121"/>
      <c r="CW132" s="121"/>
      <c r="DB132" s="120" t="s">
        <v>528</v>
      </c>
      <c r="DC132" s="120">
        <v>1</v>
      </c>
      <c r="DD132" s="120" t="s">
        <v>176</v>
      </c>
      <c r="DE132" s="120" t="s">
        <v>529</v>
      </c>
      <c r="DK132" s="120">
        <v>99.5</v>
      </c>
      <c r="DL132" s="120" t="s">
        <v>177</v>
      </c>
      <c r="DM132" s="120" t="s">
        <v>315</v>
      </c>
      <c r="DN132" s="120">
        <v>1317641</v>
      </c>
      <c r="DO132" s="120">
        <v>114296</v>
      </c>
      <c r="DP132" s="120" t="s">
        <v>530</v>
      </c>
      <c r="DQ132" s="120" t="s">
        <v>531</v>
      </c>
      <c r="DR132" s="120" t="s">
        <v>532</v>
      </c>
      <c r="DS132" s="120">
        <v>2009</v>
      </c>
      <c r="DT132" s="120" t="s">
        <v>3013</v>
      </c>
    </row>
    <row r="133" spans="1:124" s="120" customFormat="1" x14ac:dyDescent="0.3">
      <c r="A133" s="120" t="s">
        <v>3014</v>
      </c>
      <c r="B133" s="120" t="s">
        <v>3020</v>
      </c>
      <c r="C133" s="120" t="s">
        <v>1101</v>
      </c>
      <c r="D133" s="120" t="s">
        <v>3021</v>
      </c>
      <c r="E133" s="120" t="s">
        <v>157</v>
      </c>
      <c r="G133" s="137">
        <v>2.0999999999999999E-3</v>
      </c>
      <c r="J133" s="121"/>
      <c r="K133" s="121" t="s">
        <v>528</v>
      </c>
      <c r="L133" s="120" t="s">
        <v>528</v>
      </c>
      <c r="M133" s="120" t="s">
        <v>109</v>
      </c>
      <c r="N133" s="120">
        <v>99.5</v>
      </c>
      <c r="O133" s="120" t="s">
        <v>189</v>
      </c>
      <c r="P133" s="120" t="s">
        <v>189</v>
      </c>
      <c r="Q133" s="120" t="s">
        <v>190</v>
      </c>
      <c r="S133" s="120" t="s">
        <v>122</v>
      </c>
      <c r="T133" s="120" t="s">
        <v>526</v>
      </c>
      <c r="U133" s="120">
        <v>114296</v>
      </c>
      <c r="V133" s="123">
        <v>1317640</v>
      </c>
      <c r="W133" s="120">
        <v>2009</v>
      </c>
      <c r="X133" s="120" t="s">
        <v>530</v>
      </c>
      <c r="Y133" s="120" t="s">
        <v>531</v>
      </c>
      <c r="Z133" s="120" t="s">
        <v>532</v>
      </c>
      <c r="AA133" s="120" t="s">
        <v>314</v>
      </c>
      <c r="AB133" s="120" t="s">
        <v>397</v>
      </c>
      <c r="AC133" s="137">
        <v>2.0999999999999999E-3</v>
      </c>
      <c r="AD133" s="121"/>
      <c r="AE133" s="120">
        <v>333415</v>
      </c>
      <c r="AF133" s="120" t="s">
        <v>109</v>
      </c>
      <c r="AG133" s="120" t="s">
        <v>314</v>
      </c>
      <c r="AH133" s="120" t="s">
        <v>397</v>
      </c>
      <c r="AI133" s="120">
        <v>2433</v>
      </c>
      <c r="AM133" s="120" t="s">
        <v>1069</v>
      </c>
      <c r="AN133" s="120" t="s">
        <v>3018</v>
      </c>
      <c r="AO133" s="120" t="s">
        <v>3019</v>
      </c>
      <c r="AP133" s="120" t="s">
        <v>3014</v>
      </c>
      <c r="AQ133" s="120" t="s">
        <v>3020</v>
      </c>
      <c r="AR133" s="120" t="s">
        <v>1101</v>
      </c>
      <c r="AS133" s="120" t="s">
        <v>3021</v>
      </c>
      <c r="AT133" s="120" t="s">
        <v>189</v>
      </c>
      <c r="AU133" s="120" t="s">
        <v>189</v>
      </c>
      <c r="AV133" s="120" t="s">
        <v>190</v>
      </c>
      <c r="AW133" s="120" t="s">
        <v>157</v>
      </c>
      <c r="AY133" s="120" t="s">
        <v>525</v>
      </c>
      <c r="AZ133" s="120" t="s">
        <v>119</v>
      </c>
      <c r="BA133" s="120" t="s">
        <v>526</v>
      </c>
      <c r="BE133" s="120">
        <v>16</v>
      </c>
      <c r="BG133" s="120">
        <v>36</v>
      </c>
      <c r="BH133" s="120" t="s">
        <v>122</v>
      </c>
      <c r="BL133" s="120">
        <v>16</v>
      </c>
      <c r="BN133" s="120">
        <v>36</v>
      </c>
      <c r="BO133" s="120" t="s">
        <v>122</v>
      </c>
      <c r="BP133" s="120" t="s">
        <v>158</v>
      </c>
      <c r="BR133" s="120">
        <v>2.1</v>
      </c>
      <c r="BW133" s="120" t="s">
        <v>527</v>
      </c>
      <c r="BY133" s="121">
        <v>2.1</v>
      </c>
      <c r="CE133" s="121">
        <v>2.0999999999999999E-3</v>
      </c>
      <c r="CQ133" s="121"/>
      <c r="CW133" s="121"/>
      <c r="DB133" s="120" t="s">
        <v>528</v>
      </c>
      <c r="DC133" s="120">
        <v>1</v>
      </c>
      <c r="DD133" s="120" t="s">
        <v>176</v>
      </c>
      <c r="DE133" s="120" t="s">
        <v>529</v>
      </c>
      <c r="DK133" s="120">
        <v>99.5</v>
      </c>
      <c r="DL133" s="120" t="s">
        <v>177</v>
      </c>
      <c r="DM133" s="120" t="s">
        <v>315</v>
      </c>
      <c r="DN133" s="120">
        <v>1317640</v>
      </c>
      <c r="DO133" s="120">
        <v>114296</v>
      </c>
      <c r="DP133" s="120" t="s">
        <v>530</v>
      </c>
      <c r="DQ133" s="120" t="s">
        <v>531</v>
      </c>
      <c r="DR133" s="120" t="s">
        <v>532</v>
      </c>
      <c r="DS133" s="120">
        <v>2009</v>
      </c>
      <c r="DT133" s="120" t="s">
        <v>3013</v>
      </c>
    </row>
    <row r="134" spans="1:124" s="120" customFormat="1" x14ac:dyDescent="0.3">
      <c r="A134" s="120" t="s">
        <v>2777</v>
      </c>
      <c r="B134" s="120" t="s">
        <v>2797</v>
      </c>
      <c r="C134" s="120" t="s">
        <v>352</v>
      </c>
      <c r="D134" s="120" t="s">
        <v>2779</v>
      </c>
      <c r="E134" s="120" t="s">
        <v>143</v>
      </c>
      <c r="G134" s="137">
        <v>2.0999999999999999E-3</v>
      </c>
      <c r="J134" s="121"/>
      <c r="K134" s="121" t="s">
        <v>528</v>
      </c>
      <c r="L134" s="120" t="s">
        <v>528</v>
      </c>
      <c r="M134" s="120" t="s">
        <v>109</v>
      </c>
      <c r="N134" s="120">
        <v>99.5</v>
      </c>
      <c r="O134" s="120" t="s">
        <v>189</v>
      </c>
      <c r="P134" s="120" t="s">
        <v>189</v>
      </c>
      <c r="Q134" s="120" t="s">
        <v>190</v>
      </c>
      <c r="S134" s="120" t="s">
        <v>122</v>
      </c>
      <c r="T134" s="120" t="s">
        <v>526</v>
      </c>
      <c r="U134" s="120">
        <v>114296</v>
      </c>
      <c r="V134" s="123">
        <v>1317639</v>
      </c>
      <c r="W134" s="120">
        <v>2009</v>
      </c>
      <c r="X134" s="120" t="s">
        <v>530</v>
      </c>
      <c r="Y134" s="120" t="s">
        <v>531</v>
      </c>
      <c r="Z134" s="120" t="s">
        <v>532</v>
      </c>
      <c r="AA134" s="120" t="s">
        <v>314</v>
      </c>
      <c r="AB134" s="120" t="s">
        <v>397</v>
      </c>
      <c r="AC134" s="137">
        <v>2.0999999999999999E-3</v>
      </c>
      <c r="AD134" s="121"/>
      <c r="AE134" s="120">
        <v>333415</v>
      </c>
      <c r="AF134" s="120" t="s">
        <v>109</v>
      </c>
      <c r="AG134" s="120" t="s">
        <v>314</v>
      </c>
      <c r="AH134" s="120" t="s">
        <v>397</v>
      </c>
      <c r="AI134" s="120">
        <v>1386</v>
      </c>
      <c r="AM134" s="120" t="s">
        <v>1069</v>
      </c>
      <c r="AN134" s="120" t="s">
        <v>2783</v>
      </c>
      <c r="AO134" s="120" t="s">
        <v>2784</v>
      </c>
      <c r="AP134" s="120" t="s">
        <v>2777</v>
      </c>
      <c r="AQ134" s="120" t="s">
        <v>2797</v>
      </c>
      <c r="AR134" s="120" t="s">
        <v>352</v>
      </c>
      <c r="AS134" s="120" t="s">
        <v>2779</v>
      </c>
      <c r="AT134" s="120" t="s">
        <v>189</v>
      </c>
      <c r="AU134" s="120" t="s">
        <v>189</v>
      </c>
      <c r="AV134" s="120" t="s">
        <v>190</v>
      </c>
      <c r="AW134" s="120" t="s">
        <v>143</v>
      </c>
      <c r="AY134" s="120" t="s">
        <v>525</v>
      </c>
      <c r="AZ134" s="120" t="s">
        <v>119</v>
      </c>
      <c r="BA134" s="120" t="s">
        <v>526</v>
      </c>
      <c r="BE134" s="120">
        <v>16</v>
      </c>
      <c r="BG134" s="120">
        <v>36</v>
      </c>
      <c r="BH134" s="120" t="s">
        <v>122</v>
      </c>
      <c r="BL134" s="120">
        <v>16</v>
      </c>
      <c r="BN134" s="120">
        <v>36</v>
      </c>
      <c r="BO134" s="120" t="s">
        <v>122</v>
      </c>
      <c r="BP134" s="120" t="s">
        <v>158</v>
      </c>
      <c r="BR134" s="120">
        <v>2.1</v>
      </c>
      <c r="BW134" s="120" t="s">
        <v>527</v>
      </c>
      <c r="BY134" s="121">
        <v>2.1</v>
      </c>
      <c r="CE134" s="121">
        <v>2.0999999999999999E-3</v>
      </c>
      <c r="CQ134" s="121"/>
      <c r="CW134" s="121"/>
      <c r="DB134" s="120" t="s">
        <v>528</v>
      </c>
      <c r="DC134" s="120">
        <v>1</v>
      </c>
      <c r="DD134" s="120" t="s">
        <v>176</v>
      </c>
      <c r="DE134" s="120" t="s">
        <v>529</v>
      </c>
      <c r="DK134" s="120">
        <v>99.5</v>
      </c>
      <c r="DL134" s="120" t="s">
        <v>177</v>
      </c>
      <c r="DM134" s="120" t="s">
        <v>315</v>
      </c>
      <c r="DN134" s="120">
        <v>1317639</v>
      </c>
      <c r="DO134" s="120">
        <v>114296</v>
      </c>
      <c r="DP134" s="120" t="s">
        <v>530</v>
      </c>
      <c r="DQ134" s="120" t="s">
        <v>531</v>
      </c>
      <c r="DR134" s="120" t="s">
        <v>532</v>
      </c>
      <c r="DS134" s="120">
        <v>2009</v>
      </c>
      <c r="DT134" s="120" t="s">
        <v>3013</v>
      </c>
    </row>
    <row r="135" spans="1:124" s="120" customFormat="1" x14ac:dyDescent="0.3">
      <c r="A135" s="120" t="s">
        <v>2786</v>
      </c>
      <c r="B135" s="120" t="s">
        <v>3022</v>
      </c>
      <c r="C135" s="120" t="s">
        <v>3023</v>
      </c>
      <c r="D135" s="120" t="s">
        <v>3024</v>
      </c>
      <c r="E135" s="120" t="s">
        <v>185</v>
      </c>
      <c r="G135" s="137">
        <v>2.33E-3</v>
      </c>
      <c r="J135" s="121"/>
      <c r="K135" s="121" t="s">
        <v>528</v>
      </c>
      <c r="L135" s="120" t="s">
        <v>528</v>
      </c>
      <c r="M135" s="120" t="s">
        <v>109</v>
      </c>
      <c r="N135" s="120">
        <v>100</v>
      </c>
      <c r="O135" s="120" t="s">
        <v>102</v>
      </c>
      <c r="P135" s="120" t="s">
        <v>102</v>
      </c>
      <c r="Q135" s="120" t="s">
        <v>184</v>
      </c>
      <c r="R135" s="120">
        <v>4</v>
      </c>
      <c r="S135" s="120" t="s">
        <v>122</v>
      </c>
      <c r="T135" s="120" t="s">
        <v>526</v>
      </c>
      <c r="U135" s="120">
        <v>18945</v>
      </c>
      <c r="V135" s="123">
        <v>1206544</v>
      </c>
      <c r="W135" s="120">
        <v>1998</v>
      </c>
      <c r="X135" s="120" t="s">
        <v>3025</v>
      </c>
      <c r="Y135" s="120" t="s">
        <v>3026</v>
      </c>
      <c r="Z135" s="120" t="s">
        <v>3027</v>
      </c>
      <c r="AA135" s="120" t="s">
        <v>158</v>
      </c>
      <c r="AC135" s="137">
        <v>2.33E-3</v>
      </c>
      <c r="AD135" s="121"/>
      <c r="AE135" s="120">
        <v>333415</v>
      </c>
      <c r="AF135" s="120" t="s">
        <v>109</v>
      </c>
      <c r="AG135" s="120" t="s">
        <v>158</v>
      </c>
      <c r="AI135" s="120">
        <v>5692</v>
      </c>
      <c r="AJ135" s="120">
        <v>4</v>
      </c>
      <c r="AK135" s="120" t="s">
        <v>121</v>
      </c>
      <c r="AM135" s="120" t="s">
        <v>1069</v>
      </c>
      <c r="AN135" s="120" t="s">
        <v>2773</v>
      </c>
      <c r="AO135" s="120" t="s">
        <v>2793</v>
      </c>
      <c r="AP135" s="120" t="s">
        <v>2786</v>
      </c>
      <c r="AQ135" s="120" t="s">
        <v>3022</v>
      </c>
      <c r="AR135" s="120" t="s">
        <v>3023</v>
      </c>
      <c r="AS135" s="120" t="s">
        <v>3024</v>
      </c>
      <c r="AT135" s="120" t="s">
        <v>102</v>
      </c>
      <c r="AU135" s="120" t="s">
        <v>102</v>
      </c>
      <c r="AV135" s="120" t="s">
        <v>184</v>
      </c>
      <c r="AW135" s="120" t="s">
        <v>185</v>
      </c>
      <c r="AY135" s="120" t="s">
        <v>525</v>
      </c>
      <c r="AZ135" s="120" t="s">
        <v>119</v>
      </c>
      <c r="BA135" s="120" t="s">
        <v>526</v>
      </c>
      <c r="BC135" s="120">
        <v>4</v>
      </c>
      <c r="BH135" s="120" t="s">
        <v>122</v>
      </c>
      <c r="BJ135" s="120">
        <v>4</v>
      </c>
      <c r="BO135" s="120" t="s">
        <v>122</v>
      </c>
      <c r="BP135" s="120" t="s">
        <v>158</v>
      </c>
      <c r="BR135" s="120">
        <v>2.33</v>
      </c>
      <c r="BW135" s="120" t="s">
        <v>544</v>
      </c>
      <c r="BY135" s="120">
        <v>2.33</v>
      </c>
      <c r="CE135" s="121">
        <v>2.33E-3</v>
      </c>
      <c r="CG135" s="121"/>
      <c r="CI135" s="121"/>
      <c r="CQ135" s="121"/>
      <c r="CW135" s="121"/>
      <c r="DB135" s="120" t="s">
        <v>528</v>
      </c>
      <c r="DD135" s="120" t="s">
        <v>125</v>
      </c>
      <c r="DE135" s="120" t="s">
        <v>3028</v>
      </c>
      <c r="DF135" s="120" t="s">
        <v>3029</v>
      </c>
      <c r="DG135" s="120" t="s">
        <v>568</v>
      </c>
      <c r="DK135" s="120">
        <v>100</v>
      </c>
      <c r="DL135" s="120" t="s">
        <v>126</v>
      </c>
      <c r="DM135" s="120" t="s">
        <v>187</v>
      </c>
      <c r="DN135" s="120">
        <v>1206544</v>
      </c>
      <c r="DO135" s="120">
        <v>18945</v>
      </c>
      <c r="DP135" s="120" t="s">
        <v>3025</v>
      </c>
      <c r="DQ135" s="120" t="s">
        <v>3026</v>
      </c>
      <c r="DR135" s="120" t="s">
        <v>3027</v>
      </c>
      <c r="DS135" s="120">
        <v>1998</v>
      </c>
      <c r="DT135" s="120" t="s">
        <v>3030</v>
      </c>
    </row>
    <row r="136" spans="1:124" s="120" customFormat="1" x14ac:dyDescent="0.3">
      <c r="A136" s="120" t="s">
        <v>187</v>
      </c>
      <c r="B136" s="120" t="s">
        <v>187</v>
      </c>
      <c r="C136" s="120" t="s">
        <v>3018</v>
      </c>
      <c r="D136" s="120" t="s">
        <v>3031</v>
      </c>
      <c r="E136" s="120" t="s">
        <v>251</v>
      </c>
      <c r="G136" s="137">
        <v>2.3999999999999998E-3</v>
      </c>
      <c r="J136" s="121"/>
      <c r="K136" s="121" t="s">
        <v>528</v>
      </c>
      <c r="L136" s="120" t="s">
        <v>528</v>
      </c>
      <c r="M136" s="120" t="s">
        <v>109</v>
      </c>
      <c r="N136" s="120">
        <v>88</v>
      </c>
      <c r="O136" s="120" t="s">
        <v>189</v>
      </c>
      <c r="P136" s="120" t="s">
        <v>189</v>
      </c>
      <c r="Q136" s="120" t="s">
        <v>190</v>
      </c>
      <c r="R136" s="120">
        <v>70</v>
      </c>
      <c r="S136" s="120" t="s">
        <v>122</v>
      </c>
      <c r="T136" s="120" t="s">
        <v>526</v>
      </c>
      <c r="U136" s="120">
        <v>16753</v>
      </c>
      <c r="V136" s="123">
        <v>1187531</v>
      </c>
      <c r="W136" s="120">
        <v>1996</v>
      </c>
      <c r="X136" s="120" t="s">
        <v>578</v>
      </c>
      <c r="Y136" s="120" t="s">
        <v>579</v>
      </c>
      <c r="Z136" s="120" t="s">
        <v>580</v>
      </c>
      <c r="AA136" s="120" t="s">
        <v>314</v>
      </c>
      <c r="AB136" s="120" t="s">
        <v>323</v>
      </c>
      <c r="AC136" s="137">
        <v>2.3999999999999998E-3</v>
      </c>
      <c r="AD136" s="121"/>
      <c r="AE136" s="120">
        <v>333415</v>
      </c>
      <c r="AF136" s="120" t="s">
        <v>109</v>
      </c>
      <c r="AG136" s="120" t="s">
        <v>314</v>
      </c>
      <c r="AH136" s="120" t="s">
        <v>323</v>
      </c>
      <c r="AI136" s="120">
        <v>11855</v>
      </c>
      <c r="AM136" s="120" t="s">
        <v>1069</v>
      </c>
      <c r="AN136" s="120" t="s">
        <v>3018</v>
      </c>
      <c r="AO136" s="120" t="s">
        <v>187</v>
      </c>
      <c r="AP136" s="120" t="s">
        <v>187</v>
      </c>
      <c r="AQ136" s="120" t="s">
        <v>187</v>
      </c>
      <c r="AR136" s="120" t="s">
        <v>3018</v>
      </c>
      <c r="AS136" s="120" t="s">
        <v>3031</v>
      </c>
      <c r="AT136" s="120" t="s">
        <v>189</v>
      </c>
      <c r="AU136" s="120" t="s">
        <v>189</v>
      </c>
      <c r="AV136" s="120" t="s">
        <v>190</v>
      </c>
      <c r="AW136" s="120" t="s">
        <v>251</v>
      </c>
      <c r="AY136" s="120" t="s">
        <v>525</v>
      </c>
      <c r="AZ136" s="120" t="s">
        <v>119</v>
      </c>
      <c r="BA136" s="120" t="s">
        <v>526</v>
      </c>
      <c r="BC136" s="120">
        <v>70</v>
      </c>
      <c r="BH136" s="120" t="s">
        <v>122</v>
      </c>
      <c r="BJ136" s="120">
        <v>70</v>
      </c>
      <c r="BO136" s="120" t="s">
        <v>122</v>
      </c>
      <c r="BP136" s="120" t="s">
        <v>158</v>
      </c>
      <c r="BR136" s="120">
        <v>2.4</v>
      </c>
      <c r="BW136" s="120" t="s">
        <v>544</v>
      </c>
      <c r="BY136" s="120">
        <v>2.4</v>
      </c>
      <c r="CE136" s="121">
        <v>2.3999999999999998E-3</v>
      </c>
      <c r="CG136" s="121"/>
      <c r="CI136" s="121"/>
      <c r="CQ136" s="121"/>
      <c r="CW136" s="121"/>
      <c r="DB136" s="120" t="s">
        <v>528</v>
      </c>
      <c r="DD136" s="120" t="s">
        <v>176</v>
      </c>
      <c r="DE136" s="120" t="s">
        <v>576</v>
      </c>
      <c r="DF136" s="120" t="s">
        <v>577</v>
      </c>
      <c r="DG136" s="120" t="s">
        <v>568</v>
      </c>
      <c r="DK136" s="120">
        <v>88</v>
      </c>
      <c r="DL136" s="120" t="s">
        <v>192</v>
      </c>
      <c r="DM136" s="120" t="s">
        <v>315</v>
      </c>
      <c r="DN136" s="120">
        <v>1187531</v>
      </c>
      <c r="DO136" s="120">
        <v>16753</v>
      </c>
      <c r="DP136" s="120" t="s">
        <v>578</v>
      </c>
      <c r="DQ136" s="120" t="s">
        <v>579</v>
      </c>
      <c r="DR136" s="120" t="s">
        <v>580</v>
      </c>
      <c r="DS136" s="120">
        <v>1996</v>
      </c>
      <c r="DT136" s="120" t="s">
        <v>3032</v>
      </c>
    </row>
    <row r="137" spans="1:124" s="120" customFormat="1" x14ac:dyDescent="0.3">
      <c r="A137" s="120" t="s">
        <v>187</v>
      </c>
      <c r="B137" s="120" t="s">
        <v>187</v>
      </c>
      <c r="C137" s="120" t="s">
        <v>2935</v>
      </c>
      <c r="D137" s="120" t="s">
        <v>3033</v>
      </c>
      <c r="E137" s="120" t="s">
        <v>136</v>
      </c>
      <c r="G137" s="137">
        <v>2.3999999999999998E-3</v>
      </c>
      <c r="J137" s="121"/>
      <c r="K137" s="121" t="s">
        <v>528</v>
      </c>
      <c r="L137" s="120" t="s">
        <v>528</v>
      </c>
      <c r="M137" s="120" t="s">
        <v>109</v>
      </c>
      <c r="N137" s="120">
        <v>88</v>
      </c>
      <c r="O137" s="120" t="s">
        <v>189</v>
      </c>
      <c r="P137" s="120" t="s">
        <v>189</v>
      </c>
      <c r="Q137" s="120" t="s">
        <v>190</v>
      </c>
      <c r="R137" s="120">
        <v>70</v>
      </c>
      <c r="S137" s="120" t="s">
        <v>122</v>
      </c>
      <c r="T137" s="120" t="s">
        <v>526</v>
      </c>
      <c r="U137" s="120">
        <v>16753</v>
      </c>
      <c r="V137" s="123">
        <v>1187529</v>
      </c>
      <c r="W137" s="120">
        <v>1996</v>
      </c>
      <c r="X137" s="120" t="s">
        <v>578</v>
      </c>
      <c r="Y137" s="120" t="s">
        <v>579</v>
      </c>
      <c r="Z137" s="120" t="s">
        <v>580</v>
      </c>
      <c r="AA137" s="120" t="s">
        <v>314</v>
      </c>
      <c r="AB137" s="120" t="s">
        <v>323</v>
      </c>
      <c r="AC137" s="137">
        <v>2.3999999999999998E-3</v>
      </c>
      <c r="AD137" s="121"/>
      <c r="AE137" s="120">
        <v>333415</v>
      </c>
      <c r="AF137" s="120" t="s">
        <v>109</v>
      </c>
      <c r="AG137" s="120" t="s">
        <v>314</v>
      </c>
      <c r="AH137" s="120" t="s">
        <v>323</v>
      </c>
      <c r="AI137" s="120">
        <v>1385</v>
      </c>
      <c r="AM137" s="120" t="s">
        <v>1069</v>
      </c>
      <c r="AN137" s="120" t="s">
        <v>2783</v>
      </c>
      <c r="AO137" s="120" t="s">
        <v>2935</v>
      </c>
      <c r="AP137" s="120" t="s">
        <v>187</v>
      </c>
      <c r="AQ137" s="120" t="s">
        <v>187</v>
      </c>
      <c r="AR137" s="120" t="s">
        <v>2935</v>
      </c>
      <c r="AS137" s="120" t="s">
        <v>3033</v>
      </c>
      <c r="AT137" s="120" t="s">
        <v>189</v>
      </c>
      <c r="AU137" s="120" t="s">
        <v>189</v>
      </c>
      <c r="AV137" s="120" t="s">
        <v>190</v>
      </c>
      <c r="AW137" s="120" t="s">
        <v>136</v>
      </c>
      <c r="AY137" s="120" t="s">
        <v>525</v>
      </c>
      <c r="AZ137" s="120" t="s">
        <v>119</v>
      </c>
      <c r="BA137" s="120" t="s">
        <v>526</v>
      </c>
      <c r="BC137" s="120">
        <v>70</v>
      </c>
      <c r="BH137" s="120" t="s">
        <v>122</v>
      </c>
      <c r="BJ137" s="120">
        <v>70</v>
      </c>
      <c r="BO137" s="120" t="s">
        <v>122</v>
      </c>
      <c r="BP137" s="120" t="s">
        <v>158</v>
      </c>
      <c r="BR137" s="120">
        <v>2.4</v>
      </c>
      <c r="BW137" s="120" t="s">
        <v>544</v>
      </c>
      <c r="BY137" s="120">
        <v>2.4</v>
      </c>
      <c r="CE137" s="121">
        <v>2.3999999999999998E-3</v>
      </c>
      <c r="CG137" s="121"/>
      <c r="CI137" s="121"/>
      <c r="CQ137" s="121"/>
      <c r="CW137" s="121"/>
      <c r="DB137" s="120" t="s">
        <v>528</v>
      </c>
      <c r="DD137" s="120" t="s">
        <v>176</v>
      </c>
      <c r="DE137" s="120" t="s">
        <v>576</v>
      </c>
      <c r="DF137" s="120" t="s">
        <v>577</v>
      </c>
      <c r="DG137" s="120" t="s">
        <v>568</v>
      </c>
      <c r="DK137" s="120">
        <v>88</v>
      </c>
      <c r="DL137" s="120" t="s">
        <v>192</v>
      </c>
      <c r="DM137" s="120" t="s">
        <v>315</v>
      </c>
      <c r="DN137" s="120">
        <v>1187529</v>
      </c>
      <c r="DO137" s="120">
        <v>16753</v>
      </c>
      <c r="DP137" s="120" t="s">
        <v>578</v>
      </c>
      <c r="DQ137" s="120" t="s">
        <v>579</v>
      </c>
      <c r="DR137" s="120" t="s">
        <v>580</v>
      </c>
      <c r="DS137" s="120">
        <v>1996</v>
      </c>
      <c r="DT137" s="120" t="s">
        <v>581</v>
      </c>
    </row>
    <row r="138" spans="1:124" s="120" customFormat="1" x14ac:dyDescent="0.3">
      <c r="A138" s="120" t="s">
        <v>2955</v>
      </c>
      <c r="B138" s="120" t="s">
        <v>2956</v>
      </c>
      <c r="C138" s="120" t="s">
        <v>2957</v>
      </c>
      <c r="D138" s="120" t="s">
        <v>2958</v>
      </c>
      <c r="E138" s="120" t="s">
        <v>185</v>
      </c>
      <c r="G138" s="137">
        <v>2.3999999999999998E-3</v>
      </c>
      <c r="J138" s="121"/>
      <c r="K138" s="121" t="s">
        <v>528</v>
      </c>
      <c r="L138" s="120" t="s">
        <v>528</v>
      </c>
      <c r="M138" s="120" t="s">
        <v>109</v>
      </c>
      <c r="N138" s="120">
        <v>99.7</v>
      </c>
      <c r="O138" s="120" t="s">
        <v>102</v>
      </c>
      <c r="P138" s="120" t="s">
        <v>102</v>
      </c>
      <c r="Q138" s="120" t="s">
        <v>184</v>
      </c>
      <c r="R138" s="120">
        <v>4</v>
      </c>
      <c r="S138" s="120" t="s">
        <v>122</v>
      </c>
      <c r="T138" s="120" t="s">
        <v>526</v>
      </c>
      <c r="U138" s="120">
        <v>66378</v>
      </c>
      <c r="V138" s="123">
        <v>1255138</v>
      </c>
      <c r="W138" s="120">
        <v>2002</v>
      </c>
      <c r="X138" s="120" t="s">
        <v>2959</v>
      </c>
      <c r="Y138" s="120" t="s">
        <v>2960</v>
      </c>
      <c r="Z138" s="120" t="s">
        <v>2961</v>
      </c>
      <c r="AC138" s="137">
        <v>2.3999999999999998E-3</v>
      </c>
      <c r="AD138" s="121"/>
      <c r="AE138" s="120">
        <v>333415</v>
      </c>
      <c r="AF138" s="120" t="s">
        <v>109</v>
      </c>
      <c r="AI138" s="120">
        <v>16413</v>
      </c>
      <c r="AJ138" s="120" t="s">
        <v>2962</v>
      </c>
      <c r="AK138" s="120" t="s">
        <v>122</v>
      </c>
      <c r="AL138" s="120" t="s">
        <v>1504</v>
      </c>
      <c r="AM138" s="120" t="s">
        <v>1069</v>
      </c>
      <c r="AN138" s="120" t="s">
        <v>1061</v>
      </c>
      <c r="AO138" s="120" t="s">
        <v>2963</v>
      </c>
      <c r="AP138" s="120" t="s">
        <v>2955</v>
      </c>
      <c r="AQ138" s="120" t="s">
        <v>2956</v>
      </c>
      <c r="AR138" s="120" t="s">
        <v>2957</v>
      </c>
      <c r="AS138" s="120" t="s">
        <v>2958</v>
      </c>
      <c r="AT138" s="120" t="s">
        <v>102</v>
      </c>
      <c r="AU138" s="120" t="s">
        <v>102</v>
      </c>
      <c r="AV138" s="120" t="s">
        <v>184</v>
      </c>
      <c r="AW138" s="120" t="s">
        <v>185</v>
      </c>
      <c r="AY138" s="120" t="s">
        <v>525</v>
      </c>
      <c r="AZ138" s="120" t="s">
        <v>119</v>
      </c>
      <c r="BA138" s="120" t="s">
        <v>526</v>
      </c>
      <c r="BC138" s="120">
        <v>96</v>
      </c>
      <c r="BH138" s="120" t="s">
        <v>276</v>
      </c>
      <c r="BJ138" s="120">
        <v>4</v>
      </c>
      <c r="BO138" s="120" t="s">
        <v>122</v>
      </c>
      <c r="BP138" s="120" t="s">
        <v>158</v>
      </c>
      <c r="BR138" s="120">
        <v>2.4</v>
      </c>
      <c r="BW138" s="120" t="s">
        <v>544</v>
      </c>
      <c r="BY138" s="120">
        <v>2.4</v>
      </c>
      <c r="CE138" s="121">
        <v>2.3999999999999998E-3</v>
      </c>
      <c r="CG138" s="121"/>
      <c r="CI138" s="121"/>
      <c r="CQ138" s="121"/>
      <c r="CW138" s="121"/>
      <c r="DB138" s="120" t="s">
        <v>528</v>
      </c>
      <c r="DC138" s="120">
        <v>5</v>
      </c>
      <c r="DD138" s="120" t="s">
        <v>176</v>
      </c>
      <c r="DE138" s="120">
        <v>8.1</v>
      </c>
      <c r="DF138" s="120">
        <v>210</v>
      </c>
      <c r="DG138" s="120" t="s">
        <v>568</v>
      </c>
      <c r="DK138" s="120">
        <v>99.7</v>
      </c>
      <c r="DL138" s="120" t="s">
        <v>126</v>
      </c>
      <c r="DM138" s="120" t="s">
        <v>545</v>
      </c>
      <c r="DN138" s="120">
        <v>1255138</v>
      </c>
      <c r="DO138" s="120">
        <v>66378</v>
      </c>
      <c r="DP138" s="120" t="s">
        <v>2959</v>
      </c>
      <c r="DQ138" s="120" t="s">
        <v>2960</v>
      </c>
      <c r="DR138" s="120" t="s">
        <v>2961</v>
      </c>
      <c r="DS138" s="120">
        <v>2002</v>
      </c>
      <c r="DT138" s="120" t="s">
        <v>619</v>
      </c>
    </row>
    <row r="139" spans="1:124" s="120" customFormat="1" x14ac:dyDescent="0.3">
      <c r="A139" s="120" t="s">
        <v>2766</v>
      </c>
      <c r="B139" s="120" t="s">
        <v>2767</v>
      </c>
      <c r="C139" s="120" t="s">
        <v>2768</v>
      </c>
      <c r="D139" s="120" t="s">
        <v>2769</v>
      </c>
      <c r="E139" s="120" t="s">
        <v>251</v>
      </c>
      <c r="G139" s="137">
        <v>2.8E-3</v>
      </c>
      <c r="H139" s="120" t="s">
        <v>136</v>
      </c>
      <c r="J139" s="120">
        <v>5.4400000000000004E-3</v>
      </c>
      <c r="K139" s="121" t="s">
        <v>528</v>
      </c>
      <c r="L139" s="120" t="s">
        <v>528</v>
      </c>
      <c r="M139" s="120" t="s">
        <v>109</v>
      </c>
      <c r="N139" s="120">
        <v>99.5</v>
      </c>
      <c r="O139" s="120" t="s">
        <v>102</v>
      </c>
      <c r="P139" s="120" t="s">
        <v>102</v>
      </c>
      <c r="Q139" s="120" t="s">
        <v>184</v>
      </c>
      <c r="R139" s="120">
        <v>10</v>
      </c>
      <c r="S139" s="120" t="s">
        <v>122</v>
      </c>
      <c r="T139" s="120" t="s">
        <v>526</v>
      </c>
      <c r="U139" s="120">
        <v>161081</v>
      </c>
      <c r="V139" s="123">
        <v>2076581</v>
      </c>
      <c r="W139" s="120">
        <v>2013</v>
      </c>
      <c r="X139" s="120" t="s">
        <v>2799</v>
      </c>
      <c r="Y139" s="120" t="s">
        <v>2800</v>
      </c>
      <c r="Z139" s="120" t="s">
        <v>2801</v>
      </c>
      <c r="AA139" s="120" t="s">
        <v>158</v>
      </c>
      <c r="AB139" s="120" t="s">
        <v>397</v>
      </c>
      <c r="AC139" s="137">
        <v>2.8E-3</v>
      </c>
      <c r="AD139" s="120">
        <v>5.4400000000000004E-3</v>
      </c>
      <c r="AE139" s="120">
        <v>333415</v>
      </c>
      <c r="AF139" s="120" t="s">
        <v>109</v>
      </c>
      <c r="AG139" s="120" t="s">
        <v>158</v>
      </c>
      <c r="AH139" s="120" t="s">
        <v>397</v>
      </c>
      <c r="AI139" s="120">
        <v>52</v>
      </c>
      <c r="AJ139" s="120" t="s">
        <v>2964</v>
      </c>
      <c r="AK139" s="120" t="s">
        <v>122</v>
      </c>
      <c r="AM139" s="120" t="s">
        <v>1069</v>
      </c>
      <c r="AN139" s="120" t="s">
        <v>2773</v>
      </c>
      <c r="AO139" s="120" t="s">
        <v>2774</v>
      </c>
      <c r="AP139" s="120" t="s">
        <v>2766</v>
      </c>
      <c r="AQ139" s="120" t="s">
        <v>2767</v>
      </c>
      <c r="AR139" s="120" t="s">
        <v>2768</v>
      </c>
      <c r="AS139" s="120" t="s">
        <v>2769</v>
      </c>
      <c r="AT139" s="120" t="s">
        <v>102</v>
      </c>
      <c r="AU139" s="120" t="s">
        <v>102</v>
      </c>
      <c r="AV139" s="120" t="s">
        <v>184</v>
      </c>
      <c r="AW139" s="120" t="s">
        <v>251</v>
      </c>
      <c r="AX139" s="120" t="s">
        <v>136</v>
      </c>
      <c r="AY139" s="120" t="s">
        <v>525</v>
      </c>
      <c r="AZ139" s="120" t="s">
        <v>119</v>
      </c>
      <c r="BA139" s="120" t="s">
        <v>526</v>
      </c>
      <c r="BC139" s="120">
        <v>10</v>
      </c>
      <c r="BH139" s="120" t="s">
        <v>122</v>
      </c>
      <c r="BJ139" s="120">
        <v>10</v>
      </c>
      <c r="BO139" s="120" t="s">
        <v>122</v>
      </c>
      <c r="BP139" s="120" t="s">
        <v>158</v>
      </c>
      <c r="BR139" s="120">
        <v>2800</v>
      </c>
      <c r="BW139" s="120" t="s">
        <v>1426</v>
      </c>
      <c r="BY139" s="120">
        <v>2800</v>
      </c>
      <c r="CE139" s="121">
        <v>2.8E-3</v>
      </c>
      <c r="CK139" s="120">
        <v>5440</v>
      </c>
      <c r="CQ139" s="120">
        <v>5440</v>
      </c>
      <c r="CW139" s="120">
        <v>5.4400000000000004E-3</v>
      </c>
      <c r="DB139" s="120" t="s">
        <v>528</v>
      </c>
      <c r="DC139" s="120">
        <v>2</v>
      </c>
      <c r="DD139" s="120" t="s">
        <v>176</v>
      </c>
      <c r="DE139" s="120" t="s">
        <v>1562</v>
      </c>
      <c r="DK139" s="120">
        <v>99.5</v>
      </c>
      <c r="DL139" s="120" t="s">
        <v>126</v>
      </c>
      <c r="DM139" s="120" t="s">
        <v>1344</v>
      </c>
      <c r="DN139" s="120">
        <v>2076581</v>
      </c>
      <c r="DO139" s="120">
        <v>161081</v>
      </c>
      <c r="DP139" s="120" t="s">
        <v>2799</v>
      </c>
      <c r="DQ139" s="120" t="s">
        <v>2800</v>
      </c>
      <c r="DR139" s="120" t="s">
        <v>2801</v>
      </c>
      <c r="DS139" s="120">
        <v>2013</v>
      </c>
      <c r="DT139" s="120" t="s">
        <v>3034</v>
      </c>
    </row>
    <row r="140" spans="1:124" s="120" customFormat="1" x14ac:dyDescent="0.3">
      <c r="A140" s="120" t="s">
        <v>2786</v>
      </c>
      <c r="B140" s="120" t="s">
        <v>2787</v>
      </c>
      <c r="C140" s="120" t="s">
        <v>2112</v>
      </c>
      <c r="D140" s="120" t="s">
        <v>2788</v>
      </c>
      <c r="E140" s="120" t="s">
        <v>185</v>
      </c>
      <c r="G140" s="137">
        <v>2.81E-3</v>
      </c>
      <c r="K140" s="121" t="s">
        <v>528</v>
      </c>
      <c r="L140" s="120" t="s">
        <v>528</v>
      </c>
      <c r="M140" s="120" t="s">
        <v>109</v>
      </c>
      <c r="N140" s="122">
        <v>60</v>
      </c>
      <c r="O140" s="120" t="s">
        <v>102</v>
      </c>
      <c r="P140" s="120" t="s">
        <v>102</v>
      </c>
      <c r="Q140" s="120" t="s">
        <v>184</v>
      </c>
      <c r="R140" s="120">
        <v>1</v>
      </c>
      <c r="S140" s="120" t="s">
        <v>122</v>
      </c>
      <c r="T140" s="120" t="s">
        <v>526</v>
      </c>
      <c r="U140" s="120">
        <v>100785</v>
      </c>
      <c r="V140" s="123">
        <v>1270291</v>
      </c>
      <c r="W140" s="120">
        <v>2008</v>
      </c>
      <c r="X140" s="120" t="s">
        <v>2789</v>
      </c>
      <c r="Y140" s="120" t="s">
        <v>2790</v>
      </c>
      <c r="Z140" s="120" t="s">
        <v>2791</v>
      </c>
      <c r="AB140" s="120" t="s">
        <v>147</v>
      </c>
      <c r="AC140" s="137">
        <v>2.81E-3</v>
      </c>
      <c r="AE140" s="120">
        <v>333415</v>
      </c>
      <c r="AF140" s="120" t="s">
        <v>109</v>
      </c>
      <c r="AH140" s="120" t="s">
        <v>147</v>
      </c>
      <c r="AI140" s="120">
        <v>18429</v>
      </c>
      <c r="AL140" s="120" t="s">
        <v>220</v>
      </c>
      <c r="AM140" s="120" t="s">
        <v>1069</v>
      </c>
      <c r="AN140" s="120" t="s">
        <v>2773</v>
      </c>
      <c r="AO140" s="120" t="s">
        <v>2793</v>
      </c>
      <c r="AP140" s="120" t="s">
        <v>2786</v>
      </c>
      <c r="AQ140" s="120" t="s">
        <v>2787</v>
      </c>
      <c r="AR140" s="120" t="s">
        <v>2112</v>
      </c>
      <c r="AS140" s="120" t="s">
        <v>2788</v>
      </c>
      <c r="AT140" s="120" t="s">
        <v>102</v>
      </c>
      <c r="AU140" s="120" t="s">
        <v>102</v>
      </c>
      <c r="AV140" s="120" t="s">
        <v>184</v>
      </c>
      <c r="AW140" s="120" t="s">
        <v>185</v>
      </c>
      <c r="AY140" s="120" t="s">
        <v>525</v>
      </c>
      <c r="AZ140" s="120" t="s">
        <v>119</v>
      </c>
      <c r="BA140" s="120" t="s">
        <v>526</v>
      </c>
      <c r="BC140" s="120">
        <v>24</v>
      </c>
      <c r="BH140" s="120" t="s">
        <v>276</v>
      </c>
      <c r="BJ140" s="120">
        <v>1</v>
      </c>
      <c r="BO140" s="120" t="s">
        <v>122</v>
      </c>
      <c r="BP140" s="120" t="s">
        <v>158</v>
      </c>
      <c r="BR140" s="120">
        <v>2.81</v>
      </c>
      <c r="BT140" s="120">
        <v>2.41</v>
      </c>
      <c r="BV140" s="120">
        <v>3.28</v>
      </c>
      <c r="BW140" s="120" t="s">
        <v>1731</v>
      </c>
      <c r="BY140" s="120">
        <v>2.81</v>
      </c>
      <c r="CA140" s="120">
        <v>2.41</v>
      </c>
      <c r="CC140" s="120">
        <v>3.28</v>
      </c>
      <c r="CE140" s="121">
        <v>2.81E-3</v>
      </c>
      <c r="CG140" s="120">
        <v>2.4099999999999998E-3</v>
      </c>
      <c r="CI140" s="120">
        <v>3.2799999999999999E-3</v>
      </c>
      <c r="DB140" s="120" t="s">
        <v>528</v>
      </c>
      <c r="DC140" s="120">
        <v>7</v>
      </c>
      <c r="DD140" s="120" t="s">
        <v>125</v>
      </c>
      <c r="DE140" s="120" t="s">
        <v>2794</v>
      </c>
      <c r="DF140" s="120" t="s">
        <v>2795</v>
      </c>
      <c r="DG140" s="120" t="s">
        <v>568</v>
      </c>
      <c r="DK140" s="120">
        <v>100</v>
      </c>
      <c r="DL140" s="120" t="s">
        <v>126</v>
      </c>
      <c r="DM140" s="120" t="s">
        <v>545</v>
      </c>
      <c r="DN140" s="120">
        <v>1270291</v>
      </c>
      <c r="DO140" s="120">
        <v>100785</v>
      </c>
      <c r="DP140" s="120" t="s">
        <v>2789</v>
      </c>
      <c r="DQ140" s="120" t="s">
        <v>2790</v>
      </c>
      <c r="DR140" s="120" t="s">
        <v>2791</v>
      </c>
      <c r="DS140" s="120">
        <v>2008</v>
      </c>
      <c r="DT140" s="120" t="s">
        <v>2886</v>
      </c>
    </row>
    <row r="141" spans="1:124" s="120" customFormat="1" ht="15" customHeight="1" x14ac:dyDescent="0.3">
      <c r="A141" s="120" t="s">
        <v>2974</v>
      </c>
      <c r="B141" s="120" t="s">
        <v>2975</v>
      </c>
      <c r="C141" s="120" t="s">
        <v>2976</v>
      </c>
      <c r="D141" s="120" t="s">
        <v>2977</v>
      </c>
      <c r="E141" s="120" t="s">
        <v>3012</v>
      </c>
      <c r="G141" s="137">
        <v>2.8300000000000001E-3</v>
      </c>
      <c r="J141" s="121"/>
      <c r="K141" s="121" t="s">
        <v>528</v>
      </c>
      <c r="L141" s="120" t="s">
        <v>528</v>
      </c>
      <c r="M141" s="120" t="s">
        <v>109</v>
      </c>
      <c r="N141" s="120" t="s">
        <v>2124</v>
      </c>
      <c r="O141" s="120" t="s">
        <v>102</v>
      </c>
      <c r="P141" s="120" t="s">
        <v>102</v>
      </c>
      <c r="Q141" s="120" t="s">
        <v>184</v>
      </c>
      <c r="R141" s="120">
        <v>2</v>
      </c>
      <c r="S141" s="120" t="s">
        <v>122</v>
      </c>
      <c r="T141" s="120" t="s">
        <v>526</v>
      </c>
      <c r="U141" s="120">
        <v>152234</v>
      </c>
      <c r="V141" s="123">
        <v>1338744</v>
      </c>
      <c r="W141" s="120">
        <v>2010</v>
      </c>
      <c r="X141" s="120" t="s">
        <v>2978</v>
      </c>
      <c r="Y141" s="120" t="s">
        <v>2979</v>
      </c>
      <c r="Z141" s="120" t="s">
        <v>2980</v>
      </c>
      <c r="AA141" s="120" t="s">
        <v>158</v>
      </c>
      <c r="AB141" s="120" t="s">
        <v>397</v>
      </c>
      <c r="AC141" s="137">
        <v>2.8300000000000001E-3</v>
      </c>
      <c r="AD141" s="121"/>
      <c r="AE141" s="120">
        <v>333415</v>
      </c>
      <c r="AF141" s="120" t="s">
        <v>109</v>
      </c>
      <c r="AG141" s="120" t="s">
        <v>158</v>
      </c>
      <c r="AH141" s="120" t="s">
        <v>397</v>
      </c>
      <c r="AI141" s="120">
        <v>1173</v>
      </c>
      <c r="AJ141" s="120" t="s">
        <v>820</v>
      </c>
      <c r="AK141" s="120" t="s">
        <v>2919</v>
      </c>
      <c r="AL141" s="120" t="s">
        <v>1504</v>
      </c>
      <c r="AM141" s="120" t="s">
        <v>1069</v>
      </c>
      <c r="AN141" s="120" t="s">
        <v>1061</v>
      </c>
      <c r="AO141" s="120" t="s">
        <v>1065</v>
      </c>
      <c r="AP141" s="120" t="s">
        <v>2974</v>
      </c>
      <c r="AQ141" s="120" t="s">
        <v>2975</v>
      </c>
      <c r="AR141" s="120" t="s">
        <v>2976</v>
      </c>
      <c r="AS141" s="120" t="s">
        <v>2977</v>
      </c>
      <c r="AT141" s="120" t="s">
        <v>102</v>
      </c>
      <c r="AU141" s="120" t="s">
        <v>102</v>
      </c>
      <c r="AV141" s="120" t="s">
        <v>184</v>
      </c>
      <c r="AW141" s="120" t="s">
        <v>3012</v>
      </c>
      <c r="AY141" s="120" t="s">
        <v>525</v>
      </c>
      <c r="AZ141" s="120" t="s">
        <v>119</v>
      </c>
      <c r="BA141" s="120" t="s">
        <v>526</v>
      </c>
      <c r="BC141" s="120">
        <v>48</v>
      </c>
      <c r="BH141" s="120" t="s">
        <v>276</v>
      </c>
      <c r="BJ141" s="120">
        <v>2</v>
      </c>
      <c r="BO141" s="120" t="s">
        <v>122</v>
      </c>
      <c r="BP141" s="120" t="s">
        <v>158</v>
      </c>
      <c r="BR141" s="120">
        <v>2.83</v>
      </c>
      <c r="BT141" s="120">
        <v>2.4</v>
      </c>
      <c r="BV141" s="120">
        <v>3.21</v>
      </c>
      <c r="BW141" s="120" t="s">
        <v>544</v>
      </c>
      <c r="BY141" s="121">
        <v>2.83</v>
      </c>
      <c r="CA141" s="120">
        <v>2.4</v>
      </c>
      <c r="CC141" s="120">
        <v>3.21</v>
      </c>
      <c r="CE141" s="121">
        <v>2.8300000000000001E-3</v>
      </c>
      <c r="CG141" s="120">
        <v>2.3999999999999998E-3</v>
      </c>
      <c r="CI141" s="120">
        <v>3.2100000000000002E-3</v>
      </c>
      <c r="CQ141" s="121"/>
      <c r="CW141" s="121"/>
      <c r="DB141" s="120" t="s">
        <v>528</v>
      </c>
      <c r="DC141" s="120">
        <v>6</v>
      </c>
      <c r="DD141" s="120" t="s">
        <v>125</v>
      </c>
      <c r="DE141" s="120">
        <v>7.8</v>
      </c>
      <c r="DF141" s="120">
        <v>86.6</v>
      </c>
      <c r="DG141" s="120" t="s">
        <v>568</v>
      </c>
      <c r="DK141" s="120" t="s">
        <v>2124</v>
      </c>
      <c r="DL141" s="120" t="s">
        <v>126</v>
      </c>
      <c r="DM141" s="120" t="s">
        <v>545</v>
      </c>
      <c r="DN141" s="120">
        <v>1338744</v>
      </c>
      <c r="DO141" s="120">
        <v>152234</v>
      </c>
      <c r="DP141" s="120" t="s">
        <v>2978</v>
      </c>
      <c r="DQ141" s="120" t="s">
        <v>2979</v>
      </c>
      <c r="DR141" s="120" t="s">
        <v>2980</v>
      </c>
      <c r="DS141" s="120">
        <v>2010</v>
      </c>
      <c r="DT141" s="120" t="s">
        <v>2981</v>
      </c>
    </row>
    <row r="142" spans="1:124" s="120" customFormat="1" ht="15" customHeight="1" x14ac:dyDescent="0.3">
      <c r="A142" s="120" t="s">
        <v>2938</v>
      </c>
      <c r="B142" s="120" t="s">
        <v>2939</v>
      </c>
      <c r="C142" s="120" t="s">
        <v>2940</v>
      </c>
      <c r="D142" s="120" t="s">
        <v>2822</v>
      </c>
      <c r="E142" s="120" t="s">
        <v>185</v>
      </c>
      <c r="G142" s="137">
        <v>2.8999999999999998E-3</v>
      </c>
      <c r="J142" s="121"/>
      <c r="K142" s="121" t="s">
        <v>528</v>
      </c>
      <c r="L142" s="120" t="s">
        <v>528</v>
      </c>
      <c r="M142" s="120" t="s">
        <v>109</v>
      </c>
      <c r="N142" s="120">
        <v>99.7</v>
      </c>
      <c r="O142" s="120" t="s">
        <v>102</v>
      </c>
      <c r="P142" s="120" t="s">
        <v>102</v>
      </c>
      <c r="Q142" s="120" t="s">
        <v>233</v>
      </c>
      <c r="R142" s="120">
        <v>2</v>
      </c>
      <c r="S142" s="120" t="s">
        <v>122</v>
      </c>
      <c r="T142" s="120" t="s">
        <v>526</v>
      </c>
      <c r="U142" s="120">
        <v>20217</v>
      </c>
      <c r="V142" s="123">
        <v>1215615</v>
      </c>
      <c r="W142" s="120">
        <v>1999</v>
      </c>
      <c r="X142" s="120" t="s">
        <v>2941</v>
      </c>
      <c r="Y142" s="120" t="s">
        <v>2942</v>
      </c>
      <c r="Z142" s="120" t="s">
        <v>2943</v>
      </c>
      <c r="AB142" s="120" t="s">
        <v>397</v>
      </c>
      <c r="AC142" s="137">
        <v>2.8999999999999998E-3</v>
      </c>
      <c r="AD142" s="121"/>
      <c r="AE142" s="120">
        <v>333415</v>
      </c>
      <c r="AF142" s="120" t="s">
        <v>109</v>
      </c>
      <c r="AH142" s="120" t="s">
        <v>397</v>
      </c>
      <c r="AI142" s="120">
        <v>1052</v>
      </c>
      <c r="AJ142" s="120">
        <v>12</v>
      </c>
      <c r="AK142" s="120" t="s">
        <v>122</v>
      </c>
      <c r="AL142" s="120" t="s">
        <v>1504</v>
      </c>
      <c r="AM142" s="120" t="s">
        <v>1069</v>
      </c>
      <c r="AN142" s="120" t="s">
        <v>1061</v>
      </c>
      <c r="AO142" s="120" t="s">
        <v>2827</v>
      </c>
      <c r="AP142" s="120" t="s">
        <v>2938</v>
      </c>
      <c r="AQ142" s="120" t="s">
        <v>2939</v>
      </c>
      <c r="AR142" s="120" t="s">
        <v>2940</v>
      </c>
      <c r="AS142" s="120" t="s">
        <v>2822</v>
      </c>
      <c r="AT142" s="120" t="s">
        <v>102</v>
      </c>
      <c r="AU142" s="120" t="s">
        <v>102</v>
      </c>
      <c r="AV142" s="120" t="s">
        <v>233</v>
      </c>
      <c r="AW142" s="120" t="s">
        <v>185</v>
      </c>
      <c r="AY142" s="120" t="s">
        <v>525</v>
      </c>
      <c r="AZ142" s="120" t="s">
        <v>119</v>
      </c>
      <c r="BA142" s="120" t="s">
        <v>526</v>
      </c>
      <c r="BC142" s="120">
        <v>48</v>
      </c>
      <c r="BH142" s="120" t="s">
        <v>276</v>
      </c>
      <c r="BJ142" s="120">
        <v>2</v>
      </c>
      <c r="BO142" s="120" t="s">
        <v>122</v>
      </c>
      <c r="BP142" s="120" t="s">
        <v>158</v>
      </c>
      <c r="BR142" s="120">
        <v>2.9</v>
      </c>
      <c r="BT142" s="120">
        <v>2.2000000000000002</v>
      </c>
      <c r="BV142" s="120">
        <v>3.9</v>
      </c>
      <c r="BW142" s="120" t="s">
        <v>544</v>
      </c>
      <c r="BY142" s="120">
        <v>2.9</v>
      </c>
      <c r="CA142" s="120">
        <v>2.2000000000000002</v>
      </c>
      <c r="CC142" s="120">
        <v>3.9</v>
      </c>
      <c r="CE142" s="121">
        <v>2.8999999999999998E-3</v>
      </c>
      <c r="CG142" s="121">
        <v>2.2000000000000001E-3</v>
      </c>
      <c r="CI142" s="121">
        <v>3.8999999999999998E-3</v>
      </c>
      <c r="CQ142" s="121"/>
      <c r="CW142" s="121"/>
      <c r="DB142" s="120" t="s">
        <v>528</v>
      </c>
      <c r="DD142" s="120" t="s">
        <v>176</v>
      </c>
      <c r="DE142" s="120" t="s">
        <v>1778</v>
      </c>
      <c r="DF142" s="120" t="s">
        <v>2944</v>
      </c>
      <c r="DG142" s="120" t="s">
        <v>568</v>
      </c>
      <c r="DK142" s="120">
        <v>99.7</v>
      </c>
      <c r="DL142" s="120" t="s">
        <v>126</v>
      </c>
      <c r="DM142" s="120" t="s">
        <v>187</v>
      </c>
      <c r="DN142" s="120">
        <v>1215615</v>
      </c>
      <c r="DO142" s="120">
        <v>20217</v>
      </c>
      <c r="DP142" s="120" t="s">
        <v>2941</v>
      </c>
      <c r="DQ142" s="120" t="s">
        <v>2942</v>
      </c>
      <c r="DR142" s="120" t="s">
        <v>2943</v>
      </c>
      <c r="DS142" s="120">
        <v>1999</v>
      </c>
      <c r="DT142" s="120" t="s">
        <v>2945</v>
      </c>
    </row>
    <row r="143" spans="1:124" s="120" customFormat="1" x14ac:dyDescent="0.3">
      <c r="A143" s="120" t="s">
        <v>2938</v>
      </c>
      <c r="B143" s="120" t="s">
        <v>2939</v>
      </c>
      <c r="C143" s="120" t="s">
        <v>2940</v>
      </c>
      <c r="D143" s="120" t="s">
        <v>2822</v>
      </c>
      <c r="E143" s="120" t="s">
        <v>185</v>
      </c>
      <c r="G143" s="137">
        <v>2.8999999999999998E-3</v>
      </c>
      <c r="J143" s="121"/>
      <c r="K143" s="121" t="s">
        <v>528</v>
      </c>
      <c r="L143" s="120" t="s">
        <v>528</v>
      </c>
      <c r="M143" s="120" t="s">
        <v>109</v>
      </c>
      <c r="N143" s="120">
        <v>99.7</v>
      </c>
      <c r="O143" s="120" t="s">
        <v>102</v>
      </c>
      <c r="P143" s="120" t="s">
        <v>102</v>
      </c>
      <c r="Q143" s="120" t="s">
        <v>184</v>
      </c>
      <c r="R143" s="120">
        <v>2</v>
      </c>
      <c r="S143" s="120" t="s">
        <v>122</v>
      </c>
      <c r="T143" s="120" t="s">
        <v>526</v>
      </c>
      <c r="U143" s="120">
        <v>54582</v>
      </c>
      <c r="V143" s="123">
        <v>1255305</v>
      </c>
      <c r="W143" s="120">
        <v>2000</v>
      </c>
      <c r="X143" s="120" t="s">
        <v>2968</v>
      </c>
      <c r="Y143" s="120" t="s">
        <v>2969</v>
      </c>
      <c r="Z143" s="120" t="s">
        <v>2970</v>
      </c>
      <c r="AC143" s="137">
        <v>2.8999999999999998E-3</v>
      </c>
      <c r="AD143" s="121"/>
      <c r="AE143" s="120">
        <v>333415</v>
      </c>
      <c r="AF143" s="120" t="s">
        <v>109</v>
      </c>
      <c r="AI143" s="120">
        <v>1052</v>
      </c>
      <c r="AJ143" s="120">
        <v>12</v>
      </c>
      <c r="AK143" s="120" t="s">
        <v>122</v>
      </c>
      <c r="AL143" s="120" t="s">
        <v>1504</v>
      </c>
      <c r="AM143" s="120" t="s">
        <v>1069</v>
      </c>
      <c r="AN143" s="120" t="s">
        <v>1061</v>
      </c>
      <c r="AO143" s="120" t="s">
        <v>2827</v>
      </c>
      <c r="AP143" s="120" t="s">
        <v>2938</v>
      </c>
      <c r="AQ143" s="120" t="s">
        <v>2939</v>
      </c>
      <c r="AR143" s="120" t="s">
        <v>2940</v>
      </c>
      <c r="AS143" s="120" t="s">
        <v>2822</v>
      </c>
      <c r="AT143" s="120" t="s">
        <v>102</v>
      </c>
      <c r="AU143" s="120" t="s">
        <v>102</v>
      </c>
      <c r="AV143" s="120" t="s">
        <v>184</v>
      </c>
      <c r="AW143" s="120" t="s">
        <v>185</v>
      </c>
      <c r="AY143" s="120" t="s">
        <v>525</v>
      </c>
      <c r="AZ143" s="120" t="s">
        <v>119</v>
      </c>
      <c r="BA143" s="120" t="s">
        <v>526</v>
      </c>
      <c r="BC143" s="120">
        <v>48</v>
      </c>
      <c r="BH143" s="120" t="s">
        <v>276</v>
      </c>
      <c r="BJ143" s="120">
        <v>2</v>
      </c>
      <c r="BO143" s="120" t="s">
        <v>122</v>
      </c>
      <c r="BP143" s="120" t="s">
        <v>158</v>
      </c>
      <c r="BR143" s="120">
        <v>2.9</v>
      </c>
      <c r="BW143" s="120" t="s">
        <v>544</v>
      </c>
      <c r="BY143" s="120">
        <v>2.9</v>
      </c>
      <c r="CE143" s="121">
        <v>2.8999999999999998E-3</v>
      </c>
      <c r="CG143" s="121"/>
      <c r="CI143" s="121"/>
      <c r="CQ143" s="121"/>
      <c r="CW143" s="121"/>
      <c r="DB143" s="120" t="s">
        <v>528</v>
      </c>
      <c r="DC143" s="120">
        <v>5</v>
      </c>
      <c r="DD143" s="120" t="s">
        <v>176</v>
      </c>
      <c r="DK143" s="120">
        <v>99.7</v>
      </c>
      <c r="DL143" s="120" t="s">
        <v>126</v>
      </c>
      <c r="DM143" s="120" t="s">
        <v>545</v>
      </c>
      <c r="DN143" s="120">
        <v>1255305</v>
      </c>
      <c r="DO143" s="120">
        <v>54582</v>
      </c>
      <c r="DP143" s="120" t="s">
        <v>2968</v>
      </c>
      <c r="DQ143" s="120" t="s">
        <v>2969</v>
      </c>
      <c r="DR143" s="120" t="s">
        <v>2970</v>
      </c>
      <c r="DS143" s="120">
        <v>2000</v>
      </c>
      <c r="DT143" s="120" t="s">
        <v>2971</v>
      </c>
    </row>
    <row r="144" spans="1:124" s="120" customFormat="1" x14ac:dyDescent="0.3">
      <c r="A144" s="120" t="s">
        <v>2786</v>
      </c>
      <c r="B144" s="120" t="s">
        <v>2787</v>
      </c>
      <c r="C144" s="120" t="s">
        <v>2112</v>
      </c>
      <c r="D144" s="120" t="s">
        <v>2788</v>
      </c>
      <c r="E144" s="120" t="s">
        <v>185</v>
      </c>
      <c r="G144" s="137">
        <v>3.0000000000000001E-3</v>
      </c>
      <c r="K144" s="121" t="s">
        <v>528</v>
      </c>
      <c r="L144" s="120" t="s">
        <v>528</v>
      </c>
      <c r="M144" s="120" t="s">
        <v>109</v>
      </c>
      <c r="N144" s="122">
        <v>60</v>
      </c>
      <c r="O144" s="120" t="s">
        <v>102</v>
      </c>
      <c r="P144" s="120" t="s">
        <v>102</v>
      </c>
      <c r="Q144" s="120" t="s">
        <v>184</v>
      </c>
      <c r="R144" s="120">
        <v>1</v>
      </c>
      <c r="S144" s="120" t="s">
        <v>122</v>
      </c>
      <c r="T144" s="120" t="s">
        <v>526</v>
      </c>
      <c r="U144" s="120">
        <v>100785</v>
      </c>
      <c r="V144" s="123">
        <v>1270288</v>
      </c>
      <c r="W144" s="120">
        <v>2008</v>
      </c>
      <c r="X144" s="120" t="s">
        <v>2789</v>
      </c>
      <c r="Y144" s="120" t="s">
        <v>2790</v>
      </c>
      <c r="Z144" s="120" t="s">
        <v>2791</v>
      </c>
      <c r="AB144" s="120" t="s">
        <v>147</v>
      </c>
      <c r="AC144" s="137">
        <v>3.0000000000000001E-3</v>
      </c>
      <c r="AE144" s="120">
        <v>333415</v>
      </c>
      <c r="AF144" s="120" t="s">
        <v>109</v>
      </c>
      <c r="AH144" s="120" t="s">
        <v>147</v>
      </c>
      <c r="AI144" s="120">
        <v>18429</v>
      </c>
      <c r="AL144" s="120" t="s">
        <v>220</v>
      </c>
      <c r="AM144" s="120" t="s">
        <v>1069</v>
      </c>
      <c r="AN144" s="120" t="s">
        <v>2773</v>
      </c>
      <c r="AO144" s="120" t="s">
        <v>2793</v>
      </c>
      <c r="AP144" s="120" t="s">
        <v>2786</v>
      </c>
      <c r="AQ144" s="120" t="s">
        <v>2787</v>
      </c>
      <c r="AR144" s="120" t="s">
        <v>2112</v>
      </c>
      <c r="AS144" s="120" t="s">
        <v>2788</v>
      </c>
      <c r="AT144" s="120" t="s">
        <v>102</v>
      </c>
      <c r="AU144" s="120" t="s">
        <v>102</v>
      </c>
      <c r="AV144" s="120" t="s">
        <v>184</v>
      </c>
      <c r="AW144" s="120" t="s">
        <v>185</v>
      </c>
      <c r="AY144" s="120" t="s">
        <v>525</v>
      </c>
      <c r="AZ144" s="120" t="s">
        <v>119</v>
      </c>
      <c r="BA144" s="120" t="s">
        <v>526</v>
      </c>
      <c r="BC144" s="120">
        <v>24</v>
      </c>
      <c r="BH144" s="120" t="s">
        <v>276</v>
      </c>
      <c r="BJ144" s="120">
        <v>1</v>
      </c>
      <c r="BO144" s="120" t="s">
        <v>122</v>
      </c>
      <c r="BP144" s="120" t="s">
        <v>158</v>
      </c>
      <c r="BR144" s="120">
        <v>3</v>
      </c>
      <c r="BT144" s="120">
        <v>2.73</v>
      </c>
      <c r="BV144" s="120">
        <v>3.3</v>
      </c>
      <c r="BW144" s="120" t="s">
        <v>1731</v>
      </c>
      <c r="BY144" s="120">
        <v>3</v>
      </c>
      <c r="CA144" s="120">
        <v>2.73</v>
      </c>
      <c r="CC144" s="120">
        <v>3.3</v>
      </c>
      <c r="CE144" s="121">
        <v>3.0000000000000001E-3</v>
      </c>
      <c r="CG144" s="120">
        <v>2.7299999999999998E-3</v>
      </c>
      <c r="CI144" s="120">
        <v>3.3E-3</v>
      </c>
      <c r="DB144" s="120" t="s">
        <v>528</v>
      </c>
      <c r="DC144" s="120">
        <v>7</v>
      </c>
      <c r="DD144" s="120" t="s">
        <v>125</v>
      </c>
      <c r="DE144" s="120" t="s">
        <v>2794</v>
      </c>
      <c r="DF144" s="120" t="s">
        <v>2795</v>
      </c>
      <c r="DG144" s="120" t="s">
        <v>568</v>
      </c>
      <c r="DK144" s="120">
        <v>100</v>
      </c>
      <c r="DL144" s="120" t="s">
        <v>126</v>
      </c>
      <c r="DM144" s="120" t="s">
        <v>545</v>
      </c>
      <c r="DN144" s="120">
        <v>1270288</v>
      </c>
      <c r="DO144" s="120">
        <v>100785</v>
      </c>
      <c r="DP144" s="120" t="s">
        <v>2789</v>
      </c>
      <c r="DQ144" s="120" t="s">
        <v>2790</v>
      </c>
      <c r="DR144" s="120" t="s">
        <v>2791</v>
      </c>
      <c r="DS144" s="120">
        <v>2008</v>
      </c>
      <c r="DT144" s="120" t="s">
        <v>2887</v>
      </c>
    </row>
    <row r="145" spans="1:124" s="120" customFormat="1" x14ac:dyDescent="0.3">
      <c r="A145" s="120" t="s">
        <v>2777</v>
      </c>
      <c r="B145" s="120" t="s">
        <v>2778</v>
      </c>
      <c r="C145" s="120" t="s">
        <v>2804</v>
      </c>
      <c r="D145" s="120" t="s">
        <v>2779</v>
      </c>
      <c r="E145" s="120" t="s">
        <v>591</v>
      </c>
      <c r="G145" s="147">
        <f>(AC145/1000000000)*304.35*1000</f>
        <v>3.0585653250000001E-3</v>
      </c>
      <c r="K145" s="129" t="s">
        <v>528</v>
      </c>
      <c r="L145" s="120" t="s">
        <v>2983</v>
      </c>
      <c r="M145" s="120" t="s">
        <v>2096</v>
      </c>
      <c r="N145" s="120">
        <v>99.5</v>
      </c>
      <c r="O145" s="120" t="s">
        <v>367</v>
      </c>
      <c r="P145" s="120" t="s">
        <v>1310</v>
      </c>
      <c r="Q145" s="120" t="s">
        <v>2817</v>
      </c>
      <c r="R145" s="120">
        <v>2</v>
      </c>
      <c r="S145" s="120" t="s">
        <v>122</v>
      </c>
      <c r="T145" s="120" t="s">
        <v>526</v>
      </c>
      <c r="U145" s="120">
        <v>160445</v>
      </c>
      <c r="V145" s="123">
        <v>2076238</v>
      </c>
      <c r="W145" s="120">
        <v>2011</v>
      </c>
      <c r="X145" s="120" t="s">
        <v>2984</v>
      </c>
      <c r="Y145" s="120" t="s">
        <v>2985</v>
      </c>
      <c r="Z145" s="120" t="s">
        <v>2986</v>
      </c>
      <c r="AB145" s="120" t="s">
        <v>397</v>
      </c>
      <c r="AC145" s="137">
        <v>10.0495</v>
      </c>
      <c r="AE145" s="120">
        <v>962583</v>
      </c>
      <c r="AF145" s="120" t="s">
        <v>2096</v>
      </c>
      <c r="AH145" s="120" t="s">
        <v>397</v>
      </c>
      <c r="AI145" s="120">
        <v>5</v>
      </c>
      <c r="AJ145" s="120" t="s">
        <v>2987</v>
      </c>
      <c r="AK145" s="120" t="s">
        <v>122</v>
      </c>
      <c r="AM145" s="120" t="s">
        <v>1069</v>
      </c>
      <c r="AN145" s="120" t="s">
        <v>2783</v>
      </c>
      <c r="AO145" s="120" t="s">
        <v>2784</v>
      </c>
      <c r="AP145" s="120" t="s">
        <v>2777</v>
      </c>
      <c r="AQ145" s="120" t="s">
        <v>2778</v>
      </c>
      <c r="AR145" s="120" t="s">
        <v>2804</v>
      </c>
      <c r="AS145" s="120" t="s">
        <v>2779</v>
      </c>
      <c r="AT145" s="120" t="s">
        <v>367</v>
      </c>
      <c r="AU145" s="120" t="s">
        <v>1310</v>
      </c>
      <c r="AV145" s="120" t="s">
        <v>2817</v>
      </c>
      <c r="AW145" s="120" t="s">
        <v>591</v>
      </c>
      <c r="AY145" s="120" t="s">
        <v>525</v>
      </c>
      <c r="AZ145" s="120" t="s">
        <v>119</v>
      </c>
      <c r="BA145" s="120" t="s">
        <v>526</v>
      </c>
      <c r="BC145" s="120">
        <v>48</v>
      </c>
      <c r="BH145" s="120" t="s">
        <v>276</v>
      </c>
      <c r="BJ145" s="120">
        <v>2</v>
      </c>
      <c r="BO145" s="120" t="s">
        <v>122</v>
      </c>
      <c r="BP145" s="120" t="s">
        <v>123</v>
      </c>
      <c r="BR145" s="120">
        <v>10.1</v>
      </c>
      <c r="BW145" s="120" t="s">
        <v>2983</v>
      </c>
      <c r="BY145" s="120">
        <v>10.0495</v>
      </c>
      <c r="CE145" s="121">
        <v>10.0495</v>
      </c>
      <c r="DB145" s="120" t="s">
        <v>2983</v>
      </c>
      <c r="DD145" s="120" t="s">
        <v>125</v>
      </c>
      <c r="DE145" s="120" t="s">
        <v>2988</v>
      </c>
      <c r="DK145" s="120">
        <v>99.5</v>
      </c>
      <c r="DL145" s="120" t="s">
        <v>126</v>
      </c>
      <c r="DM145" s="120" t="s">
        <v>545</v>
      </c>
      <c r="DN145" s="120">
        <v>2076238</v>
      </c>
      <c r="DO145" s="120">
        <v>160445</v>
      </c>
      <c r="DP145" s="120" t="s">
        <v>2984</v>
      </c>
      <c r="DQ145" s="120" t="s">
        <v>2985</v>
      </c>
      <c r="DR145" s="120" t="s">
        <v>2986</v>
      </c>
      <c r="DS145" s="120">
        <v>2011</v>
      </c>
      <c r="DT145" s="120" t="s">
        <v>3035</v>
      </c>
    </row>
    <row r="146" spans="1:124" s="120" customFormat="1" x14ac:dyDescent="0.3">
      <c r="A146" s="120" t="s">
        <v>2766</v>
      </c>
      <c r="B146" s="120" t="s">
        <v>2767</v>
      </c>
      <c r="C146" s="120" t="s">
        <v>2768</v>
      </c>
      <c r="D146" s="120" t="s">
        <v>2769</v>
      </c>
      <c r="E146" s="120" t="s">
        <v>185</v>
      </c>
      <c r="G146" s="137">
        <v>3.0799999999999998E-3</v>
      </c>
      <c r="K146" s="121" t="s">
        <v>528</v>
      </c>
      <c r="L146" s="120" t="s">
        <v>528</v>
      </c>
      <c r="M146" s="120" t="s">
        <v>109</v>
      </c>
      <c r="N146" s="120">
        <v>99.5</v>
      </c>
      <c r="O146" s="120" t="s">
        <v>102</v>
      </c>
      <c r="P146" s="120" t="s">
        <v>102</v>
      </c>
      <c r="Q146" s="120" t="s">
        <v>184</v>
      </c>
      <c r="R146" s="120">
        <v>10</v>
      </c>
      <c r="S146" s="120" t="s">
        <v>122</v>
      </c>
      <c r="T146" s="120" t="s">
        <v>526</v>
      </c>
      <c r="U146" s="120">
        <v>161081</v>
      </c>
      <c r="V146" s="123">
        <v>2076572</v>
      </c>
      <c r="W146" s="120">
        <v>2013</v>
      </c>
      <c r="X146" s="120" t="s">
        <v>2799</v>
      </c>
      <c r="Y146" s="120" t="s">
        <v>2800</v>
      </c>
      <c r="Z146" s="120" t="s">
        <v>2801</v>
      </c>
      <c r="AA146" s="120" t="s">
        <v>158</v>
      </c>
      <c r="AB146" s="120" t="s">
        <v>397</v>
      </c>
      <c r="AC146" s="137">
        <v>3.0799999999999998E-3</v>
      </c>
      <c r="AE146" s="120">
        <v>333415</v>
      </c>
      <c r="AF146" s="120" t="s">
        <v>109</v>
      </c>
      <c r="AG146" s="120" t="s">
        <v>158</v>
      </c>
      <c r="AH146" s="120" t="s">
        <v>397</v>
      </c>
      <c r="AI146" s="120">
        <v>52</v>
      </c>
      <c r="AJ146" s="120" t="s">
        <v>2964</v>
      </c>
      <c r="AK146" s="120" t="s">
        <v>122</v>
      </c>
      <c r="AM146" s="120" t="s">
        <v>1069</v>
      </c>
      <c r="AN146" s="120" t="s">
        <v>2773</v>
      </c>
      <c r="AO146" s="120" t="s">
        <v>2774</v>
      </c>
      <c r="AP146" s="120" t="s">
        <v>2766</v>
      </c>
      <c r="AQ146" s="120" t="s">
        <v>2767</v>
      </c>
      <c r="AR146" s="120" t="s">
        <v>2768</v>
      </c>
      <c r="AS146" s="120" t="s">
        <v>2769</v>
      </c>
      <c r="AT146" s="120" t="s">
        <v>102</v>
      </c>
      <c r="AU146" s="120" t="s">
        <v>102</v>
      </c>
      <c r="AV146" s="120" t="s">
        <v>184</v>
      </c>
      <c r="AW146" s="120" t="s">
        <v>185</v>
      </c>
      <c r="AY146" s="120" t="s">
        <v>525</v>
      </c>
      <c r="AZ146" s="120" t="s">
        <v>119</v>
      </c>
      <c r="BA146" s="120" t="s">
        <v>526</v>
      </c>
      <c r="BC146" s="120">
        <v>10</v>
      </c>
      <c r="BH146" s="120" t="s">
        <v>122</v>
      </c>
      <c r="BJ146" s="120">
        <v>10</v>
      </c>
      <c r="BO146" s="120" t="s">
        <v>122</v>
      </c>
      <c r="BP146" s="120" t="s">
        <v>158</v>
      </c>
      <c r="BR146" s="120">
        <v>3080</v>
      </c>
      <c r="BT146" s="120">
        <v>2420</v>
      </c>
      <c r="BV146" s="120">
        <v>3670</v>
      </c>
      <c r="BW146" s="120" t="s">
        <v>1426</v>
      </c>
      <c r="BY146" s="120">
        <v>3080</v>
      </c>
      <c r="CA146" s="120">
        <v>2420</v>
      </c>
      <c r="CC146" s="120">
        <v>3670</v>
      </c>
      <c r="CE146" s="121">
        <v>3.0799999999999998E-3</v>
      </c>
      <c r="CG146" s="120">
        <v>2.4199999999999998E-3</v>
      </c>
      <c r="CI146" s="120">
        <v>3.6700000000000001E-3</v>
      </c>
      <c r="DB146" s="120" t="s">
        <v>528</v>
      </c>
      <c r="DC146" s="120">
        <v>2</v>
      </c>
      <c r="DD146" s="120" t="s">
        <v>176</v>
      </c>
      <c r="DE146" s="120" t="s">
        <v>1562</v>
      </c>
      <c r="DK146" s="120">
        <v>99.5</v>
      </c>
      <c r="DL146" s="120" t="s">
        <v>126</v>
      </c>
      <c r="DM146" s="120" t="s">
        <v>1344</v>
      </c>
      <c r="DN146" s="120">
        <v>2076572</v>
      </c>
      <c r="DO146" s="120">
        <v>161081</v>
      </c>
      <c r="DP146" s="120" t="s">
        <v>2799</v>
      </c>
      <c r="DQ146" s="120" t="s">
        <v>2800</v>
      </c>
      <c r="DR146" s="120" t="s">
        <v>2801</v>
      </c>
      <c r="DS146" s="120">
        <v>2013</v>
      </c>
      <c r="DT146" s="120" t="s">
        <v>2966</v>
      </c>
    </row>
    <row r="147" spans="1:124" s="120" customFormat="1" x14ac:dyDescent="0.3">
      <c r="A147" s="120" t="s">
        <v>2777</v>
      </c>
      <c r="B147" s="120" t="s">
        <v>2778</v>
      </c>
      <c r="C147" s="120" t="s">
        <v>2804</v>
      </c>
      <c r="D147" s="120" t="s">
        <v>2779</v>
      </c>
      <c r="E147" s="120" t="s">
        <v>185</v>
      </c>
      <c r="G147" s="137">
        <v>3.2000000000000002E-3</v>
      </c>
      <c r="K147" s="121" t="s">
        <v>528</v>
      </c>
      <c r="L147" s="120" t="s">
        <v>528</v>
      </c>
      <c r="M147" s="120" t="s">
        <v>109</v>
      </c>
      <c r="N147" s="120">
        <v>100</v>
      </c>
      <c r="O147" s="120" t="s">
        <v>367</v>
      </c>
      <c r="P147" s="120" t="s">
        <v>1310</v>
      </c>
      <c r="Q147" s="120" t="s">
        <v>2817</v>
      </c>
      <c r="R147" s="120">
        <v>2</v>
      </c>
      <c r="S147" s="120" t="s">
        <v>122</v>
      </c>
      <c r="T147" s="120" t="s">
        <v>526</v>
      </c>
      <c r="U147" s="120">
        <v>159999</v>
      </c>
      <c r="V147" s="123">
        <v>2051627</v>
      </c>
      <c r="W147" s="120">
        <v>2009</v>
      </c>
      <c r="X147" s="120" t="s">
        <v>3008</v>
      </c>
      <c r="Y147" s="120" t="s">
        <v>3009</v>
      </c>
      <c r="Z147" s="120" t="s">
        <v>3010</v>
      </c>
      <c r="AC147" s="137">
        <v>3.2000000000000002E-3</v>
      </c>
      <c r="AE147" s="120">
        <v>333415</v>
      </c>
      <c r="AF147" s="120" t="s">
        <v>109</v>
      </c>
      <c r="AI147" s="120">
        <v>5</v>
      </c>
      <c r="AJ147" s="120" t="s">
        <v>1464</v>
      </c>
      <c r="AK147" s="120" t="s">
        <v>276</v>
      </c>
      <c r="AM147" s="120" t="s">
        <v>1069</v>
      </c>
      <c r="AN147" s="120" t="s">
        <v>2783</v>
      </c>
      <c r="AO147" s="120" t="s">
        <v>2784</v>
      </c>
      <c r="AP147" s="120" t="s">
        <v>2777</v>
      </c>
      <c r="AQ147" s="120" t="s">
        <v>2778</v>
      </c>
      <c r="AR147" s="120" t="s">
        <v>2804</v>
      </c>
      <c r="AS147" s="120" t="s">
        <v>2779</v>
      </c>
      <c r="AT147" s="120" t="s">
        <v>367</v>
      </c>
      <c r="AU147" s="120" t="s">
        <v>1310</v>
      </c>
      <c r="AV147" s="120" t="s">
        <v>2817</v>
      </c>
      <c r="AW147" s="120" t="s">
        <v>185</v>
      </c>
      <c r="AY147" s="120" t="s">
        <v>525</v>
      </c>
      <c r="AZ147" s="120" t="s">
        <v>119</v>
      </c>
      <c r="BA147" s="120" t="s">
        <v>526</v>
      </c>
      <c r="BC147" s="120">
        <v>48</v>
      </c>
      <c r="BH147" s="120" t="s">
        <v>276</v>
      </c>
      <c r="BJ147" s="120">
        <v>2</v>
      </c>
      <c r="BO147" s="120" t="s">
        <v>122</v>
      </c>
      <c r="BP147" s="120" t="s">
        <v>123</v>
      </c>
      <c r="BR147" s="120">
        <v>3.2000000000000002E-3</v>
      </c>
      <c r="BW147" s="120" t="s">
        <v>528</v>
      </c>
      <c r="BY147" s="120">
        <v>3.2000000000000002E-3</v>
      </c>
      <c r="CE147" s="121">
        <v>3.2000000000000002E-3</v>
      </c>
      <c r="DB147" s="120" t="s">
        <v>528</v>
      </c>
      <c r="DC147" s="120" t="s">
        <v>820</v>
      </c>
      <c r="DD147" s="120" t="s">
        <v>125</v>
      </c>
      <c r="DK147" s="120">
        <v>100</v>
      </c>
      <c r="DL147" s="120" t="s">
        <v>126</v>
      </c>
      <c r="DM147" s="120" t="s">
        <v>545</v>
      </c>
      <c r="DN147" s="120">
        <v>2051627</v>
      </c>
      <c r="DO147" s="120">
        <v>159999</v>
      </c>
      <c r="DP147" s="120" t="s">
        <v>3008</v>
      </c>
      <c r="DQ147" s="120" t="s">
        <v>3009</v>
      </c>
      <c r="DR147" s="120" t="s">
        <v>3010</v>
      </c>
      <c r="DS147" s="120">
        <v>2009</v>
      </c>
      <c r="DT147" s="120" t="s">
        <v>3036</v>
      </c>
    </row>
    <row r="148" spans="1:124" s="120" customFormat="1" x14ac:dyDescent="0.3">
      <c r="A148" s="120" t="s">
        <v>2786</v>
      </c>
      <c r="B148" s="120" t="s">
        <v>2787</v>
      </c>
      <c r="C148" s="120" t="s">
        <v>2112</v>
      </c>
      <c r="D148" s="120" t="s">
        <v>2788</v>
      </c>
      <c r="E148" s="120" t="s">
        <v>185</v>
      </c>
      <c r="G148" s="137">
        <v>3.2599999999999999E-3</v>
      </c>
      <c r="K148" s="121" t="s">
        <v>528</v>
      </c>
      <c r="L148" s="120" t="s">
        <v>528</v>
      </c>
      <c r="M148" s="120" t="s">
        <v>109</v>
      </c>
      <c r="N148" s="122">
        <v>60</v>
      </c>
      <c r="O148" s="120" t="s">
        <v>102</v>
      </c>
      <c r="P148" s="120" t="s">
        <v>102</v>
      </c>
      <c r="Q148" s="120" t="s">
        <v>184</v>
      </c>
      <c r="R148" s="120">
        <v>1</v>
      </c>
      <c r="S148" s="120" t="s">
        <v>122</v>
      </c>
      <c r="T148" s="120" t="s">
        <v>526</v>
      </c>
      <c r="U148" s="120">
        <v>100785</v>
      </c>
      <c r="V148" s="123">
        <v>1270284</v>
      </c>
      <c r="W148" s="120">
        <v>2008</v>
      </c>
      <c r="X148" s="120" t="s">
        <v>2789</v>
      </c>
      <c r="Y148" s="120" t="s">
        <v>2790</v>
      </c>
      <c r="Z148" s="120" t="s">
        <v>2791</v>
      </c>
      <c r="AB148" s="120" t="s">
        <v>147</v>
      </c>
      <c r="AC148" s="137">
        <v>3.2599999999999999E-3</v>
      </c>
      <c r="AE148" s="120">
        <v>333415</v>
      </c>
      <c r="AF148" s="120" t="s">
        <v>109</v>
      </c>
      <c r="AH148" s="120" t="s">
        <v>147</v>
      </c>
      <c r="AI148" s="120">
        <v>18429</v>
      </c>
      <c r="AL148" s="120" t="s">
        <v>220</v>
      </c>
      <c r="AM148" s="120" t="s">
        <v>1069</v>
      </c>
      <c r="AN148" s="120" t="s">
        <v>2773</v>
      </c>
      <c r="AO148" s="120" t="s">
        <v>2793</v>
      </c>
      <c r="AP148" s="120" t="s">
        <v>2786</v>
      </c>
      <c r="AQ148" s="120" t="s">
        <v>2787</v>
      </c>
      <c r="AR148" s="120" t="s">
        <v>2112</v>
      </c>
      <c r="AS148" s="120" t="s">
        <v>2788</v>
      </c>
      <c r="AT148" s="120" t="s">
        <v>102</v>
      </c>
      <c r="AU148" s="120" t="s">
        <v>102</v>
      </c>
      <c r="AV148" s="120" t="s">
        <v>184</v>
      </c>
      <c r="AW148" s="120" t="s">
        <v>185</v>
      </c>
      <c r="AY148" s="120" t="s">
        <v>525</v>
      </c>
      <c r="AZ148" s="120" t="s">
        <v>119</v>
      </c>
      <c r="BA148" s="120" t="s">
        <v>526</v>
      </c>
      <c r="BC148" s="120">
        <v>24</v>
      </c>
      <c r="BH148" s="120" t="s">
        <v>276</v>
      </c>
      <c r="BJ148" s="120">
        <v>1</v>
      </c>
      <c r="BO148" s="120" t="s">
        <v>122</v>
      </c>
      <c r="BP148" s="120" t="s">
        <v>158</v>
      </c>
      <c r="BR148" s="120">
        <v>3.26</v>
      </c>
      <c r="BT148" s="120">
        <v>3.01</v>
      </c>
      <c r="BV148" s="120">
        <v>3.53</v>
      </c>
      <c r="BW148" s="120" t="s">
        <v>1731</v>
      </c>
      <c r="BY148" s="120">
        <v>3.26</v>
      </c>
      <c r="CA148" s="120">
        <v>3.01</v>
      </c>
      <c r="CC148" s="120">
        <v>3.53</v>
      </c>
      <c r="CE148" s="121">
        <v>3.2599999999999999E-3</v>
      </c>
      <c r="CG148" s="120">
        <v>3.0100000000000001E-3</v>
      </c>
      <c r="CI148" s="120">
        <v>3.5300000000000002E-3</v>
      </c>
      <c r="DB148" s="120" t="s">
        <v>528</v>
      </c>
      <c r="DC148" s="120">
        <v>7</v>
      </c>
      <c r="DD148" s="120" t="s">
        <v>125</v>
      </c>
      <c r="DE148" s="120" t="s">
        <v>2794</v>
      </c>
      <c r="DF148" s="120" t="s">
        <v>2795</v>
      </c>
      <c r="DG148" s="120" t="s">
        <v>568</v>
      </c>
      <c r="DK148" s="120">
        <v>100</v>
      </c>
      <c r="DL148" s="120" t="s">
        <v>126</v>
      </c>
      <c r="DM148" s="120" t="s">
        <v>545</v>
      </c>
      <c r="DN148" s="120">
        <v>1270284</v>
      </c>
      <c r="DO148" s="120">
        <v>100785</v>
      </c>
      <c r="DP148" s="120" t="s">
        <v>2789</v>
      </c>
      <c r="DQ148" s="120" t="s">
        <v>2790</v>
      </c>
      <c r="DR148" s="120" t="s">
        <v>2791</v>
      </c>
      <c r="DS148" s="120">
        <v>2008</v>
      </c>
      <c r="DT148" s="120" t="s">
        <v>2887</v>
      </c>
    </row>
    <row r="149" spans="1:124" s="120" customFormat="1" ht="15" customHeight="1" x14ac:dyDescent="0.3">
      <c r="A149" s="120" t="s">
        <v>2938</v>
      </c>
      <c r="B149" s="120" t="s">
        <v>2939</v>
      </c>
      <c r="C149" s="120" t="s">
        <v>2940</v>
      </c>
      <c r="D149" s="120" t="s">
        <v>2822</v>
      </c>
      <c r="E149" s="120" t="s">
        <v>591</v>
      </c>
      <c r="G149" s="137">
        <v>3.7000000000000002E-3</v>
      </c>
      <c r="J149" s="121"/>
      <c r="K149" s="121" t="s">
        <v>528</v>
      </c>
      <c r="L149" s="120" t="s">
        <v>528</v>
      </c>
      <c r="M149" s="120" t="s">
        <v>109</v>
      </c>
      <c r="N149" s="120">
        <v>99.7</v>
      </c>
      <c r="O149" s="120" t="s">
        <v>245</v>
      </c>
      <c r="P149" s="120" t="s">
        <v>245</v>
      </c>
      <c r="Q149" s="120" t="s">
        <v>1998</v>
      </c>
      <c r="R149" s="120">
        <v>2</v>
      </c>
      <c r="S149" s="120" t="s">
        <v>122</v>
      </c>
      <c r="T149" s="120" t="s">
        <v>526</v>
      </c>
      <c r="U149" s="120">
        <v>54582</v>
      </c>
      <c r="V149" s="123">
        <v>1255306</v>
      </c>
      <c r="W149" s="120">
        <v>2000</v>
      </c>
      <c r="X149" s="120" t="s">
        <v>2968</v>
      </c>
      <c r="Y149" s="120" t="s">
        <v>2969</v>
      </c>
      <c r="Z149" s="120" t="s">
        <v>2970</v>
      </c>
      <c r="AC149" s="137">
        <v>3.7000000000000002E-3</v>
      </c>
      <c r="AD149" s="121"/>
      <c r="AE149" s="120">
        <v>333415</v>
      </c>
      <c r="AF149" s="120" t="s">
        <v>109</v>
      </c>
      <c r="AI149" s="120">
        <v>1052</v>
      </c>
      <c r="AJ149" s="120">
        <v>12</v>
      </c>
      <c r="AK149" s="120" t="s">
        <v>122</v>
      </c>
      <c r="AL149" s="120" t="s">
        <v>1504</v>
      </c>
      <c r="AM149" s="120" t="s">
        <v>1069</v>
      </c>
      <c r="AN149" s="120" t="s">
        <v>1061</v>
      </c>
      <c r="AO149" s="120" t="s">
        <v>2827</v>
      </c>
      <c r="AP149" s="120" t="s">
        <v>2938</v>
      </c>
      <c r="AQ149" s="120" t="s">
        <v>2939</v>
      </c>
      <c r="AR149" s="120" t="s">
        <v>2940</v>
      </c>
      <c r="AS149" s="120" t="s">
        <v>2822</v>
      </c>
      <c r="AT149" s="120" t="s">
        <v>245</v>
      </c>
      <c r="AU149" s="120" t="s">
        <v>245</v>
      </c>
      <c r="AV149" s="120" t="s">
        <v>1998</v>
      </c>
      <c r="AW149" s="120" t="s">
        <v>591</v>
      </c>
      <c r="AY149" s="120" t="s">
        <v>525</v>
      </c>
      <c r="AZ149" s="120" t="s">
        <v>119</v>
      </c>
      <c r="BA149" s="120" t="s">
        <v>526</v>
      </c>
      <c r="BC149" s="120">
        <v>48</v>
      </c>
      <c r="BH149" s="120" t="s">
        <v>276</v>
      </c>
      <c r="BJ149" s="120">
        <v>2</v>
      </c>
      <c r="BO149" s="120" t="s">
        <v>122</v>
      </c>
      <c r="BP149" s="120" t="s">
        <v>158</v>
      </c>
      <c r="BR149" s="120">
        <v>3.7</v>
      </c>
      <c r="BW149" s="120" t="s">
        <v>544</v>
      </c>
      <c r="BY149" s="120">
        <v>3.7</v>
      </c>
      <c r="CE149" s="121">
        <v>3.7000000000000002E-3</v>
      </c>
      <c r="CG149" s="121"/>
      <c r="CI149" s="121"/>
      <c r="CQ149" s="121"/>
      <c r="CW149" s="121"/>
      <c r="DB149" s="120" t="s">
        <v>528</v>
      </c>
      <c r="DC149" s="120">
        <v>5</v>
      </c>
      <c r="DD149" s="120" t="s">
        <v>176</v>
      </c>
      <c r="DK149" s="120">
        <v>99.7</v>
      </c>
      <c r="DL149" s="120" t="s">
        <v>126</v>
      </c>
      <c r="DM149" s="120" t="s">
        <v>545</v>
      </c>
      <c r="DN149" s="120">
        <v>1255306</v>
      </c>
      <c r="DO149" s="120">
        <v>54582</v>
      </c>
      <c r="DP149" s="120" t="s">
        <v>2968</v>
      </c>
      <c r="DQ149" s="120" t="s">
        <v>2969</v>
      </c>
      <c r="DR149" s="120" t="s">
        <v>2970</v>
      </c>
      <c r="DS149" s="120">
        <v>2000</v>
      </c>
      <c r="DT149" s="120" t="s">
        <v>3037</v>
      </c>
    </row>
    <row r="150" spans="1:124" s="120" customFormat="1" ht="15" customHeight="1" x14ac:dyDescent="0.3">
      <c r="A150" s="120" t="s">
        <v>2974</v>
      </c>
      <c r="B150" s="120" t="s">
        <v>2975</v>
      </c>
      <c r="C150" s="120" t="s">
        <v>2976</v>
      </c>
      <c r="D150" s="120" t="s">
        <v>2977</v>
      </c>
      <c r="E150" s="120" t="s">
        <v>2268</v>
      </c>
      <c r="G150" s="137">
        <v>4.0000000000000001E-3</v>
      </c>
      <c r="J150" s="121"/>
      <c r="K150" s="121" t="s">
        <v>528</v>
      </c>
      <c r="L150" s="120" t="s">
        <v>528</v>
      </c>
      <c r="M150" s="120" t="s">
        <v>109</v>
      </c>
      <c r="N150" s="120" t="s">
        <v>2124</v>
      </c>
      <c r="O150" s="120" t="s">
        <v>102</v>
      </c>
      <c r="P150" s="120" t="s">
        <v>102</v>
      </c>
      <c r="Q150" s="120" t="s">
        <v>184</v>
      </c>
      <c r="R150" s="120">
        <v>2</v>
      </c>
      <c r="S150" s="120" t="s">
        <v>122</v>
      </c>
      <c r="T150" s="120" t="s">
        <v>526</v>
      </c>
      <c r="U150" s="120">
        <v>152234</v>
      </c>
      <c r="V150" s="123">
        <v>1338743</v>
      </c>
      <c r="W150" s="120">
        <v>2010</v>
      </c>
      <c r="X150" s="120" t="s">
        <v>2978</v>
      </c>
      <c r="Y150" s="120" t="s">
        <v>2979</v>
      </c>
      <c r="Z150" s="120" t="s">
        <v>2980</v>
      </c>
      <c r="AA150" s="120" t="s">
        <v>158</v>
      </c>
      <c r="AB150" s="120" t="s">
        <v>397</v>
      </c>
      <c r="AC150" s="137">
        <v>4.0000000000000001E-3</v>
      </c>
      <c r="AD150" s="121"/>
      <c r="AE150" s="120">
        <v>333415</v>
      </c>
      <c r="AF150" s="120" t="s">
        <v>109</v>
      </c>
      <c r="AG150" s="120" t="s">
        <v>158</v>
      </c>
      <c r="AH150" s="120" t="s">
        <v>397</v>
      </c>
      <c r="AI150" s="120">
        <v>1173</v>
      </c>
      <c r="AJ150" s="120" t="s">
        <v>820</v>
      </c>
      <c r="AK150" s="120" t="s">
        <v>2919</v>
      </c>
      <c r="AL150" s="120" t="s">
        <v>1504</v>
      </c>
      <c r="AM150" s="120" t="s">
        <v>1069</v>
      </c>
      <c r="AN150" s="120" t="s">
        <v>1061</v>
      </c>
      <c r="AO150" s="120" t="s">
        <v>1065</v>
      </c>
      <c r="AP150" s="120" t="s">
        <v>2974</v>
      </c>
      <c r="AQ150" s="120" t="s">
        <v>2975</v>
      </c>
      <c r="AR150" s="120" t="s">
        <v>2976</v>
      </c>
      <c r="AS150" s="120" t="s">
        <v>2977</v>
      </c>
      <c r="AT150" s="120" t="s">
        <v>102</v>
      </c>
      <c r="AU150" s="120" t="s">
        <v>102</v>
      </c>
      <c r="AV150" s="120" t="s">
        <v>184</v>
      </c>
      <c r="AW150" s="120" t="s">
        <v>2268</v>
      </c>
      <c r="AY150" s="120" t="s">
        <v>525</v>
      </c>
      <c r="AZ150" s="120" t="s">
        <v>119</v>
      </c>
      <c r="BA150" s="120" t="s">
        <v>526</v>
      </c>
      <c r="BC150" s="120">
        <v>48</v>
      </c>
      <c r="BH150" s="120" t="s">
        <v>276</v>
      </c>
      <c r="BJ150" s="120">
        <v>2</v>
      </c>
      <c r="BO150" s="120" t="s">
        <v>122</v>
      </c>
      <c r="BP150" s="120" t="s">
        <v>158</v>
      </c>
      <c r="BR150" s="120">
        <v>4</v>
      </c>
      <c r="BT150" s="120">
        <v>3.58</v>
      </c>
      <c r="BV150" s="120">
        <v>4.3899999999999997</v>
      </c>
      <c r="BW150" s="120" t="s">
        <v>544</v>
      </c>
      <c r="BY150" s="121">
        <v>4</v>
      </c>
      <c r="CA150" s="120">
        <v>3.58</v>
      </c>
      <c r="CC150" s="120">
        <v>4.3899999999999997</v>
      </c>
      <c r="CE150" s="121">
        <v>4.0000000000000001E-3</v>
      </c>
      <c r="CG150" s="120">
        <v>3.5799999999999998E-3</v>
      </c>
      <c r="CI150" s="120">
        <v>4.3899999999999998E-3</v>
      </c>
      <c r="CQ150" s="121"/>
      <c r="CW150" s="121"/>
      <c r="DB150" s="120" t="s">
        <v>528</v>
      </c>
      <c r="DC150" s="120">
        <v>6</v>
      </c>
      <c r="DD150" s="120" t="s">
        <v>125</v>
      </c>
      <c r="DE150" s="120">
        <v>7.8</v>
      </c>
      <c r="DF150" s="120">
        <v>86.6</v>
      </c>
      <c r="DG150" s="120" t="s">
        <v>568</v>
      </c>
      <c r="DK150" s="120" t="s">
        <v>2124</v>
      </c>
      <c r="DL150" s="120" t="s">
        <v>126</v>
      </c>
      <c r="DM150" s="120" t="s">
        <v>545</v>
      </c>
      <c r="DN150" s="120">
        <v>1338743</v>
      </c>
      <c r="DO150" s="120">
        <v>152234</v>
      </c>
      <c r="DP150" s="120" t="s">
        <v>2978</v>
      </c>
      <c r="DQ150" s="120" t="s">
        <v>2979</v>
      </c>
      <c r="DR150" s="120" t="s">
        <v>2980</v>
      </c>
      <c r="DS150" s="120">
        <v>2010</v>
      </c>
      <c r="DT150" s="120" t="s">
        <v>2981</v>
      </c>
    </row>
    <row r="151" spans="1:124" s="120" customFormat="1" ht="15" customHeight="1" x14ac:dyDescent="0.3">
      <c r="A151" s="120" t="s">
        <v>3005</v>
      </c>
      <c r="B151" s="120" t="s">
        <v>3006</v>
      </c>
      <c r="C151" s="120" t="s">
        <v>2872</v>
      </c>
      <c r="D151" s="120" t="s">
        <v>2769</v>
      </c>
      <c r="E151" s="120" t="s">
        <v>185</v>
      </c>
      <c r="G151" s="137">
        <v>4.1085000000000002E-3</v>
      </c>
      <c r="J151" s="121"/>
      <c r="K151" s="121" t="s">
        <v>528</v>
      </c>
      <c r="L151" s="120" t="s">
        <v>528</v>
      </c>
      <c r="M151" s="120" t="s">
        <v>109</v>
      </c>
      <c r="N151" s="120">
        <v>99</v>
      </c>
      <c r="O151" s="120" t="s">
        <v>102</v>
      </c>
      <c r="P151" s="120" t="s">
        <v>102</v>
      </c>
      <c r="Q151" s="120" t="s">
        <v>184</v>
      </c>
      <c r="R151" s="120">
        <v>4</v>
      </c>
      <c r="S151" s="120" t="s">
        <v>122</v>
      </c>
      <c r="T151" s="120" t="s">
        <v>526</v>
      </c>
      <c r="U151" s="120">
        <v>150303</v>
      </c>
      <c r="V151" s="123">
        <v>1338767</v>
      </c>
      <c r="W151" s="120">
        <v>2010</v>
      </c>
      <c r="X151" s="120" t="s">
        <v>3038</v>
      </c>
      <c r="Y151" s="120" t="s">
        <v>3039</v>
      </c>
      <c r="Z151" s="120" t="s">
        <v>3040</v>
      </c>
      <c r="AB151" s="120" t="s">
        <v>397</v>
      </c>
      <c r="AC151" s="137">
        <v>4.1085000000000002E-3</v>
      </c>
      <c r="AD151" s="121"/>
      <c r="AE151" s="120">
        <v>333415</v>
      </c>
      <c r="AF151" s="120" t="s">
        <v>109</v>
      </c>
      <c r="AH151" s="120" t="s">
        <v>397</v>
      </c>
      <c r="AI151" s="120">
        <v>372</v>
      </c>
      <c r="AM151" s="120" t="s">
        <v>1069</v>
      </c>
      <c r="AN151" s="120" t="s">
        <v>2773</v>
      </c>
      <c r="AO151" s="120" t="s">
        <v>2774</v>
      </c>
      <c r="AP151" s="120" t="s">
        <v>3005</v>
      </c>
      <c r="AQ151" s="120" t="s">
        <v>3006</v>
      </c>
      <c r="AR151" s="120" t="s">
        <v>2872</v>
      </c>
      <c r="AS151" s="120" t="s">
        <v>2769</v>
      </c>
      <c r="AT151" s="120" t="s">
        <v>102</v>
      </c>
      <c r="AU151" s="120" t="s">
        <v>102</v>
      </c>
      <c r="AV151" s="120" t="s">
        <v>184</v>
      </c>
      <c r="AW151" s="120" t="s">
        <v>185</v>
      </c>
      <c r="AY151" s="120" t="s">
        <v>525</v>
      </c>
      <c r="AZ151" s="120" t="s">
        <v>119</v>
      </c>
      <c r="BA151" s="120" t="s">
        <v>526</v>
      </c>
      <c r="BC151" s="120">
        <v>96</v>
      </c>
      <c r="BH151" s="120" t="s">
        <v>276</v>
      </c>
      <c r="BJ151" s="120">
        <v>4</v>
      </c>
      <c r="BO151" s="120" t="s">
        <v>122</v>
      </c>
      <c r="BP151" s="120" t="s">
        <v>123</v>
      </c>
      <c r="BR151" s="120">
        <v>4.1500000000000004</v>
      </c>
      <c r="BT151" s="120">
        <v>3.67</v>
      </c>
      <c r="BV151" s="120">
        <v>4.6900000000000004</v>
      </c>
      <c r="BW151" s="120" t="s">
        <v>544</v>
      </c>
      <c r="BY151" s="121">
        <v>4.1085000000000003</v>
      </c>
      <c r="CA151" s="120">
        <v>3.6333000000000002</v>
      </c>
      <c r="CC151" s="120">
        <v>4.6430999999999996</v>
      </c>
      <c r="CE151" s="121">
        <v>4.1085000000000002E-3</v>
      </c>
      <c r="CG151" s="120">
        <v>3.6332999999999999E-3</v>
      </c>
      <c r="CI151" s="120">
        <v>4.6430999999999998E-3</v>
      </c>
      <c r="CQ151" s="121"/>
      <c r="CW151" s="121"/>
      <c r="DB151" s="120" t="s">
        <v>528</v>
      </c>
      <c r="DD151" s="120" t="s">
        <v>125</v>
      </c>
      <c r="DK151" s="120">
        <v>99</v>
      </c>
      <c r="DL151" s="120" t="s">
        <v>126</v>
      </c>
      <c r="DM151" s="120" t="s">
        <v>545</v>
      </c>
      <c r="DN151" s="120">
        <v>1338767</v>
      </c>
      <c r="DO151" s="120">
        <v>150303</v>
      </c>
      <c r="DP151" s="120" t="s">
        <v>3038</v>
      </c>
      <c r="DQ151" s="120" t="s">
        <v>3039</v>
      </c>
      <c r="DR151" s="120" t="s">
        <v>3040</v>
      </c>
      <c r="DS151" s="120">
        <v>2010</v>
      </c>
      <c r="DT151" s="120" t="s">
        <v>3041</v>
      </c>
    </row>
    <row r="152" spans="1:124" s="120" customFormat="1" ht="15" customHeight="1" x14ac:dyDescent="0.3">
      <c r="A152" s="120" t="s">
        <v>3005</v>
      </c>
      <c r="B152" s="120" t="s">
        <v>3006</v>
      </c>
      <c r="C152" s="120" t="s">
        <v>2872</v>
      </c>
      <c r="D152" s="120" t="s">
        <v>2769</v>
      </c>
      <c r="E152" s="120" t="s">
        <v>185</v>
      </c>
      <c r="G152" s="147">
        <f>(AC152/1000000000)*304.35*1000</f>
        <v>4.109820660000001E-3</v>
      </c>
      <c r="J152" s="121"/>
      <c r="K152" s="129" t="s">
        <v>528</v>
      </c>
      <c r="L152" s="120" t="s">
        <v>3042</v>
      </c>
      <c r="M152" s="120" t="s">
        <v>109</v>
      </c>
      <c r="N152" s="120">
        <v>99</v>
      </c>
      <c r="O152" s="120" t="s">
        <v>102</v>
      </c>
      <c r="P152" s="120" t="s">
        <v>102</v>
      </c>
      <c r="Q152" s="120" t="s">
        <v>184</v>
      </c>
      <c r="R152" s="120">
        <v>4</v>
      </c>
      <c r="S152" s="120" t="s">
        <v>122</v>
      </c>
      <c r="T152" s="120" t="s">
        <v>526</v>
      </c>
      <c r="U152" s="120">
        <v>150303</v>
      </c>
      <c r="V152" s="123">
        <v>1338763</v>
      </c>
      <c r="W152" s="120">
        <v>2010</v>
      </c>
      <c r="X152" s="120" t="s">
        <v>3038</v>
      </c>
      <c r="Y152" s="120" t="s">
        <v>3039</v>
      </c>
      <c r="Z152" s="120" t="s">
        <v>3040</v>
      </c>
      <c r="AB152" s="120" t="s">
        <v>397</v>
      </c>
      <c r="AC152" s="137">
        <v>13.5036</v>
      </c>
      <c r="AD152" s="121"/>
      <c r="AE152" s="120">
        <v>333415</v>
      </c>
      <c r="AF152" s="120" t="s">
        <v>109</v>
      </c>
      <c r="AH152" s="120" t="s">
        <v>397</v>
      </c>
      <c r="AI152" s="120">
        <v>372</v>
      </c>
      <c r="AM152" s="120" t="s">
        <v>1069</v>
      </c>
      <c r="AN152" s="120" t="s">
        <v>2773</v>
      </c>
      <c r="AO152" s="120" t="s">
        <v>2774</v>
      </c>
      <c r="AP152" s="120" t="s">
        <v>3005</v>
      </c>
      <c r="AQ152" s="120" t="s">
        <v>3006</v>
      </c>
      <c r="AR152" s="120" t="s">
        <v>2872</v>
      </c>
      <c r="AS152" s="120" t="s">
        <v>2769</v>
      </c>
      <c r="AT152" s="120" t="s">
        <v>102</v>
      </c>
      <c r="AU152" s="120" t="s">
        <v>102</v>
      </c>
      <c r="AV152" s="120" t="s">
        <v>184</v>
      </c>
      <c r="AW152" s="120" t="s">
        <v>185</v>
      </c>
      <c r="AY152" s="120" t="s">
        <v>525</v>
      </c>
      <c r="AZ152" s="120" t="s">
        <v>119</v>
      </c>
      <c r="BA152" s="120" t="s">
        <v>526</v>
      </c>
      <c r="BC152" s="120">
        <v>96</v>
      </c>
      <c r="BH152" s="120" t="s">
        <v>276</v>
      </c>
      <c r="BJ152" s="120">
        <v>4</v>
      </c>
      <c r="BO152" s="120" t="s">
        <v>122</v>
      </c>
      <c r="BP152" s="120" t="s">
        <v>123</v>
      </c>
      <c r="BR152" s="120">
        <v>13.64</v>
      </c>
      <c r="BT152" s="120">
        <v>12.06</v>
      </c>
      <c r="BV152" s="120">
        <v>15.41</v>
      </c>
      <c r="BW152" s="120" t="s">
        <v>3042</v>
      </c>
      <c r="BY152" s="121">
        <v>13.5036</v>
      </c>
      <c r="CA152" s="120">
        <v>11.939399999999999</v>
      </c>
      <c r="CC152" s="120">
        <v>15.2559</v>
      </c>
      <c r="CE152" s="121">
        <v>13.5036</v>
      </c>
      <c r="CG152" s="120">
        <v>11.939399999999999</v>
      </c>
      <c r="CI152" s="120">
        <v>15.2559</v>
      </c>
      <c r="CQ152" s="121"/>
      <c r="CW152" s="121"/>
      <c r="DB152" s="120" t="s">
        <v>3042</v>
      </c>
      <c r="DD152" s="120" t="s">
        <v>125</v>
      </c>
      <c r="DK152" s="120">
        <v>99</v>
      </c>
      <c r="DL152" s="120" t="s">
        <v>126</v>
      </c>
      <c r="DM152" s="120" t="s">
        <v>545</v>
      </c>
      <c r="DN152" s="120">
        <v>1338763</v>
      </c>
      <c r="DO152" s="120">
        <v>150303</v>
      </c>
      <c r="DP152" s="120" t="s">
        <v>3038</v>
      </c>
      <c r="DQ152" s="120" t="s">
        <v>3039</v>
      </c>
      <c r="DR152" s="120" t="s">
        <v>3040</v>
      </c>
      <c r="DS152" s="120">
        <v>2010</v>
      </c>
      <c r="DT152" s="120" t="s">
        <v>3041</v>
      </c>
    </row>
    <row r="153" spans="1:124" s="120" customFormat="1" ht="15" customHeight="1" x14ac:dyDescent="0.3">
      <c r="A153" s="120" t="s">
        <v>2766</v>
      </c>
      <c r="B153" s="120" t="s">
        <v>2767</v>
      </c>
      <c r="C153" s="120" t="s">
        <v>2768</v>
      </c>
      <c r="D153" s="120" t="s">
        <v>2769</v>
      </c>
      <c r="E153" s="120" t="s">
        <v>117</v>
      </c>
      <c r="G153" s="137">
        <v>4.1999999999999997E-3</v>
      </c>
      <c r="K153" s="121" t="s">
        <v>528</v>
      </c>
      <c r="L153" s="120" t="s">
        <v>528</v>
      </c>
      <c r="M153" s="120" t="s">
        <v>109</v>
      </c>
      <c r="N153" s="120">
        <v>100</v>
      </c>
      <c r="O153" s="120" t="s">
        <v>102</v>
      </c>
      <c r="P153" s="120" t="s">
        <v>102</v>
      </c>
      <c r="Q153" s="120" t="s">
        <v>233</v>
      </c>
      <c r="R153" s="120">
        <v>0.33329999999999999</v>
      </c>
      <c r="S153" s="120" t="s">
        <v>122</v>
      </c>
      <c r="T153" s="120" t="s">
        <v>526</v>
      </c>
      <c r="U153" s="120">
        <v>100783</v>
      </c>
      <c r="V153" s="123">
        <v>1270208</v>
      </c>
      <c r="W153" s="120">
        <v>2007</v>
      </c>
      <c r="X153" s="120" t="s">
        <v>3043</v>
      </c>
      <c r="Y153" s="120" t="s">
        <v>3044</v>
      </c>
      <c r="Z153" s="120" t="s">
        <v>3045</v>
      </c>
      <c r="AB153" s="120" t="s">
        <v>323</v>
      </c>
      <c r="AC153" s="137">
        <v>4.1999999999999997E-3</v>
      </c>
      <c r="AE153" s="120">
        <v>333415</v>
      </c>
      <c r="AF153" s="120" t="s">
        <v>109</v>
      </c>
      <c r="AH153" s="120" t="s">
        <v>323</v>
      </c>
      <c r="AI153" s="120">
        <v>52</v>
      </c>
      <c r="AJ153" s="120" t="s">
        <v>820</v>
      </c>
      <c r="AK153" s="120" t="s">
        <v>122</v>
      </c>
      <c r="AM153" s="120" t="s">
        <v>1069</v>
      </c>
      <c r="AN153" s="120" t="s">
        <v>2773</v>
      </c>
      <c r="AO153" s="120" t="s">
        <v>2774</v>
      </c>
      <c r="AP153" s="120" t="s">
        <v>2766</v>
      </c>
      <c r="AQ153" s="120" t="s">
        <v>2767</v>
      </c>
      <c r="AR153" s="120" t="s">
        <v>2768</v>
      </c>
      <c r="AS153" s="120" t="s">
        <v>2769</v>
      </c>
      <c r="AT153" s="120" t="s">
        <v>102</v>
      </c>
      <c r="AU153" s="120" t="s">
        <v>102</v>
      </c>
      <c r="AV153" s="120" t="s">
        <v>233</v>
      </c>
      <c r="AW153" s="120" t="s">
        <v>117</v>
      </c>
      <c r="AY153" s="120" t="s">
        <v>525</v>
      </c>
      <c r="AZ153" s="120" t="s">
        <v>119</v>
      </c>
      <c r="BA153" s="120" t="s">
        <v>526</v>
      </c>
      <c r="BC153" s="120">
        <v>8</v>
      </c>
      <c r="BH153" s="120" t="s">
        <v>276</v>
      </c>
      <c r="BJ153" s="120">
        <v>0.33329999999999999</v>
      </c>
      <c r="BO153" s="120" t="s">
        <v>122</v>
      </c>
      <c r="BP153" s="120" t="s">
        <v>158</v>
      </c>
      <c r="BR153" s="120">
        <v>4.2</v>
      </c>
      <c r="BW153" s="120" t="s">
        <v>544</v>
      </c>
      <c r="BY153" s="120">
        <v>4.2</v>
      </c>
      <c r="CE153" s="121">
        <v>4.1999999999999997E-3</v>
      </c>
      <c r="DB153" s="120" t="s">
        <v>528</v>
      </c>
      <c r="DC153" s="120">
        <v>1</v>
      </c>
      <c r="DD153" s="120" t="s">
        <v>176</v>
      </c>
      <c r="DE153" s="120" t="s">
        <v>3046</v>
      </c>
      <c r="DF153" s="120" t="s">
        <v>3047</v>
      </c>
      <c r="DG153" s="120" t="s">
        <v>568</v>
      </c>
      <c r="DK153" s="120">
        <v>100</v>
      </c>
      <c r="DL153" s="120" t="s">
        <v>126</v>
      </c>
      <c r="DM153" s="120" t="s">
        <v>545</v>
      </c>
      <c r="DN153" s="120">
        <v>1270208</v>
      </c>
      <c r="DO153" s="120">
        <v>100783</v>
      </c>
      <c r="DP153" s="120" t="s">
        <v>3043</v>
      </c>
      <c r="DQ153" s="120" t="s">
        <v>3044</v>
      </c>
      <c r="DR153" s="120" t="s">
        <v>3045</v>
      </c>
      <c r="DS153" s="120">
        <v>2007</v>
      </c>
      <c r="DT153" s="120" t="s">
        <v>3048</v>
      </c>
    </row>
    <row r="154" spans="1:124" s="120" customFormat="1" ht="15" customHeight="1" x14ac:dyDescent="0.3">
      <c r="A154" s="120" t="s">
        <v>2766</v>
      </c>
      <c r="B154" s="120" t="s">
        <v>2767</v>
      </c>
      <c r="C154" s="120" t="s">
        <v>2768</v>
      </c>
      <c r="D154" s="120" t="s">
        <v>2769</v>
      </c>
      <c r="E154" s="120" t="s">
        <v>200</v>
      </c>
      <c r="G154" s="137">
        <v>4.1999999999999997E-3</v>
      </c>
      <c r="K154" s="121" t="s">
        <v>528</v>
      </c>
      <c r="L154" s="120" t="s">
        <v>528</v>
      </c>
      <c r="M154" s="120" t="s">
        <v>109</v>
      </c>
      <c r="N154" s="120">
        <v>100</v>
      </c>
      <c r="O154" s="120" t="s">
        <v>102</v>
      </c>
      <c r="P154" s="120" t="s">
        <v>102</v>
      </c>
      <c r="Q154" s="120" t="s">
        <v>184</v>
      </c>
      <c r="R154" s="120">
        <v>0.33329999999999999</v>
      </c>
      <c r="S154" s="120" t="s">
        <v>122</v>
      </c>
      <c r="T154" s="120" t="s">
        <v>526</v>
      </c>
      <c r="U154" s="120">
        <v>100783</v>
      </c>
      <c r="V154" s="123">
        <v>1270209</v>
      </c>
      <c r="W154" s="120">
        <v>2007</v>
      </c>
      <c r="X154" s="120" t="s">
        <v>3043</v>
      </c>
      <c r="Y154" s="120" t="s">
        <v>3044</v>
      </c>
      <c r="Z154" s="120" t="s">
        <v>3045</v>
      </c>
      <c r="AB154" s="120" t="s">
        <v>323</v>
      </c>
      <c r="AC154" s="137">
        <v>4.1999999999999997E-3</v>
      </c>
      <c r="AE154" s="120">
        <v>333415</v>
      </c>
      <c r="AF154" s="120" t="s">
        <v>109</v>
      </c>
      <c r="AH154" s="120" t="s">
        <v>323</v>
      </c>
      <c r="AI154" s="120">
        <v>52</v>
      </c>
      <c r="AJ154" s="120" t="s">
        <v>820</v>
      </c>
      <c r="AK154" s="120" t="s">
        <v>122</v>
      </c>
      <c r="AM154" s="120" t="s">
        <v>1069</v>
      </c>
      <c r="AN154" s="120" t="s">
        <v>2773</v>
      </c>
      <c r="AO154" s="120" t="s">
        <v>2774</v>
      </c>
      <c r="AP154" s="120" t="s">
        <v>2766</v>
      </c>
      <c r="AQ154" s="120" t="s">
        <v>2767</v>
      </c>
      <c r="AR154" s="120" t="s">
        <v>2768</v>
      </c>
      <c r="AS154" s="120" t="s">
        <v>2769</v>
      </c>
      <c r="AT154" s="120" t="s">
        <v>102</v>
      </c>
      <c r="AU154" s="120" t="s">
        <v>102</v>
      </c>
      <c r="AV154" s="120" t="s">
        <v>184</v>
      </c>
      <c r="AW154" s="120" t="s">
        <v>200</v>
      </c>
      <c r="AY154" s="120" t="s">
        <v>525</v>
      </c>
      <c r="AZ154" s="120" t="s">
        <v>119</v>
      </c>
      <c r="BA154" s="120" t="s">
        <v>526</v>
      </c>
      <c r="BC154" s="120">
        <v>8</v>
      </c>
      <c r="BH154" s="120" t="s">
        <v>276</v>
      </c>
      <c r="BJ154" s="120">
        <v>0.33329999999999999</v>
      </c>
      <c r="BO154" s="120" t="s">
        <v>122</v>
      </c>
      <c r="BP154" s="120" t="s">
        <v>158</v>
      </c>
      <c r="BR154" s="120">
        <v>4.2</v>
      </c>
      <c r="BW154" s="120" t="s">
        <v>544</v>
      </c>
      <c r="BY154" s="120">
        <v>4.2</v>
      </c>
      <c r="CE154" s="121">
        <v>4.1999999999999997E-3</v>
      </c>
      <c r="DB154" s="120" t="s">
        <v>528</v>
      </c>
      <c r="DC154" s="120">
        <v>1</v>
      </c>
      <c r="DD154" s="120" t="s">
        <v>176</v>
      </c>
      <c r="DE154" s="120" t="s">
        <v>3046</v>
      </c>
      <c r="DF154" s="120" t="s">
        <v>3047</v>
      </c>
      <c r="DG154" s="120" t="s">
        <v>568</v>
      </c>
      <c r="DK154" s="120">
        <v>100</v>
      </c>
      <c r="DL154" s="120" t="s">
        <v>126</v>
      </c>
      <c r="DM154" s="120" t="s">
        <v>545</v>
      </c>
      <c r="DN154" s="120">
        <v>1270209</v>
      </c>
      <c r="DO154" s="120">
        <v>100783</v>
      </c>
      <c r="DP154" s="120" t="s">
        <v>3043</v>
      </c>
      <c r="DQ154" s="120" t="s">
        <v>3044</v>
      </c>
      <c r="DR154" s="120" t="s">
        <v>3045</v>
      </c>
      <c r="DS154" s="120">
        <v>2007</v>
      </c>
      <c r="DT154" s="120" t="s">
        <v>3049</v>
      </c>
    </row>
    <row r="155" spans="1:124" s="120" customFormat="1" ht="15" customHeight="1" x14ac:dyDescent="0.3">
      <c r="A155" s="120" t="s">
        <v>187</v>
      </c>
      <c r="B155" s="120" t="s">
        <v>187</v>
      </c>
      <c r="C155" s="120" t="s">
        <v>2963</v>
      </c>
      <c r="D155" s="120" t="s">
        <v>3050</v>
      </c>
      <c r="E155" s="120" t="s">
        <v>251</v>
      </c>
      <c r="G155" s="137">
        <v>4.3E-3</v>
      </c>
      <c r="J155" s="121"/>
      <c r="K155" s="121" t="s">
        <v>528</v>
      </c>
      <c r="L155" s="120" t="s">
        <v>528</v>
      </c>
      <c r="M155" s="120" t="s">
        <v>109</v>
      </c>
      <c r="N155" s="120">
        <v>88</v>
      </c>
      <c r="O155" s="120" t="s">
        <v>189</v>
      </c>
      <c r="P155" s="120" t="s">
        <v>189</v>
      </c>
      <c r="Q155" s="120" t="s">
        <v>190</v>
      </c>
      <c r="R155" s="120">
        <v>70</v>
      </c>
      <c r="S155" s="120" t="s">
        <v>122</v>
      </c>
      <c r="T155" s="120" t="s">
        <v>526</v>
      </c>
      <c r="U155" s="120">
        <v>16753</v>
      </c>
      <c r="V155" s="123">
        <v>1187535</v>
      </c>
      <c r="W155" s="120">
        <v>1996</v>
      </c>
      <c r="X155" s="120" t="s">
        <v>578</v>
      </c>
      <c r="Y155" s="120" t="s">
        <v>579</v>
      </c>
      <c r="Z155" s="120" t="s">
        <v>580</v>
      </c>
      <c r="AA155" s="120" t="s">
        <v>314</v>
      </c>
      <c r="AB155" s="120" t="s">
        <v>323</v>
      </c>
      <c r="AC155" s="137">
        <v>4.3E-3</v>
      </c>
      <c r="AD155" s="121"/>
      <c r="AE155" s="120">
        <v>333415</v>
      </c>
      <c r="AF155" s="120" t="s">
        <v>109</v>
      </c>
      <c r="AG155" s="120" t="s">
        <v>314</v>
      </c>
      <c r="AH155" s="120" t="s">
        <v>323</v>
      </c>
      <c r="AI155" s="120">
        <v>1121</v>
      </c>
      <c r="AM155" s="120" t="s">
        <v>1069</v>
      </c>
      <c r="AN155" s="120" t="s">
        <v>1061</v>
      </c>
      <c r="AO155" s="120" t="s">
        <v>2963</v>
      </c>
      <c r="AP155" s="120" t="s">
        <v>187</v>
      </c>
      <c r="AQ155" s="120" t="s">
        <v>187</v>
      </c>
      <c r="AR155" s="120" t="s">
        <v>2963</v>
      </c>
      <c r="AS155" s="120" t="s">
        <v>3050</v>
      </c>
      <c r="AT155" s="120" t="s">
        <v>189</v>
      </c>
      <c r="AU155" s="120" t="s">
        <v>189</v>
      </c>
      <c r="AV155" s="120" t="s">
        <v>190</v>
      </c>
      <c r="AW155" s="120" t="s">
        <v>251</v>
      </c>
      <c r="AY155" s="120" t="s">
        <v>525</v>
      </c>
      <c r="AZ155" s="120" t="s">
        <v>119</v>
      </c>
      <c r="BA155" s="120" t="s">
        <v>526</v>
      </c>
      <c r="BC155" s="120">
        <v>70</v>
      </c>
      <c r="BH155" s="120" t="s">
        <v>122</v>
      </c>
      <c r="BJ155" s="120">
        <v>70</v>
      </c>
      <c r="BO155" s="120" t="s">
        <v>122</v>
      </c>
      <c r="BP155" s="120" t="s">
        <v>158</v>
      </c>
      <c r="BR155" s="120">
        <v>4.3</v>
      </c>
      <c r="BW155" s="120" t="s">
        <v>544</v>
      </c>
      <c r="BY155" s="120">
        <v>4.3</v>
      </c>
      <c r="CE155" s="121">
        <v>4.3E-3</v>
      </c>
      <c r="CG155" s="121"/>
      <c r="CI155" s="121"/>
      <c r="CQ155" s="121"/>
      <c r="CW155" s="121"/>
      <c r="DB155" s="120" t="s">
        <v>528</v>
      </c>
      <c r="DD155" s="120" t="s">
        <v>176</v>
      </c>
      <c r="DE155" s="120" t="s">
        <v>576</v>
      </c>
      <c r="DF155" s="120" t="s">
        <v>577</v>
      </c>
      <c r="DG155" s="120" t="s">
        <v>568</v>
      </c>
      <c r="DK155" s="120">
        <v>88</v>
      </c>
      <c r="DL155" s="120" t="s">
        <v>192</v>
      </c>
      <c r="DM155" s="120" t="s">
        <v>315</v>
      </c>
      <c r="DN155" s="120">
        <v>1187535</v>
      </c>
      <c r="DO155" s="120">
        <v>16753</v>
      </c>
      <c r="DP155" s="120" t="s">
        <v>578</v>
      </c>
      <c r="DQ155" s="120" t="s">
        <v>579</v>
      </c>
      <c r="DR155" s="120" t="s">
        <v>580</v>
      </c>
      <c r="DS155" s="120">
        <v>1996</v>
      </c>
      <c r="DT155" s="120" t="s">
        <v>581</v>
      </c>
    </row>
    <row r="156" spans="1:124" s="120" customFormat="1" ht="15" customHeight="1" x14ac:dyDescent="0.3">
      <c r="A156" s="120" t="s">
        <v>187</v>
      </c>
      <c r="B156" s="120" t="s">
        <v>187</v>
      </c>
      <c r="C156" s="120" t="s">
        <v>3018</v>
      </c>
      <c r="D156" s="120" t="s">
        <v>3031</v>
      </c>
      <c r="E156" s="120" t="s">
        <v>136</v>
      </c>
      <c r="G156" s="137">
        <v>4.3E-3</v>
      </c>
      <c r="J156" s="121"/>
      <c r="K156" s="121" t="s">
        <v>528</v>
      </c>
      <c r="L156" s="120" t="s">
        <v>528</v>
      </c>
      <c r="M156" s="120" t="s">
        <v>109</v>
      </c>
      <c r="N156" s="120">
        <v>88</v>
      </c>
      <c r="O156" s="120" t="s">
        <v>189</v>
      </c>
      <c r="P156" s="120" t="s">
        <v>189</v>
      </c>
      <c r="Q156" s="120" t="s">
        <v>190</v>
      </c>
      <c r="R156" s="120">
        <v>70</v>
      </c>
      <c r="S156" s="120" t="s">
        <v>122</v>
      </c>
      <c r="T156" s="120" t="s">
        <v>526</v>
      </c>
      <c r="U156" s="120">
        <v>16753</v>
      </c>
      <c r="V156" s="123">
        <v>1187530</v>
      </c>
      <c r="W156" s="120">
        <v>1996</v>
      </c>
      <c r="X156" s="120" t="s">
        <v>578</v>
      </c>
      <c r="Y156" s="120" t="s">
        <v>579</v>
      </c>
      <c r="Z156" s="120" t="s">
        <v>580</v>
      </c>
      <c r="AA156" s="120" t="s">
        <v>314</v>
      </c>
      <c r="AB156" s="120" t="s">
        <v>323</v>
      </c>
      <c r="AC156" s="137">
        <v>4.3E-3</v>
      </c>
      <c r="AD156" s="121"/>
      <c r="AE156" s="120">
        <v>333415</v>
      </c>
      <c r="AF156" s="120" t="s">
        <v>109</v>
      </c>
      <c r="AG156" s="120" t="s">
        <v>314</v>
      </c>
      <c r="AH156" s="120" t="s">
        <v>323</v>
      </c>
      <c r="AI156" s="120">
        <v>11855</v>
      </c>
      <c r="AM156" s="120" t="s">
        <v>1069</v>
      </c>
      <c r="AN156" s="120" t="s">
        <v>3018</v>
      </c>
      <c r="AO156" s="120" t="s">
        <v>187</v>
      </c>
      <c r="AP156" s="120" t="s">
        <v>187</v>
      </c>
      <c r="AQ156" s="120" t="s">
        <v>187</v>
      </c>
      <c r="AR156" s="120" t="s">
        <v>3018</v>
      </c>
      <c r="AS156" s="120" t="s">
        <v>3031</v>
      </c>
      <c r="AT156" s="120" t="s">
        <v>189</v>
      </c>
      <c r="AU156" s="120" t="s">
        <v>189</v>
      </c>
      <c r="AV156" s="120" t="s">
        <v>190</v>
      </c>
      <c r="AW156" s="120" t="s">
        <v>136</v>
      </c>
      <c r="AY156" s="120" t="s">
        <v>525</v>
      </c>
      <c r="AZ156" s="120" t="s">
        <v>119</v>
      </c>
      <c r="BA156" s="120" t="s">
        <v>526</v>
      </c>
      <c r="BC156" s="120">
        <v>70</v>
      </c>
      <c r="BH156" s="120" t="s">
        <v>122</v>
      </c>
      <c r="BJ156" s="120">
        <v>70</v>
      </c>
      <c r="BO156" s="120" t="s">
        <v>122</v>
      </c>
      <c r="BP156" s="120" t="s">
        <v>158</v>
      </c>
      <c r="BR156" s="120">
        <v>4.3</v>
      </c>
      <c r="BW156" s="120" t="s">
        <v>544</v>
      </c>
      <c r="BY156" s="120">
        <v>4.3</v>
      </c>
      <c r="CE156" s="121">
        <v>4.3E-3</v>
      </c>
      <c r="CG156" s="121"/>
      <c r="CI156" s="121"/>
      <c r="CQ156" s="121"/>
      <c r="CW156" s="121"/>
      <c r="DB156" s="120" t="s">
        <v>528</v>
      </c>
      <c r="DD156" s="120" t="s">
        <v>176</v>
      </c>
      <c r="DE156" s="120" t="s">
        <v>576</v>
      </c>
      <c r="DF156" s="120" t="s">
        <v>577</v>
      </c>
      <c r="DG156" s="120" t="s">
        <v>568</v>
      </c>
      <c r="DK156" s="120">
        <v>88</v>
      </c>
      <c r="DL156" s="120" t="s">
        <v>192</v>
      </c>
      <c r="DM156" s="120" t="s">
        <v>315</v>
      </c>
      <c r="DN156" s="120">
        <v>1187530</v>
      </c>
      <c r="DO156" s="120">
        <v>16753</v>
      </c>
      <c r="DP156" s="120" t="s">
        <v>578</v>
      </c>
      <c r="DQ156" s="120" t="s">
        <v>579</v>
      </c>
      <c r="DR156" s="120" t="s">
        <v>580</v>
      </c>
      <c r="DS156" s="120">
        <v>1996</v>
      </c>
      <c r="DT156" s="120" t="s">
        <v>3032</v>
      </c>
    </row>
    <row r="157" spans="1:124" s="120" customFormat="1" x14ac:dyDescent="0.3">
      <c r="A157" s="120" t="s">
        <v>187</v>
      </c>
      <c r="B157" s="120" t="s">
        <v>187</v>
      </c>
      <c r="C157" s="120" t="s">
        <v>3051</v>
      </c>
      <c r="D157" s="120" t="s">
        <v>3052</v>
      </c>
      <c r="E157" s="120" t="s">
        <v>251</v>
      </c>
      <c r="G157" s="137">
        <v>4.3E-3</v>
      </c>
      <c r="J157" s="121"/>
      <c r="K157" s="121" t="s">
        <v>528</v>
      </c>
      <c r="L157" s="120" t="s">
        <v>528</v>
      </c>
      <c r="M157" s="120" t="s">
        <v>109</v>
      </c>
      <c r="N157" s="120">
        <v>88</v>
      </c>
      <c r="O157" s="120" t="s">
        <v>189</v>
      </c>
      <c r="P157" s="120" t="s">
        <v>189</v>
      </c>
      <c r="Q157" s="120" t="s">
        <v>190</v>
      </c>
      <c r="R157" s="120">
        <v>70</v>
      </c>
      <c r="S157" s="120" t="s">
        <v>122</v>
      </c>
      <c r="T157" s="120" t="s">
        <v>526</v>
      </c>
      <c r="U157" s="120">
        <v>16753</v>
      </c>
      <c r="V157" s="123">
        <v>1187532</v>
      </c>
      <c r="W157" s="120">
        <v>1996</v>
      </c>
      <c r="X157" s="120" t="s">
        <v>578</v>
      </c>
      <c r="Y157" s="120" t="s">
        <v>579</v>
      </c>
      <c r="Z157" s="120" t="s">
        <v>580</v>
      </c>
      <c r="AA157" s="120" t="s">
        <v>314</v>
      </c>
      <c r="AB157" s="120" t="s">
        <v>323</v>
      </c>
      <c r="AC157" s="137">
        <v>4.3E-3</v>
      </c>
      <c r="AD157" s="121"/>
      <c r="AE157" s="120">
        <v>333415</v>
      </c>
      <c r="AF157" s="120" t="s">
        <v>109</v>
      </c>
      <c r="AG157" s="120" t="s">
        <v>314</v>
      </c>
      <c r="AH157" s="120" t="s">
        <v>323</v>
      </c>
      <c r="AI157" s="120">
        <v>148</v>
      </c>
      <c r="AM157" s="120" t="s">
        <v>3051</v>
      </c>
      <c r="AN157" s="120" t="s">
        <v>187</v>
      </c>
      <c r="AO157" s="120" t="s">
        <v>187</v>
      </c>
      <c r="AP157" s="120" t="s">
        <v>187</v>
      </c>
      <c r="AQ157" s="120" t="s">
        <v>187</v>
      </c>
      <c r="AR157" s="120" t="s">
        <v>3051</v>
      </c>
      <c r="AS157" s="120" t="s">
        <v>3052</v>
      </c>
      <c r="AT157" s="120" t="s">
        <v>189</v>
      </c>
      <c r="AU157" s="120" t="s">
        <v>189</v>
      </c>
      <c r="AV157" s="120" t="s">
        <v>190</v>
      </c>
      <c r="AW157" s="120" t="s">
        <v>251</v>
      </c>
      <c r="AY157" s="120" t="s">
        <v>525</v>
      </c>
      <c r="AZ157" s="120" t="s">
        <v>119</v>
      </c>
      <c r="BA157" s="120" t="s">
        <v>526</v>
      </c>
      <c r="BC157" s="120">
        <v>70</v>
      </c>
      <c r="BH157" s="120" t="s">
        <v>122</v>
      </c>
      <c r="BJ157" s="120">
        <v>70</v>
      </c>
      <c r="BO157" s="120" t="s">
        <v>122</v>
      </c>
      <c r="BP157" s="120" t="s">
        <v>158</v>
      </c>
      <c r="BR157" s="120">
        <v>4.3</v>
      </c>
      <c r="BW157" s="120" t="s">
        <v>544</v>
      </c>
      <c r="BY157" s="120">
        <v>4.3</v>
      </c>
      <c r="CE157" s="121">
        <v>4.3E-3</v>
      </c>
      <c r="CG157" s="121"/>
      <c r="CI157" s="121"/>
      <c r="CQ157" s="121"/>
      <c r="CW157" s="121"/>
      <c r="DB157" s="120" t="s">
        <v>528</v>
      </c>
      <c r="DD157" s="120" t="s">
        <v>176</v>
      </c>
      <c r="DE157" s="120" t="s">
        <v>576</v>
      </c>
      <c r="DF157" s="120" t="s">
        <v>577</v>
      </c>
      <c r="DG157" s="120" t="s">
        <v>568</v>
      </c>
      <c r="DK157" s="120">
        <v>88</v>
      </c>
      <c r="DL157" s="120" t="s">
        <v>192</v>
      </c>
      <c r="DM157" s="120" t="s">
        <v>315</v>
      </c>
      <c r="DN157" s="120">
        <v>1187532</v>
      </c>
      <c r="DO157" s="120">
        <v>16753</v>
      </c>
      <c r="DP157" s="120" t="s">
        <v>578</v>
      </c>
      <c r="DQ157" s="120" t="s">
        <v>579</v>
      </c>
      <c r="DR157" s="120" t="s">
        <v>580</v>
      </c>
      <c r="DS157" s="120">
        <v>1996</v>
      </c>
      <c r="DT157" s="120" t="s">
        <v>581</v>
      </c>
    </row>
    <row r="158" spans="1:124" s="120" customFormat="1" x14ac:dyDescent="0.3">
      <c r="A158" s="120" t="s">
        <v>2766</v>
      </c>
      <c r="B158" s="120" t="s">
        <v>2767</v>
      </c>
      <c r="C158" s="120" t="s">
        <v>2768</v>
      </c>
      <c r="D158" s="120" t="s">
        <v>2769</v>
      </c>
      <c r="E158" s="120" t="s">
        <v>185</v>
      </c>
      <c r="G158" s="137">
        <v>4.3E-3</v>
      </c>
      <c r="J158" s="121"/>
      <c r="K158" s="121" t="s">
        <v>528</v>
      </c>
      <c r="L158" s="120" t="s">
        <v>528</v>
      </c>
      <c r="M158" s="120" t="s">
        <v>109</v>
      </c>
      <c r="N158" s="120" t="s">
        <v>2923</v>
      </c>
      <c r="O158" s="120" t="s">
        <v>102</v>
      </c>
      <c r="P158" s="120" t="s">
        <v>102</v>
      </c>
      <c r="Q158" s="120" t="s">
        <v>184</v>
      </c>
      <c r="R158" s="120">
        <v>4</v>
      </c>
      <c r="S158" s="120" t="s">
        <v>122</v>
      </c>
      <c r="T158" s="120" t="s">
        <v>526</v>
      </c>
      <c r="U158" s="120">
        <v>64955</v>
      </c>
      <c r="V158" s="123">
        <v>1255051</v>
      </c>
      <c r="W158" s="120">
        <v>2002</v>
      </c>
      <c r="X158" s="120" t="s">
        <v>2924</v>
      </c>
      <c r="Y158" s="120" t="s">
        <v>2925</v>
      </c>
      <c r="Z158" s="120" t="s">
        <v>2926</v>
      </c>
      <c r="AA158" s="120" t="s">
        <v>158</v>
      </c>
      <c r="AB158" s="120" t="s">
        <v>397</v>
      </c>
      <c r="AC158" s="137">
        <v>4.3E-3</v>
      </c>
      <c r="AD158" s="121"/>
      <c r="AE158" s="120">
        <v>333415</v>
      </c>
      <c r="AF158" s="120" t="s">
        <v>109</v>
      </c>
      <c r="AG158" s="120" t="s">
        <v>158</v>
      </c>
      <c r="AH158" s="120" t="s">
        <v>397</v>
      </c>
      <c r="AI158" s="120">
        <v>52</v>
      </c>
      <c r="AJ158" s="120" t="s">
        <v>2927</v>
      </c>
      <c r="AK158" s="120" t="s">
        <v>122</v>
      </c>
      <c r="AL158" s="120" t="s">
        <v>1786</v>
      </c>
      <c r="AM158" s="120" t="s">
        <v>1069</v>
      </c>
      <c r="AN158" s="120" t="s">
        <v>2773</v>
      </c>
      <c r="AO158" s="120" t="s">
        <v>2774</v>
      </c>
      <c r="AP158" s="120" t="s">
        <v>2766</v>
      </c>
      <c r="AQ158" s="120" t="s">
        <v>2767</v>
      </c>
      <c r="AR158" s="120" t="s">
        <v>2768</v>
      </c>
      <c r="AS158" s="120" t="s">
        <v>2769</v>
      </c>
      <c r="AT158" s="120" t="s">
        <v>102</v>
      </c>
      <c r="AU158" s="120" t="s">
        <v>102</v>
      </c>
      <c r="AV158" s="120" t="s">
        <v>184</v>
      </c>
      <c r="AW158" s="120" t="s">
        <v>185</v>
      </c>
      <c r="AY158" s="120" t="s">
        <v>525</v>
      </c>
      <c r="AZ158" s="120" t="s">
        <v>119</v>
      </c>
      <c r="BA158" s="120" t="s">
        <v>526</v>
      </c>
      <c r="BC158" s="120">
        <v>96</v>
      </c>
      <c r="BH158" s="120" t="s">
        <v>276</v>
      </c>
      <c r="BJ158" s="120">
        <v>4</v>
      </c>
      <c r="BO158" s="120" t="s">
        <v>122</v>
      </c>
      <c r="BP158" s="120" t="s">
        <v>158</v>
      </c>
      <c r="BR158" s="120">
        <v>4.3</v>
      </c>
      <c r="BW158" s="120" t="s">
        <v>544</v>
      </c>
      <c r="BY158" s="120">
        <v>4.3</v>
      </c>
      <c r="CE158" s="121">
        <v>4.3E-3</v>
      </c>
      <c r="CG158" s="121"/>
      <c r="CI158" s="121"/>
      <c r="CQ158" s="121"/>
      <c r="CW158" s="121"/>
      <c r="DB158" s="120" t="s">
        <v>528</v>
      </c>
      <c r="DC158" s="120">
        <v>5</v>
      </c>
      <c r="DD158" s="120" t="s">
        <v>176</v>
      </c>
      <c r="DE158" s="120" t="s">
        <v>2908</v>
      </c>
      <c r="DK158" s="120" t="s">
        <v>2923</v>
      </c>
      <c r="DL158" s="120" t="s">
        <v>126</v>
      </c>
      <c r="DM158" s="120" t="s">
        <v>545</v>
      </c>
      <c r="DN158" s="120">
        <v>1255051</v>
      </c>
      <c r="DO158" s="120">
        <v>64955</v>
      </c>
      <c r="DP158" s="120" t="s">
        <v>2924</v>
      </c>
      <c r="DQ158" s="120" t="s">
        <v>2925</v>
      </c>
      <c r="DR158" s="120" t="s">
        <v>2926</v>
      </c>
      <c r="DS158" s="120">
        <v>2002</v>
      </c>
      <c r="DT158" s="120" t="s">
        <v>590</v>
      </c>
    </row>
    <row r="159" spans="1:124" s="120" customFormat="1" x14ac:dyDescent="0.3">
      <c r="A159" s="120" t="s">
        <v>2777</v>
      </c>
      <c r="B159" s="120" t="s">
        <v>2778</v>
      </c>
      <c r="C159" s="120" t="s">
        <v>2804</v>
      </c>
      <c r="D159" s="120" t="s">
        <v>2779</v>
      </c>
      <c r="E159" s="120" t="s">
        <v>637</v>
      </c>
      <c r="G159" s="137">
        <v>4.3E-3</v>
      </c>
      <c r="K159" s="121" t="s">
        <v>528</v>
      </c>
      <c r="L159" s="120" t="s">
        <v>528</v>
      </c>
      <c r="M159" s="120" t="s">
        <v>109</v>
      </c>
      <c r="N159" s="120">
        <v>100</v>
      </c>
      <c r="O159" s="120" t="s">
        <v>367</v>
      </c>
      <c r="P159" s="120" t="s">
        <v>1310</v>
      </c>
      <c r="Q159" s="120" t="s">
        <v>2817</v>
      </c>
      <c r="R159" s="120">
        <v>2</v>
      </c>
      <c r="S159" s="120" t="s">
        <v>122</v>
      </c>
      <c r="T159" s="120" t="s">
        <v>526</v>
      </c>
      <c r="U159" s="120">
        <v>100842</v>
      </c>
      <c r="V159" s="123">
        <v>1270258</v>
      </c>
      <c r="W159" s="120">
        <v>2007</v>
      </c>
      <c r="X159" s="120" t="s">
        <v>3053</v>
      </c>
      <c r="Y159" s="120" t="s">
        <v>3054</v>
      </c>
      <c r="Z159" s="120" t="s">
        <v>3055</v>
      </c>
      <c r="AA159" s="120" t="s">
        <v>1351</v>
      </c>
      <c r="AC159" s="137">
        <v>4.3E-3</v>
      </c>
      <c r="AE159" s="120">
        <v>333415</v>
      </c>
      <c r="AF159" s="120" t="s">
        <v>109</v>
      </c>
      <c r="AG159" s="120" t="s">
        <v>1351</v>
      </c>
      <c r="AI159" s="120">
        <v>5</v>
      </c>
      <c r="AJ159" s="120" t="s">
        <v>1464</v>
      </c>
      <c r="AK159" s="120" t="s">
        <v>276</v>
      </c>
      <c r="AL159" s="120" t="s">
        <v>1465</v>
      </c>
      <c r="AM159" s="120" t="s">
        <v>1069</v>
      </c>
      <c r="AN159" s="120" t="s">
        <v>2783</v>
      </c>
      <c r="AO159" s="120" t="s">
        <v>2784</v>
      </c>
      <c r="AP159" s="120" t="s">
        <v>2777</v>
      </c>
      <c r="AQ159" s="120" t="s">
        <v>2778</v>
      </c>
      <c r="AR159" s="120" t="s">
        <v>2804</v>
      </c>
      <c r="AS159" s="120" t="s">
        <v>2779</v>
      </c>
      <c r="AT159" s="120" t="s">
        <v>367</v>
      </c>
      <c r="AU159" s="120" t="s">
        <v>1310</v>
      </c>
      <c r="AV159" s="120" t="s">
        <v>2817</v>
      </c>
      <c r="AW159" s="120" t="s">
        <v>637</v>
      </c>
      <c r="AY159" s="120" t="s">
        <v>525</v>
      </c>
      <c r="AZ159" s="120" t="s">
        <v>119</v>
      </c>
      <c r="BA159" s="120" t="s">
        <v>526</v>
      </c>
      <c r="BC159" s="120">
        <v>48</v>
      </c>
      <c r="BH159" s="120" t="s">
        <v>276</v>
      </c>
      <c r="BJ159" s="120">
        <v>2</v>
      </c>
      <c r="BO159" s="120" t="s">
        <v>122</v>
      </c>
      <c r="BP159" s="120" t="s">
        <v>123</v>
      </c>
      <c r="BR159" s="120">
        <v>4.3</v>
      </c>
      <c r="BT159" s="120">
        <v>3.2</v>
      </c>
      <c r="BV159" s="120">
        <v>5.4</v>
      </c>
      <c r="BW159" s="120" t="s">
        <v>544</v>
      </c>
      <c r="BY159" s="120">
        <v>4.3</v>
      </c>
      <c r="CA159" s="120">
        <v>3.2</v>
      </c>
      <c r="CC159" s="120">
        <v>5.4</v>
      </c>
      <c r="CE159" s="121">
        <v>4.3E-3</v>
      </c>
      <c r="CG159" s="120">
        <v>3.2000000000000002E-3</v>
      </c>
      <c r="CI159" s="120">
        <v>5.4000000000000003E-3</v>
      </c>
      <c r="DB159" s="120" t="s">
        <v>528</v>
      </c>
      <c r="DC159" s="120">
        <v>4</v>
      </c>
      <c r="DD159" s="120" t="s">
        <v>125</v>
      </c>
      <c r="DK159" s="120">
        <v>100</v>
      </c>
      <c r="DL159" s="120" t="s">
        <v>126</v>
      </c>
      <c r="DM159" s="120" t="s">
        <v>545</v>
      </c>
      <c r="DN159" s="120">
        <v>1270258</v>
      </c>
      <c r="DO159" s="120">
        <v>100842</v>
      </c>
      <c r="DP159" s="120" t="s">
        <v>3053</v>
      </c>
      <c r="DQ159" s="120" t="s">
        <v>3054</v>
      </c>
      <c r="DR159" s="120" t="s">
        <v>3055</v>
      </c>
      <c r="DS159" s="120">
        <v>2007</v>
      </c>
      <c r="DT159" s="120" t="s">
        <v>3056</v>
      </c>
    </row>
    <row r="160" spans="1:124" s="120" customFormat="1" x14ac:dyDescent="0.3">
      <c r="A160" s="120" t="s">
        <v>2766</v>
      </c>
      <c r="B160" s="120" t="s">
        <v>2767</v>
      </c>
      <c r="C160" s="120" t="s">
        <v>2768</v>
      </c>
      <c r="D160" s="120" t="s">
        <v>2769</v>
      </c>
      <c r="E160" s="120" t="s">
        <v>185</v>
      </c>
      <c r="G160" s="137">
        <v>4.3099999999999996E-3</v>
      </c>
      <c r="K160" s="121" t="s">
        <v>528</v>
      </c>
      <c r="L160" s="120" t="s">
        <v>528</v>
      </c>
      <c r="M160" s="120" t="s">
        <v>109</v>
      </c>
      <c r="N160" s="120">
        <v>99.5</v>
      </c>
      <c r="O160" s="120" t="s">
        <v>102</v>
      </c>
      <c r="P160" s="120" t="s">
        <v>102</v>
      </c>
      <c r="Q160" s="120" t="s">
        <v>184</v>
      </c>
      <c r="R160" s="120">
        <v>10</v>
      </c>
      <c r="S160" s="120" t="s">
        <v>122</v>
      </c>
      <c r="T160" s="120" t="s">
        <v>526</v>
      </c>
      <c r="U160" s="120">
        <v>161081</v>
      </c>
      <c r="V160" s="123">
        <v>2076581</v>
      </c>
      <c r="W160" s="120">
        <v>2013</v>
      </c>
      <c r="X160" s="120" t="s">
        <v>2799</v>
      </c>
      <c r="Y160" s="120" t="s">
        <v>2800</v>
      </c>
      <c r="Z160" s="120" t="s">
        <v>2801</v>
      </c>
      <c r="AA160" s="120" t="s">
        <v>158</v>
      </c>
      <c r="AB160" s="120" t="s">
        <v>397</v>
      </c>
      <c r="AC160" s="137">
        <v>4.3099999999999996E-3</v>
      </c>
      <c r="AE160" s="120">
        <v>333415</v>
      </c>
      <c r="AF160" s="120" t="s">
        <v>109</v>
      </c>
      <c r="AG160" s="120" t="s">
        <v>158</v>
      </c>
      <c r="AH160" s="120" t="s">
        <v>397</v>
      </c>
      <c r="AI160" s="120">
        <v>52</v>
      </c>
      <c r="AJ160" s="120" t="s">
        <v>2964</v>
      </c>
      <c r="AK160" s="120" t="s">
        <v>122</v>
      </c>
      <c r="AM160" s="120" t="s">
        <v>1069</v>
      </c>
      <c r="AN160" s="120" t="s">
        <v>2773</v>
      </c>
      <c r="AO160" s="120" t="s">
        <v>2774</v>
      </c>
      <c r="AP160" s="120" t="s">
        <v>2766</v>
      </c>
      <c r="AQ160" s="120" t="s">
        <v>2767</v>
      </c>
      <c r="AR160" s="120" t="s">
        <v>2768</v>
      </c>
      <c r="AS160" s="120" t="s">
        <v>2769</v>
      </c>
      <c r="AT160" s="120" t="s">
        <v>102</v>
      </c>
      <c r="AU160" s="120" t="s">
        <v>102</v>
      </c>
      <c r="AV160" s="120" t="s">
        <v>184</v>
      </c>
      <c r="AW160" s="120" t="s">
        <v>185</v>
      </c>
      <c r="AY160" s="120" t="s">
        <v>525</v>
      </c>
      <c r="AZ160" s="120" t="s">
        <v>119</v>
      </c>
      <c r="BA160" s="120" t="s">
        <v>526</v>
      </c>
      <c r="BC160" s="120">
        <v>10</v>
      </c>
      <c r="BH160" s="120" t="s">
        <v>122</v>
      </c>
      <c r="BJ160" s="120">
        <v>10</v>
      </c>
      <c r="BO160" s="120" t="s">
        <v>122</v>
      </c>
      <c r="BP160" s="120" t="s">
        <v>158</v>
      </c>
      <c r="BR160" s="120">
        <v>4310</v>
      </c>
      <c r="BT160" s="120">
        <v>4150</v>
      </c>
      <c r="BV160" s="120">
        <v>4460</v>
      </c>
      <c r="BW160" s="120" t="s">
        <v>1426</v>
      </c>
      <c r="BY160" s="120">
        <v>4310</v>
      </c>
      <c r="CA160" s="120">
        <v>4150</v>
      </c>
      <c r="CC160" s="120">
        <v>4460</v>
      </c>
      <c r="CE160" s="121">
        <v>4.3099999999999996E-3</v>
      </c>
      <c r="CG160" s="120">
        <v>4.15E-3</v>
      </c>
      <c r="CI160" s="120">
        <v>4.4600000000000004E-3</v>
      </c>
      <c r="DB160" s="120" t="s">
        <v>528</v>
      </c>
      <c r="DC160" s="120">
        <v>2</v>
      </c>
      <c r="DD160" s="120" t="s">
        <v>176</v>
      </c>
      <c r="DE160" s="120" t="s">
        <v>1562</v>
      </c>
      <c r="DK160" s="120">
        <v>99.5</v>
      </c>
      <c r="DL160" s="120" t="s">
        <v>126</v>
      </c>
      <c r="DM160" s="120" t="s">
        <v>1344</v>
      </c>
      <c r="DN160" s="120">
        <v>2076581</v>
      </c>
      <c r="DO160" s="120">
        <v>161081</v>
      </c>
      <c r="DP160" s="120" t="s">
        <v>2799</v>
      </c>
      <c r="DQ160" s="120" t="s">
        <v>2800</v>
      </c>
      <c r="DR160" s="120" t="s">
        <v>2801</v>
      </c>
      <c r="DS160" s="120">
        <v>2013</v>
      </c>
      <c r="DT160" s="120" t="s">
        <v>2965</v>
      </c>
    </row>
    <row r="161" spans="1:124" s="120" customFormat="1" x14ac:dyDescent="0.3">
      <c r="A161" s="120" t="s">
        <v>2974</v>
      </c>
      <c r="B161" s="120" t="s">
        <v>2975</v>
      </c>
      <c r="C161" s="120" t="s">
        <v>2976</v>
      </c>
      <c r="D161" s="120" t="s">
        <v>2977</v>
      </c>
      <c r="E161" s="120" t="s">
        <v>185</v>
      </c>
      <c r="G161" s="137">
        <v>4.9100000000000003E-3</v>
      </c>
      <c r="J161" s="121"/>
      <c r="K161" s="121" t="s">
        <v>528</v>
      </c>
      <c r="L161" s="120" t="s">
        <v>528</v>
      </c>
      <c r="M161" s="120" t="s">
        <v>109</v>
      </c>
      <c r="N161" s="120" t="s">
        <v>2124</v>
      </c>
      <c r="O161" s="120" t="s">
        <v>102</v>
      </c>
      <c r="P161" s="120" t="s">
        <v>102</v>
      </c>
      <c r="Q161" s="120" t="s">
        <v>184</v>
      </c>
      <c r="R161" s="120">
        <v>2</v>
      </c>
      <c r="S161" s="120" t="s">
        <v>122</v>
      </c>
      <c r="T161" s="120" t="s">
        <v>526</v>
      </c>
      <c r="U161" s="120">
        <v>152234</v>
      </c>
      <c r="V161" s="123">
        <v>1338742</v>
      </c>
      <c r="W161" s="120">
        <v>2010</v>
      </c>
      <c r="X161" s="120" t="s">
        <v>2978</v>
      </c>
      <c r="Y161" s="120" t="s">
        <v>2979</v>
      </c>
      <c r="Z161" s="120" t="s">
        <v>2980</v>
      </c>
      <c r="AA161" s="120" t="s">
        <v>158</v>
      </c>
      <c r="AB161" s="120" t="s">
        <v>397</v>
      </c>
      <c r="AC161" s="137">
        <v>4.9100000000000003E-3</v>
      </c>
      <c r="AD161" s="121"/>
      <c r="AE161" s="120">
        <v>333415</v>
      </c>
      <c r="AF161" s="120" t="s">
        <v>109</v>
      </c>
      <c r="AG161" s="120" t="s">
        <v>158</v>
      </c>
      <c r="AH161" s="120" t="s">
        <v>397</v>
      </c>
      <c r="AI161" s="120">
        <v>1173</v>
      </c>
      <c r="AJ161" s="120" t="s">
        <v>820</v>
      </c>
      <c r="AK161" s="120" t="s">
        <v>2919</v>
      </c>
      <c r="AL161" s="120" t="s">
        <v>1504</v>
      </c>
      <c r="AM161" s="120" t="s">
        <v>1069</v>
      </c>
      <c r="AN161" s="120" t="s">
        <v>1061</v>
      </c>
      <c r="AO161" s="120" t="s">
        <v>1065</v>
      </c>
      <c r="AP161" s="120" t="s">
        <v>2974</v>
      </c>
      <c r="AQ161" s="120" t="s">
        <v>2975</v>
      </c>
      <c r="AR161" s="120" t="s">
        <v>2976</v>
      </c>
      <c r="AS161" s="120" t="s">
        <v>2977</v>
      </c>
      <c r="AT161" s="120" t="s">
        <v>102</v>
      </c>
      <c r="AU161" s="120" t="s">
        <v>102</v>
      </c>
      <c r="AV161" s="120" t="s">
        <v>184</v>
      </c>
      <c r="AW161" s="120" t="s">
        <v>185</v>
      </c>
      <c r="AY161" s="120" t="s">
        <v>525</v>
      </c>
      <c r="AZ161" s="120" t="s">
        <v>119</v>
      </c>
      <c r="BA161" s="120" t="s">
        <v>526</v>
      </c>
      <c r="BC161" s="120">
        <v>48</v>
      </c>
      <c r="BH161" s="120" t="s">
        <v>276</v>
      </c>
      <c r="BJ161" s="120">
        <v>2</v>
      </c>
      <c r="BO161" s="120" t="s">
        <v>122</v>
      </c>
      <c r="BP161" s="120" t="s">
        <v>158</v>
      </c>
      <c r="BR161" s="120">
        <v>4.91</v>
      </c>
      <c r="BT161" s="120">
        <v>4.49</v>
      </c>
      <c r="BV161" s="120">
        <v>5.36</v>
      </c>
      <c r="BW161" s="120" t="s">
        <v>544</v>
      </c>
      <c r="BY161" s="121">
        <v>4.91</v>
      </c>
      <c r="CA161" s="120">
        <v>4.49</v>
      </c>
      <c r="CC161" s="120">
        <v>5.36</v>
      </c>
      <c r="CE161" s="121">
        <v>4.9100000000000003E-3</v>
      </c>
      <c r="CG161" s="120">
        <v>4.4900000000000001E-3</v>
      </c>
      <c r="CI161" s="120">
        <v>5.3600000000000002E-3</v>
      </c>
      <c r="CQ161" s="121"/>
      <c r="CW161" s="121"/>
      <c r="DB161" s="120" t="s">
        <v>528</v>
      </c>
      <c r="DC161" s="120">
        <v>6</v>
      </c>
      <c r="DD161" s="120" t="s">
        <v>125</v>
      </c>
      <c r="DE161" s="120">
        <v>7.8</v>
      </c>
      <c r="DF161" s="120">
        <v>86.6</v>
      </c>
      <c r="DG161" s="120" t="s">
        <v>568</v>
      </c>
      <c r="DK161" s="120" t="s">
        <v>2124</v>
      </c>
      <c r="DL161" s="120" t="s">
        <v>126</v>
      </c>
      <c r="DM161" s="120" t="s">
        <v>545</v>
      </c>
      <c r="DN161" s="120">
        <v>1338742</v>
      </c>
      <c r="DO161" s="120">
        <v>152234</v>
      </c>
      <c r="DP161" s="120" t="s">
        <v>2978</v>
      </c>
      <c r="DQ161" s="120" t="s">
        <v>2979</v>
      </c>
      <c r="DR161" s="120" t="s">
        <v>2980</v>
      </c>
      <c r="DS161" s="120">
        <v>2010</v>
      </c>
      <c r="DT161" s="120" t="s">
        <v>2981</v>
      </c>
    </row>
    <row r="162" spans="1:124" s="120" customFormat="1" x14ac:dyDescent="0.3">
      <c r="A162" s="120" t="s">
        <v>2777</v>
      </c>
      <c r="B162" s="120" t="s">
        <v>2778</v>
      </c>
      <c r="C162" s="120" t="s">
        <v>2804</v>
      </c>
      <c r="D162" s="120" t="s">
        <v>2779</v>
      </c>
      <c r="E162" s="120" t="s">
        <v>157</v>
      </c>
      <c r="G162" s="137">
        <v>4.9500000000000004E-3</v>
      </c>
      <c r="H162" s="120" t="s">
        <v>143</v>
      </c>
      <c r="J162" s="121">
        <v>7.92E-3</v>
      </c>
      <c r="K162" s="121" t="s">
        <v>528</v>
      </c>
      <c r="L162" s="120" t="s">
        <v>528</v>
      </c>
      <c r="M162" s="120" t="s">
        <v>109</v>
      </c>
      <c r="N162" s="120" t="s">
        <v>3057</v>
      </c>
      <c r="O162" s="120" t="s">
        <v>102</v>
      </c>
      <c r="P162" s="120" t="s">
        <v>102</v>
      </c>
      <c r="Q162" s="120" t="s">
        <v>184</v>
      </c>
      <c r="R162" s="120">
        <v>21</v>
      </c>
      <c r="S162" s="120" t="s">
        <v>122</v>
      </c>
      <c r="T162" s="120" t="s">
        <v>526</v>
      </c>
      <c r="U162" s="120">
        <v>100844</v>
      </c>
      <c r="V162" s="123">
        <v>1272064</v>
      </c>
      <c r="W162" s="120">
        <v>2007</v>
      </c>
      <c r="X162" s="120" t="s">
        <v>3058</v>
      </c>
      <c r="Y162" s="120" t="s">
        <v>3059</v>
      </c>
      <c r="Z162" s="120" t="s">
        <v>3060</v>
      </c>
      <c r="AC162" s="137">
        <v>4.9500000000000004E-3</v>
      </c>
      <c r="AD162" s="121">
        <v>7.92E-3</v>
      </c>
      <c r="AE162" s="120">
        <v>333415</v>
      </c>
      <c r="AF162" s="120" t="s">
        <v>109</v>
      </c>
      <c r="AI162" s="120">
        <v>5</v>
      </c>
      <c r="AJ162" s="120" t="s">
        <v>1464</v>
      </c>
      <c r="AK162" s="120" t="s">
        <v>276</v>
      </c>
      <c r="AM162" s="120" t="s">
        <v>1069</v>
      </c>
      <c r="AN162" s="120" t="s">
        <v>2783</v>
      </c>
      <c r="AO162" s="120" t="s">
        <v>2784</v>
      </c>
      <c r="AP162" s="120" t="s">
        <v>2777</v>
      </c>
      <c r="AQ162" s="120" t="s">
        <v>2778</v>
      </c>
      <c r="AR162" s="120" t="s">
        <v>2804</v>
      </c>
      <c r="AS162" s="120" t="s">
        <v>2779</v>
      </c>
      <c r="AT162" s="120" t="s">
        <v>102</v>
      </c>
      <c r="AU162" s="120" t="s">
        <v>102</v>
      </c>
      <c r="AV162" s="120" t="s">
        <v>184</v>
      </c>
      <c r="AW162" s="120" t="s">
        <v>157</v>
      </c>
      <c r="AX162" s="120" t="s">
        <v>143</v>
      </c>
      <c r="AY162" s="120" t="s">
        <v>525</v>
      </c>
      <c r="AZ162" s="120" t="s">
        <v>119</v>
      </c>
      <c r="BA162" s="120" t="s">
        <v>526</v>
      </c>
      <c r="BC162" s="120">
        <v>21</v>
      </c>
      <c r="BH162" s="120" t="s">
        <v>122</v>
      </c>
      <c r="BJ162" s="120">
        <v>21</v>
      </c>
      <c r="BO162" s="120" t="s">
        <v>122</v>
      </c>
      <c r="BP162" s="120" t="s">
        <v>123</v>
      </c>
      <c r="BR162" s="120">
        <v>5</v>
      </c>
      <c r="BW162" s="120" t="s">
        <v>544</v>
      </c>
      <c r="BY162" s="121">
        <v>4.95</v>
      </c>
      <c r="CE162" s="121">
        <v>4.9500000000000004E-3</v>
      </c>
      <c r="CK162" s="120">
        <v>8</v>
      </c>
      <c r="CQ162" s="121">
        <v>7.92</v>
      </c>
      <c r="CW162" s="121">
        <v>7.92E-3</v>
      </c>
      <c r="DB162" s="120" t="s">
        <v>528</v>
      </c>
      <c r="DC162" s="120">
        <v>8</v>
      </c>
      <c r="DD162" s="120" t="s">
        <v>125</v>
      </c>
      <c r="DK162" s="120" t="s">
        <v>3057</v>
      </c>
      <c r="DL162" s="120" t="s">
        <v>126</v>
      </c>
      <c r="DM162" s="120" t="s">
        <v>1344</v>
      </c>
      <c r="DN162" s="120">
        <v>1272064</v>
      </c>
      <c r="DO162" s="120">
        <v>100844</v>
      </c>
      <c r="DP162" s="120" t="s">
        <v>3058</v>
      </c>
      <c r="DQ162" s="120" t="s">
        <v>3059</v>
      </c>
      <c r="DR162" s="120" t="s">
        <v>3060</v>
      </c>
      <c r="DS162" s="120">
        <v>2007</v>
      </c>
      <c r="DT162" s="120" t="s">
        <v>3061</v>
      </c>
    </row>
    <row r="163" spans="1:124" s="120" customFormat="1" x14ac:dyDescent="0.3">
      <c r="A163" s="120" t="s">
        <v>2777</v>
      </c>
      <c r="B163" s="120" t="s">
        <v>2778</v>
      </c>
      <c r="C163" s="120" t="s">
        <v>2804</v>
      </c>
      <c r="D163" s="120" t="s">
        <v>2779</v>
      </c>
      <c r="E163" s="120" t="s">
        <v>157</v>
      </c>
      <c r="G163" s="137">
        <v>4.9500000000000004E-3</v>
      </c>
      <c r="H163" s="120" t="s">
        <v>143</v>
      </c>
      <c r="J163" s="120">
        <v>7.92E-3</v>
      </c>
      <c r="K163" s="121" t="s">
        <v>528</v>
      </c>
      <c r="L163" s="120" t="s">
        <v>528</v>
      </c>
      <c r="M163" s="120" t="s">
        <v>109</v>
      </c>
      <c r="N163" s="120" t="s">
        <v>3057</v>
      </c>
      <c r="O163" s="120" t="s">
        <v>137</v>
      </c>
      <c r="P163" s="120" t="s">
        <v>137</v>
      </c>
      <c r="Q163" s="120" t="s">
        <v>142</v>
      </c>
      <c r="R163" s="120">
        <v>21</v>
      </c>
      <c r="S163" s="120" t="s">
        <v>122</v>
      </c>
      <c r="T163" s="120" t="s">
        <v>526</v>
      </c>
      <c r="U163" s="120">
        <v>100844</v>
      </c>
      <c r="V163" s="123">
        <v>1270292</v>
      </c>
      <c r="W163" s="120">
        <v>2007</v>
      </c>
      <c r="X163" s="120" t="s">
        <v>3058</v>
      </c>
      <c r="Y163" s="120" t="s">
        <v>3059</v>
      </c>
      <c r="Z163" s="120" t="s">
        <v>3060</v>
      </c>
      <c r="AC163" s="137">
        <v>4.9500000000000004E-3</v>
      </c>
      <c r="AD163" s="120">
        <v>7.92E-3</v>
      </c>
      <c r="AE163" s="120">
        <v>333415</v>
      </c>
      <c r="AF163" s="120" t="s">
        <v>109</v>
      </c>
      <c r="AI163" s="120">
        <v>5</v>
      </c>
      <c r="AJ163" s="120" t="s">
        <v>1464</v>
      </c>
      <c r="AK163" s="120" t="s">
        <v>276</v>
      </c>
      <c r="AM163" s="120" t="s">
        <v>1069</v>
      </c>
      <c r="AN163" s="120" t="s">
        <v>2783</v>
      </c>
      <c r="AO163" s="120" t="s">
        <v>2784</v>
      </c>
      <c r="AP163" s="120" t="s">
        <v>2777</v>
      </c>
      <c r="AQ163" s="120" t="s">
        <v>2778</v>
      </c>
      <c r="AR163" s="120" t="s">
        <v>2804</v>
      </c>
      <c r="AS163" s="120" t="s">
        <v>2779</v>
      </c>
      <c r="AT163" s="120" t="s">
        <v>137</v>
      </c>
      <c r="AU163" s="120" t="s">
        <v>137</v>
      </c>
      <c r="AV163" s="120" t="s">
        <v>142</v>
      </c>
      <c r="AW163" s="120" t="s">
        <v>157</v>
      </c>
      <c r="AX163" s="120" t="s">
        <v>143</v>
      </c>
      <c r="AY163" s="120" t="s">
        <v>525</v>
      </c>
      <c r="AZ163" s="120" t="s">
        <v>119</v>
      </c>
      <c r="BA163" s="120" t="s">
        <v>526</v>
      </c>
      <c r="BC163" s="120">
        <v>21</v>
      </c>
      <c r="BH163" s="120" t="s">
        <v>122</v>
      </c>
      <c r="BJ163" s="120">
        <v>21</v>
      </c>
      <c r="BO163" s="120" t="s">
        <v>122</v>
      </c>
      <c r="BP163" s="120" t="s">
        <v>123</v>
      </c>
      <c r="BR163" s="120">
        <v>5</v>
      </c>
      <c r="BW163" s="120" t="s">
        <v>544</v>
      </c>
      <c r="BY163" s="120">
        <v>4.95</v>
      </c>
      <c r="CE163" s="121">
        <v>4.9500000000000004E-3</v>
      </c>
      <c r="CK163" s="120">
        <v>8</v>
      </c>
      <c r="CQ163" s="120">
        <v>7.92</v>
      </c>
      <c r="CW163" s="120">
        <v>7.92E-3</v>
      </c>
      <c r="DB163" s="120" t="s">
        <v>528</v>
      </c>
      <c r="DC163" s="120">
        <v>8</v>
      </c>
      <c r="DD163" s="120" t="s">
        <v>125</v>
      </c>
      <c r="DK163" s="120" t="s">
        <v>3057</v>
      </c>
      <c r="DL163" s="120" t="s">
        <v>126</v>
      </c>
      <c r="DM163" s="120" t="s">
        <v>1344</v>
      </c>
      <c r="DN163" s="120">
        <v>1270292</v>
      </c>
      <c r="DO163" s="120">
        <v>100844</v>
      </c>
      <c r="DP163" s="120" t="s">
        <v>3058</v>
      </c>
      <c r="DQ163" s="120" t="s">
        <v>3059</v>
      </c>
      <c r="DR163" s="120" t="s">
        <v>3060</v>
      </c>
      <c r="DS163" s="120">
        <v>2007</v>
      </c>
      <c r="DT163" s="120" t="s">
        <v>3062</v>
      </c>
    </row>
    <row r="164" spans="1:124" s="120" customFormat="1" x14ac:dyDescent="0.3">
      <c r="A164" s="120" t="s">
        <v>2777</v>
      </c>
      <c r="B164" s="120" t="s">
        <v>2778</v>
      </c>
      <c r="C164" s="120" t="s">
        <v>2804</v>
      </c>
      <c r="D164" s="120" t="s">
        <v>2779</v>
      </c>
      <c r="E164" s="120" t="s">
        <v>157</v>
      </c>
      <c r="G164" s="137">
        <v>4.9500000000000004E-3</v>
      </c>
      <c r="H164" s="120" t="s">
        <v>143</v>
      </c>
      <c r="J164" s="120">
        <v>7.92E-3</v>
      </c>
      <c r="K164" s="121" t="s">
        <v>528</v>
      </c>
      <c r="L164" s="120" t="s">
        <v>528</v>
      </c>
      <c r="M164" s="120" t="s">
        <v>109</v>
      </c>
      <c r="N164" s="120" t="s">
        <v>3057</v>
      </c>
      <c r="O164" s="120" t="s">
        <v>137</v>
      </c>
      <c r="P164" s="120" t="s">
        <v>137</v>
      </c>
      <c r="Q164" s="120" t="s">
        <v>142</v>
      </c>
      <c r="R164" s="120">
        <v>21</v>
      </c>
      <c r="S164" s="120" t="s">
        <v>122</v>
      </c>
      <c r="T164" s="120" t="s">
        <v>526</v>
      </c>
      <c r="U164" s="120">
        <v>100844</v>
      </c>
      <c r="V164" s="123">
        <v>1270296</v>
      </c>
      <c r="W164" s="120">
        <v>2007</v>
      </c>
      <c r="X164" s="120" t="s">
        <v>3058</v>
      </c>
      <c r="Y164" s="120" t="s">
        <v>3059</v>
      </c>
      <c r="Z164" s="120" t="s">
        <v>3060</v>
      </c>
      <c r="AC164" s="137">
        <v>4.9500000000000004E-3</v>
      </c>
      <c r="AD164" s="120">
        <v>7.92E-3</v>
      </c>
      <c r="AE164" s="120">
        <v>333415</v>
      </c>
      <c r="AF164" s="120" t="s">
        <v>109</v>
      </c>
      <c r="AI164" s="120">
        <v>5</v>
      </c>
      <c r="AJ164" s="120" t="s">
        <v>1464</v>
      </c>
      <c r="AK164" s="120" t="s">
        <v>276</v>
      </c>
      <c r="AM164" s="120" t="s">
        <v>1069</v>
      </c>
      <c r="AN164" s="120" t="s">
        <v>2783</v>
      </c>
      <c r="AO164" s="120" t="s">
        <v>2784</v>
      </c>
      <c r="AP164" s="120" t="s">
        <v>2777</v>
      </c>
      <c r="AQ164" s="120" t="s">
        <v>2778</v>
      </c>
      <c r="AR164" s="120" t="s">
        <v>2804</v>
      </c>
      <c r="AS164" s="120" t="s">
        <v>2779</v>
      </c>
      <c r="AT164" s="120" t="s">
        <v>137</v>
      </c>
      <c r="AU164" s="120" t="s">
        <v>137</v>
      </c>
      <c r="AV164" s="120" t="s">
        <v>142</v>
      </c>
      <c r="AW164" s="120" t="s">
        <v>157</v>
      </c>
      <c r="AX164" s="120" t="s">
        <v>143</v>
      </c>
      <c r="AY164" s="120" t="s">
        <v>525</v>
      </c>
      <c r="AZ164" s="120" t="s">
        <v>119</v>
      </c>
      <c r="BA164" s="120" t="s">
        <v>526</v>
      </c>
      <c r="BC164" s="120">
        <v>21</v>
      </c>
      <c r="BH164" s="120" t="s">
        <v>122</v>
      </c>
      <c r="BJ164" s="120">
        <v>21</v>
      </c>
      <c r="BO164" s="120" t="s">
        <v>122</v>
      </c>
      <c r="BP164" s="120" t="s">
        <v>123</v>
      </c>
      <c r="BR164" s="120">
        <v>5</v>
      </c>
      <c r="BW164" s="120" t="s">
        <v>544</v>
      </c>
      <c r="BY164" s="120">
        <v>4.95</v>
      </c>
      <c r="CE164" s="121">
        <v>4.9500000000000004E-3</v>
      </c>
      <c r="CK164" s="120">
        <v>8</v>
      </c>
      <c r="CQ164" s="120">
        <v>7.92</v>
      </c>
      <c r="CW164" s="120">
        <v>7.92E-3</v>
      </c>
      <c r="DB164" s="120" t="s">
        <v>528</v>
      </c>
      <c r="DC164" s="120">
        <v>8</v>
      </c>
      <c r="DD164" s="120" t="s">
        <v>125</v>
      </c>
      <c r="DK164" s="120" t="s">
        <v>3057</v>
      </c>
      <c r="DL164" s="120" t="s">
        <v>126</v>
      </c>
      <c r="DM164" s="120" t="s">
        <v>1344</v>
      </c>
      <c r="DN164" s="120">
        <v>1270296</v>
      </c>
      <c r="DO164" s="120">
        <v>100844</v>
      </c>
      <c r="DP164" s="120" t="s">
        <v>3058</v>
      </c>
      <c r="DQ164" s="120" t="s">
        <v>3059</v>
      </c>
      <c r="DR164" s="120" t="s">
        <v>3060</v>
      </c>
      <c r="DS164" s="120">
        <v>2007</v>
      </c>
      <c r="DT164" s="120" t="s">
        <v>3063</v>
      </c>
    </row>
    <row r="165" spans="1:124" s="120" customFormat="1" x14ac:dyDescent="0.3">
      <c r="A165" s="120" t="s">
        <v>2777</v>
      </c>
      <c r="B165" s="120" t="s">
        <v>2778</v>
      </c>
      <c r="C165" s="120" t="s">
        <v>2804</v>
      </c>
      <c r="D165" s="120" t="s">
        <v>2779</v>
      </c>
      <c r="E165" s="120" t="s">
        <v>157</v>
      </c>
      <c r="G165" s="137">
        <v>4.9500000000000004E-3</v>
      </c>
      <c r="H165" s="120" t="s">
        <v>143</v>
      </c>
      <c r="J165" s="120">
        <v>7.92E-3</v>
      </c>
      <c r="K165" s="121" t="s">
        <v>528</v>
      </c>
      <c r="L165" s="120" t="s">
        <v>528</v>
      </c>
      <c r="M165" s="120" t="s">
        <v>109</v>
      </c>
      <c r="N165" s="120" t="s">
        <v>3057</v>
      </c>
      <c r="O165" s="120" t="s">
        <v>172</v>
      </c>
      <c r="P165" s="120" t="s">
        <v>173</v>
      </c>
      <c r="Q165" s="120" t="s">
        <v>206</v>
      </c>
      <c r="R165" s="120">
        <v>21</v>
      </c>
      <c r="S165" s="120" t="s">
        <v>122</v>
      </c>
      <c r="T165" s="120" t="s">
        <v>526</v>
      </c>
      <c r="U165" s="120">
        <v>100844</v>
      </c>
      <c r="V165" s="123">
        <v>1270299</v>
      </c>
      <c r="W165" s="120">
        <v>2007</v>
      </c>
      <c r="X165" s="120" t="s">
        <v>3058</v>
      </c>
      <c r="Y165" s="120" t="s">
        <v>3059</v>
      </c>
      <c r="Z165" s="120" t="s">
        <v>3060</v>
      </c>
      <c r="AC165" s="137">
        <v>4.9500000000000004E-3</v>
      </c>
      <c r="AD165" s="120">
        <v>7.92E-3</v>
      </c>
      <c r="AE165" s="120">
        <v>333415</v>
      </c>
      <c r="AF165" s="120" t="s">
        <v>109</v>
      </c>
      <c r="AI165" s="120">
        <v>5</v>
      </c>
      <c r="AJ165" s="120" t="s">
        <v>1464</v>
      </c>
      <c r="AK165" s="120" t="s">
        <v>276</v>
      </c>
      <c r="AM165" s="120" t="s">
        <v>1069</v>
      </c>
      <c r="AN165" s="120" t="s">
        <v>2783</v>
      </c>
      <c r="AO165" s="120" t="s">
        <v>2784</v>
      </c>
      <c r="AP165" s="120" t="s">
        <v>2777</v>
      </c>
      <c r="AQ165" s="120" t="s">
        <v>2778</v>
      </c>
      <c r="AR165" s="120" t="s">
        <v>2804</v>
      </c>
      <c r="AS165" s="120" t="s">
        <v>2779</v>
      </c>
      <c r="AT165" s="120" t="s">
        <v>172</v>
      </c>
      <c r="AU165" s="120" t="s">
        <v>173</v>
      </c>
      <c r="AV165" s="120" t="s">
        <v>206</v>
      </c>
      <c r="AW165" s="120" t="s">
        <v>157</v>
      </c>
      <c r="AX165" s="120" t="s">
        <v>143</v>
      </c>
      <c r="AY165" s="120" t="s">
        <v>525</v>
      </c>
      <c r="AZ165" s="120" t="s">
        <v>119</v>
      </c>
      <c r="BA165" s="120" t="s">
        <v>526</v>
      </c>
      <c r="BC165" s="120">
        <v>21</v>
      </c>
      <c r="BH165" s="120" t="s">
        <v>122</v>
      </c>
      <c r="BJ165" s="120">
        <v>21</v>
      </c>
      <c r="BO165" s="120" t="s">
        <v>122</v>
      </c>
      <c r="BP165" s="120" t="s">
        <v>123</v>
      </c>
      <c r="BR165" s="120">
        <v>5</v>
      </c>
      <c r="BW165" s="120" t="s">
        <v>544</v>
      </c>
      <c r="BY165" s="120">
        <v>4.95</v>
      </c>
      <c r="CE165" s="121">
        <v>4.9500000000000004E-3</v>
      </c>
      <c r="CK165" s="120">
        <v>8</v>
      </c>
      <c r="CQ165" s="120">
        <v>7.92</v>
      </c>
      <c r="CW165" s="120">
        <v>7.92E-3</v>
      </c>
      <c r="DB165" s="120" t="s">
        <v>528</v>
      </c>
      <c r="DC165" s="120">
        <v>8</v>
      </c>
      <c r="DD165" s="120" t="s">
        <v>125</v>
      </c>
      <c r="DK165" s="120" t="s">
        <v>3057</v>
      </c>
      <c r="DL165" s="120" t="s">
        <v>126</v>
      </c>
      <c r="DM165" s="120" t="s">
        <v>1344</v>
      </c>
      <c r="DN165" s="120">
        <v>1270299</v>
      </c>
      <c r="DO165" s="120">
        <v>100844</v>
      </c>
      <c r="DP165" s="120" t="s">
        <v>3058</v>
      </c>
      <c r="DQ165" s="120" t="s">
        <v>3059</v>
      </c>
      <c r="DR165" s="120" t="s">
        <v>3060</v>
      </c>
      <c r="DS165" s="120">
        <v>2007</v>
      </c>
      <c r="DT165" s="120" t="s">
        <v>619</v>
      </c>
    </row>
    <row r="166" spans="1:124" s="120" customFormat="1" x14ac:dyDescent="0.3">
      <c r="A166" s="120" t="s">
        <v>2777</v>
      </c>
      <c r="B166" s="120" t="s">
        <v>2778</v>
      </c>
      <c r="C166" s="120" t="s">
        <v>2804</v>
      </c>
      <c r="D166" s="120" t="s">
        <v>2779</v>
      </c>
      <c r="E166" s="120" t="s">
        <v>157</v>
      </c>
      <c r="G166" s="137">
        <v>4.9500000000000004E-3</v>
      </c>
      <c r="H166" s="120" t="s">
        <v>143</v>
      </c>
      <c r="J166" s="120">
        <v>7.92E-3</v>
      </c>
      <c r="K166" s="121" t="s">
        <v>528</v>
      </c>
      <c r="L166" s="120" t="s">
        <v>528</v>
      </c>
      <c r="M166" s="120" t="s">
        <v>109</v>
      </c>
      <c r="N166" s="120" t="s">
        <v>3057</v>
      </c>
      <c r="O166" s="120" t="s">
        <v>172</v>
      </c>
      <c r="P166" s="120" t="s">
        <v>173</v>
      </c>
      <c r="Q166" s="120" t="s">
        <v>1361</v>
      </c>
      <c r="R166" s="120">
        <v>21</v>
      </c>
      <c r="S166" s="120" t="s">
        <v>122</v>
      </c>
      <c r="T166" s="120" t="s">
        <v>526</v>
      </c>
      <c r="U166" s="120">
        <v>100844</v>
      </c>
      <c r="V166" s="123">
        <v>1270298</v>
      </c>
      <c r="W166" s="120">
        <v>2007</v>
      </c>
      <c r="X166" s="120" t="s">
        <v>3058</v>
      </c>
      <c r="Y166" s="120" t="s">
        <v>3059</v>
      </c>
      <c r="Z166" s="120" t="s">
        <v>3060</v>
      </c>
      <c r="AC166" s="137">
        <v>4.9500000000000004E-3</v>
      </c>
      <c r="AD166" s="120">
        <v>7.92E-3</v>
      </c>
      <c r="AE166" s="120">
        <v>333415</v>
      </c>
      <c r="AF166" s="120" t="s">
        <v>109</v>
      </c>
      <c r="AI166" s="120">
        <v>5</v>
      </c>
      <c r="AJ166" s="120" t="s">
        <v>1464</v>
      </c>
      <c r="AK166" s="120" t="s">
        <v>276</v>
      </c>
      <c r="AM166" s="120" t="s">
        <v>1069</v>
      </c>
      <c r="AN166" s="120" t="s">
        <v>2783</v>
      </c>
      <c r="AO166" s="120" t="s">
        <v>2784</v>
      </c>
      <c r="AP166" s="120" t="s">
        <v>2777</v>
      </c>
      <c r="AQ166" s="120" t="s">
        <v>2778</v>
      </c>
      <c r="AR166" s="120" t="s">
        <v>2804</v>
      </c>
      <c r="AS166" s="120" t="s">
        <v>2779</v>
      </c>
      <c r="AT166" s="120" t="s">
        <v>172</v>
      </c>
      <c r="AU166" s="120" t="s">
        <v>173</v>
      </c>
      <c r="AV166" s="120" t="s">
        <v>1361</v>
      </c>
      <c r="AW166" s="120" t="s">
        <v>157</v>
      </c>
      <c r="AX166" s="120" t="s">
        <v>143</v>
      </c>
      <c r="AY166" s="120" t="s">
        <v>525</v>
      </c>
      <c r="AZ166" s="120" t="s">
        <v>119</v>
      </c>
      <c r="BA166" s="120" t="s">
        <v>526</v>
      </c>
      <c r="BC166" s="120">
        <v>21</v>
      </c>
      <c r="BH166" s="120" t="s">
        <v>122</v>
      </c>
      <c r="BJ166" s="120">
        <v>21</v>
      </c>
      <c r="BO166" s="120" t="s">
        <v>122</v>
      </c>
      <c r="BP166" s="120" t="s">
        <v>123</v>
      </c>
      <c r="BR166" s="120">
        <v>5</v>
      </c>
      <c r="BW166" s="120" t="s">
        <v>544</v>
      </c>
      <c r="BY166" s="120">
        <v>4.95</v>
      </c>
      <c r="CE166" s="121">
        <v>4.9500000000000004E-3</v>
      </c>
      <c r="CK166" s="120">
        <v>8</v>
      </c>
      <c r="CQ166" s="120">
        <v>7.92</v>
      </c>
      <c r="CW166" s="120">
        <v>7.92E-3</v>
      </c>
      <c r="DB166" s="120" t="s">
        <v>528</v>
      </c>
      <c r="DC166" s="120">
        <v>8</v>
      </c>
      <c r="DD166" s="120" t="s">
        <v>125</v>
      </c>
      <c r="DK166" s="120" t="s">
        <v>3057</v>
      </c>
      <c r="DL166" s="120" t="s">
        <v>126</v>
      </c>
      <c r="DM166" s="120" t="s">
        <v>1344</v>
      </c>
      <c r="DN166" s="120">
        <v>1270298</v>
      </c>
      <c r="DO166" s="120">
        <v>100844</v>
      </c>
      <c r="DP166" s="120" t="s">
        <v>3058</v>
      </c>
      <c r="DQ166" s="120" t="s">
        <v>3059</v>
      </c>
      <c r="DR166" s="120" t="s">
        <v>3060</v>
      </c>
      <c r="DS166" s="120">
        <v>2007</v>
      </c>
      <c r="DT166" s="120" t="s">
        <v>3064</v>
      </c>
    </row>
    <row r="167" spans="1:124" s="120" customFormat="1" x14ac:dyDescent="0.3">
      <c r="A167" s="120" t="s">
        <v>2777</v>
      </c>
      <c r="B167" s="120" t="s">
        <v>2778</v>
      </c>
      <c r="C167" s="120" t="s">
        <v>2804</v>
      </c>
      <c r="D167" s="120" t="s">
        <v>2779</v>
      </c>
      <c r="E167" s="120" t="s">
        <v>157</v>
      </c>
      <c r="G167" s="137">
        <v>4.9500000000000004E-3</v>
      </c>
      <c r="H167" s="120" t="s">
        <v>143</v>
      </c>
      <c r="J167" s="120">
        <v>7.92E-3</v>
      </c>
      <c r="K167" s="121" t="s">
        <v>528</v>
      </c>
      <c r="L167" s="120" t="s">
        <v>528</v>
      </c>
      <c r="M167" s="120" t="s">
        <v>109</v>
      </c>
      <c r="N167" s="120" t="s">
        <v>3057</v>
      </c>
      <c r="O167" s="120" t="s">
        <v>137</v>
      </c>
      <c r="P167" s="120" t="s">
        <v>137</v>
      </c>
      <c r="Q167" s="120" t="s">
        <v>142</v>
      </c>
      <c r="R167" s="120">
        <v>21</v>
      </c>
      <c r="S167" s="120" t="s">
        <v>122</v>
      </c>
      <c r="T167" s="120" t="s">
        <v>526</v>
      </c>
      <c r="U167" s="120">
        <v>100844</v>
      </c>
      <c r="V167" s="123">
        <v>1270297</v>
      </c>
      <c r="W167" s="120">
        <v>2007</v>
      </c>
      <c r="X167" s="120" t="s">
        <v>3058</v>
      </c>
      <c r="Y167" s="120" t="s">
        <v>3059</v>
      </c>
      <c r="Z167" s="120" t="s">
        <v>3060</v>
      </c>
      <c r="AC167" s="137">
        <v>4.9500000000000004E-3</v>
      </c>
      <c r="AD167" s="120">
        <v>7.92E-3</v>
      </c>
      <c r="AE167" s="120">
        <v>333415</v>
      </c>
      <c r="AF167" s="120" t="s">
        <v>109</v>
      </c>
      <c r="AI167" s="120">
        <v>5</v>
      </c>
      <c r="AJ167" s="120" t="s">
        <v>1464</v>
      </c>
      <c r="AK167" s="120" t="s">
        <v>276</v>
      </c>
      <c r="AM167" s="120" t="s">
        <v>1069</v>
      </c>
      <c r="AN167" s="120" t="s">
        <v>2783</v>
      </c>
      <c r="AO167" s="120" t="s">
        <v>2784</v>
      </c>
      <c r="AP167" s="120" t="s">
        <v>2777</v>
      </c>
      <c r="AQ167" s="120" t="s">
        <v>2778</v>
      </c>
      <c r="AR167" s="120" t="s">
        <v>2804</v>
      </c>
      <c r="AS167" s="120" t="s">
        <v>2779</v>
      </c>
      <c r="AT167" s="120" t="s">
        <v>137</v>
      </c>
      <c r="AU167" s="120" t="s">
        <v>137</v>
      </c>
      <c r="AV167" s="120" t="s">
        <v>142</v>
      </c>
      <c r="AW167" s="120" t="s">
        <v>157</v>
      </c>
      <c r="AX167" s="120" t="s">
        <v>143</v>
      </c>
      <c r="AY167" s="120" t="s">
        <v>525</v>
      </c>
      <c r="AZ167" s="120" t="s">
        <v>119</v>
      </c>
      <c r="BA167" s="120" t="s">
        <v>526</v>
      </c>
      <c r="BC167" s="120">
        <v>21</v>
      </c>
      <c r="BH167" s="120" t="s">
        <v>122</v>
      </c>
      <c r="BJ167" s="120">
        <v>21</v>
      </c>
      <c r="BO167" s="120" t="s">
        <v>122</v>
      </c>
      <c r="BP167" s="120" t="s">
        <v>123</v>
      </c>
      <c r="BR167" s="120">
        <v>5</v>
      </c>
      <c r="BW167" s="120" t="s">
        <v>544</v>
      </c>
      <c r="BY167" s="120">
        <v>4.95</v>
      </c>
      <c r="CE167" s="121">
        <v>4.9500000000000004E-3</v>
      </c>
      <c r="CK167" s="120">
        <v>8</v>
      </c>
      <c r="CQ167" s="120">
        <v>7.92</v>
      </c>
      <c r="CW167" s="120">
        <v>7.92E-3</v>
      </c>
      <c r="DB167" s="120" t="s">
        <v>528</v>
      </c>
      <c r="DC167" s="120">
        <v>8</v>
      </c>
      <c r="DD167" s="120" t="s">
        <v>125</v>
      </c>
      <c r="DK167" s="120" t="s">
        <v>3057</v>
      </c>
      <c r="DL167" s="120" t="s">
        <v>126</v>
      </c>
      <c r="DM167" s="120" t="s">
        <v>1344</v>
      </c>
      <c r="DN167" s="120">
        <v>1270297</v>
      </c>
      <c r="DO167" s="120">
        <v>100844</v>
      </c>
      <c r="DP167" s="120" t="s">
        <v>3058</v>
      </c>
      <c r="DQ167" s="120" t="s">
        <v>3059</v>
      </c>
      <c r="DR167" s="120" t="s">
        <v>3060</v>
      </c>
      <c r="DS167" s="120">
        <v>2007</v>
      </c>
      <c r="DT167" s="120" t="s">
        <v>3065</v>
      </c>
    </row>
    <row r="168" spans="1:124" s="120" customFormat="1" x14ac:dyDescent="0.3">
      <c r="A168" s="120" t="s">
        <v>2777</v>
      </c>
      <c r="B168" s="120" t="s">
        <v>2778</v>
      </c>
      <c r="C168" s="120" t="s">
        <v>2804</v>
      </c>
      <c r="D168" s="120" t="s">
        <v>2779</v>
      </c>
      <c r="E168" s="120" t="s">
        <v>157</v>
      </c>
      <c r="G168" s="137">
        <v>4.9500000000000004E-3</v>
      </c>
      <c r="H168" s="120" t="s">
        <v>143</v>
      </c>
      <c r="J168" s="120">
        <v>7.92E-3</v>
      </c>
      <c r="K168" s="121" t="s">
        <v>528</v>
      </c>
      <c r="L168" s="120" t="s">
        <v>528</v>
      </c>
      <c r="M168" s="120" t="s">
        <v>109</v>
      </c>
      <c r="N168" s="120" t="s">
        <v>3057</v>
      </c>
      <c r="O168" s="120" t="s">
        <v>137</v>
      </c>
      <c r="P168" s="120" t="s">
        <v>137</v>
      </c>
      <c r="Q168" s="120" t="s">
        <v>142</v>
      </c>
      <c r="R168" s="120">
        <v>21</v>
      </c>
      <c r="S168" s="120" t="s">
        <v>122</v>
      </c>
      <c r="T168" s="120" t="s">
        <v>526</v>
      </c>
      <c r="U168" s="120">
        <v>100844</v>
      </c>
      <c r="V168" s="123">
        <v>1270295</v>
      </c>
      <c r="W168" s="120">
        <v>2007</v>
      </c>
      <c r="X168" s="120" t="s">
        <v>3058</v>
      </c>
      <c r="Y168" s="120" t="s">
        <v>3059</v>
      </c>
      <c r="Z168" s="120" t="s">
        <v>3060</v>
      </c>
      <c r="AC168" s="137">
        <v>4.9500000000000004E-3</v>
      </c>
      <c r="AD168" s="120">
        <v>7.92E-3</v>
      </c>
      <c r="AE168" s="120">
        <v>333415</v>
      </c>
      <c r="AF168" s="120" t="s">
        <v>109</v>
      </c>
      <c r="AI168" s="120">
        <v>5</v>
      </c>
      <c r="AJ168" s="120" t="s">
        <v>1464</v>
      </c>
      <c r="AK168" s="120" t="s">
        <v>276</v>
      </c>
      <c r="AM168" s="120" t="s">
        <v>1069</v>
      </c>
      <c r="AN168" s="120" t="s">
        <v>2783</v>
      </c>
      <c r="AO168" s="120" t="s">
        <v>2784</v>
      </c>
      <c r="AP168" s="120" t="s">
        <v>2777</v>
      </c>
      <c r="AQ168" s="120" t="s">
        <v>2778</v>
      </c>
      <c r="AR168" s="120" t="s">
        <v>2804</v>
      </c>
      <c r="AS168" s="120" t="s">
        <v>2779</v>
      </c>
      <c r="AT168" s="120" t="s">
        <v>137</v>
      </c>
      <c r="AU168" s="120" t="s">
        <v>137</v>
      </c>
      <c r="AV168" s="120" t="s">
        <v>142</v>
      </c>
      <c r="AW168" s="120" t="s">
        <v>157</v>
      </c>
      <c r="AX168" s="120" t="s">
        <v>143</v>
      </c>
      <c r="AY168" s="120" t="s">
        <v>525</v>
      </c>
      <c r="AZ168" s="120" t="s">
        <v>119</v>
      </c>
      <c r="BA168" s="120" t="s">
        <v>526</v>
      </c>
      <c r="BC168" s="120">
        <v>21</v>
      </c>
      <c r="BH168" s="120" t="s">
        <v>122</v>
      </c>
      <c r="BJ168" s="120">
        <v>21</v>
      </c>
      <c r="BO168" s="120" t="s">
        <v>122</v>
      </c>
      <c r="BP168" s="120" t="s">
        <v>123</v>
      </c>
      <c r="BR168" s="120">
        <v>5</v>
      </c>
      <c r="BW168" s="120" t="s">
        <v>544</v>
      </c>
      <c r="BY168" s="120">
        <v>4.95</v>
      </c>
      <c r="CE168" s="121">
        <v>4.9500000000000004E-3</v>
      </c>
      <c r="CK168" s="120">
        <v>8</v>
      </c>
      <c r="CQ168" s="120">
        <v>7.92</v>
      </c>
      <c r="CW168" s="120">
        <v>7.92E-3</v>
      </c>
      <c r="DB168" s="120" t="s">
        <v>528</v>
      </c>
      <c r="DC168" s="120">
        <v>8</v>
      </c>
      <c r="DD168" s="120" t="s">
        <v>125</v>
      </c>
      <c r="DK168" s="120" t="s">
        <v>3057</v>
      </c>
      <c r="DL168" s="120" t="s">
        <v>126</v>
      </c>
      <c r="DM168" s="120" t="s">
        <v>1344</v>
      </c>
      <c r="DN168" s="120">
        <v>1270295</v>
      </c>
      <c r="DO168" s="120">
        <v>100844</v>
      </c>
      <c r="DP168" s="120" t="s">
        <v>3058</v>
      </c>
      <c r="DQ168" s="120" t="s">
        <v>3059</v>
      </c>
      <c r="DR168" s="120" t="s">
        <v>3060</v>
      </c>
      <c r="DS168" s="120">
        <v>2007</v>
      </c>
      <c r="DT168" s="120" t="s">
        <v>3066</v>
      </c>
    </row>
    <row r="169" spans="1:124" s="120" customFormat="1" x14ac:dyDescent="0.3">
      <c r="A169" s="120" t="s">
        <v>2777</v>
      </c>
      <c r="B169" s="120" t="s">
        <v>2778</v>
      </c>
      <c r="C169" s="120" t="s">
        <v>2804</v>
      </c>
      <c r="D169" s="120" t="s">
        <v>2779</v>
      </c>
      <c r="E169" s="120" t="s">
        <v>157</v>
      </c>
      <c r="G169" s="137">
        <v>4.9500000000000004E-3</v>
      </c>
      <c r="H169" s="120" t="s">
        <v>143</v>
      </c>
      <c r="J169" s="120">
        <v>7.92E-3</v>
      </c>
      <c r="K169" s="121" t="s">
        <v>528</v>
      </c>
      <c r="L169" s="120" t="s">
        <v>528</v>
      </c>
      <c r="M169" s="120" t="s">
        <v>109</v>
      </c>
      <c r="N169" s="120" t="s">
        <v>3057</v>
      </c>
      <c r="O169" s="120" t="s">
        <v>172</v>
      </c>
      <c r="P169" s="120" t="s">
        <v>172</v>
      </c>
      <c r="Q169" s="120" t="s">
        <v>1359</v>
      </c>
      <c r="R169" s="120">
        <v>21</v>
      </c>
      <c r="S169" s="120" t="s">
        <v>122</v>
      </c>
      <c r="T169" s="120" t="s">
        <v>526</v>
      </c>
      <c r="U169" s="120">
        <v>100844</v>
      </c>
      <c r="V169" s="123">
        <v>1270300</v>
      </c>
      <c r="W169" s="120">
        <v>2007</v>
      </c>
      <c r="X169" s="120" t="s">
        <v>3058</v>
      </c>
      <c r="Y169" s="120" t="s">
        <v>3059</v>
      </c>
      <c r="Z169" s="120" t="s">
        <v>3060</v>
      </c>
      <c r="AC169" s="137">
        <v>4.9500000000000004E-3</v>
      </c>
      <c r="AD169" s="120">
        <v>7.92E-3</v>
      </c>
      <c r="AE169" s="120">
        <v>333415</v>
      </c>
      <c r="AF169" s="120" t="s">
        <v>109</v>
      </c>
      <c r="AI169" s="120">
        <v>5</v>
      </c>
      <c r="AJ169" s="120" t="s">
        <v>1464</v>
      </c>
      <c r="AK169" s="120" t="s">
        <v>276</v>
      </c>
      <c r="AM169" s="120" t="s">
        <v>1069</v>
      </c>
      <c r="AN169" s="120" t="s">
        <v>2783</v>
      </c>
      <c r="AO169" s="120" t="s">
        <v>2784</v>
      </c>
      <c r="AP169" s="120" t="s">
        <v>2777</v>
      </c>
      <c r="AQ169" s="120" t="s">
        <v>2778</v>
      </c>
      <c r="AR169" s="120" t="s">
        <v>2804</v>
      </c>
      <c r="AS169" s="120" t="s">
        <v>2779</v>
      </c>
      <c r="AT169" s="120" t="s">
        <v>172</v>
      </c>
      <c r="AU169" s="120" t="s">
        <v>172</v>
      </c>
      <c r="AV169" s="120" t="s">
        <v>1359</v>
      </c>
      <c r="AW169" s="120" t="s">
        <v>157</v>
      </c>
      <c r="AX169" s="120" t="s">
        <v>143</v>
      </c>
      <c r="AY169" s="120" t="s">
        <v>525</v>
      </c>
      <c r="AZ169" s="120" t="s">
        <v>119</v>
      </c>
      <c r="BA169" s="120" t="s">
        <v>526</v>
      </c>
      <c r="BC169" s="120">
        <v>21</v>
      </c>
      <c r="BH169" s="120" t="s">
        <v>122</v>
      </c>
      <c r="BJ169" s="120">
        <v>21</v>
      </c>
      <c r="BO169" s="120" t="s">
        <v>122</v>
      </c>
      <c r="BP169" s="120" t="s">
        <v>123</v>
      </c>
      <c r="BR169" s="120">
        <v>5</v>
      </c>
      <c r="BW169" s="120" t="s">
        <v>544</v>
      </c>
      <c r="BY169" s="120">
        <v>4.95</v>
      </c>
      <c r="CE169" s="121">
        <v>4.9500000000000004E-3</v>
      </c>
      <c r="CK169" s="120">
        <v>8</v>
      </c>
      <c r="CQ169" s="120">
        <v>7.92</v>
      </c>
      <c r="CW169" s="120">
        <v>7.92E-3</v>
      </c>
      <c r="DB169" s="120" t="s">
        <v>528</v>
      </c>
      <c r="DC169" s="120">
        <v>8</v>
      </c>
      <c r="DD169" s="120" t="s">
        <v>125</v>
      </c>
      <c r="DK169" s="120" t="s">
        <v>3057</v>
      </c>
      <c r="DL169" s="120" t="s">
        <v>126</v>
      </c>
      <c r="DM169" s="120" t="s">
        <v>1344</v>
      </c>
      <c r="DN169" s="120">
        <v>1270300</v>
      </c>
      <c r="DO169" s="120">
        <v>100844</v>
      </c>
      <c r="DP169" s="120" t="s">
        <v>3058</v>
      </c>
      <c r="DQ169" s="120" t="s">
        <v>3059</v>
      </c>
      <c r="DR169" s="120" t="s">
        <v>3060</v>
      </c>
      <c r="DS169" s="120">
        <v>2007</v>
      </c>
      <c r="DT169" s="120" t="s">
        <v>619</v>
      </c>
    </row>
    <row r="170" spans="1:124" s="120" customFormat="1" x14ac:dyDescent="0.3">
      <c r="A170" s="120" t="s">
        <v>2777</v>
      </c>
      <c r="B170" s="120" t="s">
        <v>2778</v>
      </c>
      <c r="C170" s="120" t="s">
        <v>2804</v>
      </c>
      <c r="D170" s="120" t="s">
        <v>2779</v>
      </c>
      <c r="E170" s="120" t="s">
        <v>251</v>
      </c>
      <c r="G170" s="137">
        <v>5.0000000000000001E-3</v>
      </c>
      <c r="H170" s="120" t="s">
        <v>136</v>
      </c>
      <c r="J170" s="120">
        <v>7.4999999999999997E-3</v>
      </c>
      <c r="K170" s="121" t="s">
        <v>528</v>
      </c>
      <c r="L170" s="120" t="s">
        <v>528</v>
      </c>
      <c r="M170" s="120" t="s">
        <v>109</v>
      </c>
      <c r="N170" s="120">
        <v>100</v>
      </c>
      <c r="O170" s="120" t="s">
        <v>137</v>
      </c>
      <c r="P170" s="120" t="s">
        <v>137</v>
      </c>
      <c r="Q170" s="120" t="s">
        <v>1392</v>
      </c>
      <c r="R170" s="120">
        <v>12</v>
      </c>
      <c r="S170" s="120" t="s">
        <v>122</v>
      </c>
      <c r="T170" s="120" t="s">
        <v>526</v>
      </c>
      <c r="U170" s="120">
        <v>160446</v>
      </c>
      <c r="V170" s="123">
        <v>2076234</v>
      </c>
      <c r="W170" s="120">
        <v>2012</v>
      </c>
      <c r="X170" s="120" t="s">
        <v>571</v>
      </c>
      <c r="Y170" s="120" t="s">
        <v>572</v>
      </c>
      <c r="Z170" s="120" t="s">
        <v>573</v>
      </c>
      <c r="AB170" s="120" t="s">
        <v>147</v>
      </c>
      <c r="AC170" s="137">
        <v>5.0000000000000001E-3</v>
      </c>
      <c r="AD170" s="120">
        <v>7.4999999999999997E-3</v>
      </c>
      <c r="AE170" s="120">
        <v>333415</v>
      </c>
      <c r="AF170" s="120" t="s">
        <v>109</v>
      </c>
      <c r="AH170" s="120" t="s">
        <v>147</v>
      </c>
      <c r="AI170" s="120">
        <v>5</v>
      </c>
      <c r="AJ170" s="120" t="s">
        <v>3067</v>
      </c>
      <c r="AK170" s="120" t="s">
        <v>276</v>
      </c>
      <c r="AL170" s="120" t="s">
        <v>1465</v>
      </c>
      <c r="AM170" s="120" t="s">
        <v>1069</v>
      </c>
      <c r="AN170" s="120" t="s">
        <v>2783</v>
      </c>
      <c r="AO170" s="120" t="s">
        <v>2784</v>
      </c>
      <c r="AP170" s="120" t="s">
        <v>2777</v>
      </c>
      <c r="AQ170" s="120" t="s">
        <v>2778</v>
      </c>
      <c r="AR170" s="120" t="s">
        <v>2804</v>
      </c>
      <c r="AS170" s="120" t="s">
        <v>2779</v>
      </c>
      <c r="AT170" s="120" t="s">
        <v>137</v>
      </c>
      <c r="AU170" s="120" t="s">
        <v>137</v>
      </c>
      <c r="AV170" s="120" t="s">
        <v>1392</v>
      </c>
      <c r="AW170" s="120" t="s">
        <v>251</v>
      </c>
      <c r="AX170" s="120" t="s">
        <v>136</v>
      </c>
      <c r="AY170" s="120" t="s">
        <v>525</v>
      </c>
      <c r="AZ170" s="120" t="s">
        <v>119</v>
      </c>
      <c r="BA170" s="120" t="s">
        <v>526</v>
      </c>
      <c r="BC170" s="120">
        <v>12</v>
      </c>
      <c r="BH170" s="120" t="s">
        <v>122</v>
      </c>
      <c r="BJ170" s="120">
        <v>12</v>
      </c>
      <c r="BO170" s="120" t="s">
        <v>122</v>
      </c>
      <c r="BP170" s="120" t="s">
        <v>158</v>
      </c>
      <c r="BR170" s="120">
        <v>5.0000000000000001E-3</v>
      </c>
      <c r="BW170" s="120" t="s">
        <v>528</v>
      </c>
      <c r="BY170" s="120">
        <v>5.0000000000000001E-3</v>
      </c>
      <c r="CE170" s="121">
        <v>5.0000000000000001E-3</v>
      </c>
      <c r="CK170" s="120">
        <v>7.4999999999999997E-3</v>
      </c>
      <c r="CQ170" s="120">
        <v>7.4999999999999997E-3</v>
      </c>
      <c r="CW170" s="120">
        <v>7.4999999999999997E-3</v>
      </c>
      <c r="DB170" s="120" t="s">
        <v>528</v>
      </c>
      <c r="DC170" s="120">
        <v>1</v>
      </c>
      <c r="DD170" s="120" t="s">
        <v>176</v>
      </c>
      <c r="DE170" s="120" t="s">
        <v>3068</v>
      </c>
      <c r="DF170" s="120" t="s">
        <v>3069</v>
      </c>
      <c r="DG170" s="120" t="s">
        <v>568</v>
      </c>
      <c r="DH170" s="120" t="s">
        <v>569</v>
      </c>
      <c r="DI170" s="120" t="s">
        <v>570</v>
      </c>
      <c r="DK170" s="120">
        <v>100</v>
      </c>
      <c r="DL170" s="120" t="s">
        <v>126</v>
      </c>
      <c r="DM170" s="120" t="s">
        <v>545</v>
      </c>
      <c r="DN170" s="120">
        <v>2076234</v>
      </c>
      <c r="DO170" s="120">
        <v>160446</v>
      </c>
      <c r="DP170" s="120" t="s">
        <v>571</v>
      </c>
      <c r="DQ170" s="120" t="s">
        <v>572</v>
      </c>
      <c r="DR170" s="120" t="s">
        <v>573</v>
      </c>
      <c r="DS170" s="120">
        <v>2012</v>
      </c>
      <c r="DT170" s="120" t="s">
        <v>3070</v>
      </c>
    </row>
    <row r="171" spans="1:124" s="120" customFormat="1" x14ac:dyDescent="0.3">
      <c r="A171" s="120" t="s">
        <v>2777</v>
      </c>
      <c r="B171" s="120" t="s">
        <v>2778</v>
      </c>
      <c r="C171" s="120" t="s">
        <v>2804</v>
      </c>
      <c r="D171" s="120" t="s">
        <v>2779</v>
      </c>
      <c r="E171" s="120" t="s">
        <v>185</v>
      </c>
      <c r="G171" s="137">
        <v>5.0000000000000001E-3</v>
      </c>
      <c r="K171" s="121" t="s">
        <v>528</v>
      </c>
      <c r="L171" s="120" t="s">
        <v>528</v>
      </c>
      <c r="M171" s="120" t="s">
        <v>109</v>
      </c>
      <c r="N171" s="120">
        <v>100</v>
      </c>
      <c r="O171" s="120" t="s">
        <v>102</v>
      </c>
      <c r="P171" s="120" t="s">
        <v>102</v>
      </c>
      <c r="Q171" s="120" t="s">
        <v>184</v>
      </c>
      <c r="R171" s="120">
        <v>8</v>
      </c>
      <c r="S171" s="120" t="s">
        <v>122</v>
      </c>
      <c r="T171" s="120" t="s">
        <v>526</v>
      </c>
      <c r="U171" s="120">
        <v>159999</v>
      </c>
      <c r="V171" s="123">
        <v>2051642</v>
      </c>
      <c r="W171" s="120">
        <v>2009</v>
      </c>
      <c r="X171" s="120" t="s">
        <v>3008</v>
      </c>
      <c r="Y171" s="120" t="s">
        <v>3009</v>
      </c>
      <c r="Z171" s="120" t="s">
        <v>3010</v>
      </c>
      <c r="AC171" s="137">
        <v>5.0000000000000001E-3</v>
      </c>
      <c r="AE171" s="120">
        <v>333415</v>
      </c>
      <c r="AF171" s="120" t="s">
        <v>109</v>
      </c>
      <c r="AI171" s="120">
        <v>5</v>
      </c>
      <c r="AJ171" s="120" t="s">
        <v>1464</v>
      </c>
      <c r="AK171" s="120" t="s">
        <v>276</v>
      </c>
      <c r="AM171" s="120" t="s">
        <v>1069</v>
      </c>
      <c r="AN171" s="120" t="s">
        <v>2783</v>
      </c>
      <c r="AO171" s="120" t="s">
        <v>2784</v>
      </c>
      <c r="AP171" s="120" t="s">
        <v>2777</v>
      </c>
      <c r="AQ171" s="120" t="s">
        <v>2778</v>
      </c>
      <c r="AR171" s="120" t="s">
        <v>2804</v>
      </c>
      <c r="AS171" s="120" t="s">
        <v>2779</v>
      </c>
      <c r="AT171" s="120" t="s">
        <v>102</v>
      </c>
      <c r="AU171" s="120" t="s">
        <v>102</v>
      </c>
      <c r="AV171" s="120" t="s">
        <v>184</v>
      </c>
      <c r="AW171" s="120" t="s">
        <v>185</v>
      </c>
      <c r="AY171" s="120" t="s">
        <v>525</v>
      </c>
      <c r="AZ171" s="120" t="s">
        <v>119</v>
      </c>
      <c r="BA171" s="120" t="s">
        <v>526</v>
      </c>
      <c r="BC171" s="120">
        <v>8</v>
      </c>
      <c r="BH171" s="120" t="s">
        <v>122</v>
      </c>
      <c r="BJ171" s="120">
        <v>8</v>
      </c>
      <c r="BO171" s="120" t="s">
        <v>122</v>
      </c>
      <c r="BP171" s="120" t="s">
        <v>123</v>
      </c>
      <c r="BR171" s="120">
        <v>5.0000000000000001E-3</v>
      </c>
      <c r="BW171" s="120" t="s">
        <v>528</v>
      </c>
      <c r="BY171" s="120">
        <v>5.0000000000000001E-3</v>
      </c>
      <c r="CE171" s="121">
        <v>5.0000000000000001E-3</v>
      </c>
      <c r="DB171" s="120" t="s">
        <v>528</v>
      </c>
      <c r="DC171" s="120" t="s">
        <v>820</v>
      </c>
      <c r="DD171" s="120" t="s">
        <v>125</v>
      </c>
      <c r="DK171" s="120">
        <v>100</v>
      </c>
      <c r="DL171" s="120" t="s">
        <v>126</v>
      </c>
      <c r="DM171" s="120" t="s">
        <v>1344</v>
      </c>
      <c r="DN171" s="120">
        <v>2051642</v>
      </c>
      <c r="DO171" s="120">
        <v>159999</v>
      </c>
      <c r="DP171" s="120" t="s">
        <v>3008</v>
      </c>
      <c r="DQ171" s="120" t="s">
        <v>3009</v>
      </c>
      <c r="DR171" s="120" t="s">
        <v>3010</v>
      </c>
      <c r="DS171" s="120">
        <v>2009</v>
      </c>
      <c r="DT171" s="120" t="s">
        <v>3036</v>
      </c>
    </row>
    <row r="172" spans="1:124" s="120" customFormat="1" x14ac:dyDescent="0.3">
      <c r="A172" s="120" t="s">
        <v>2955</v>
      </c>
      <c r="B172" s="120" t="s">
        <v>2956</v>
      </c>
      <c r="C172" s="120" t="s">
        <v>2957</v>
      </c>
      <c r="D172" s="120" t="s">
        <v>2958</v>
      </c>
      <c r="E172" s="120" t="s">
        <v>108</v>
      </c>
      <c r="G172" s="137">
        <v>5.3E-3</v>
      </c>
      <c r="J172" s="121"/>
      <c r="K172" s="121" t="s">
        <v>528</v>
      </c>
      <c r="L172" s="120" t="s">
        <v>528</v>
      </c>
      <c r="M172" s="120" t="s">
        <v>109</v>
      </c>
      <c r="N172" s="120">
        <v>99.7</v>
      </c>
      <c r="O172" s="120" t="s">
        <v>102</v>
      </c>
      <c r="P172" s="120" t="s">
        <v>102</v>
      </c>
      <c r="Q172" s="120" t="s">
        <v>184</v>
      </c>
      <c r="R172" s="120">
        <v>4</v>
      </c>
      <c r="S172" s="120" t="s">
        <v>122</v>
      </c>
      <c r="T172" s="120" t="s">
        <v>526</v>
      </c>
      <c r="U172" s="120">
        <v>55077</v>
      </c>
      <c r="V172" s="123">
        <v>1255145</v>
      </c>
      <c r="W172" s="120">
        <v>2000</v>
      </c>
      <c r="X172" s="120" t="s">
        <v>2823</v>
      </c>
      <c r="Y172" s="120" t="s">
        <v>2824</v>
      </c>
      <c r="Z172" s="120" t="s">
        <v>2825</v>
      </c>
      <c r="AC172" s="137">
        <v>5.3E-3</v>
      </c>
      <c r="AD172" s="121"/>
      <c r="AE172" s="120">
        <v>333415</v>
      </c>
      <c r="AF172" s="120" t="s">
        <v>109</v>
      </c>
      <c r="AI172" s="120">
        <v>16413</v>
      </c>
      <c r="AJ172" s="120">
        <v>2</v>
      </c>
      <c r="AK172" s="120" t="s">
        <v>122</v>
      </c>
      <c r="AL172" s="120" t="s">
        <v>1504</v>
      </c>
      <c r="AM172" s="120" t="s">
        <v>1069</v>
      </c>
      <c r="AN172" s="120" t="s">
        <v>1061</v>
      </c>
      <c r="AO172" s="120" t="s">
        <v>2963</v>
      </c>
      <c r="AP172" s="120" t="s">
        <v>2955</v>
      </c>
      <c r="AQ172" s="120" t="s">
        <v>2956</v>
      </c>
      <c r="AR172" s="120" t="s">
        <v>2957</v>
      </c>
      <c r="AS172" s="120" t="s">
        <v>2958</v>
      </c>
      <c r="AT172" s="120" t="s">
        <v>102</v>
      </c>
      <c r="AU172" s="120" t="s">
        <v>102</v>
      </c>
      <c r="AV172" s="120" t="s">
        <v>184</v>
      </c>
      <c r="AW172" s="120" t="s">
        <v>108</v>
      </c>
      <c r="AY172" s="120" t="s">
        <v>525</v>
      </c>
      <c r="AZ172" s="120" t="s">
        <v>119</v>
      </c>
      <c r="BA172" s="120" t="s">
        <v>526</v>
      </c>
      <c r="BC172" s="120">
        <v>96</v>
      </c>
      <c r="BH172" s="120" t="s">
        <v>276</v>
      </c>
      <c r="BJ172" s="120">
        <v>4</v>
      </c>
      <c r="BO172" s="120" t="s">
        <v>122</v>
      </c>
      <c r="BP172" s="120" t="s">
        <v>158</v>
      </c>
      <c r="BR172" s="120">
        <v>5.3</v>
      </c>
      <c r="BW172" s="120" t="s">
        <v>544</v>
      </c>
      <c r="BY172" s="120">
        <v>5.3</v>
      </c>
      <c r="CE172" s="121">
        <v>5.3E-3</v>
      </c>
      <c r="CG172" s="121"/>
      <c r="CI172" s="121"/>
      <c r="CQ172" s="121"/>
      <c r="CW172" s="121"/>
      <c r="DB172" s="120" t="s">
        <v>528</v>
      </c>
      <c r="DD172" s="120" t="s">
        <v>176</v>
      </c>
      <c r="DE172" s="120">
        <v>8.1999999999999993</v>
      </c>
      <c r="DF172" s="120">
        <v>210</v>
      </c>
      <c r="DG172" s="120" t="s">
        <v>568</v>
      </c>
      <c r="DK172" s="120">
        <v>99.7</v>
      </c>
      <c r="DL172" s="120" t="s">
        <v>126</v>
      </c>
      <c r="DM172" s="120" t="s">
        <v>545</v>
      </c>
      <c r="DN172" s="120">
        <v>1255145</v>
      </c>
      <c r="DO172" s="120">
        <v>55077</v>
      </c>
      <c r="DP172" s="120" t="s">
        <v>2823</v>
      </c>
      <c r="DQ172" s="120" t="s">
        <v>2824</v>
      </c>
      <c r="DR172" s="120" t="s">
        <v>2825</v>
      </c>
      <c r="DS172" s="120">
        <v>2000</v>
      </c>
      <c r="DT172" s="120" t="s">
        <v>3071</v>
      </c>
    </row>
    <row r="173" spans="1:124" s="120" customFormat="1" x14ac:dyDescent="0.3">
      <c r="A173" s="120" t="s">
        <v>2777</v>
      </c>
      <c r="B173" s="120" t="s">
        <v>2778</v>
      </c>
      <c r="C173" s="120" t="s">
        <v>2804</v>
      </c>
      <c r="D173" s="120" t="s">
        <v>2779</v>
      </c>
      <c r="E173" s="120" t="s">
        <v>185</v>
      </c>
      <c r="G173" s="137">
        <v>5.3E-3</v>
      </c>
      <c r="K173" s="121" t="s">
        <v>528</v>
      </c>
      <c r="L173" s="120" t="s">
        <v>528</v>
      </c>
      <c r="M173" s="120" t="s">
        <v>109</v>
      </c>
      <c r="N173" s="120">
        <v>100</v>
      </c>
      <c r="O173" s="120" t="s">
        <v>367</v>
      </c>
      <c r="P173" s="120" t="s">
        <v>1310</v>
      </c>
      <c r="Q173" s="120" t="s">
        <v>2817</v>
      </c>
      <c r="R173" s="120">
        <v>1</v>
      </c>
      <c r="S173" s="120" t="s">
        <v>122</v>
      </c>
      <c r="T173" s="120" t="s">
        <v>526</v>
      </c>
      <c r="U173" s="120">
        <v>159999</v>
      </c>
      <c r="V173" s="123">
        <v>2051627</v>
      </c>
      <c r="W173" s="120">
        <v>2009</v>
      </c>
      <c r="X173" s="120" t="s">
        <v>3008</v>
      </c>
      <c r="Y173" s="120" t="s">
        <v>3009</v>
      </c>
      <c r="Z173" s="120" t="s">
        <v>3010</v>
      </c>
      <c r="AC173" s="137">
        <v>5.3E-3</v>
      </c>
      <c r="AE173" s="120">
        <v>333415</v>
      </c>
      <c r="AF173" s="120" t="s">
        <v>109</v>
      </c>
      <c r="AI173" s="120">
        <v>5</v>
      </c>
      <c r="AJ173" s="120" t="s">
        <v>1464</v>
      </c>
      <c r="AK173" s="120" t="s">
        <v>276</v>
      </c>
      <c r="AM173" s="120" t="s">
        <v>1069</v>
      </c>
      <c r="AN173" s="120" t="s">
        <v>2783</v>
      </c>
      <c r="AO173" s="120" t="s">
        <v>2784</v>
      </c>
      <c r="AP173" s="120" t="s">
        <v>2777</v>
      </c>
      <c r="AQ173" s="120" t="s">
        <v>2778</v>
      </c>
      <c r="AR173" s="120" t="s">
        <v>2804</v>
      </c>
      <c r="AS173" s="120" t="s">
        <v>2779</v>
      </c>
      <c r="AT173" s="120" t="s">
        <v>367</v>
      </c>
      <c r="AU173" s="120" t="s">
        <v>1310</v>
      </c>
      <c r="AV173" s="120" t="s">
        <v>2817</v>
      </c>
      <c r="AW173" s="120" t="s">
        <v>185</v>
      </c>
      <c r="AY173" s="120" t="s">
        <v>525</v>
      </c>
      <c r="AZ173" s="120" t="s">
        <v>119</v>
      </c>
      <c r="BA173" s="120" t="s">
        <v>526</v>
      </c>
      <c r="BC173" s="120">
        <v>24</v>
      </c>
      <c r="BH173" s="120" t="s">
        <v>276</v>
      </c>
      <c r="BJ173" s="120">
        <v>1</v>
      </c>
      <c r="BO173" s="120" t="s">
        <v>122</v>
      </c>
      <c r="BP173" s="120" t="s">
        <v>123</v>
      </c>
      <c r="BR173" s="120">
        <v>5.3E-3</v>
      </c>
      <c r="BW173" s="120" t="s">
        <v>528</v>
      </c>
      <c r="BY173" s="120">
        <v>5.3E-3</v>
      </c>
      <c r="CE173" s="121">
        <v>5.3E-3</v>
      </c>
      <c r="DB173" s="120" t="s">
        <v>528</v>
      </c>
      <c r="DC173" s="120" t="s">
        <v>820</v>
      </c>
      <c r="DD173" s="120" t="s">
        <v>125</v>
      </c>
      <c r="DK173" s="120">
        <v>100</v>
      </c>
      <c r="DL173" s="120" t="s">
        <v>126</v>
      </c>
      <c r="DM173" s="120" t="s">
        <v>545</v>
      </c>
      <c r="DN173" s="120">
        <v>2051627</v>
      </c>
      <c r="DO173" s="120">
        <v>159999</v>
      </c>
      <c r="DP173" s="120" t="s">
        <v>3008</v>
      </c>
      <c r="DQ173" s="120" t="s">
        <v>3009</v>
      </c>
      <c r="DR173" s="120" t="s">
        <v>3010</v>
      </c>
      <c r="DS173" s="120">
        <v>2009</v>
      </c>
      <c r="DT173" s="120" t="s">
        <v>3036</v>
      </c>
    </row>
    <row r="174" spans="1:124" s="120" customFormat="1" x14ac:dyDescent="0.3">
      <c r="A174" s="120" t="s">
        <v>3005</v>
      </c>
      <c r="B174" s="120" t="s">
        <v>3006</v>
      </c>
      <c r="C174" s="120" t="s">
        <v>2872</v>
      </c>
      <c r="D174" s="120" t="s">
        <v>2769</v>
      </c>
      <c r="E174" s="120" t="s">
        <v>185</v>
      </c>
      <c r="G174" s="137">
        <v>5.6429999999999996E-3</v>
      </c>
      <c r="J174" s="121"/>
      <c r="K174" s="121" t="s">
        <v>528</v>
      </c>
      <c r="L174" s="120" t="s">
        <v>528</v>
      </c>
      <c r="M174" s="120" t="s">
        <v>109</v>
      </c>
      <c r="N174" s="120">
        <v>99</v>
      </c>
      <c r="O174" s="120" t="s">
        <v>102</v>
      </c>
      <c r="P174" s="120" t="s">
        <v>102</v>
      </c>
      <c r="Q174" s="120" t="s">
        <v>184</v>
      </c>
      <c r="R174" s="120">
        <v>3</v>
      </c>
      <c r="S174" s="120" t="s">
        <v>122</v>
      </c>
      <c r="T174" s="120" t="s">
        <v>526</v>
      </c>
      <c r="U174" s="120">
        <v>150303</v>
      </c>
      <c r="V174" s="123">
        <v>1338766</v>
      </c>
      <c r="W174" s="120">
        <v>2010</v>
      </c>
      <c r="X174" s="120" t="s">
        <v>3038</v>
      </c>
      <c r="Y174" s="120" t="s">
        <v>3039</v>
      </c>
      <c r="Z174" s="120" t="s">
        <v>3040</v>
      </c>
      <c r="AB174" s="120" t="s">
        <v>397</v>
      </c>
      <c r="AC174" s="137">
        <v>5.6429999999999996E-3</v>
      </c>
      <c r="AD174" s="121"/>
      <c r="AE174" s="120">
        <v>333415</v>
      </c>
      <c r="AF174" s="120" t="s">
        <v>109</v>
      </c>
      <c r="AH174" s="120" t="s">
        <v>397</v>
      </c>
      <c r="AI174" s="120">
        <v>372</v>
      </c>
      <c r="AM174" s="120" t="s">
        <v>1069</v>
      </c>
      <c r="AN174" s="120" t="s">
        <v>2773</v>
      </c>
      <c r="AO174" s="120" t="s">
        <v>2774</v>
      </c>
      <c r="AP174" s="120" t="s">
        <v>3005</v>
      </c>
      <c r="AQ174" s="120" t="s">
        <v>3006</v>
      </c>
      <c r="AR174" s="120" t="s">
        <v>2872</v>
      </c>
      <c r="AS174" s="120" t="s">
        <v>2769</v>
      </c>
      <c r="AT174" s="120" t="s">
        <v>102</v>
      </c>
      <c r="AU174" s="120" t="s">
        <v>102</v>
      </c>
      <c r="AV174" s="120" t="s">
        <v>184</v>
      </c>
      <c r="AW174" s="120" t="s">
        <v>185</v>
      </c>
      <c r="AY174" s="120" t="s">
        <v>525</v>
      </c>
      <c r="AZ174" s="120" t="s">
        <v>119</v>
      </c>
      <c r="BA174" s="120" t="s">
        <v>526</v>
      </c>
      <c r="BC174" s="120">
        <v>72</v>
      </c>
      <c r="BH174" s="120" t="s">
        <v>276</v>
      </c>
      <c r="BJ174" s="120">
        <v>3</v>
      </c>
      <c r="BO174" s="120" t="s">
        <v>122</v>
      </c>
      <c r="BP174" s="120" t="s">
        <v>123</v>
      </c>
      <c r="BR174" s="120">
        <v>5.7</v>
      </c>
      <c r="BT174" s="120">
        <v>4.84</v>
      </c>
      <c r="BV174" s="120">
        <v>6.72</v>
      </c>
      <c r="BW174" s="120" t="s">
        <v>544</v>
      </c>
      <c r="BY174" s="121">
        <v>5.6429999999999998</v>
      </c>
      <c r="CA174" s="120">
        <v>4.7915999999999999</v>
      </c>
      <c r="CC174" s="120">
        <v>6.6528</v>
      </c>
      <c r="CE174" s="121">
        <v>5.6429999999999996E-3</v>
      </c>
      <c r="CG174" s="120">
        <v>4.7916E-3</v>
      </c>
      <c r="CI174" s="120">
        <v>6.6528000000000004E-3</v>
      </c>
      <c r="CQ174" s="121"/>
      <c r="CW174" s="121"/>
      <c r="DB174" s="120" t="s">
        <v>528</v>
      </c>
      <c r="DD174" s="120" t="s">
        <v>125</v>
      </c>
      <c r="DK174" s="120">
        <v>99</v>
      </c>
      <c r="DL174" s="120" t="s">
        <v>126</v>
      </c>
      <c r="DM174" s="120" t="s">
        <v>545</v>
      </c>
      <c r="DN174" s="120">
        <v>1338766</v>
      </c>
      <c r="DO174" s="120">
        <v>150303</v>
      </c>
      <c r="DP174" s="120" t="s">
        <v>3038</v>
      </c>
      <c r="DQ174" s="120" t="s">
        <v>3039</v>
      </c>
      <c r="DR174" s="120" t="s">
        <v>3040</v>
      </c>
      <c r="DS174" s="120">
        <v>2010</v>
      </c>
      <c r="DT174" s="120" t="s">
        <v>3041</v>
      </c>
    </row>
    <row r="175" spans="1:124" s="120" customFormat="1" x14ac:dyDescent="0.3">
      <c r="A175" s="120" t="s">
        <v>3005</v>
      </c>
      <c r="B175" s="120" t="s">
        <v>3006</v>
      </c>
      <c r="C175" s="120" t="s">
        <v>2872</v>
      </c>
      <c r="D175" s="120" t="s">
        <v>2769</v>
      </c>
      <c r="E175" s="120" t="s">
        <v>185</v>
      </c>
      <c r="G175" s="147">
        <f>(AC175/1000000000)*304.35*1000</f>
        <v>5.6434707450000003E-3</v>
      </c>
      <c r="J175" s="121"/>
      <c r="K175" s="129" t="s">
        <v>528</v>
      </c>
      <c r="L175" s="120" t="s">
        <v>3042</v>
      </c>
      <c r="M175" s="120" t="s">
        <v>109</v>
      </c>
      <c r="N175" s="120">
        <v>99</v>
      </c>
      <c r="O175" s="120" t="s">
        <v>102</v>
      </c>
      <c r="P175" s="120" t="s">
        <v>102</v>
      </c>
      <c r="Q175" s="120" t="s">
        <v>184</v>
      </c>
      <c r="R175" s="120">
        <v>3</v>
      </c>
      <c r="S175" s="120" t="s">
        <v>122</v>
      </c>
      <c r="T175" s="120" t="s">
        <v>526</v>
      </c>
      <c r="U175" s="120">
        <v>150303</v>
      </c>
      <c r="V175" s="123">
        <v>1338762</v>
      </c>
      <c r="W175" s="120">
        <v>2010</v>
      </c>
      <c r="X175" s="120" t="s">
        <v>3038</v>
      </c>
      <c r="Y175" s="120" t="s">
        <v>3039</v>
      </c>
      <c r="Z175" s="120" t="s">
        <v>3040</v>
      </c>
      <c r="AB175" s="120" t="s">
        <v>397</v>
      </c>
      <c r="AC175" s="137">
        <v>18.5427</v>
      </c>
      <c r="AD175" s="121"/>
      <c r="AE175" s="120">
        <v>333415</v>
      </c>
      <c r="AF175" s="120" t="s">
        <v>109</v>
      </c>
      <c r="AH175" s="120" t="s">
        <v>397</v>
      </c>
      <c r="AI175" s="120">
        <v>372</v>
      </c>
      <c r="AM175" s="120" t="s">
        <v>1069</v>
      </c>
      <c r="AN175" s="120" t="s">
        <v>2773</v>
      </c>
      <c r="AO175" s="120" t="s">
        <v>2774</v>
      </c>
      <c r="AP175" s="120" t="s">
        <v>3005</v>
      </c>
      <c r="AQ175" s="120" t="s">
        <v>3006</v>
      </c>
      <c r="AR175" s="120" t="s">
        <v>2872</v>
      </c>
      <c r="AS175" s="120" t="s">
        <v>2769</v>
      </c>
      <c r="AT175" s="120" t="s">
        <v>102</v>
      </c>
      <c r="AU175" s="120" t="s">
        <v>102</v>
      </c>
      <c r="AV175" s="120" t="s">
        <v>184</v>
      </c>
      <c r="AW175" s="120" t="s">
        <v>185</v>
      </c>
      <c r="AY175" s="120" t="s">
        <v>525</v>
      </c>
      <c r="AZ175" s="120" t="s">
        <v>119</v>
      </c>
      <c r="BA175" s="120" t="s">
        <v>526</v>
      </c>
      <c r="BC175" s="120">
        <v>72</v>
      </c>
      <c r="BH175" s="120" t="s">
        <v>276</v>
      </c>
      <c r="BJ175" s="120">
        <v>3</v>
      </c>
      <c r="BO175" s="120" t="s">
        <v>122</v>
      </c>
      <c r="BP175" s="120" t="s">
        <v>123</v>
      </c>
      <c r="BR175" s="120">
        <v>18.73</v>
      </c>
      <c r="BT175" s="120">
        <v>15.9</v>
      </c>
      <c r="BV175" s="120">
        <v>22.08</v>
      </c>
      <c r="BW175" s="120" t="s">
        <v>3042</v>
      </c>
      <c r="BY175" s="121">
        <v>18.5427</v>
      </c>
      <c r="CA175" s="120">
        <v>15.741</v>
      </c>
      <c r="CC175" s="120">
        <v>21.859200000000001</v>
      </c>
      <c r="CE175" s="121">
        <v>18.5427</v>
      </c>
      <c r="CG175" s="120">
        <v>15.741</v>
      </c>
      <c r="CI175" s="120">
        <v>21.859200000000001</v>
      </c>
      <c r="CQ175" s="121"/>
      <c r="CW175" s="121"/>
      <c r="DB175" s="120" t="s">
        <v>3042</v>
      </c>
      <c r="DD175" s="120" t="s">
        <v>125</v>
      </c>
      <c r="DK175" s="120">
        <v>99</v>
      </c>
      <c r="DL175" s="120" t="s">
        <v>126</v>
      </c>
      <c r="DM175" s="120" t="s">
        <v>545</v>
      </c>
      <c r="DN175" s="120">
        <v>1338762</v>
      </c>
      <c r="DO175" s="120">
        <v>150303</v>
      </c>
      <c r="DP175" s="120" t="s">
        <v>3038</v>
      </c>
      <c r="DQ175" s="120" t="s">
        <v>3039</v>
      </c>
      <c r="DR175" s="120" t="s">
        <v>3040</v>
      </c>
      <c r="DS175" s="120">
        <v>2010</v>
      </c>
      <c r="DT175" s="120" t="s">
        <v>3041</v>
      </c>
    </row>
    <row r="176" spans="1:124" s="120" customFormat="1" x14ac:dyDescent="0.3">
      <c r="A176" s="120" t="s">
        <v>2777</v>
      </c>
      <c r="B176" s="120" t="s">
        <v>2778</v>
      </c>
      <c r="C176" s="120" t="s">
        <v>3072</v>
      </c>
      <c r="D176" s="120" t="s">
        <v>2779</v>
      </c>
      <c r="E176" s="120" t="s">
        <v>200</v>
      </c>
      <c r="G176" s="137">
        <v>5.94E-3</v>
      </c>
      <c r="J176" s="121"/>
      <c r="K176" s="121" t="s">
        <v>528</v>
      </c>
      <c r="L176" s="120" t="s">
        <v>528</v>
      </c>
      <c r="M176" s="120" t="s">
        <v>109</v>
      </c>
      <c r="N176" s="120" t="s">
        <v>3073</v>
      </c>
      <c r="O176" s="120" t="s">
        <v>102</v>
      </c>
      <c r="P176" s="120" t="s">
        <v>1614</v>
      </c>
      <c r="Q176" s="120" t="s">
        <v>184</v>
      </c>
      <c r="S176" s="120" t="s">
        <v>122</v>
      </c>
      <c r="T176" s="120" t="s">
        <v>526</v>
      </c>
      <c r="U176" s="120">
        <v>17470</v>
      </c>
      <c r="V176" s="123">
        <v>1194863</v>
      </c>
      <c r="W176" s="120">
        <v>1991</v>
      </c>
      <c r="X176" s="120" t="s">
        <v>3074</v>
      </c>
      <c r="Y176" s="120" t="s">
        <v>3075</v>
      </c>
      <c r="Z176" s="120" t="s">
        <v>3076</v>
      </c>
      <c r="AB176" s="120" t="s">
        <v>397</v>
      </c>
      <c r="AC176" s="137">
        <v>5.94E-3</v>
      </c>
      <c r="AD176" s="121"/>
      <c r="AE176" s="120">
        <v>333415</v>
      </c>
      <c r="AF176" s="120" t="s">
        <v>109</v>
      </c>
      <c r="AH176" s="120" t="s">
        <v>397</v>
      </c>
      <c r="AI176" s="120">
        <v>1258</v>
      </c>
      <c r="AL176" s="120" t="s">
        <v>2633</v>
      </c>
      <c r="AM176" s="120" t="s">
        <v>1069</v>
      </c>
      <c r="AN176" s="120" t="s">
        <v>2783</v>
      </c>
      <c r="AO176" s="120" t="s">
        <v>2784</v>
      </c>
      <c r="AP176" s="120" t="s">
        <v>2777</v>
      </c>
      <c r="AQ176" s="120" t="s">
        <v>2778</v>
      </c>
      <c r="AR176" s="120" t="s">
        <v>3072</v>
      </c>
      <c r="AS176" s="120" t="s">
        <v>2779</v>
      </c>
      <c r="AT176" s="120" t="s">
        <v>102</v>
      </c>
      <c r="AU176" s="120" t="s">
        <v>1614</v>
      </c>
      <c r="AV176" s="120" t="s">
        <v>184</v>
      </c>
      <c r="AW176" s="120" t="s">
        <v>200</v>
      </c>
      <c r="AY176" s="120" t="s">
        <v>525</v>
      </c>
      <c r="AZ176" s="120" t="s">
        <v>119</v>
      </c>
      <c r="BA176" s="120" t="s">
        <v>526</v>
      </c>
      <c r="BE176" s="120">
        <v>10</v>
      </c>
      <c r="BG176" s="120">
        <v>14</v>
      </c>
      <c r="BH176" s="120" t="s">
        <v>276</v>
      </c>
      <c r="BL176" s="120">
        <v>0.41670000000000001</v>
      </c>
      <c r="BN176" s="120">
        <v>0.58330000000000004</v>
      </c>
      <c r="BO176" s="120" t="s">
        <v>122</v>
      </c>
      <c r="BP176" s="120" t="s">
        <v>123</v>
      </c>
      <c r="BR176" s="120">
        <v>6</v>
      </c>
      <c r="BW176" s="120" t="s">
        <v>544</v>
      </c>
      <c r="BY176" s="120">
        <v>5.94</v>
      </c>
      <c r="CE176" s="121">
        <v>5.94E-3</v>
      </c>
      <c r="CG176" s="121"/>
      <c r="CI176" s="121"/>
      <c r="CQ176" s="121"/>
      <c r="CW176" s="121"/>
      <c r="DB176" s="120" t="s">
        <v>528</v>
      </c>
      <c r="DD176" s="120" t="s">
        <v>125</v>
      </c>
      <c r="DK176" s="120" t="s">
        <v>3073</v>
      </c>
      <c r="DL176" s="120" t="s">
        <v>126</v>
      </c>
      <c r="DM176" s="120" t="s">
        <v>545</v>
      </c>
      <c r="DN176" s="120">
        <v>1194863</v>
      </c>
      <c r="DO176" s="120">
        <v>17470</v>
      </c>
      <c r="DP176" s="120" t="s">
        <v>3074</v>
      </c>
      <c r="DQ176" s="120" t="s">
        <v>3075</v>
      </c>
      <c r="DR176" s="120" t="s">
        <v>3076</v>
      </c>
      <c r="DS176" s="120">
        <v>1991</v>
      </c>
      <c r="DT176" s="120" t="s">
        <v>3077</v>
      </c>
    </row>
    <row r="177" spans="1:124" s="120" customFormat="1" x14ac:dyDescent="0.3">
      <c r="A177" s="120" t="s">
        <v>2777</v>
      </c>
      <c r="B177" s="120" t="s">
        <v>2778</v>
      </c>
      <c r="C177" s="120" t="s">
        <v>2804</v>
      </c>
      <c r="D177" s="120" t="s">
        <v>2779</v>
      </c>
      <c r="E177" s="120" t="s">
        <v>591</v>
      </c>
      <c r="G177" s="137">
        <v>6.1000000000000004E-3</v>
      </c>
      <c r="K177" s="121" t="s">
        <v>528</v>
      </c>
      <c r="L177" s="120" t="s">
        <v>528</v>
      </c>
      <c r="M177" s="120" t="s">
        <v>109</v>
      </c>
      <c r="N177" s="120">
        <v>100</v>
      </c>
      <c r="O177" s="120" t="s">
        <v>367</v>
      </c>
      <c r="P177" s="120" t="s">
        <v>1310</v>
      </c>
      <c r="Q177" s="120" t="s">
        <v>2817</v>
      </c>
      <c r="R177" s="120">
        <v>2</v>
      </c>
      <c r="S177" s="120" t="s">
        <v>122</v>
      </c>
      <c r="T177" s="120" t="s">
        <v>526</v>
      </c>
      <c r="U177" s="120">
        <v>100842</v>
      </c>
      <c r="V177" s="123">
        <v>1270263</v>
      </c>
      <c r="W177" s="120">
        <v>2007</v>
      </c>
      <c r="X177" s="120" t="s">
        <v>3053</v>
      </c>
      <c r="Y177" s="120" t="s">
        <v>3054</v>
      </c>
      <c r="Z177" s="120" t="s">
        <v>3055</v>
      </c>
      <c r="AA177" s="120" t="s">
        <v>1351</v>
      </c>
      <c r="AC177" s="137">
        <v>6.1000000000000004E-3</v>
      </c>
      <c r="AE177" s="120">
        <v>333415</v>
      </c>
      <c r="AF177" s="120" t="s">
        <v>109</v>
      </c>
      <c r="AG177" s="120" t="s">
        <v>1351</v>
      </c>
      <c r="AI177" s="120">
        <v>5</v>
      </c>
      <c r="AJ177" s="120" t="s">
        <v>1464</v>
      </c>
      <c r="AK177" s="120" t="s">
        <v>276</v>
      </c>
      <c r="AL177" s="120" t="s">
        <v>1465</v>
      </c>
      <c r="AM177" s="120" t="s">
        <v>1069</v>
      </c>
      <c r="AN177" s="120" t="s">
        <v>2783</v>
      </c>
      <c r="AO177" s="120" t="s">
        <v>2784</v>
      </c>
      <c r="AP177" s="120" t="s">
        <v>2777</v>
      </c>
      <c r="AQ177" s="120" t="s">
        <v>2778</v>
      </c>
      <c r="AR177" s="120" t="s">
        <v>2804</v>
      </c>
      <c r="AS177" s="120" t="s">
        <v>2779</v>
      </c>
      <c r="AT177" s="120" t="s">
        <v>367</v>
      </c>
      <c r="AU177" s="120" t="s">
        <v>1310</v>
      </c>
      <c r="AV177" s="120" t="s">
        <v>2817</v>
      </c>
      <c r="AW177" s="120" t="s">
        <v>591</v>
      </c>
      <c r="AY177" s="120" t="s">
        <v>525</v>
      </c>
      <c r="AZ177" s="120" t="s">
        <v>119</v>
      </c>
      <c r="BA177" s="120" t="s">
        <v>526</v>
      </c>
      <c r="BC177" s="120">
        <v>48</v>
      </c>
      <c r="BH177" s="120" t="s">
        <v>276</v>
      </c>
      <c r="BJ177" s="120">
        <v>2</v>
      </c>
      <c r="BO177" s="120" t="s">
        <v>122</v>
      </c>
      <c r="BP177" s="120" t="s">
        <v>123</v>
      </c>
      <c r="BR177" s="120">
        <v>6.1</v>
      </c>
      <c r="BT177" s="120">
        <v>4.8</v>
      </c>
      <c r="BV177" s="120">
        <v>7.4</v>
      </c>
      <c r="BW177" s="120" t="s">
        <v>544</v>
      </c>
      <c r="BY177" s="120">
        <v>6.1</v>
      </c>
      <c r="CA177" s="120">
        <v>4.8</v>
      </c>
      <c r="CC177" s="120">
        <v>7.4</v>
      </c>
      <c r="CE177" s="121">
        <v>6.1000000000000004E-3</v>
      </c>
      <c r="CG177" s="120">
        <v>4.7999999999999996E-3</v>
      </c>
      <c r="CI177" s="120">
        <v>7.4000000000000003E-3</v>
      </c>
      <c r="DB177" s="120" t="s">
        <v>528</v>
      </c>
      <c r="DC177" s="120">
        <v>4</v>
      </c>
      <c r="DD177" s="120" t="s">
        <v>125</v>
      </c>
      <c r="DK177" s="120">
        <v>100</v>
      </c>
      <c r="DL177" s="120" t="s">
        <v>126</v>
      </c>
      <c r="DM177" s="120" t="s">
        <v>545</v>
      </c>
      <c r="DN177" s="120">
        <v>1270263</v>
      </c>
      <c r="DO177" s="120">
        <v>100842</v>
      </c>
      <c r="DP177" s="120" t="s">
        <v>3053</v>
      </c>
      <c r="DQ177" s="120" t="s">
        <v>3054</v>
      </c>
      <c r="DR177" s="120" t="s">
        <v>3055</v>
      </c>
      <c r="DS177" s="120">
        <v>2007</v>
      </c>
      <c r="DT177" s="120" t="s">
        <v>3056</v>
      </c>
    </row>
    <row r="178" spans="1:124" s="120" customFormat="1" x14ac:dyDescent="0.3">
      <c r="A178" s="120" t="s">
        <v>2766</v>
      </c>
      <c r="B178" s="120" t="s">
        <v>2767</v>
      </c>
      <c r="C178" s="120" t="s">
        <v>2768</v>
      </c>
      <c r="D178" s="120" t="s">
        <v>2769</v>
      </c>
      <c r="E178" s="120" t="s">
        <v>185</v>
      </c>
      <c r="G178" s="137">
        <v>6.1844999999999999E-3</v>
      </c>
      <c r="J178" s="121"/>
      <c r="K178" s="121" t="s">
        <v>528</v>
      </c>
      <c r="L178" s="120" t="s">
        <v>528</v>
      </c>
      <c r="M178" s="120" t="s">
        <v>109</v>
      </c>
      <c r="N178" s="120" t="s">
        <v>3078</v>
      </c>
      <c r="O178" s="120" t="s">
        <v>102</v>
      </c>
      <c r="P178" s="120" t="s">
        <v>102</v>
      </c>
      <c r="Q178" s="120" t="s">
        <v>184</v>
      </c>
      <c r="R178" s="120">
        <v>4</v>
      </c>
      <c r="S178" s="120" t="s">
        <v>122</v>
      </c>
      <c r="T178" s="120" t="s">
        <v>526</v>
      </c>
      <c r="U178" s="120">
        <v>352</v>
      </c>
      <c r="V178" s="123">
        <v>1008099</v>
      </c>
      <c r="W178" s="120">
        <v>1995</v>
      </c>
      <c r="X178" s="120" t="s">
        <v>3079</v>
      </c>
      <c r="Y178" s="120" t="s">
        <v>3080</v>
      </c>
      <c r="Z178" s="120" t="s">
        <v>3081</v>
      </c>
      <c r="AB178" s="120" t="s">
        <v>397</v>
      </c>
      <c r="AC178" s="137">
        <v>6.1844999999999999E-3</v>
      </c>
      <c r="AD178" s="121"/>
      <c r="AE178" s="120">
        <v>333415</v>
      </c>
      <c r="AF178" s="120" t="s">
        <v>109</v>
      </c>
      <c r="AH178" s="120" t="s">
        <v>397</v>
      </c>
      <c r="AI178" s="120">
        <v>52</v>
      </c>
      <c r="AJ178" s="120" t="s">
        <v>371</v>
      </c>
      <c r="AK178" s="120" t="s">
        <v>122</v>
      </c>
      <c r="AL178" s="120" t="s">
        <v>141</v>
      </c>
      <c r="AM178" s="120" t="s">
        <v>1069</v>
      </c>
      <c r="AN178" s="120" t="s">
        <v>2773</v>
      </c>
      <c r="AO178" s="120" t="s">
        <v>2774</v>
      </c>
      <c r="AP178" s="120" t="s">
        <v>2766</v>
      </c>
      <c r="AQ178" s="120" t="s">
        <v>2767</v>
      </c>
      <c r="AR178" s="120" t="s">
        <v>2768</v>
      </c>
      <c r="AS178" s="120" t="s">
        <v>2769</v>
      </c>
      <c r="AT178" s="120" t="s">
        <v>102</v>
      </c>
      <c r="AU178" s="120" t="s">
        <v>102</v>
      </c>
      <c r="AV178" s="120" t="s">
        <v>184</v>
      </c>
      <c r="AW178" s="120" t="s">
        <v>185</v>
      </c>
      <c r="AY178" s="120" t="s">
        <v>525</v>
      </c>
      <c r="AZ178" s="120" t="s">
        <v>119</v>
      </c>
      <c r="BA178" s="120" t="s">
        <v>526</v>
      </c>
      <c r="BC178" s="120">
        <v>96</v>
      </c>
      <c r="BH178" s="120" t="s">
        <v>276</v>
      </c>
      <c r="BJ178" s="120">
        <v>4</v>
      </c>
      <c r="BO178" s="120" t="s">
        <v>122</v>
      </c>
      <c r="BP178" s="120" t="s">
        <v>123</v>
      </c>
      <c r="BR178" s="120">
        <v>6.51</v>
      </c>
      <c r="BT178" s="120">
        <v>4.9000000000000004</v>
      </c>
      <c r="BV178" s="120">
        <v>8.66</v>
      </c>
      <c r="BW178" s="120" t="s">
        <v>544</v>
      </c>
      <c r="BY178" s="120">
        <v>6.1844999999999999</v>
      </c>
      <c r="CA178" s="120">
        <v>4.6550000000000002</v>
      </c>
      <c r="CC178" s="120">
        <v>8.2270000000000003</v>
      </c>
      <c r="CE178" s="121">
        <v>6.1844999999999999E-3</v>
      </c>
      <c r="CG178" s="121">
        <v>4.6550000000000003E-3</v>
      </c>
      <c r="CI178" s="121">
        <v>8.2269999999999999E-3</v>
      </c>
      <c r="CQ178" s="121"/>
      <c r="CW178" s="121"/>
      <c r="DB178" s="120" t="s">
        <v>528</v>
      </c>
      <c r="DD178" s="120" t="s">
        <v>125</v>
      </c>
      <c r="DE178" s="120" t="s">
        <v>3082</v>
      </c>
      <c r="DG178" s="120" t="s">
        <v>568</v>
      </c>
      <c r="DK178" s="120" t="s">
        <v>3078</v>
      </c>
      <c r="DL178" s="120" t="s">
        <v>126</v>
      </c>
      <c r="DM178" s="120" t="s">
        <v>545</v>
      </c>
      <c r="DN178" s="120">
        <v>1008099</v>
      </c>
      <c r="DO178" s="120">
        <v>352</v>
      </c>
      <c r="DP178" s="120" t="s">
        <v>3079</v>
      </c>
      <c r="DQ178" s="120" t="s">
        <v>3080</v>
      </c>
      <c r="DR178" s="120" t="s">
        <v>3081</v>
      </c>
      <c r="DS178" s="120">
        <v>1995</v>
      </c>
      <c r="DT178" s="120" t="s">
        <v>3083</v>
      </c>
    </row>
    <row r="179" spans="1:124" s="120" customFormat="1" x14ac:dyDescent="0.3">
      <c r="A179" s="120" t="s">
        <v>2955</v>
      </c>
      <c r="B179" s="120" t="s">
        <v>2956</v>
      </c>
      <c r="C179" s="120" t="s">
        <v>2957</v>
      </c>
      <c r="D179" s="120" t="s">
        <v>2958</v>
      </c>
      <c r="E179" s="120" t="s">
        <v>185</v>
      </c>
      <c r="G179" s="137">
        <v>6.8792999999999997E-3</v>
      </c>
      <c r="J179" s="121"/>
      <c r="K179" s="121" t="s">
        <v>528</v>
      </c>
      <c r="L179" s="120" t="s">
        <v>528</v>
      </c>
      <c r="M179" s="120" t="s">
        <v>109</v>
      </c>
      <c r="N179" s="120">
        <v>99.7</v>
      </c>
      <c r="O179" s="120" t="s">
        <v>102</v>
      </c>
      <c r="P179" s="120" t="s">
        <v>102</v>
      </c>
      <c r="Q179" s="120" t="s">
        <v>184</v>
      </c>
      <c r="R179" s="120">
        <v>4</v>
      </c>
      <c r="S179" s="120" t="s">
        <v>122</v>
      </c>
      <c r="T179" s="120" t="s">
        <v>526</v>
      </c>
      <c r="U179" s="120">
        <v>60179</v>
      </c>
      <c r="V179" s="123">
        <v>1255139</v>
      </c>
      <c r="W179" s="120">
        <v>2000</v>
      </c>
      <c r="X179" s="120" t="s">
        <v>3084</v>
      </c>
      <c r="Y179" s="120" t="s">
        <v>3085</v>
      </c>
      <c r="Z179" s="120" t="s">
        <v>3086</v>
      </c>
      <c r="AC179" s="137">
        <v>6.8792999999999997E-3</v>
      </c>
      <c r="AD179" s="121"/>
      <c r="AE179" s="120">
        <v>333415</v>
      </c>
      <c r="AF179" s="120" t="s">
        <v>109</v>
      </c>
      <c r="AI179" s="120">
        <v>16413</v>
      </c>
      <c r="AJ179" s="120" t="s">
        <v>2962</v>
      </c>
      <c r="AK179" s="120" t="s">
        <v>122</v>
      </c>
      <c r="AL179" s="120" t="s">
        <v>1504</v>
      </c>
      <c r="AM179" s="120" t="s">
        <v>1069</v>
      </c>
      <c r="AN179" s="120" t="s">
        <v>1061</v>
      </c>
      <c r="AO179" s="120" t="s">
        <v>2963</v>
      </c>
      <c r="AP179" s="120" t="s">
        <v>2955</v>
      </c>
      <c r="AQ179" s="120" t="s">
        <v>2956</v>
      </c>
      <c r="AR179" s="120" t="s">
        <v>2957</v>
      </c>
      <c r="AS179" s="120" t="s">
        <v>2958</v>
      </c>
      <c r="AT179" s="120" t="s">
        <v>102</v>
      </c>
      <c r="AU179" s="120" t="s">
        <v>102</v>
      </c>
      <c r="AV179" s="120" t="s">
        <v>184</v>
      </c>
      <c r="AW179" s="120" t="s">
        <v>185</v>
      </c>
      <c r="AY179" s="120" t="s">
        <v>525</v>
      </c>
      <c r="AZ179" s="120" t="s">
        <v>119</v>
      </c>
      <c r="BA179" s="120" t="s">
        <v>526</v>
      </c>
      <c r="BC179" s="120">
        <v>96</v>
      </c>
      <c r="BH179" s="120" t="s">
        <v>276</v>
      </c>
      <c r="BJ179" s="120">
        <v>4</v>
      </c>
      <c r="BO179" s="120" t="s">
        <v>122</v>
      </c>
      <c r="BP179" s="120" t="s">
        <v>123</v>
      </c>
      <c r="BR179" s="120">
        <v>6.9</v>
      </c>
      <c r="BW179" s="120" t="s">
        <v>544</v>
      </c>
      <c r="BY179" s="120">
        <v>6.8792999999999997</v>
      </c>
      <c r="CE179" s="121">
        <v>6.8792999999999997E-3</v>
      </c>
      <c r="CG179" s="121"/>
      <c r="CI179" s="121"/>
      <c r="CQ179" s="121"/>
      <c r="CW179" s="121"/>
      <c r="DB179" s="120" t="s">
        <v>528</v>
      </c>
      <c r="DC179" s="120">
        <v>5</v>
      </c>
      <c r="DD179" s="120" t="s">
        <v>125</v>
      </c>
      <c r="DE179" s="120">
        <v>8.1999999999999993</v>
      </c>
      <c r="DF179" s="120">
        <v>210</v>
      </c>
      <c r="DG179" s="120" t="s">
        <v>568</v>
      </c>
      <c r="DK179" s="120">
        <v>99.7</v>
      </c>
      <c r="DL179" s="120" t="s">
        <v>126</v>
      </c>
      <c r="DM179" s="120" t="s">
        <v>545</v>
      </c>
      <c r="DN179" s="120">
        <v>1255139</v>
      </c>
      <c r="DO179" s="120">
        <v>60179</v>
      </c>
      <c r="DP179" s="120" t="s">
        <v>3084</v>
      </c>
      <c r="DQ179" s="120" t="s">
        <v>3085</v>
      </c>
      <c r="DR179" s="120" t="s">
        <v>3086</v>
      </c>
      <c r="DS179" s="120">
        <v>2000</v>
      </c>
      <c r="DT179" s="120" t="s">
        <v>3071</v>
      </c>
    </row>
    <row r="180" spans="1:124" s="120" customFormat="1" x14ac:dyDescent="0.3">
      <c r="A180" s="120" t="s">
        <v>2777</v>
      </c>
      <c r="B180" s="120" t="s">
        <v>2778</v>
      </c>
      <c r="C180" s="120" t="s">
        <v>2804</v>
      </c>
      <c r="D180" s="120" t="s">
        <v>2779</v>
      </c>
      <c r="E180" s="120" t="s">
        <v>157</v>
      </c>
      <c r="G180" s="137">
        <v>7.0000000000000001E-3</v>
      </c>
      <c r="K180" s="121" t="s">
        <v>528</v>
      </c>
      <c r="L180" s="120" t="s">
        <v>528</v>
      </c>
      <c r="M180" s="120" t="s">
        <v>109</v>
      </c>
      <c r="N180" s="120">
        <v>100</v>
      </c>
      <c r="O180" s="120" t="s">
        <v>172</v>
      </c>
      <c r="P180" s="120" t="s">
        <v>173</v>
      </c>
      <c r="Q180" s="120" t="s">
        <v>174</v>
      </c>
      <c r="R180" s="120">
        <v>2</v>
      </c>
      <c r="S180" s="120" t="s">
        <v>122</v>
      </c>
      <c r="T180" s="120" t="s">
        <v>526</v>
      </c>
      <c r="U180" s="120">
        <v>100842</v>
      </c>
      <c r="V180" s="123">
        <v>1270268</v>
      </c>
      <c r="W180" s="120">
        <v>2007</v>
      </c>
      <c r="X180" s="120" t="s">
        <v>3053</v>
      </c>
      <c r="Y180" s="120" t="s">
        <v>3054</v>
      </c>
      <c r="Z180" s="120" t="s">
        <v>3055</v>
      </c>
      <c r="AA180" s="120" t="s">
        <v>1351</v>
      </c>
      <c r="AC180" s="137">
        <v>7.0000000000000001E-3</v>
      </c>
      <c r="AE180" s="120">
        <v>333415</v>
      </c>
      <c r="AF180" s="120" t="s">
        <v>109</v>
      </c>
      <c r="AG180" s="120" t="s">
        <v>1351</v>
      </c>
      <c r="AI180" s="120">
        <v>5</v>
      </c>
      <c r="AJ180" s="120" t="s">
        <v>1464</v>
      </c>
      <c r="AK180" s="120" t="s">
        <v>276</v>
      </c>
      <c r="AL180" s="120" t="s">
        <v>1465</v>
      </c>
      <c r="AM180" s="120" t="s">
        <v>1069</v>
      </c>
      <c r="AN180" s="120" t="s">
        <v>2783</v>
      </c>
      <c r="AO180" s="120" t="s">
        <v>2784</v>
      </c>
      <c r="AP180" s="120" t="s">
        <v>2777</v>
      </c>
      <c r="AQ180" s="120" t="s">
        <v>2778</v>
      </c>
      <c r="AR180" s="120" t="s">
        <v>2804</v>
      </c>
      <c r="AS180" s="120" t="s">
        <v>2779</v>
      </c>
      <c r="AT180" s="120" t="s">
        <v>172</v>
      </c>
      <c r="AU180" s="120" t="s">
        <v>173</v>
      </c>
      <c r="AV180" s="120" t="s">
        <v>174</v>
      </c>
      <c r="AW180" s="120" t="s">
        <v>157</v>
      </c>
      <c r="AY180" s="120" t="s">
        <v>525</v>
      </c>
      <c r="AZ180" s="120" t="s">
        <v>119</v>
      </c>
      <c r="BA180" s="120" t="s">
        <v>526</v>
      </c>
      <c r="BC180" s="120">
        <v>48</v>
      </c>
      <c r="BH180" s="120" t="s">
        <v>276</v>
      </c>
      <c r="BJ180" s="120">
        <v>2</v>
      </c>
      <c r="BO180" s="120" t="s">
        <v>122</v>
      </c>
      <c r="BP180" s="120" t="s">
        <v>123</v>
      </c>
      <c r="BR180" s="120">
        <v>7</v>
      </c>
      <c r="BW180" s="120" t="s">
        <v>544</v>
      </c>
      <c r="BY180" s="120">
        <v>7</v>
      </c>
      <c r="CE180" s="121">
        <v>7.0000000000000001E-3</v>
      </c>
      <c r="DB180" s="120" t="s">
        <v>528</v>
      </c>
      <c r="DC180" s="120">
        <v>4</v>
      </c>
      <c r="DD180" s="120" t="s">
        <v>125</v>
      </c>
      <c r="DK180" s="120">
        <v>100</v>
      </c>
      <c r="DL180" s="120" t="s">
        <v>126</v>
      </c>
      <c r="DM180" s="120" t="s">
        <v>545</v>
      </c>
      <c r="DN180" s="120">
        <v>1270268</v>
      </c>
      <c r="DO180" s="120">
        <v>100842</v>
      </c>
      <c r="DP180" s="120" t="s">
        <v>3053</v>
      </c>
      <c r="DQ180" s="120" t="s">
        <v>3054</v>
      </c>
      <c r="DR180" s="120" t="s">
        <v>3055</v>
      </c>
      <c r="DS180" s="120">
        <v>2007</v>
      </c>
      <c r="DT180" s="120" t="s">
        <v>3087</v>
      </c>
    </row>
    <row r="181" spans="1:124" s="120" customFormat="1" x14ac:dyDescent="0.3">
      <c r="A181" s="120" t="s">
        <v>2777</v>
      </c>
      <c r="B181" s="120" t="s">
        <v>2778</v>
      </c>
      <c r="C181" s="120" t="s">
        <v>2804</v>
      </c>
      <c r="D181" s="120" t="s">
        <v>2779</v>
      </c>
      <c r="E181" s="120" t="s">
        <v>200</v>
      </c>
      <c r="G181" s="137">
        <v>7.92E-3</v>
      </c>
      <c r="K181" s="121" t="s">
        <v>528</v>
      </c>
      <c r="L181" s="120" t="s">
        <v>528</v>
      </c>
      <c r="M181" s="120" t="s">
        <v>109</v>
      </c>
      <c r="N181" s="120" t="s">
        <v>3057</v>
      </c>
      <c r="O181" s="120" t="s">
        <v>102</v>
      </c>
      <c r="P181" s="120" t="s">
        <v>102</v>
      </c>
      <c r="Q181" s="120" t="s">
        <v>184</v>
      </c>
      <c r="R181" s="120">
        <v>21</v>
      </c>
      <c r="S181" s="120" t="s">
        <v>122</v>
      </c>
      <c r="T181" s="120" t="s">
        <v>526</v>
      </c>
      <c r="U181" s="120">
        <v>100844</v>
      </c>
      <c r="V181" s="123">
        <v>1270285</v>
      </c>
      <c r="W181" s="120">
        <v>2007</v>
      </c>
      <c r="X181" s="120" t="s">
        <v>3058</v>
      </c>
      <c r="Y181" s="120" t="s">
        <v>3059</v>
      </c>
      <c r="Z181" s="120" t="s">
        <v>3060</v>
      </c>
      <c r="AC181" s="137">
        <v>7.92E-3</v>
      </c>
      <c r="AE181" s="120">
        <v>333415</v>
      </c>
      <c r="AF181" s="120" t="s">
        <v>109</v>
      </c>
      <c r="AI181" s="120">
        <v>5</v>
      </c>
      <c r="AJ181" s="120" t="s">
        <v>1464</v>
      </c>
      <c r="AK181" s="120" t="s">
        <v>276</v>
      </c>
      <c r="AM181" s="120" t="s">
        <v>1069</v>
      </c>
      <c r="AN181" s="120" t="s">
        <v>2783</v>
      </c>
      <c r="AO181" s="120" t="s">
        <v>2784</v>
      </c>
      <c r="AP181" s="120" t="s">
        <v>2777</v>
      </c>
      <c r="AQ181" s="120" t="s">
        <v>2778</v>
      </c>
      <c r="AR181" s="120" t="s">
        <v>2804</v>
      </c>
      <c r="AS181" s="120" t="s">
        <v>2779</v>
      </c>
      <c r="AT181" s="120" t="s">
        <v>102</v>
      </c>
      <c r="AU181" s="120" t="s">
        <v>102</v>
      </c>
      <c r="AV181" s="120" t="s">
        <v>184</v>
      </c>
      <c r="AW181" s="120" t="s">
        <v>200</v>
      </c>
      <c r="AY181" s="120" t="s">
        <v>525</v>
      </c>
      <c r="AZ181" s="120" t="s">
        <v>119</v>
      </c>
      <c r="BA181" s="120" t="s">
        <v>526</v>
      </c>
      <c r="BC181" s="120">
        <v>21</v>
      </c>
      <c r="BH181" s="120" t="s">
        <v>122</v>
      </c>
      <c r="BJ181" s="120">
        <v>21</v>
      </c>
      <c r="BO181" s="120" t="s">
        <v>122</v>
      </c>
      <c r="BP181" s="120" t="s">
        <v>123</v>
      </c>
      <c r="BR181" s="120">
        <v>8</v>
      </c>
      <c r="BW181" s="120" t="s">
        <v>544</v>
      </c>
      <c r="BY181" s="120">
        <v>7.92</v>
      </c>
      <c r="CE181" s="121">
        <v>7.92E-3</v>
      </c>
      <c r="DB181" s="120" t="s">
        <v>528</v>
      </c>
      <c r="DC181" s="120">
        <v>8</v>
      </c>
      <c r="DD181" s="120" t="s">
        <v>125</v>
      </c>
      <c r="DK181" s="120" t="s">
        <v>3057</v>
      </c>
      <c r="DL181" s="120" t="s">
        <v>126</v>
      </c>
      <c r="DM181" s="120" t="s">
        <v>1344</v>
      </c>
      <c r="DN181" s="120">
        <v>1270285</v>
      </c>
      <c r="DO181" s="120">
        <v>100844</v>
      </c>
      <c r="DP181" s="120" t="s">
        <v>3058</v>
      </c>
      <c r="DQ181" s="120" t="s">
        <v>3059</v>
      </c>
      <c r="DR181" s="120" t="s">
        <v>3060</v>
      </c>
      <c r="DS181" s="120">
        <v>2007</v>
      </c>
      <c r="DT181" s="120" t="s">
        <v>2238</v>
      </c>
    </row>
    <row r="182" spans="1:124" s="120" customFormat="1" x14ac:dyDescent="0.3">
      <c r="A182" s="120" t="s">
        <v>3005</v>
      </c>
      <c r="B182" s="120" t="s">
        <v>3006</v>
      </c>
      <c r="C182" s="120" t="s">
        <v>2872</v>
      </c>
      <c r="D182" s="120" t="s">
        <v>2769</v>
      </c>
      <c r="E182" s="120" t="s">
        <v>108</v>
      </c>
      <c r="G182" s="137">
        <v>7.9368000000000008E-3</v>
      </c>
      <c r="J182" s="121"/>
      <c r="K182" s="121" t="s">
        <v>528</v>
      </c>
      <c r="L182" s="120" t="s">
        <v>528</v>
      </c>
      <c r="M182" s="120" t="s">
        <v>109</v>
      </c>
      <c r="N182" s="120">
        <v>99.21</v>
      </c>
      <c r="O182" s="120" t="s">
        <v>102</v>
      </c>
      <c r="P182" s="120" t="s">
        <v>102</v>
      </c>
      <c r="Q182" s="120" t="s">
        <v>184</v>
      </c>
      <c r="R182" s="120">
        <v>2</v>
      </c>
      <c r="S182" s="120" t="s">
        <v>122</v>
      </c>
      <c r="T182" s="120" t="s">
        <v>526</v>
      </c>
      <c r="U182" s="120">
        <v>153560</v>
      </c>
      <c r="V182" s="123">
        <v>1338622</v>
      </c>
      <c r="W182" s="120">
        <v>2010</v>
      </c>
      <c r="X182" s="120" t="s">
        <v>3088</v>
      </c>
      <c r="Y182" s="120" t="s">
        <v>3089</v>
      </c>
      <c r="Z182" s="120" t="s">
        <v>3090</v>
      </c>
      <c r="AB182" s="120" t="s">
        <v>397</v>
      </c>
      <c r="AC182" s="137">
        <v>7.9368000000000008E-3</v>
      </c>
      <c r="AD182" s="121"/>
      <c r="AE182" s="120">
        <v>333415</v>
      </c>
      <c r="AF182" s="120" t="s">
        <v>109</v>
      </c>
      <c r="AH182" s="120" t="s">
        <v>397</v>
      </c>
      <c r="AI182" s="120">
        <v>372</v>
      </c>
      <c r="AM182" s="120" t="s">
        <v>1069</v>
      </c>
      <c r="AN182" s="120" t="s">
        <v>2773</v>
      </c>
      <c r="AO182" s="120" t="s">
        <v>2774</v>
      </c>
      <c r="AP182" s="120" t="s">
        <v>3005</v>
      </c>
      <c r="AQ182" s="120" t="s">
        <v>3006</v>
      </c>
      <c r="AR182" s="120" t="s">
        <v>2872</v>
      </c>
      <c r="AS182" s="120" t="s">
        <v>2769</v>
      </c>
      <c r="AT182" s="120" t="s">
        <v>102</v>
      </c>
      <c r="AU182" s="120" t="s">
        <v>102</v>
      </c>
      <c r="AV182" s="120" t="s">
        <v>184</v>
      </c>
      <c r="AW182" s="120" t="s">
        <v>108</v>
      </c>
      <c r="AY182" s="120" t="s">
        <v>525</v>
      </c>
      <c r="AZ182" s="120" t="s">
        <v>119</v>
      </c>
      <c r="BA182" s="120" t="s">
        <v>526</v>
      </c>
      <c r="BC182" s="120">
        <v>48</v>
      </c>
      <c r="BH182" s="120" t="s">
        <v>276</v>
      </c>
      <c r="BJ182" s="120">
        <v>2</v>
      </c>
      <c r="BO182" s="120" t="s">
        <v>122</v>
      </c>
      <c r="BP182" s="120" t="s">
        <v>123</v>
      </c>
      <c r="BR182" s="120">
        <v>8</v>
      </c>
      <c r="BW182" s="120" t="s">
        <v>544</v>
      </c>
      <c r="BY182" s="121">
        <v>7.9367999999999999</v>
      </c>
      <c r="CE182" s="121">
        <v>7.9368000000000008E-3</v>
      </c>
      <c r="CQ182" s="121"/>
      <c r="CW182" s="121"/>
      <c r="DB182" s="120" t="s">
        <v>528</v>
      </c>
      <c r="DC182" s="120">
        <v>7</v>
      </c>
      <c r="DD182" s="120" t="s">
        <v>125</v>
      </c>
      <c r="DK182" s="120">
        <v>99.21</v>
      </c>
      <c r="DL182" s="120" t="s">
        <v>126</v>
      </c>
      <c r="DM182" s="120" t="s">
        <v>545</v>
      </c>
      <c r="DN182" s="120">
        <v>1338622</v>
      </c>
      <c r="DO182" s="120">
        <v>153560</v>
      </c>
      <c r="DP182" s="120" t="s">
        <v>3088</v>
      </c>
      <c r="DQ182" s="120" t="s">
        <v>3089</v>
      </c>
      <c r="DR182" s="120" t="s">
        <v>3090</v>
      </c>
      <c r="DS182" s="120">
        <v>2010</v>
      </c>
      <c r="DT182" s="120" t="s">
        <v>3091</v>
      </c>
    </row>
    <row r="183" spans="1:124" s="120" customFormat="1" x14ac:dyDescent="0.3">
      <c r="A183" s="120" t="s">
        <v>2946</v>
      </c>
      <c r="B183" s="120" t="s">
        <v>2947</v>
      </c>
      <c r="C183" s="120" t="s">
        <v>3092</v>
      </c>
      <c r="D183" s="120" t="s">
        <v>2949</v>
      </c>
      <c r="E183" s="120" t="s">
        <v>3093</v>
      </c>
      <c r="G183" s="137">
        <v>7.9600000000000001E-3</v>
      </c>
      <c r="J183" s="121"/>
      <c r="K183" s="121" t="s">
        <v>528</v>
      </c>
      <c r="L183" s="120" t="s">
        <v>528</v>
      </c>
      <c r="M183" s="120" t="s">
        <v>109</v>
      </c>
      <c r="N183" s="120">
        <v>99.5</v>
      </c>
      <c r="O183" s="120" t="s">
        <v>245</v>
      </c>
      <c r="P183" s="120" t="s">
        <v>245</v>
      </c>
      <c r="Q183" s="120" t="s">
        <v>1550</v>
      </c>
      <c r="R183" s="120">
        <v>4</v>
      </c>
      <c r="S183" s="120" t="s">
        <v>122</v>
      </c>
      <c r="T183" s="120" t="s">
        <v>526</v>
      </c>
      <c r="U183" s="120">
        <v>81665</v>
      </c>
      <c r="V183" s="123">
        <v>1255115</v>
      </c>
      <c r="W183" s="120">
        <v>2005</v>
      </c>
      <c r="X183" s="120" t="s">
        <v>3094</v>
      </c>
      <c r="Y183" s="120" t="s">
        <v>3095</v>
      </c>
      <c r="Z183" s="120" t="s">
        <v>3096</v>
      </c>
      <c r="AC183" s="137">
        <v>7.9600000000000001E-3</v>
      </c>
      <c r="AD183" s="121"/>
      <c r="AE183" s="120">
        <v>333415</v>
      </c>
      <c r="AF183" s="120" t="s">
        <v>109</v>
      </c>
      <c r="AI183" s="120">
        <v>85</v>
      </c>
      <c r="AJ183" s="120">
        <v>4</v>
      </c>
      <c r="AK183" s="120" t="s">
        <v>2919</v>
      </c>
      <c r="AL183" s="120" t="s">
        <v>1504</v>
      </c>
      <c r="AM183" s="120" t="s">
        <v>1069</v>
      </c>
      <c r="AN183" s="120" t="s">
        <v>1061</v>
      </c>
      <c r="AO183" s="120" t="s">
        <v>1065</v>
      </c>
      <c r="AP183" s="120" t="s">
        <v>2946</v>
      </c>
      <c r="AQ183" s="120" t="s">
        <v>2947</v>
      </c>
      <c r="AR183" s="120" t="s">
        <v>3092</v>
      </c>
      <c r="AS183" s="120" t="s">
        <v>2949</v>
      </c>
      <c r="AT183" s="120" t="s">
        <v>245</v>
      </c>
      <c r="AU183" s="120" t="s">
        <v>245</v>
      </c>
      <c r="AV183" s="120" t="s">
        <v>1550</v>
      </c>
      <c r="AW183" s="120" t="s">
        <v>3093</v>
      </c>
      <c r="AY183" s="120" t="s">
        <v>525</v>
      </c>
      <c r="AZ183" s="120" t="s">
        <v>119</v>
      </c>
      <c r="BA183" s="120" t="s">
        <v>526</v>
      </c>
      <c r="BC183" s="120">
        <v>96</v>
      </c>
      <c r="BH183" s="120" t="s">
        <v>276</v>
      </c>
      <c r="BJ183" s="120">
        <v>4</v>
      </c>
      <c r="BO183" s="120" t="s">
        <v>122</v>
      </c>
      <c r="BP183" s="120" t="s">
        <v>123</v>
      </c>
      <c r="BR183" s="120">
        <v>8</v>
      </c>
      <c r="BW183" s="120" t="s">
        <v>544</v>
      </c>
      <c r="BY183" s="120">
        <v>7.96</v>
      </c>
      <c r="CE183" s="121">
        <v>7.9600000000000001E-3</v>
      </c>
      <c r="CG183" s="121"/>
      <c r="CI183" s="121"/>
      <c r="CQ183" s="121"/>
      <c r="CW183" s="121"/>
      <c r="DB183" s="120" t="s">
        <v>528</v>
      </c>
      <c r="DC183" s="120">
        <v>5</v>
      </c>
      <c r="DD183" s="120" t="s">
        <v>125</v>
      </c>
      <c r="DE183" s="120" t="s">
        <v>3097</v>
      </c>
      <c r="DK183" s="120">
        <v>99.5</v>
      </c>
      <c r="DL183" s="120" t="s">
        <v>126</v>
      </c>
      <c r="DM183" s="120" t="s">
        <v>545</v>
      </c>
      <c r="DN183" s="120">
        <v>1255115</v>
      </c>
      <c r="DO183" s="120">
        <v>81665</v>
      </c>
      <c r="DP183" s="120" t="s">
        <v>3094</v>
      </c>
      <c r="DQ183" s="120" t="s">
        <v>3095</v>
      </c>
      <c r="DR183" s="120" t="s">
        <v>3096</v>
      </c>
      <c r="DS183" s="120">
        <v>2005</v>
      </c>
      <c r="DT183" s="120" t="s">
        <v>619</v>
      </c>
    </row>
    <row r="184" spans="1:124" s="120" customFormat="1" x14ac:dyDescent="0.3">
      <c r="A184" s="120" t="s">
        <v>3005</v>
      </c>
      <c r="B184" s="120" t="s">
        <v>3006</v>
      </c>
      <c r="C184" s="120" t="s">
        <v>3007</v>
      </c>
      <c r="D184" s="120" t="s">
        <v>2769</v>
      </c>
      <c r="E184" s="120" t="s">
        <v>185</v>
      </c>
      <c r="G184" s="137">
        <v>8.0000000000000002E-3</v>
      </c>
      <c r="J184" s="121"/>
      <c r="K184" s="121" t="s">
        <v>528</v>
      </c>
      <c r="L184" s="120" t="s">
        <v>528</v>
      </c>
      <c r="M184" s="120" t="s">
        <v>109</v>
      </c>
      <c r="N184" s="120">
        <v>89</v>
      </c>
      <c r="O184" s="120" t="s">
        <v>102</v>
      </c>
      <c r="P184" s="120" t="s">
        <v>102</v>
      </c>
      <c r="Q184" s="120" t="s">
        <v>184</v>
      </c>
      <c r="R184" s="120">
        <v>1</v>
      </c>
      <c r="S184" s="120" t="s">
        <v>122</v>
      </c>
      <c r="T184" s="120" t="s">
        <v>526</v>
      </c>
      <c r="U184" s="120">
        <v>6797</v>
      </c>
      <c r="V184" s="123">
        <v>1090105</v>
      </c>
      <c r="W184" s="120">
        <v>1986</v>
      </c>
      <c r="X184" s="120" t="s">
        <v>1728</v>
      </c>
      <c r="Y184" s="120" t="s">
        <v>1729</v>
      </c>
      <c r="Z184" s="120" t="s">
        <v>1730</v>
      </c>
      <c r="AB184" s="120" t="s">
        <v>397</v>
      </c>
      <c r="AC184" s="137">
        <v>8.0000000000000002E-3</v>
      </c>
      <c r="AD184" s="121"/>
      <c r="AE184" s="120">
        <v>333415</v>
      </c>
      <c r="AF184" s="120" t="s">
        <v>109</v>
      </c>
      <c r="AH184" s="120" t="s">
        <v>397</v>
      </c>
      <c r="AI184" s="120">
        <v>7</v>
      </c>
      <c r="AL184" s="120" t="s">
        <v>2274</v>
      </c>
      <c r="AM184" s="120" t="s">
        <v>1069</v>
      </c>
      <c r="AN184" s="120" t="s">
        <v>2773</v>
      </c>
      <c r="AO184" s="120" t="s">
        <v>2774</v>
      </c>
      <c r="AP184" s="120" t="s">
        <v>3005</v>
      </c>
      <c r="AQ184" s="120" t="s">
        <v>3006</v>
      </c>
      <c r="AR184" s="120" t="s">
        <v>3007</v>
      </c>
      <c r="AS184" s="120" t="s">
        <v>2769</v>
      </c>
      <c r="AT184" s="120" t="s">
        <v>102</v>
      </c>
      <c r="AU184" s="120" t="s">
        <v>102</v>
      </c>
      <c r="AV184" s="120" t="s">
        <v>184</v>
      </c>
      <c r="AW184" s="120" t="s">
        <v>185</v>
      </c>
      <c r="AY184" s="120" t="s">
        <v>525</v>
      </c>
      <c r="AZ184" s="120" t="s">
        <v>119</v>
      </c>
      <c r="BA184" s="120" t="s">
        <v>526</v>
      </c>
      <c r="BC184" s="120">
        <v>24</v>
      </c>
      <c r="BH184" s="120" t="s">
        <v>276</v>
      </c>
      <c r="BJ184" s="120">
        <v>1</v>
      </c>
      <c r="BO184" s="120" t="s">
        <v>122</v>
      </c>
      <c r="BP184" s="120" t="s">
        <v>158</v>
      </c>
      <c r="BR184" s="120">
        <v>8</v>
      </c>
      <c r="BT184" s="120">
        <v>6.9</v>
      </c>
      <c r="BV184" s="120">
        <v>9.3000000000000007</v>
      </c>
      <c r="BW184" s="120" t="s">
        <v>1731</v>
      </c>
      <c r="BY184" s="120">
        <v>8</v>
      </c>
      <c r="CA184" s="120">
        <v>6.9</v>
      </c>
      <c r="CC184" s="120">
        <v>9.3000000000000007</v>
      </c>
      <c r="CE184" s="121">
        <v>8.0000000000000002E-3</v>
      </c>
      <c r="CG184" s="121">
        <v>6.8999999999999999E-3</v>
      </c>
      <c r="CI184" s="121">
        <v>9.2999999999999992E-3</v>
      </c>
      <c r="CQ184" s="121"/>
      <c r="CW184" s="121"/>
      <c r="DB184" s="120" t="s">
        <v>528</v>
      </c>
      <c r="DD184" s="120" t="s">
        <v>187</v>
      </c>
      <c r="DE184" s="120">
        <v>7.1</v>
      </c>
      <c r="DF184" s="120">
        <v>44</v>
      </c>
      <c r="DG184" s="120" t="s">
        <v>568</v>
      </c>
      <c r="DK184" s="120">
        <v>89</v>
      </c>
      <c r="DL184" s="120" t="s">
        <v>126</v>
      </c>
      <c r="DM184" s="120" t="s">
        <v>545</v>
      </c>
      <c r="DN184" s="120">
        <v>1090105</v>
      </c>
      <c r="DO184" s="120">
        <v>6797</v>
      </c>
      <c r="DP184" s="120" t="s">
        <v>1728</v>
      </c>
      <c r="DQ184" s="120" t="s">
        <v>1729</v>
      </c>
      <c r="DR184" s="120" t="s">
        <v>1730</v>
      </c>
      <c r="DS184" s="120">
        <v>1986</v>
      </c>
      <c r="DT184" s="120" t="s">
        <v>2920</v>
      </c>
    </row>
    <row r="185" spans="1:124" s="120" customFormat="1" x14ac:dyDescent="0.3">
      <c r="A185" s="120" t="s">
        <v>3005</v>
      </c>
      <c r="B185" s="120" t="s">
        <v>3006</v>
      </c>
      <c r="C185" s="120" t="s">
        <v>2872</v>
      </c>
      <c r="D185" s="120" t="s">
        <v>2769</v>
      </c>
      <c r="E185" s="120" t="s">
        <v>185</v>
      </c>
      <c r="G185" s="137">
        <v>8.3853E-3</v>
      </c>
      <c r="J185" s="121"/>
      <c r="K185" s="121" t="s">
        <v>528</v>
      </c>
      <c r="L185" s="120" t="s">
        <v>528</v>
      </c>
      <c r="M185" s="120" t="s">
        <v>109</v>
      </c>
      <c r="N185" s="120">
        <v>99</v>
      </c>
      <c r="O185" s="120" t="s">
        <v>102</v>
      </c>
      <c r="P185" s="120" t="s">
        <v>102</v>
      </c>
      <c r="Q185" s="120" t="s">
        <v>184</v>
      </c>
      <c r="R185" s="120">
        <v>2</v>
      </c>
      <c r="S185" s="120" t="s">
        <v>122</v>
      </c>
      <c r="T185" s="120" t="s">
        <v>526</v>
      </c>
      <c r="U185" s="120">
        <v>150303</v>
      </c>
      <c r="V185" s="123">
        <v>1338765</v>
      </c>
      <c r="W185" s="120">
        <v>2010</v>
      </c>
      <c r="X185" s="120" t="s">
        <v>3038</v>
      </c>
      <c r="Y185" s="120" t="s">
        <v>3039</v>
      </c>
      <c r="Z185" s="120" t="s">
        <v>3040</v>
      </c>
      <c r="AB185" s="120" t="s">
        <v>397</v>
      </c>
      <c r="AC185" s="137">
        <v>8.3853E-3</v>
      </c>
      <c r="AD185" s="121"/>
      <c r="AE185" s="120">
        <v>333415</v>
      </c>
      <c r="AF185" s="120" t="s">
        <v>109</v>
      </c>
      <c r="AH185" s="120" t="s">
        <v>397</v>
      </c>
      <c r="AI185" s="120">
        <v>372</v>
      </c>
      <c r="AM185" s="120" t="s">
        <v>1069</v>
      </c>
      <c r="AN185" s="120" t="s">
        <v>2773</v>
      </c>
      <c r="AO185" s="120" t="s">
        <v>2774</v>
      </c>
      <c r="AP185" s="120" t="s">
        <v>3005</v>
      </c>
      <c r="AQ185" s="120" t="s">
        <v>3006</v>
      </c>
      <c r="AR185" s="120" t="s">
        <v>2872</v>
      </c>
      <c r="AS185" s="120" t="s">
        <v>2769</v>
      </c>
      <c r="AT185" s="120" t="s">
        <v>102</v>
      </c>
      <c r="AU185" s="120" t="s">
        <v>102</v>
      </c>
      <c r="AV185" s="120" t="s">
        <v>184</v>
      </c>
      <c r="AW185" s="120" t="s">
        <v>185</v>
      </c>
      <c r="AY185" s="120" t="s">
        <v>525</v>
      </c>
      <c r="AZ185" s="120" t="s">
        <v>119</v>
      </c>
      <c r="BA185" s="120" t="s">
        <v>526</v>
      </c>
      <c r="BC185" s="120">
        <v>48</v>
      </c>
      <c r="BH185" s="120" t="s">
        <v>276</v>
      </c>
      <c r="BJ185" s="120">
        <v>2</v>
      </c>
      <c r="BO185" s="120" t="s">
        <v>122</v>
      </c>
      <c r="BP185" s="120" t="s">
        <v>123</v>
      </c>
      <c r="BR185" s="120">
        <v>8.4700000000000006</v>
      </c>
      <c r="BT185" s="120">
        <v>6.82</v>
      </c>
      <c r="BV185" s="120">
        <v>10.51</v>
      </c>
      <c r="BW185" s="120" t="s">
        <v>544</v>
      </c>
      <c r="BY185" s="121">
        <v>8.3853000000000009</v>
      </c>
      <c r="CA185" s="120">
        <v>6.7518000000000002</v>
      </c>
      <c r="CC185" s="120">
        <v>10.4049</v>
      </c>
      <c r="CE185" s="121">
        <v>8.3853E-3</v>
      </c>
      <c r="CG185" s="120">
        <v>6.7517999999999996E-3</v>
      </c>
      <c r="CI185" s="120">
        <v>1.04049E-2</v>
      </c>
      <c r="CQ185" s="121"/>
      <c r="CW185" s="121"/>
      <c r="DB185" s="120" t="s">
        <v>528</v>
      </c>
      <c r="DD185" s="120" t="s">
        <v>125</v>
      </c>
      <c r="DK185" s="120">
        <v>99</v>
      </c>
      <c r="DL185" s="120" t="s">
        <v>126</v>
      </c>
      <c r="DM185" s="120" t="s">
        <v>545</v>
      </c>
      <c r="DN185" s="120">
        <v>1338765</v>
      </c>
      <c r="DO185" s="120">
        <v>150303</v>
      </c>
      <c r="DP185" s="120" t="s">
        <v>3038</v>
      </c>
      <c r="DQ185" s="120" t="s">
        <v>3039</v>
      </c>
      <c r="DR185" s="120" t="s">
        <v>3040</v>
      </c>
      <c r="DS185" s="120">
        <v>2010</v>
      </c>
      <c r="DT185" s="120" t="s">
        <v>3041</v>
      </c>
    </row>
    <row r="186" spans="1:124" s="120" customFormat="1" x14ac:dyDescent="0.3">
      <c r="A186" s="120" t="s">
        <v>3005</v>
      </c>
      <c r="B186" s="120" t="s">
        <v>3006</v>
      </c>
      <c r="C186" s="120" t="s">
        <v>2872</v>
      </c>
      <c r="D186" s="120" t="s">
        <v>2769</v>
      </c>
      <c r="E186" s="120" t="s">
        <v>185</v>
      </c>
      <c r="G186" s="147">
        <f>(AC186/1000000000)*304.35*1000</f>
        <v>8.3853598950000014E-3</v>
      </c>
      <c r="J186" s="121"/>
      <c r="K186" s="129" t="s">
        <v>528</v>
      </c>
      <c r="L186" s="120" t="s">
        <v>3042</v>
      </c>
      <c r="M186" s="120" t="s">
        <v>109</v>
      </c>
      <c r="N186" s="120">
        <v>99</v>
      </c>
      <c r="O186" s="120" t="s">
        <v>102</v>
      </c>
      <c r="P186" s="120" t="s">
        <v>102</v>
      </c>
      <c r="Q186" s="120" t="s">
        <v>184</v>
      </c>
      <c r="R186" s="120">
        <v>2</v>
      </c>
      <c r="S186" s="120" t="s">
        <v>122</v>
      </c>
      <c r="T186" s="120" t="s">
        <v>526</v>
      </c>
      <c r="U186" s="120">
        <v>150303</v>
      </c>
      <c r="V186" s="123">
        <v>1338761</v>
      </c>
      <c r="W186" s="120">
        <v>2010</v>
      </c>
      <c r="X186" s="120" t="s">
        <v>3038</v>
      </c>
      <c r="Y186" s="120" t="s">
        <v>3039</v>
      </c>
      <c r="Z186" s="120" t="s">
        <v>3040</v>
      </c>
      <c r="AB186" s="120" t="s">
        <v>397</v>
      </c>
      <c r="AC186" s="137">
        <v>27.5517</v>
      </c>
      <c r="AD186" s="121"/>
      <c r="AE186" s="120">
        <v>333415</v>
      </c>
      <c r="AF186" s="120" t="s">
        <v>109</v>
      </c>
      <c r="AH186" s="120" t="s">
        <v>397</v>
      </c>
      <c r="AI186" s="120">
        <v>372</v>
      </c>
      <c r="AM186" s="120" t="s">
        <v>1069</v>
      </c>
      <c r="AN186" s="120" t="s">
        <v>2773</v>
      </c>
      <c r="AO186" s="120" t="s">
        <v>2774</v>
      </c>
      <c r="AP186" s="120" t="s">
        <v>3005</v>
      </c>
      <c r="AQ186" s="120" t="s">
        <v>3006</v>
      </c>
      <c r="AR186" s="120" t="s">
        <v>2872</v>
      </c>
      <c r="AS186" s="120" t="s">
        <v>2769</v>
      </c>
      <c r="AT186" s="120" t="s">
        <v>102</v>
      </c>
      <c r="AU186" s="120" t="s">
        <v>102</v>
      </c>
      <c r="AV186" s="120" t="s">
        <v>184</v>
      </c>
      <c r="AW186" s="120" t="s">
        <v>185</v>
      </c>
      <c r="AY186" s="120" t="s">
        <v>525</v>
      </c>
      <c r="AZ186" s="120" t="s">
        <v>119</v>
      </c>
      <c r="BA186" s="120" t="s">
        <v>526</v>
      </c>
      <c r="BC186" s="120">
        <v>48</v>
      </c>
      <c r="BH186" s="120" t="s">
        <v>276</v>
      </c>
      <c r="BJ186" s="120">
        <v>2</v>
      </c>
      <c r="BO186" s="120" t="s">
        <v>122</v>
      </c>
      <c r="BP186" s="120" t="s">
        <v>123</v>
      </c>
      <c r="BR186" s="120">
        <v>27.83</v>
      </c>
      <c r="BT186" s="120">
        <v>22.41</v>
      </c>
      <c r="BV186" s="120">
        <v>34.53</v>
      </c>
      <c r="BW186" s="120" t="s">
        <v>3042</v>
      </c>
      <c r="BY186" s="121">
        <v>27.5517</v>
      </c>
      <c r="CA186" s="120">
        <v>22.1859</v>
      </c>
      <c r="CC186" s="120">
        <v>34.184699999999999</v>
      </c>
      <c r="CE186" s="121">
        <v>27.5517</v>
      </c>
      <c r="CG186" s="120">
        <v>22.1859</v>
      </c>
      <c r="CI186" s="120">
        <v>34.184699999999999</v>
      </c>
      <c r="CQ186" s="121"/>
      <c r="CW186" s="121"/>
      <c r="DB186" s="120" t="s">
        <v>3042</v>
      </c>
      <c r="DD186" s="120" t="s">
        <v>125</v>
      </c>
      <c r="DK186" s="120">
        <v>99</v>
      </c>
      <c r="DL186" s="120" t="s">
        <v>126</v>
      </c>
      <c r="DM186" s="120" t="s">
        <v>545</v>
      </c>
      <c r="DN186" s="120">
        <v>1338761</v>
      </c>
      <c r="DO186" s="120">
        <v>150303</v>
      </c>
      <c r="DP186" s="120" t="s">
        <v>3038</v>
      </c>
      <c r="DQ186" s="120" t="s">
        <v>3039</v>
      </c>
      <c r="DR186" s="120" t="s">
        <v>3040</v>
      </c>
      <c r="DS186" s="120">
        <v>2010</v>
      </c>
      <c r="DT186" s="120" t="s">
        <v>3041</v>
      </c>
    </row>
    <row r="187" spans="1:124" s="120" customFormat="1" x14ac:dyDescent="0.3">
      <c r="A187" s="120" t="s">
        <v>187</v>
      </c>
      <c r="B187" s="120" t="s">
        <v>187</v>
      </c>
      <c r="C187" s="120" t="s">
        <v>2963</v>
      </c>
      <c r="D187" s="120" t="s">
        <v>3050</v>
      </c>
      <c r="E187" s="120" t="s">
        <v>136</v>
      </c>
      <c r="G187" s="137">
        <v>9.1999999999999998E-3</v>
      </c>
      <c r="J187" s="121"/>
      <c r="K187" s="121" t="s">
        <v>528</v>
      </c>
      <c r="L187" s="120" t="s">
        <v>528</v>
      </c>
      <c r="M187" s="120" t="s">
        <v>109</v>
      </c>
      <c r="N187" s="120">
        <v>88</v>
      </c>
      <c r="O187" s="120" t="s">
        <v>189</v>
      </c>
      <c r="P187" s="120" t="s">
        <v>189</v>
      </c>
      <c r="Q187" s="120" t="s">
        <v>190</v>
      </c>
      <c r="R187" s="120">
        <v>70</v>
      </c>
      <c r="S187" s="120" t="s">
        <v>122</v>
      </c>
      <c r="T187" s="120" t="s">
        <v>526</v>
      </c>
      <c r="U187" s="120">
        <v>16753</v>
      </c>
      <c r="V187" s="123">
        <v>1187534</v>
      </c>
      <c r="W187" s="120">
        <v>1996</v>
      </c>
      <c r="X187" s="120" t="s">
        <v>578</v>
      </c>
      <c r="Y187" s="120" t="s">
        <v>579</v>
      </c>
      <c r="Z187" s="120" t="s">
        <v>580</v>
      </c>
      <c r="AA187" s="120" t="s">
        <v>314</v>
      </c>
      <c r="AB187" s="120" t="s">
        <v>323</v>
      </c>
      <c r="AC187" s="137">
        <v>9.1999999999999998E-3</v>
      </c>
      <c r="AD187" s="121"/>
      <c r="AE187" s="120">
        <v>333415</v>
      </c>
      <c r="AF187" s="120" t="s">
        <v>109</v>
      </c>
      <c r="AG187" s="120" t="s">
        <v>314</v>
      </c>
      <c r="AH187" s="120" t="s">
        <v>323</v>
      </c>
      <c r="AI187" s="120">
        <v>1121</v>
      </c>
      <c r="AM187" s="120" t="s">
        <v>1069</v>
      </c>
      <c r="AN187" s="120" t="s">
        <v>1061</v>
      </c>
      <c r="AO187" s="120" t="s">
        <v>2963</v>
      </c>
      <c r="AP187" s="120" t="s">
        <v>187</v>
      </c>
      <c r="AQ187" s="120" t="s">
        <v>187</v>
      </c>
      <c r="AR187" s="120" t="s">
        <v>2963</v>
      </c>
      <c r="AS187" s="120" t="s">
        <v>3050</v>
      </c>
      <c r="AT187" s="120" t="s">
        <v>189</v>
      </c>
      <c r="AU187" s="120" t="s">
        <v>189</v>
      </c>
      <c r="AV187" s="120" t="s">
        <v>190</v>
      </c>
      <c r="AW187" s="120" t="s">
        <v>136</v>
      </c>
      <c r="AY187" s="120" t="s">
        <v>525</v>
      </c>
      <c r="AZ187" s="120" t="s">
        <v>119</v>
      </c>
      <c r="BA187" s="120" t="s">
        <v>526</v>
      </c>
      <c r="BC187" s="120">
        <v>70</v>
      </c>
      <c r="BH187" s="120" t="s">
        <v>122</v>
      </c>
      <c r="BJ187" s="120">
        <v>70</v>
      </c>
      <c r="BO187" s="120" t="s">
        <v>122</v>
      </c>
      <c r="BP187" s="120" t="s">
        <v>158</v>
      </c>
      <c r="BR187" s="120">
        <v>9.1999999999999993</v>
      </c>
      <c r="BW187" s="120" t="s">
        <v>544</v>
      </c>
      <c r="BY187" s="120">
        <v>9.1999999999999993</v>
      </c>
      <c r="CE187" s="121">
        <v>9.1999999999999998E-3</v>
      </c>
      <c r="CG187" s="121"/>
      <c r="CI187" s="121"/>
      <c r="CQ187" s="121"/>
      <c r="CW187" s="121"/>
      <c r="DB187" s="120" t="s">
        <v>528</v>
      </c>
      <c r="DD187" s="120" t="s">
        <v>176</v>
      </c>
      <c r="DE187" s="120" t="s">
        <v>576</v>
      </c>
      <c r="DF187" s="120" t="s">
        <v>577</v>
      </c>
      <c r="DG187" s="120" t="s">
        <v>568</v>
      </c>
      <c r="DK187" s="120">
        <v>88</v>
      </c>
      <c r="DL187" s="120" t="s">
        <v>192</v>
      </c>
      <c r="DM187" s="120" t="s">
        <v>315</v>
      </c>
      <c r="DN187" s="120">
        <v>1187534</v>
      </c>
      <c r="DO187" s="120">
        <v>16753</v>
      </c>
      <c r="DP187" s="120" t="s">
        <v>578</v>
      </c>
      <c r="DQ187" s="120" t="s">
        <v>579</v>
      </c>
      <c r="DR187" s="120" t="s">
        <v>580</v>
      </c>
      <c r="DS187" s="120">
        <v>1996</v>
      </c>
      <c r="DT187" s="120" t="s">
        <v>581</v>
      </c>
    </row>
    <row r="188" spans="1:124" s="120" customFormat="1" x14ac:dyDescent="0.3">
      <c r="A188" s="120" t="s">
        <v>187</v>
      </c>
      <c r="B188" s="120" t="s">
        <v>187</v>
      </c>
      <c r="C188" s="120" t="s">
        <v>3051</v>
      </c>
      <c r="D188" s="120" t="s">
        <v>3052</v>
      </c>
      <c r="E188" s="120" t="s">
        <v>136</v>
      </c>
      <c r="G188" s="137">
        <v>9.1999999999999998E-3</v>
      </c>
      <c r="J188" s="121"/>
      <c r="K188" s="121" t="s">
        <v>528</v>
      </c>
      <c r="L188" s="120" t="s">
        <v>528</v>
      </c>
      <c r="M188" s="120" t="s">
        <v>109</v>
      </c>
      <c r="N188" s="120">
        <v>88</v>
      </c>
      <c r="O188" s="120" t="s">
        <v>189</v>
      </c>
      <c r="P188" s="120" t="s">
        <v>189</v>
      </c>
      <c r="Q188" s="120" t="s">
        <v>190</v>
      </c>
      <c r="R188" s="120">
        <v>70</v>
      </c>
      <c r="S188" s="120" t="s">
        <v>122</v>
      </c>
      <c r="T188" s="120" t="s">
        <v>526</v>
      </c>
      <c r="U188" s="120">
        <v>16753</v>
      </c>
      <c r="V188" s="123">
        <v>1187533</v>
      </c>
      <c r="W188" s="120">
        <v>1996</v>
      </c>
      <c r="X188" s="120" t="s">
        <v>578</v>
      </c>
      <c r="Y188" s="120" t="s">
        <v>579</v>
      </c>
      <c r="Z188" s="120" t="s">
        <v>580</v>
      </c>
      <c r="AA188" s="120" t="s">
        <v>314</v>
      </c>
      <c r="AB188" s="120" t="s">
        <v>323</v>
      </c>
      <c r="AC188" s="137">
        <v>9.1999999999999998E-3</v>
      </c>
      <c r="AD188" s="121"/>
      <c r="AE188" s="120">
        <v>333415</v>
      </c>
      <c r="AF188" s="120" t="s">
        <v>109</v>
      </c>
      <c r="AG188" s="120" t="s">
        <v>314</v>
      </c>
      <c r="AH188" s="120" t="s">
        <v>323</v>
      </c>
      <c r="AI188" s="120">
        <v>148</v>
      </c>
      <c r="AM188" s="120" t="s">
        <v>3051</v>
      </c>
      <c r="AN188" s="120" t="s">
        <v>187</v>
      </c>
      <c r="AO188" s="120" t="s">
        <v>187</v>
      </c>
      <c r="AP188" s="120" t="s">
        <v>187</v>
      </c>
      <c r="AQ188" s="120" t="s">
        <v>187</v>
      </c>
      <c r="AR188" s="120" t="s">
        <v>3051</v>
      </c>
      <c r="AS188" s="120" t="s">
        <v>3052</v>
      </c>
      <c r="AT188" s="120" t="s">
        <v>189</v>
      </c>
      <c r="AU188" s="120" t="s">
        <v>189</v>
      </c>
      <c r="AV188" s="120" t="s">
        <v>190</v>
      </c>
      <c r="AW188" s="120" t="s">
        <v>136</v>
      </c>
      <c r="AY188" s="120" t="s">
        <v>525</v>
      </c>
      <c r="AZ188" s="120" t="s">
        <v>119</v>
      </c>
      <c r="BA188" s="120" t="s">
        <v>526</v>
      </c>
      <c r="BC188" s="120">
        <v>70</v>
      </c>
      <c r="BH188" s="120" t="s">
        <v>122</v>
      </c>
      <c r="BJ188" s="120">
        <v>70</v>
      </c>
      <c r="BO188" s="120" t="s">
        <v>122</v>
      </c>
      <c r="BP188" s="120" t="s">
        <v>158</v>
      </c>
      <c r="BR188" s="120">
        <v>9.1999999999999993</v>
      </c>
      <c r="BW188" s="120" t="s">
        <v>544</v>
      </c>
      <c r="BY188" s="120">
        <v>9.1999999999999993</v>
      </c>
      <c r="CE188" s="121">
        <v>9.1999999999999998E-3</v>
      </c>
      <c r="CG188" s="121"/>
      <c r="CI188" s="121"/>
      <c r="CQ188" s="121"/>
      <c r="CW188" s="121"/>
      <c r="DB188" s="120" t="s">
        <v>528</v>
      </c>
      <c r="DD188" s="120" t="s">
        <v>176</v>
      </c>
      <c r="DE188" s="120" t="s">
        <v>576</v>
      </c>
      <c r="DF188" s="120" t="s">
        <v>577</v>
      </c>
      <c r="DG188" s="120" t="s">
        <v>568</v>
      </c>
      <c r="DK188" s="120">
        <v>88</v>
      </c>
      <c r="DL188" s="120" t="s">
        <v>192</v>
      </c>
      <c r="DM188" s="120" t="s">
        <v>315</v>
      </c>
      <c r="DN188" s="120">
        <v>1187533</v>
      </c>
      <c r="DO188" s="120">
        <v>16753</v>
      </c>
      <c r="DP188" s="120" t="s">
        <v>578</v>
      </c>
      <c r="DQ188" s="120" t="s">
        <v>579</v>
      </c>
      <c r="DR188" s="120" t="s">
        <v>580</v>
      </c>
      <c r="DS188" s="120">
        <v>1996</v>
      </c>
      <c r="DT188" s="120" t="s">
        <v>581</v>
      </c>
    </row>
    <row r="189" spans="1:124" s="120" customFormat="1" x14ac:dyDescent="0.3">
      <c r="A189" s="120" t="s">
        <v>2766</v>
      </c>
      <c r="B189" s="120" t="s">
        <v>2767</v>
      </c>
      <c r="C189" s="120" t="s">
        <v>2768</v>
      </c>
      <c r="D189" s="120" t="s">
        <v>2769</v>
      </c>
      <c r="E189" s="120" t="s">
        <v>200</v>
      </c>
      <c r="G189" s="137">
        <v>9.4000000000000004E-3</v>
      </c>
      <c r="K189" s="121" t="s">
        <v>528</v>
      </c>
      <c r="L189" s="120" t="s">
        <v>528</v>
      </c>
      <c r="M189" s="120" t="s">
        <v>109</v>
      </c>
      <c r="N189" s="120">
        <v>99.5</v>
      </c>
      <c r="O189" s="120" t="s">
        <v>102</v>
      </c>
      <c r="P189" s="120" t="s">
        <v>102</v>
      </c>
      <c r="Q189" s="120" t="s">
        <v>184</v>
      </c>
      <c r="R189" s="120">
        <v>10</v>
      </c>
      <c r="S189" s="120" t="s">
        <v>122</v>
      </c>
      <c r="T189" s="120" t="s">
        <v>526</v>
      </c>
      <c r="U189" s="120">
        <v>161081</v>
      </c>
      <c r="V189" s="123">
        <v>2076572</v>
      </c>
      <c r="W189" s="120">
        <v>2013</v>
      </c>
      <c r="X189" s="120" t="s">
        <v>2799</v>
      </c>
      <c r="Y189" s="120" t="s">
        <v>2800</v>
      </c>
      <c r="Z189" s="120" t="s">
        <v>2801</v>
      </c>
      <c r="AA189" s="120" t="s">
        <v>158</v>
      </c>
      <c r="AB189" s="120" t="s">
        <v>397</v>
      </c>
      <c r="AC189" s="137">
        <v>9.4000000000000004E-3</v>
      </c>
      <c r="AE189" s="120">
        <v>333415</v>
      </c>
      <c r="AF189" s="120" t="s">
        <v>109</v>
      </c>
      <c r="AG189" s="120" t="s">
        <v>158</v>
      </c>
      <c r="AH189" s="120" t="s">
        <v>397</v>
      </c>
      <c r="AI189" s="120">
        <v>52</v>
      </c>
      <c r="AJ189" s="120" t="s">
        <v>2964</v>
      </c>
      <c r="AK189" s="120" t="s">
        <v>122</v>
      </c>
      <c r="AM189" s="120" t="s">
        <v>1069</v>
      </c>
      <c r="AN189" s="120" t="s">
        <v>2773</v>
      </c>
      <c r="AO189" s="120" t="s">
        <v>2774</v>
      </c>
      <c r="AP189" s="120" t="s">
        <v>2766</v>
      </c>
      <c r="AQ189" s="120" t="s">
        <v>2767</v>
      </c>
      <c r="AR189" s="120" t="s">
        <v>2768</v>
      </c>
      <c r="AS189" s="120" t="s">
        <v>2769</v>
      </c>
      <c r="AT189" s="120" t="s">
        <v>102</v>
      </c>
      <c r="AU189" s="120" t="s">
        <v>102</v>
      </c>
      <c r="AV189" s="120" t="s">
        <v>184</v>
      </c>
      <c r="AW189" s="120" t="s">
        <v>200</v>
      </c>
      <c r="AY189" s="120" t="s">
        <v>525</v>
      </c>
      <c r="AZ189" s="120" t="s">
        <v>119</v>
      </c>
      <c r="BA189" s="120" t="s">
        <v>526</v>
      </c>
      <c r="BC189" s="120">
        <v>10</v>
      </c>
      <c r="BH189" s="120" t="s">
        <v>122</v>
      </c>
      <c r="BJ189" s="120">
        <v>10</v>
      </c>
      <c r="BO189" s="120" t="s">
        <v>122</v>
      </c>
      <c r="BP189" s="120" t="s">
        <v>158</v>
      </c>
      <c r="BR189" s="120">
        <v>9400</v>
      </c>
      <c r="BW189" s="120" t="s">
        <v>1426</v>
      </c>
      <c r="BY189" s="120">
        <v>9400</v>
      </c>
      <c r="CE189" s="121">
        <v>9.4000000000000004E-3</v>
      </c>
      <c r="DB189" s="120" t="s">
        <v>528</v>
      </c>
      <c r="DC189" s="120">
        <v>2</v>
      </c>
      <c r="DD189" s="120" t="s">
        <v>176</v>
      </c>
      <c r="DE189" s="120" t="s">
        <v>1562</v>
      </c>
      <c r="DK189" s="120">
        <v>99.5</v>
      </c>
      <c r="DL189" s="120" t="s">
        <v>126</v>
      </c>
      <c r="DM189" s="120" t="s">
        <v>1344</v>
      </c>
      <c r="DN189" s="120">
        <v>2076572</v>
      </c>
      <c r="DO189" s="120">
        <v>161081</v>
      </c>
      <c r="DP189" s="120" t="s">
        <v>2799</v>
      </c>
      <c r="DQ189" s="120" t="s">
        <v>2800</v>
      </c>
      <c r="DR189" s="120" t="s">
        <v>2801</v>
      </c>
      <c r="DS189" s="120">
        <v>2013</v>
      </c>
      <c r="DT189" s="120" t="s">
        <v>3098</v>
      </c>
    </row>
    <row r="190" spans="1:124" s="120" customFormat="1" x14ac:dyDescent="0.3">
      <c r="A190" s="120" t="s">
        <v>2928</v>
      </c>
      <c r="B190" s="120" t="s">
        <v>2929</v>
      </c>
      <c r="C190" s="120" t="s">
        <v>2930</v>
      </c>
      <c r="D190" s="120" t="s">
        <v>2779</v>
      </c>
      <c r="E190" s="120" t="s">
        <v>185</v>
      </c>
      <c r="F190" s="120" t="s">
        <v>208</v>
      </c>
      <c r="G190" s="137">
        <v>0.01</v>
      </c>
      <c r="J190" s="121"/>
      <c r="K190" s="121" t="s">
        <v>528</v>
      </c>
      <c r="L190" s="120" t="s">
        <v>528</v>
      </c>
      <c r="M190" s="120" t="s">
        <v>109</v>
      </c>
      <c r="N190" s="120">
        <v>60</v>
      </c>
      <c r="O190" s="120" t="s">
        <v>102</v>
      </c>
      <c r="P190" s="120" t="s">
        <v>102</v>
      </c>
      <c r="Q190" s="120" t="s">
        <v>184</v>
      </c>
      <c r="R190" s="120">
        <v>1</v>
      </c>
      <c r="S190" s="120" t="s">
        <v>122</v>
      </c>
      <c r="T190" s="120" t="s">
        <v>526</v>
      </c>
      <c r="U190" s="120">
        <v>17957</v>
      </c>
      <c r="V190" s="123">
        <v>1198641</v>
      </c>
      <c r="W190" s="120">
        <v>1997</v>
      </c>
      <c r="X190" s="120" t="s">
        <v>2931</v>
      </c>
      <c r="Y190" s="120" t="s">
        <v>2932</v>
      </c>
      <c r="Z190" s="120" t="s">
        <v>2933</v>
      </c>
      <c r="AA190" s="120" t="s">
        <v>1351</v>
      </c>
      <c r="AB190" s="120" t="s">
        <v>323</v>
      </c>
      <c r="AC190" s="137">
        <v>0.01</v>
      </c>
      <c r="AD190" s="121"/>
      <c r="AE190" s="120">
        <v>333415</v>
      </c>
      <c r="AF190" s="120" t="s">
        <v>109</v>
      </c>
      <c r="AG190" s="120" t="s">
        <v>1351</v>
      </c>
      <c r="AH190" s="120" t="s">
        <v>323</v>
      </c>
      <c r="AI190" s="120">
        <v>901</v>
      </c>
      <c r="AJ190" s="120" t="s">
        <v>1464</v>
      </c>
      <c r="AK190" s="120" t="s">
        <v>276</v>
      </c>
      <c r="AL190" s="120" t="s">
        <v>2934</v>
      </c>
      <c r="AM190" s="120" t="s">
        <v>1069</v>
      </c>
      <c r="AN190" s="120" t="s">
        <v>2783</v>
      </c>
      <c r="AO190" s="120" t="s">
        <v>2935</v>
      </c>
      <c r="AP190" s="120" t="s">
        <v>2928</v>
      </c>
      <c r="AQ190" s="120" t="s">
        <v>2929</v>
      </c>
      <c r="AR190" s="120" t="s">
        <v>2930</v>
      </c>
      <c r="AS190" s="120" t="s">
        <v>2779</v>
      </c>
      <c r="AT190" s="120" t="s">
        <v>102</v>
      </c>
      <c r="AU190" s="120" t="s">
        <v>102</v>
      </c>
      <c r="AV190" s="120" t="s">
        <v>184</v>
      </c>
      <c r="AW190" s="120" t="s">
        <v>185</v>
      </c>
      <c r="AY190" s="120" t="s">
        <v>525</v>
      </c>
      <c r="AZ190" s="120" t="s">
        <v>119</v>
      </c>
      <c r="BA190" s="120" t="s">
        <v>526</v>
      </c>
      <c r="BC190" s="120">
        <v>24</v>
      </c>
      <c r="BH190" s="120" t="s">
        <v>276</v>
      </c>
      <c r="BJ190" s="120">
        <v>1</v>
      </c>
      <c r="BO190" s="120" t="s">
        <v>122</v>
      </c>
      <c r="BP190" s="120" t="s">
        <v>158</v>
      </c>
      <c r="BQ190" s="120" t="s">
        <v>208</v>
      </c>
      <c r="BR190" s="120">
        <v>10</v>
      </c>
      <c r="BW190" s="120" t="s">
        <v>544</v>
      </c>
      <c r="BX190" s="120" t="s">
        <v>208</v>
      </c>
      <c r="BY190" s="120">
        <v>10</v>
      </c>
      <c r="CD190" s="120" t="s">
        <v>208</v>
      </c>
      <c r="CE190" s="121">
        <v>0.01</v>
      </c>
      <c r="CG190" s="121"/>
      <c r="CI190" s="121"/>
      <c r="CQ190" s="121"/>
      <c r="CW190" s="121"/>
      <c r="DB190" s="120" t="s">
        <v>528</v>
      </c>
      <c r="DD190" s="120" t="s">
        <v>125</v>
      </c>
      <c r="DE190" s="120" t="s">
        <v>2936</v>
      </c>
      <c r="DK190" s="120">
        <v>60</v>
      </c>
      <c r="DL190" s="120" t="s">
        <v>126</v>
      </c>
      <c r="DM190" s="120" t="s">
        <v>1344</v>
      </c>
      <c r="DN190" s="120">
        <v>1198641</v>
      </c>
      <c r="DO190" s="120">
        <v>17957</v>
      </c>
      <c r="DP190" s="120" t="s">
        <v>2931</v>
      </c>
      <c r="DQ190" s="120" t="s">
        <v>2932</v>
      </c>
      <c r="DR190" s="120" t="s">
        <v>2933</v>
      </c>
      <c r="DS190" s="120">
        <v>1997</v>
      </c>
      <c r="DT190" s="120" t="s">
        <v>503</v>
      </c>
    </row>
    <row r="191" spans="1:124" s="120" customFormat="1" x14ac:dyDescent="0.3">
      <c r="A191" s="120" t="s">
        <v>2928</v>
      </c>
      <c r="B191" s="120" t="s">
        <v>2929</v>
      </c>
      <c r="C191" s="120" t="s">
        <v>2930</v>
      </c>
      <c r="D191" s="120" t="s">
        <v>2779</v>
      </c>
      <c r="E191" s="120" t="s">
        <v>200</v>
      </c>
      <c r="G191" s="137">
        <v>0.01</v>
      </c>
      <c r="J191" s="121"/>
      <c r="K191" s="121" t="s">
        <v>528</v>
      </c>
      <c r="L191" s="120" t="s">
        <v>528</v>
      </c>
      <c r="M191" s="120" t="s">
        <v>109</v>
      </c>
      <c r="N191" s="120">
        <v>60</v>
      </c>
      <c r="O191" s="120" t="s">
        <v>102</v>
      </c>
      <c r="P191" s="120" t="s">
        <v>102</v>
      </c>
      <c r="Q191" s="120" t="s">
        <v>184</v>
      </c>
      <c r="R191" s="120">
        <v>3</v>
      </c>
      <c r="S191" s="120" t="s">
        <v>122</v>
      </c>
      <c r="T191" s="120" t="s">
        <v>526</v>
      </c>
      <c r="U191" s="120">
        <v>17957</v>
      </c>
      <c r="V191" s="123">
        <v>1198643</v>
      </c>
      <c r="W191" s="120">
        <v>1997</v>
      </c>
      <c r="X191" s="120" t="s">
        <v>2931</v>
      </c>
      <c r="Y191" s="120" t="s">
        <v>2932</v>
      </c>
      <c r="Z191" s="120" t="s">
        <v>2933</v>
      </c>
      <c r="AA191" s="120" t="s">
        <v>1351</v>
      </c>
      <c r="AB191" s="120" t="s">
        <v>323</v>
      </c>
      <c r="AC191" s="137">
        <v>0.01</v>
      </c>
      <c r="AD191" s="121"/>
      <c r="AE191" s="120">
        <v>333415</v>
      </c>
      <c r="AF191" s="120" t="s">
        <v>109</v>
      </c>
      <c r="AG191" s="120" t="s">
        <v>1351</v>
      </c>
      <c r="AH191" s="120" t="s">
        <v>323</v>
      </c>
      <c r="AI191" s="120">
        <v>901</v>
      </c>
      <c r="AJ191" s="120" t="s">
        <v>1464</v>
      </c>
      <c r="AK191" s="120" t="s">
        <v>276</v>
      </c>
      <c r="AL191" s="120" t="s">
        <v>2934</v>
      </c>
      <c r="AM191" s="120" t="s">
        <v>1069</v>
      </c>
      <c r="AN191" s="120" t="s">
        <v>2783</v>
      </c>
      <c r="AO191" s="120" t="s">
        <v>2935</v>
      </c>
      <c r="AP191" s="120" t="s">
        <v>2928</v>
      </c>
      <c r="AQ191" s="120" t="s">
        <v>2929</v>
      </c>
      <c r="AR191" s="120" t="s">
        <v>2930</v>
      </c>
      <c r="AS191" s="120" t="s">
        <v>2779</v>
      </c>
      <c r="AT191" s="120" t="s">
        <v>102</v>
      </c>
      <c r="AU191" s="120" t="s">
        <v>102</v>
      </c>
      <c r="AV191" s="120" t="s">
        <v>184</v>
      </c>
      <c r="AW191" s="120" t="s">
        <v>200</v>
      </c>
      <c r="AY191" s="120" t="s">
        <v>525</v>
      </c>
      <c r="AZ191" s="120" t="s">
        <v>119</v>
      </c>
      <c r="BA191" s="120" t="s">
        <v>526</v>
      </c>
      <c r="BC191" s="120">
        <v>3</v>
      </c>
      <c r="BH191" s="120" t="s">
        <v>122</v>
      </c>
      <c r="BJ191" s="120">
        <v>3</v>
      </c>
      <c r="BO191" s="120" t="s">
        <v>122</v>
      </c>
      <c r="BP191" s="120" t="s">
        <v>158</v>
      </c>
      <c r="BR191" s="120">
        <v>10</v>
      </c>
      <c r="BW191" s="120" t="s">
        <v>544</v>
      </c>
      <c r="BY191" s="120">
        <v>10</v>
      </c>
      <c r="CE191" s="121">
        <v>0.01</v>
      </c>
      <c r="CG191" s="121"/>
      <c r="CI191" s="121"/>
      <c r="CQ191" s="121"/>
      <c r="CW191" s="121"/>
      <c r="DB191" s="120" t="s">
        <v>528</v>
      </c>
      <c r="DD191" s="120" t="s">
        <v>125</v>
      </c>
      <c r="DE191" s="120" t="s">
        <v>2936</v>
      </c>
      <c r="DK191" s="120">
        <v>60</v>
      </c>
      <c r="DL191" s="120" t="s">
        <v>126</v>
      </c>
      <c r="DM191" s="120" t="s">
        <v>1344</v>
      </c>
      <c r="DN191" s="120">
        <v>1198643</v>
      </c>
      <c r="DO191" s="120">
        <v>17957</v>
      </c>
      <c r="DP191" s="120" t="s">
        <v>2931</v>
      </c>
      <c r="DQ191" s="120" t="s">
        <v>2932</v>
      </c>
      <c r="DR191" s="120" t="s">
        <v>2933</v>
      </c>
      <c r="DS191" s="120">
        <v>1997</v>
      </c>
      <c r="DT191" s="120" t="s">
        <v>2937</v>
      </c>
    </row>
    <row r="192" spans="1:124" s="120" customFormat="1" x14ac:dyDescent="0.3">
      <c r="A192" s="120" t="s">
        <v>3099</v>
      </c>
      <c r="B192" s="120" t="s">
        <v>3100</v>
      </c>
      <c r="C192" s="120" t="s">
        <v>3101</v>
      </c>
      <c r="D192" s="120" t="s">
        <v>3102</v>
      </c>
      <c r="E192" s="120" t="s">
        <v>166</v>
      </c>
      <c r="G192" s="137">
        <v>0.01</v>
      </c>
      <c r="H192" s="120" t="s">
        <v>117</v>
      </c>
      <c r="J192" s="121">
        <v>0.1</v>
      </c>
      <c r="K192" s="121" t="s">
        <v>528</v>
      </c>
      <c r="L192" s="120" t="s">
        <v>528</v>
      </c>
      <c r="M192" s="120" t="s">
        <v>109</v>
      </c>
      <c r="N192" s="120">
        <v>96.6</v>
      </c>
      <c r="O192" s="120" t="s">
        <v>102</v>
      </c>
      <c r="P192" s="120" t="s">
        <v>102</v>
      </c>
      <c r="Q192" s="120" t="s">
        <v>184</v>
      </c>
      <c r="R192" s="120">
        <v>2</v>
      </c>
      <c r="S192" s="120" t="s">
        <v>122</v>
      </c>
      <c r="T192" s="120" t="s">
        <v>526</v>
      </c>
      <c r="U192" s="120">
        <v>84164</v>
      </c>
      <c r="V192" s="123">
        <v>1255373</v>
      </c>
      <c r="W192" s="120">
        <v>1994</v>
      </c>
      <c r="X192" s="120" t="s">
        <v>3103</v>
      </c>
      <c r="Y192" s="120" t="s">
        <v>3104</v>
      </c>
      <c r="Z192" s="120" t="s">
        <v>3105</v>
      </c>
      <c r="AC192" s="137">
        <v>0.01</v>
      </c>
      <c r="AD192" s="121">
        <v>0.1</v>
      </c>
      <c r="AE192" s="120">
        <v>333415</v>
      </c>
      <c r="AF192" s="120" t="s">
        <v>109</v>
      </c>
      <c r="AI192" s="120">
        <v>5985</v>
      </c>
      <c r="AL192" s="120" t="s">
        <v>141</v>
      </c>
      <c r="AM192" s="120" t="s">
        <v>1057</v>
      </c>
      <c r="AN192" s="120" t="s">
        <v>3106</v>
      </c>
      <c r="AO192" s="120" t="s">
        <v>3107</v>
      </c>
      <c r="AP192" s="120" t="s">
        <v>3099</v>
      </c>
      <c r="AQ192" s="120" t="s">
        <v>3100</v>
      </c>
      <c r="AR192" s="120" t="s">
        <v>3101</v>
      </c>
      <c r="AS192" s="120" t="s">
        <v>3102</v>
      </c>
      <c r="AT192" s="120" t="s">
        <v>102</v>
      </c>
      <c r="AU192" s="120" t="s">
        <v>102</v>
      </c>
      <c r="AV192" s="120" t="s">
        <v>184</v>
      </c>
      <c r="AW192" s="120" t="s">
        <v>166</v>
      </c>
      <c r="AX192" s="120" t="s">
        <v>117</v>
      </c>
      <c r="AY192" s="120" t="s">
        <v>525</v>
      </c>
      <c r="AZ192" s="120" t="s">
        <v>119</v>
      </c>
      <c r="BA192" s="120" t="s">
        <v>526</v>
      </c>
      <c r="BC192" s="120">
        <v>48</v>
      </c>
      <c r="BH192" s="120" t="s">
        <v>276</v>
      </c>
      <c r="BJ192" s="120">
        <v>2</v>
      </c>
      <c r="BO192" s="120" t="s">
        <v>122</v>
      </c>
      <c r="BP192" s="120" t="s">
        <v>158</v>
      </c>
      <c r="BR192" s="120">
        <v>10</v>
      </c>
      <c r="BW192" s="120" t="s">
        <v>544</v>
      </c>
      <c r="BY192" s="120">
        <v>10</v>
      </c>
      <c r="CE192" s="121">
        <v>0.01</v>
      </c>
      <c r="CG192" s="121"/>
      <c r="CI192" s="121"/>
      <c r="CK192" s="120">
        <v>100</v>
      </c>
      <c r="CQ192" s="121">
        <v>100</v>
      </c>
      <c r="CW192" s="121">
        <v>0.1</v>
      </c>
      <c r="DB192" s="120" t="s">
        <v>528</v>
      </c>
      <c r="DC192" s="120">
        <v>3</v>
      </c>
      <c r="DD192" s="120" t="s">
        <v>125</v>
      </c>
      <c r="DK192" s="120">
        <v>96.6</v>
      </c>
      <c r="DL192" s="120" t="s">
        <v>126</v>
      </c>
      <c r="DM192" s="120" t="s">
        <v>545</v>
      </c>
      <c r="DN192" s="120">
        <v>1255373</v>
      </c>
      <c r="DO192" s="120">
        <v>84164</v>
      </c>
      <c r="DP192" s="120" t="s">
        <v>3103</v>
      </c>
      <c r="DQ192" s="120" t="s">
        <v>3104</v>
      </c>
      <c r="DR192" s="120" t="s">
        <v>3105</v>
      </c>
      <c r="DS192" s="120">
        <v>1994</v>
      </c>
      <c r="DT192" s="120" t="s">
        <v>3108</v>
      </c>
    </row>
    <row r="193" spans="1:124" s="120" customFormat="1" x14ac:dyDescent="0.3">
      <c r="A193" s="120" t="s">
        <v>2946</v>
      </c>
      <c r="B193" s="120" t="s">
        <v>2947</v>
      </c>
      <c r="C193" s="120" t="s">
        <v>3092</v>
      </c>
      <c r="D193" s="120" t="s">
        <v>2949</v>
      </c>
      <c r="E193" s="120" t="s">
        <v>185</v>
      </c>
      <c r="G193" s="137">
        <v>1.0165E-2</v>
      </c>
      <c r="J193" s="121"/>
      <c r="K193" s="121" t="s">
        <v>528</v>
      </c>
      <c r="L193" s="120" t="s">
        <v>528</v>
      </c>
      <c r="M193" s="120" t="s">
        <v>109</v>
      </c>
      <c r="N193" s="120" t="s">
        <v>3078</v>
      </c>
      <c r="O193" s="120" t="s">
        <v>102</v>
      </c>
      <c r="P193" s="120" t="s">
        <v>102</v>
      </c>
      <c r="Q193" s="120" t="s">
        <v>184</v>
      </c>
      <c r="R193" s="120">
        <v>4</v>
      </c>
      <c r="S193" s="120" t="s">
        <v>122</v>
      </c>
      <c r="T193" s="120" t="s">
        <v>526</v>
      </c>
      <c r="U193" s="120">
        <v>352</v>
      </c>
      <c r="V193" s="123">
        <v>1008100</v>
      </c>
      <c r="W193" s="120">
        <v>1995</v>
      </c>
      <c r="X193" s="120" t="s">
        <v>3079</v>
      </c>
      <c r="Y193" s="120" t="s">
        <v>3080</v>
      </c>
      <c r="Z193" s="120" t="s">
        <v>3081</v>
      </c>
      <c r="AB193" s="120" t="s">
        <v>397</v>
      </c>
      <c r="AC193" s="137">
        <v>1.0165E-2</v>
      </c>
      <c r="AD193" s="121"/>
      <c r="AE193" s="120">
        <v>333415</v>
      </c>
      <c r="AF193" s="120" t="s">
        <v>109</v>
      </c>
      <c r="AH193" s="120" t="s">
        <v>397</v>
      </c>
      <c r="AI193" s="120">
        <v>85</v>
      </c>
      <c r="AJ193" s="120">
        <v>3</v>
      </c>
      <c r="AK193" s="120" t="s">
        <v>2919</v>
      </c>
      <c r="AL193" s="120" t="s">
        <v>1504</v>
      </c>
      <c r="AM193" s="120" t="s">
        <v>1069</v>
      </c>
      <c r="AN193" s="120" t="s">
        <v>1061</v>
      </c>
      <c r="AO193" s="120" t="s">
        <v>1065</v>
      </c>
      <c r="AP193" s="120" t="s">
        <v>2946</v>
      </c>
      <c r="AQ193" s="120" t="s">
        <v>2947</v>
      </c>
      <c r="AR193" s="120" t="s">
        <v>3092</v>
      </c>
      <c r="AS193" s="120" t="s">
        <v>2949</v>
      </c>
      <c r="AT193" s="120" t="s">
        <v>102</v>
      </c>
      <c r="AU193" s="120" t="s">
        <v>102</v>
      </c>
      <c r="AV193" s="120" t="s">
        <v>184</v>
      </c>
      <c r="AW193" s="120" t="s">
        <v>185</v>
      </c>
      <c r="AY193" s="120" t="s">
        <v>525</v>
      </c>
      <c r="AZ193" s="120" t="s">
        <v>119</v>
      </c>
      <c r="BA193" s="120" t="s">
        <v>526</v>
      </c>
      <c r="BC193" s="120">
        <v>96</v>
      </c>
      <c r="BH193" s="120" t="s">
        <v>276</v>
      </c>
      <c r="BJ193" s="120">
        <v>4</v>
      </c>
      <c r="BO193" s="120" t="s">
        <v>122</v>
      </c>
      <c r="BP193" s="120" t="s">
        <v>123</v>
      </c>
      <c r="BR193" s="120">
        <v>10.7</v>
      </c>
      <c r="BT193" s="120">
        <v>7.55</v>
      </c>
      <c r="BV193" s="120">
        <v>15.2</v>
      </c>
      <c r="BW193" s="120" t="s">
        <v>544</v>
      </c>
      <c r="BY193" s="120">
        <v>10.164999999999999</v>
      </c>
      <c r="CA193" s="120">
        <v>7.1725000000000003</v>
      </c>
      <c r="CC193" s="120">
        <v>14.44</v>
      </c>
      <c r="CE193" s="121">
        <v>1.0165E-2</v>
      </c>
      <c r="CG193" s="121">
        <v>7.1725000000000001E-3</v>
      </c>
      <c r="CI193" s="121">
        <v>1.444E-2</v>
      </c>
      <c r="CQ193" s="121"/>
      <c r="CW193" s="121"/>
      <c r="DB193" s="120" t="s">
        <v>528</v>
      </c>
      <c r="DD193" s="120" t="s">
        <v>125</v>
      </c>
      <c r="DE193" s="120" t="s">
        <v>3082</v>
      </c>
      <c r="DG193" s="120" t="s">
        <v>568</v>
      </c>
      <c r="DK193" s="120" t="s">
        <v>3078</v>
      </c>
      <c r="DL193" s="120" t="s">
        <v>126</v>
      </c>
      <c r="DM193" s="120" t="s">
        <v>545</v>
      </c>
      <c r="DN193" s="120">
        <v>1008100</v>
      </c>
      <c r="DO193" s="120">
        <v>352</v>
      </c>
      <c r="DP193" s="120" t="s">
        <v>3079</v>
      </c>
      <c r="DQ193" s="120" t="s">
        <v>3080</v>
      </c>
      <c r="DR193" s="120" t="s">
        <v>3081</v>
      </c>
      <c r="DS193" s="120">
        <v>1995</v>
      </c>
      <c r="DT193" s="120" t="s">
        <v>3109</v>
      </c>
    </row>
    <row r="194" spans="1:124" s="120" customFormat="1" x14ac:dyDescent="0.3">
      <c r="A194" s="120" t="s">
        <v>2938</v>
      </c>
      <c r="B194" s="120" t="s">
        <v>2939</v>
      </c>
      <c r="C194" s="120" t="s">
        <v>2940</v>
      </c>
      <c r="D194" s="120" t="s">
        <v>2822</v>
      </c>
      <c r="E194" s="120" t="s">
        <v>591</v>
      </c>
      <c r="G194" s="137">
        <v>1.03E-2</v>
      </c>
      <c r="J194" s="121"/>
      <c r="K194" s="121" t="s">
        <v>528</v>
      </c>
      <c r="L194" s="120" t="s">
        <v>528</v>
      </c>
      <c r="M194" s="120" t="s">
        <v>109</v>
      </c>
      <c r="N194" s="120">
        <v>99.7</v>
      </c>
      <c r="O194" s="120" t="s">
        <v>245</v>
      </c>
      <c r="P194" s="120" t="s">
        <v>245</v>
      </c>
      <c r="Q194" s="120" t="s">
        <v>1998</v>
      </c>
      <c r="R194" s="120">
        <v>4</v>
      </c>
      <c r="S194" s="120" t="s">
        <v>122</v>
      </c>
      <c r="T194" s="120" t="s">
        <v>526</v>
      </c>
      <c r="U194" s="120">
        <v>54582</v>
      </c>
      <c r="V194" s="123">
        <v>1255310</v>
      </c>
      <c r="W194" s="120">
        <v>2000</v>
      </c>
      <c r="X194" s="120" t="s">
        <v>2968</v>
      </c>
      <c r="Y194" s="120" t="s">
        <v>2969</v>
      </c>
      <c r="Z194" s="120" t="s">
        <v>2970</v>
      </c>
      <c r="AC194" s="137">
        <v>1.03E-2</v>
      </c>
      <c r="AD194" s="121"/>
      <c r="AE194" s="120">
        <v>333415</v>
      </c>
      <c r="AF194" s="120" t="s">
        <v>109</v>
      </c>
      <c r="AI194" s="120">
        <v>1052</v>
      </c>
      <c r="AJ194" s="120">
        <v>5</v>
      </c>
      <c r="AK194" s="120" t="s">
        <v>2919</v>
      </c>
      <c r="AL194" s="120" t="s">
        <v>1504</v>
      </c>
      <c r="AM194" s="120" t="s">
        <v>1069</v>
      </c>
      <c r="AN194" s="120" t="s">
        <v>1061</v>
      </c>
      <c r="AO194" s="120" t="s">
        <v>2827</v>
      </c>
      <c r="AP194" s="120" t="s">
        <v>2938</v>
      </c>
      <c r="AQ194" s="120" t="s">
        <v>2939</v>
      </c>
      <c r="AR194" s="120" t="s">
        <v>2940</v>
      </c>
      <c r="AS194" s="120" t="s">
        <v>2822</v>
      </c>
      <c r="AT194" s="120" t="s">
        <v>245</v>
      </c>
      <c r="AU194" s="120" t="s">
        <v>245</v>
      </c>
      <c r="AV194" s="120" t="s">
        <v>1998</v>
      </c>
      <c r="AW194" s="120" t="s">
        <v>591</v>
      </c>
      <c r="AY194" s="120" t="s">
        <v>525</v>
      </c>
      <c r="AZ194" s="120" t="s">
        <v>119</v>
      </c>
      <c r="BA194" s="120" t="s">
        <v>526</v>
      </c>
      <c r="BC194" s="120">
        <v>96</v>
      </c>
      <c r="BH194" s="120" t="s">
        <v>276</v>
      </c>
      <c r="BJ194" s="120">
        <v>4</v>
      </c>
      <c r="BO194" s="120" t="s">
        <v>122</v>
      </c>
      <c r="BP194" s="120" t="s">
        <v>158</v>
      </c>
      <c r="BR194" s="120">
        <v>10.3</v>
      </c>
      <c r="BW194" s="120" t="s">
        <v>544</v>
      </c>
      <c r="BY194" s="120">
        <v>10.3</v>
      </c>
      <c r="CE194" s="121">
        <v>1.03E-2</v>
      </c>
      <c r="CG194" s="121"/>
      <c r="CI194" s="121"/>
      <c r="CQ194" s="121"/>
      <c r="CW194" s="121"/>
      <c r="DB194" s="120" t="s">
        <v>528</v>
      </c>
      <c r="DC194" s="120">
        <v>4</v>
      </c>
      <c r="DD194" s="120" t="s">
        <v>176</v>
      </c>
      <c r="DK194" s="120">
        <v>99.7</v>
      </c>
      <c r="DL194" s="120" t="s">
        <v>126</v>
      </c>
      <c r="DM194" s="120" t="s">
        <v>545</v>
      </c>
      <c r="DN194" s="120">
        <v>1255310</v>
      </c>
      <c r="DO194" s="120">
        <v>54582</v>
      </c>
      <c r="DP194" s="120" t="s">
        <v>2968</v>
      </c>
      <c r="DQ194" s="120" t="s">
        <v>2969</v>
      </c>
      <c r="DR194" s="120" t="s">
        <v>2970</v>
      </c>
      <c r="DS194" s="120">
        <v>2000</v>
      </c>
      <c r="DT194" s="120" t="s">
        <v>3110</v>
      </c>
    </row>
    <row r="195" spans="1:124" s="120" customFormat="1" x14ac:dyDescent="0.3">
      <c r="A195" s="120" t="s">
        <v>2766</v>
      </c>
      <c r="B195" s="120" t="s">
        <v>2767</v>
      </c>
      <c r="C195" s="120" t="s">
        <v>2768</v>
      </c>
      <c r="D195" s="120" t="s">
        <v>2769</v>
      </c>
      <c r="E195" s="120" t="s">
        <v>200</v>
      </c>
      <c r="G195" s="137">
        <v>1.14E-2</v>
      </c>
      <c r="K195" s="121" t="s">
        <v>528</v>
      </c>
      <c r="L195" s="120" t="s">
        <v>528</v>
      </c>
      <c r="M195" s="120" t="s">
        <v>109</v>
      </c>
      <c r="N195" s="120">
        <v>99.5</v>
      </c>
      <c r="O195" s="120" t="s">
        <v>102</v>
      </c>
      <c r="P195" s="120" t="s">
        <v>102</v>
      </c>
      <c r="Q195" s="120" t="s">
        <v>184</v>
      </c>
      <c r="R195" s="120">
        <v>10</v>
      </c>
      <c r="S195" s="120" t="s">
        <v>122</v>
      </c>
      <c r="T195" s="120" t="s">
        <v>526</v>
      </c>
      <c r="U195" s="120">
        <v>161081</v>
      </c>
      <c r="V195" s="123">
        <v>2076581</v>
      </c>
      <c r="W195" s="120">
        <v>2013</v>
      </c>
      <c r="X195" s="120" t="s">
        <v>2799</v>
      </c>
      <c r="Y195" s="120" t="s">
        <v>2800</v>
      </c>
      <c r="Z195" s="120" t="s">
        <v>2801</v>
      </c>
      <c r="AA195" s="120" t="s">
        <v>158</v>
      </c>
      <c r="AB195" s="120" t="s">
        <v>397</v>
      </c>
      <c r="AC195" s="137">
        <v>1.14E-2</v>
      </c>
      <c r="AE195" s="120">
        <v>333415</v>
      </c>
      <c r="AF195" s="120" t="s">
        <v>109</v>
      </c>
      <c r="AG195" s="120" t="s">
        <v>158</v>
      </c>
      <c r="AH195" s="120" t="s">
        <v>397</v>
      </c>
      <c r="AI195" s="120">
        <v>52</v>
      </c>
      <c r="AJ195" s="120" t="s">
        <v>2964</v>
      </c>
      <c r="AK195" s="120" t="s">
        <v>122</v>
      </c>
      <c r="AM195" s="120" t="s">
        <v>1069</v>
      </c>
      <c r="AN195" s="120" t="s">
        <v>2773</v>
      </c>
      <c r="AO195" s="120" t="s">
        <v>2774</v>
      </c>
      <c r="AP195" s="120" t="s">
        <v>2766</v>
      </c>
      <c r="AQ195" s="120" t="s">
        <v>2767</v>
      </c>
      <c r="AR195" s="120" t="s">
        <v>2768</v>
      </c>
      <c r="AS195" s="120" t="s">
        <v>2769</v>
      </c>
      <c r="AT195" s="120" t="s">
        <v>102</v>
      </c>
      <c r="AU195" s="120" t="s">
        <v>102</v>
      </c>
      <c r="AV195" s="120" t="s">
        <v>184</v>
      </c>
      <c r="AW195" s="120" t="s">
        <v>200</v>
      </c>
      <c r="AY195" s="120" t="s">
        <v>525</v>
      </c>
      <c r="AZ195" s="120" t="s">
        <v>119</v>
      </c>
      <c r="BA195" s="120" t="s">
        <v>526</v>
      </c>
      <c r="BC195" s="120">
        <v>10</v>
      </c>
      <c r="BH195" s="120" t="s">
        <v>122</v>
      </c>
      <c r="BJ195" s="120">
        <v>10</v>
      </c>
      <c r="BO195" s="120" t="s">
        <v>122</v>
      </c>
      <c r="BP195" s="120" t="s">
        <v>158</v>
      </c>
      <c r="BR195" s="120">
        <v>11400</v>
      </c>
      <c r="BW195" s="120" t="s">
        <v>1426</v>
      </c>
      <c r="BY195" s="120">
        <v>11400</v>
      </c>
      <c r="CE195" s="121">
        <v>1.14E-2</v>
      </c>
      <c r="DB195" s="120" t="s">
        <v>528</v>
      </c>
      <c r="DC195" s="120">
        <v>2</v>
      </c>
      <c r="DD195" s="120" t="s">
        <v>176</v>
      </c>
      <c r="DE195" s="120" t="s">
        <v>1562</v>
      </c>
      <c r="DK195" s="120">
        <v>99.5</v>
      </c>
      <c r="DL195" s="120" t="s">
        <v>126</v>
      </c>
      <c r="DM195" s="120" t="s">
        <v>1344</v>
      </c>
      <c r="DN195" s="120">
        <v>2076581</v>
      </c>
      <c r="DO195" s="120">
        <v>161081</v>
      </c>
      <c r="DP195" s="120" t="s">
        <v>2799</v>
      </c>
      <c r="DQ195" s="120" t="s">
        <v>2800</v>
      </c>
      <c r="DR195" s="120" t="s">
        <v>2801</v>
      </c>
      <c r="DS195" s="120">
        <v>2013</v>
      </c>
      <c r="DT195" s="120" t="s">
        <v>3111</v>
      </c>
    </row>
    <row r="196" spans="1:124" s="120" customFormat="1" x14ac:dyDescent="0.3">
      <c r="A196" s="120" t="s">
        <v>2946</v>
      </c>
      <c r="B196" s="120" t="s">
        <v>2947</v>
      </c>
      <c r="C196" s="120" t="s">
        <v>2948</v>
      </c>
      <c r="D196" s="120" t="s">
        <v>2949</v>
      </c>
      <c r="E196" s="120" t="s">
        <v>591</v>
      </c>
      <c r="G196" s="147">
        <f>(AC196/1000000000)*304.35*1000</f>
        <v>1.1626170000000002E-2</v>
      </c>
      <c r="J196" s="121"/>
      <c r="K196" s="129" t="s">
        <v>528</v>
      </c>
      <c r="L196" s="120" t="s">
        <v>3042</v>
      </c>
      <c r="M196" s="120" t="s">
        <v>109</v>
      </c>
      <c r="N196" s="120" t="s">
        <v>3112</v>
      </c>
      <c r="O196" s="120" t="s">
        <v>367</v>
      </c>
      <c r="P196" s="120" t="s">
        <v>1310</v>
      </c>
      <c r="Q196" s="120" t="s">
        <v>2817</v>
      </c>
      <c r="R196" s="120">
        <v>1</v>
      </c>
      <c r="S196" s="120" t="s">
        <v>122</v>
      </c>
      <c r="T196" s="120" t="s">
        <v>526</v>
      </c>
      <c r="U196" s="120">
        <v>67687</v>
      </c>
      <c r="V196" s="123">
        <v>1255286</v>
      </c>
      <c r="W196" s="120">
        <v>1999</v>
      </c>
      <c r="X196" s="120" t="s">
        <v>3113</v>
      </c>
      <c r="Y196" s="120" t="s">
        <v>3114</v>
      </c>
      <c r="Z196" s="120" t="s">
        <v>3115</v>
      </c>
      <c r="AA196" s="120" t="s">
        <v>1344</v>
      </c>
      <c r="AB196" s="120" t="s">
        <v>397</v>
      </c>
      <c r="AC196" s="137">
        <v>38.200000000000003</v>
      </c>
      <c r="AD196" s="121"/>
      <c r="AE196" s="120">
        <v>333415</v>
      </c>
      <c r="AF196" s="120" t="s">
        <v>109</v>
      </c>
      <c r="AG196" s="120" t="s">
        <v>1344</v>
      </c>
      <c r="AH196" s="120" t="s">
        <v>397</v>
      </c>
      <c r="AI196" s="120">
        <v>964</v>
      </c>
      <c r="AJ196" s="120">
        <v>4</v>
      </c>
      <c r="AK196" s="120" t="s">
        <v>2919</v>
      </c>
      <c r="AL196" s="120" t="s">
        <v>1504</v>
      </c>
      <c r="AM196" s="120" t="s">
        <v>1069</v>
      </c>
      <c r="AN196" s="120" t="s">
        <v>1061</v>
      </c>
      <c r="AO196" s="120" t="s">
        <v>1065</v>
      </c>
      <c r="AP196" s="120" t="s">
        <v>2946</v>
      </c>
      <c r="AQ196" s="120" t="s">
        <v>2947</v>
      </c>
      <c r="AR196" s="120" t="s">
        <v>2948</v>
      </c>
      <c r="AS196" s="120" t="s">
        <v>2949</v>
      </c>
      <c r="AT196" s="120" t="s">
        <v>367</v>
      </c>
      <c r="AU196" s="120" t="s">
        <v>1310</v>
      </c>
      <c r="AV196" s="120" t="s">
        <v>2817</v>
      </c>
      <c r="AW196" s="120" t="s">
        <v>591</v>
      </c>
      <c r="AY196" s="120" t="s">
        <v>525</v>
      </c>
      <c r="AZ196" s="120" t="s">
        <v>119</v>
      </c>
      <c r="BA196" s="120" t="s">
        <v>526</v>
      </c>
      <c r="BC196" s="120">
        <v>24</v>
      </c>
      <c r="BH196" s="120" t="s">
        <v>276</v>
      </c>
      <c r="BJ196" s="120">
        <v>1</v>
      </c>
      <c r="BO196" s="120" t="s">
        <v>122</v>
      </c>
      <c r="BP196" s="120" t="s">
        <v>158</v>
      </c>
      <c r="BR196" s="120">
        <v>38.200000000000003</v>
      </c>
      <c r="BT196" s="120">
        <v>32.4</v>
      </c>
      <c r="BV196" s="120">
        <v>52.8</v>
      </c>
      <c r="BW196" s="120" t="s">
        <v>3042</v>
      </c>
      <c r="BY196" s="120">
        <v>38.200000000000003</v>
      </c>
      <c r="CA196" s="120">
        <v>32.4</v>
      </c>
      <c r="CC196" s="120">
        <v>52.8</v>
      </c>
      <c r="CE196" s="121">
        <v>38.200000000000003</v>
      </c>
      <c r="CG196" s="121">
        <v>32.4</v>
      </c>
      <c r="CI196" s="121">
        <v>52.8</v>
      </c>
      <c r="CQ196" s="121"/>
      <c r="CW196" s="121"/>
      <c r="DB196" s="120" t="s">
        <v>3042</v>
      </c>
      <c r="DD196" s="120" t="s">
        <v>125</v>
      </c>
      <c r="DE196" s="120">
        <v>7</v>
      </c>
      <c r="DK196" s="120" t="s">
        <v>3112</v>
      </c>
      <c r="DL196" s="120" t="s">
        <v>126</v>
      </c>
      <c r="DM196" s="120" t="s">
        <v>545</v>
      </c>
      <c r="DN196" s="120">
        <v>1255286</v>
      </c>
      <c r="DO196" s="120">
        <v>67687</v>
      </c>
      <c r="DP196" s="120" t="s">
        <v>3113</v>
      </c>
      <c r="DQ196" s="120" t="s">
        <v>3114</v>
      </c>
      <c r="DR196" s="120" t="s">
        <v>3115</v>
      </c>
      <c r="DS196" s="120">
        <v>1999</v>
      </c>
      <c r="DT196" s="120" t="s">
        <v>3116</v>
      </c>
    </row>
    <row r="197" spans="1:124" s="120" customFormat="1" x14ac:dyDescent="0.3">
      <c r="A197" s="120" t="s">
        <v>2955</v>
      </c>
      <c r="B197" s="120" t="s">
        <v>2956</v>
      </c>
      <c r="C197" s="120" t="s">
        <v>2957</v>
      </c>
      <c r="D197" s="120" t="s">
        <v>2958</v>
      </c>
      <c r="E197" s="120" t="s">
        <v>185</v>
      </c>
      <c r="G197" s="137">
        <v>1.18E-2</v>
      </c>
      <c r="J197" s="121"/>
      <c r="K197" s="121" t="s">
        <v>528</v>
      </c>
      <c r="L197" s="120" t="s">
        <v>528</v>
      </c>
      <c r="M197" s="120" t="s">
        <v>109</v>
      </c>
      <c r="N197" s="120">
        <v>99.7</v>
      </c>
      <c r="O197" s="120" t="s">
        <v>102</v>
      </c>
      <c r="P197" s="120" t="s">
        <v>102</v>
      </c>
      <c r="Q197" s="120" t="s">
        <v>184</v>
      </c>
      <c r="R197" s="120">
        <v>4</v>
      </c>
      <c r="S197" s="120" t="s">
        <v>122</v>
      </c>
      <c r="T197" s="120" t="s">
        <v>526</v>
      </c>
      <c r="U197" s="120">
        <v>55077</v>
      </c>
      <c r="V197" s="123">
        <v>1255146</v>
      </c>
      <c r="W197" s="120">
        <v>2000</v>
      </c>
      <c r="X197" s="120" t="s">
        <v>2823</v>
      </c>
      <c r="Y197" s="120" t="s">
        <v>2824</v>
      </c>
      <c r="Z197" s="120" t="s">
        <v>2825</v>
      </c>
      <c r="AC197" s="137">
        <v>1.18E-2</v>
      </c>
      <c r="AD197" s="121"/>
      <c r="AE197" s="120">
        <v>333415</v>
      </c>
      <c r="AF197" s="120" t="s">
        <v>109</v>
      </c>
      <c r="AI197" s="120">
        <v>16413</v>
      </c>
      <c r="AJ197" s="120">
        <v>2</v>
      </c>
      <c r="AK197" s="120" t="s">
        <v>122</v>
      </c>
      <c r="AL197" s="120" t="s">
        <v>1504</v>
      </c>
      <c r="AM197" s="120" t="s">
        <v>1069</v>
      </c>
      <c r="AN197" s="120" t="s">
        <v>1061</v>
      </c>
      <c r="AO197" s="120" t="s">
        <v>2963</v>
      </c>
      <c r="AP197" s="120" t="s">
        <v>2955</v>
      </c>
      <c r="AQ197" s="120" t="s">
        <v>2956</v>
      </c>
      <c r="AR197" s="120" t="s">
        <v>2957</v>
      </c>
      <c r="AS197" s="120" t="s">
        <v>2958</v>
      </c>
      <c r="AT197" s="120" t="s">
        <v>102</v>
      </c>
      <c r="AU197" s="120" t="s">
        <v>102</v>
      </c>
      <c r="AV197" s="120" t="s">
        <v>184</v>
      </c>
      <c r="AW197" s="120" t="s">
        <v>185</v>
      </c>
      <c r="AY197" s="120" t="s">
        <v>525</v>
      </c>
      <c r="AZ197" s="120" t="s">
        <v>119</v>
      </c>
      <c r="BA197" s="120" t="s">
        <v>526</v>
      </c>
      <c r="BC197" s="120">
        <v>96</v>
      </c>
      <c r="BH197" s="120" t="s">
        <v>276</v>
      </c>
      <c r="BJ197" s="120">
        <v>4</v>
      </c>
      <c r="BO197" s="120" t="s">
        <v>122</v>
      </c>
      <c r="BP197" s="120" t="s">
        <v>158</v>
      </c>
      <c r="BR197" s="120">
        <v>11.8</v>
      </c>
      <c r="BW197" s="120" t="s">
        <v>544</v>
      </c>
      <c r="BY197" s="120">
        <v>11.8</v>
      </c>
      <c r="CE197" s="121">
        <v>1.18E-2</v>
      </c>
      <c r="CG197" s="121"/>
      <c r="CI197" s="121"/>
      <c r="CQ197" s="121"/>
      <c r="CW197" s="121"/>
      <c r="DB197" s="120" t="s">
        <v>528</v>
      </c>
      <c r="DD197" s="120" t="s">
        <v>176</v>
      </c>
      <c r="DE197" s="120">
        <v>8.1999999999999993</v>
      </c>
      <c r="DF197" s="120">
        <v>210</v>
      </c>
      <c r="DG197" s="120" t="s">
        <v>568</v>
      </c>
      <c r="DK197" s="120">
        <v>99.7</v>
      </c>
      <c r="DL197" s="120" t="s">
        <v>126</v>
      </c>
      <c r="DM197" s="120" t="s">
        <v>545</v>
      </c>
      <c r="DN197" s="120">
        <v>1255146</v>
      </c>
      <c r="DO197" s="120">
        <v>55077</v>
      </c>
      <c r="DP197" s="120" t="s">
        <v>2823</v>
      </c>
      <c r="DQ197" s="120" t="s">
        <v>2824</v>
      </c>
      <c r="DR197" s="120" t="s">
        <v>2825</v>
      </c>
      <c r="DS197" s="120">
        <v>2000</v>
      </c>
      <c r="DT197" s="120" t="s">
        <v>3071</v>
      </c>
    </row>
    <row r="198" spans="1:124" s="120" customFormat="1" x14ac:dyDescent="0.3">
      <c r="A198" s="120" t="s">
        <v>2946</v>
      </c>
      <c r="B198" s="120" t="s">
        <v>2947</v>
      </c>
      <c r="C198" s="120" t="s">
        <v>3092</v>
      </c>
      <c r="D198" s="120" t="s">
        <v>2949</v>
      </c>
      <c r="E198" s="120" t="s">
        <v>646</v>
      </c>
      <c r="G198" s="137">
        <v>1.18405E-2</v>
      </c>
      <c r="J198" s="121"/>
      <c r="K198" s="121" t="s">
        <v>528</v>
      </c>
      <c r="L198" s="120" t="s">
        <v>528</v>
      </c>
      <c r="M198" s="120" t="s">
        <v>109</v>
      </c>
      <c r="N198" s="120">
        <v>99.5</v>
      </c>
      <c r="O198" s="120" t="s">
        <v>245</v>
      </c>
      <c r="P198" s="120" t="s">
        <v>245</v>
      </c>
      <c r="Q198" s="120" t="s">
        <v>1550</v>
      </c>
      <c r="R198" s="120">
        <v>4</v>
      </c>
      <c r="S198" s="120" t="s">
        <v>122</v>
      </c>
      <c r="T198" s="120" t="s">
        <v>526</v>
      </c>
      <c r="U198" s="120">
        <v>81665</v>
      </c>
      <c r="V198" s="123">
        <v>1255116</v>
      </c>
      <c r="W198" s="120">
        <v>2005</v>
      </c>
      <c r="X198" s="120" t="s">
        <v>3094</v>
      </c>
      <c r="Y198" s="120" t="s">
        <v>3095</v>
      </c>
      <c r="Z198" s="120" t="s">
        <v>3096</v>
      </c>
      <c r="AC198" s="137">
        <v>1.18405E-2</v>
      </c>
      <c r="AD198" s="121"/>
      <c r="AE198" s="120">
        <v>333415</v>
      </c>
      <c r="AF198" s="120" t="s">
        <v>109</v>
      </c>
      <c r="AI198" s="120">
        <v>85</v>
      </c>
      <c r="AJ198" s="120">
        <v>4</v>
      </c>
      <c r="AK198" s="120" t="s">
        <v>2919</v>
      </c>
      <c r="AL198" s="120" t="s">
        <v>1504</v>
      </c>
      <c r="AM198" s="120" t="s">
        <v>1069</v>
      </c>
      <c r="AN198" s="120" t="s">
        <v>1061</v>
      </c>
      <c r="AO198" s="120" t="s">
        <v>1065</v>
      </c>
      <c r="AP198" s="120" t="s">
        <v>2946</v>
      </c>
      <c r="AQ198" s="120" t="s">
        <v>2947</v>
      </c>
      <c r="AR198" s="120" t="s">
        <v>3092</v>
      </c>
      <c r="AS198" s="120" t="s">
        <v>2949</v>
      </c>
      <c r="AT198" s="120" t="s">
        <v>245</v>
      </c>
      <c r="AU198" s="120" t="s">
        <v>245</v>
      </c>
      <c r="AV198" s="120" t="s">
        <v>1550</v>
      </c>
      <c r="AW198" s="120" t="s">
        <v>646</v>
      </c>
      <c r="AY198" s="120" t="s">
        <v>525</v>
      </c>
      <c r="AZ198" s="120" t="s">
        <v>119</v>
      </c>
      <c r="BA198" s="120" t="s">
        <v>526</v>
      </c>
      <c r="BC198" s="120">
        <v>96</v>
      </c>
      <c r="BH198" s="120" t="s">
        <v>276</v>
      </c>
      <c r="BJ198" s="120">
        <v>4</v>
      </c>
      <c r="BO198" s="120" t="s">
        <v>122</v>
      </c>
      <c r="BP198" s="120" t="s">
        <v>123</v>
      </c>
      <c r="BR198" s="120">
        <v>11.9</v>
      </c>
      <c r="BW198" s="120" t="s">
        <v>544</v>
      </c>
      <c r="BY198" s="120">
        <v>11.8405</v>
      </c>
      <c r="CE198" s="121">
        <v>1.18405E-2</v>
      </c>
      <c r="CG198" s="121"/>
      <c r="CI198" s="121"/>
      <c r="CQ198" s="121"/>
      <c r="CW198" s="121"/>
      <c r="DB198" s="120" t="s">
        <v>528</v>
      </c>
      <c r="DC198" s="120">
        <v>5</v>
      </c>
      <c r="DD198" s="120" t="s">
        <v>125</v>
      </c>
      <c r="DE198" s="120" t="s">
        <v>3097</v>
      </c>
      <c r="DK198" s="120">
        <v>99.5</v>
      </c>
      <c r="DL198" s="120" t="s">
        <v>126</v>
      </c>
      <c r="DM198" s="120" t="s">
        <v>545</v>
      </c>
      <c r="DN198" s="120">
        <v>1255116</v>
      </c>
      <c r="DO198" s="120">
        <v>81665</v>
      </c>
      <c r="DP198" s="120" t="s">
        <v>3094</v>
      </c>
      <c r="DQ198" s="120" t="s">
        <v>3095</v>
      </c>
      <c r="DR198" s="120" t="s">
        <v>3096</v>
      </c>
      <c r="DS198" s="120">
        <v>2005</v>
      </c>
      <c r="DT198" s="120" t="s">
        <v>619</v>
      </c>
    </row>
    <row r="199" spans="1:124" s="120" customFormat="1" x14ac:dyDescent="0.3">
      <c r="A199" s="120" t="s">
        <v>3005</v>
      </c>
      <c r="B199" s="120" t="s">
        <v>3006</v>
      </c>
      <c r="C199" s="120" t="s">
        <v>2872</v>
      </c>
      <c r="D199" s="120" t="s">
        <v>2769</v>
      </c>
      <c r="E199" s="120" t="s">
        <v>108</v>
      </c>
      <c r="G199" s="137">
        <v>1.1905199999999999E-2</v>
      </c>
      <c r="J199" s="121"/>
      <c r="K199" s="121" t="s">
        <v>528</v>
      </c>
      <c r="L199" s="120" t="s">
        <v>528</v>
      </c>
      <c r="M199" s="120" t="s">
        <v>109</v>
      </c>
      <c r="N199" s="120">
        <v>99.21</v>
      </c>
      <c r="O199" s="120" t="s">
        <v>102</v>
      </c>
      <c r="P199" s="120" t="s">
        <v>102</v>
      </c>
      <c r="Q199" s="120" t="s">
        <v>184</v>
      </c>
      <c r="R199" s="120">
        <v>1</v>
      </c>
      <c r="S199" s="120" t="s">
        <v>122</v>
      </c>
      <c r="T199" s="120" t="s">
        <v>526</v>
      </c>
      <c r="U199" s="120">
        <v>153560</v>
      </c>
      <c r="V199" s="123">
        <v>1338791</v>
      </c>
      <c r="W199" s="120">
        <v>2010</v>
      </c>
      <c r="X199" s="120" t="s">
        <v>3088</v>
      </c>
      <c r="Y199" s="120" t="s">
        <v>3089</v>
      </c>
      <c r="Z199" s="120" t="s">
        <v>3090</v>
      </c>
      <c r="AB199" s="120" t="s">
        <v>397</v>
      </c>
      <c r="AC199" s="137">
        <v>1.1905199999999999E-2</v>
      </c>
      <c r="AD199" s="121"/>
      <c r="AE199" s="120">
        <v>333415</v>
      </c>
      <c r="AF199" s="120" t="s">
        <v>109</v>
      </c>
      <c r="AH199" s="120" t="s">
        <v>397</v>
      </c>
      <c r="AI199" s="120">
        <v>372</v>
      </c>
      <c r="AM199" s="120" t="s">
        <v>1069</v>
      </c>
      <c r="AN199" s="120" t="s">
        <v>2773</v>
      </c>
      <c r="AO199" s="120" t="s">
        <v>2774</v>
      </c>
      <c r="AP199" s="120" t="s">
        <v>3005</v>
      </c>
      <c r="AQ199" s="120" t="s">
        <v>3006</v>
      </c>
      <c r="AR199" s="120" t="s">
        <v>2872</v>
      </c>
      <c r="AS199" s="120" t="s">
        <v>2769</v>
      </c>
      <c r="AT199" s="120" t="s">
        <v>102</v>
      </c>
      <c r="AU199" s="120" t="s">
        <v>102</v>
      </c>
      <c r="AV199" s="120" t="s">
        <v>184</v>
      </c>
      <c r="AW199" s="120" t="s">
        <v>108</v>
      </c>
      <c r="AY199" s="120" t="s">
        <v>525</v>
      </c>
      <c r="AZ199" s="120" t="s">
        <v>119</v>
      </c>
      <c r="BA199" s="120" t="s">
        <v>526</v>
      </c>
      <c r="BC199" s="120">
        <v>24</v>
      </c>
      <c r="BH199" s="120" t="s">
        <v>276</v>
      </c>
      <c r="BJ199" s="120">
        <v>1</v>
      </c>
      <c r="BO199" s="120" t="s">
        <v>122</v>
      </c>
      <c r="BP199" s="120" t="s">
        <v>123</v>
      </c>
      <c r="BR199" s="120">
        <v>12</v>
      </c>
      <c r="BW199" s="120" t="s">
        <v>544</v>
      </c>
      <c r="BY199" s="121">
        <v>11.905200000000001</v>
      </c>
      <c r="CE199" s="121">
        <v>1.1905199999999999E-2</v>
      </c>
      <c r="CQ199" s="121"/>
      <c r="CW199" s="121"/>
      <c r="DB199" s="120" t="s">
        <v>528</v>
      </c>
      <c r="DC199" s="120">
        <v>7</v>
      </c>
      <c r="DD199" s="120" t="s">
        <v>125</v>
      </c>
      <c r="DK199" s="120">
        <v>99.21</v>
      </c>
      <c r="DL199" s="120" t="s">
        <v>126</v>
      </c>
      <c r="DM199" s="120" t="s">
        <v>545</v>
      </c>
      <c r="DN199" s="120">
        <v>1338791</v>
      </c>
      <c r="DO199" s="120">
        <v>153560</v>
      </c>
      <c r="DP199" s="120" t="s">
        <v>3088</v>
      </c>
      <c r="DQ199" s="120" t="s">
        <v>3089</v>
      </c>
      <c r="DR199" s="120" t="s">
        <v>3090</v>
      </c>
      <c r="DS199" s="120">
        <v>2010</v>
      </c>
      <c r="DT199" s="120" t="s">
        <v>3091</v>
      </c>
    </row>
    <row r="200" spans="1:124" s="120" customFormat="1" x14ac:dyDescent="0.3">
      <c r="A200" s="120" t="s">
        <v>3005</v>
      </c>
      <c r="B200" s="120" t="s">
        <v>3006</v>
      </c>
      <c r="C200" s="120" t="s">
        <v>2872</v>
      </c>
      <c r="D200" s="120" t="s">
        <v>2769</v>
      </c>
      <c r="E200" s="120" t="s">
        <v>185</v>
      </c>
      <c r="G200" s="137">
        <v>1.28973E-2</v>
      </c>
      <c r="J200" s="121"/>
      <c r="K200" s="121" t="s">
        <v>528</v>
      </c>
      <c r="L200" s="120" t="s">
        <v>528</v>
      </c>
      <c r="M200" s="120" t="s">
        <v>109</v>
      </c>
      <c r="N200" s="120">
        <v>99.21</v>
      </c>
      <c r="O200" s="120" t="s">
        <v>102</v>
      </c>
      <c r="P200" s="120" t="s">
        <v>102</v>
      </c>
      <c r="Q200" s="120" t="s">
        <v>184</v>
      </c>
      <c r="R200" s="120">
        <v>2</v>
      </c>
      <c r="S200" s="120" t="s">
        <v>122</v>
      </c>
      <c r="T200" s="120" t="s">
        <v>526</v>
      </c>
      <c r="U200" s="120">
        <v>153560</v>
      </c>
      <c r="V200" s="123">
        <v>1338623</v>
      </c>
      <c r="W200" s="120">
        <v>2010</v>
      </c>
      <c r="X200" s="120" t="s">
        <v>3088</v>
      </c>
      <c r="Y200" s="120" t="s">
        <v>3089</v>
      </c>
      <c r="Z200" s="120" t="s">
        <v>3090</v>
      </c>
      <c r="AB200" s="120" t="s">
        <v>397</v>
      </c>
      <c r="AC200" s="137">
        <v>1.28973E-2</v>
      </c>
      <c r="AD200" s="121"/>
      <c r="AE200" s="120">
        <v>333415</v>
      </c>
      <c r="AF200" s="120" t="s">
        <v>109</v>
      </c>
      <c r="AH200" s="120" t="s">
        <v>397</v>
      </c>
      <c r="AI200" s="120">
        <v>372</v>
      </c>
      <c r="AM200" s="120" t="s">
        <v>1069</v>
      </c>
      <c r="AN200" s="120" t="s">
        <v>2773</v>
      </c>
      <c r="AO200" s="120" t="s">
        <v>2774</v>
      </c>
      <c r="AP200" s="120" t="s">
        <v>3005</v>
      </c>
      <c r="AQ200" s="120" t="s">
        <v>3006</v>
      </c>
      <c r="AR200" s="120" t="s">
        <v>2872</v>
      </c>
      <c r="AS200" s="120" t="s">
        <v>2769</v>
      </c>
      <c r="AT200" s="120" t="s">
        <v>102</v>
      </c>
      <c r="AU200" s="120" t="s">
        <v>102</v>
      </c>
      <c r="AV200" s="120" t="s">
        <v>184</v>
      </c>
      <c r="AW200" s="120" t="s">
        <v>185</v>
      </c>
      <c r="AY200" s="120" t="s">
        <v>525</v>
      </c>
      <c r="AZ200" s="120" t="s">
        <v>119</v>
      </c>
      <c r="BA200" s="120" t="s">
        <v>526</v>
      </c>
      <c r="BC200" s="120">
        <v>48</v>
      </c>
      <c r="BH200" s="120" t="s">
        <v>276</v>
      </c>
      <c r="BJ200" s="120">
        <v>2</v>
      </c>
      <c r="BO200" s="120" t="s">
        <v>122</v>
      </c>
      <c r="BP200" s="120" t="s">
        <v>123</v>
      </c>
      <c r="BR200" s="120">
        <v>13</v>
      </c>
      <c r="BW200" s="120" t="s">
        <v>544</v>
      </c>
      <c r="BY200" s="121">
        <v>12.8973</v>
      </c>
      <c r="CE200" s="121">
        <v>1.28973E-2</v>
      </c>
      <c r="CQ200" s="121"/>
      <c r="CW200" s="121"/>
      <c r="DB200" s="120" t="s">
        <v>528</v>
      </c>
      <c r="DC200" s="120">
        <v>7</v>
      </c>
      <c r="DD200" s="120" t="s">
        <v>125</v>
      </c>
      <c r="DK200" s="120">
        <v>99.21</v>
      </c>
      <c r="DL200" s="120" t="s">
        <v>126</v>
      </c>
      <c r="DM200" s="120" t="s">
        <v>545</v>
      </c>
      <c r="DN200" s="120">
        <v>1338623</v>
      </c>
      <c r="DO200" s="120">
        <v>153560</v>
      </c>
      <c r="DP200" s="120" t="s">
        <v>3088</v>
      </c>
      <c r="DQ200" s="120" t="s">
        <v>3089</v>
      </c>
      <c r="DR200" s="120" t="s">
        <v>3090</v>
      </c>
      <c r="DS200" s="120">
        <v>2010</v>
      </c>
      <c r="DT200" s="120" t="s">
        <v>3091</v>
      </c>
    </row>
    <row r="201" spans="1:124" s="120" customFormat="1" x14ac:dyDescent="0.3">
      <c r="A201" s="120" t="s">
        <v>2946</v>
      </c>
      <c r="B201" s="120" t="s">
        <v>2947</v>
      </c>
      <c r="C201" s="120" t="s">
        <v>2948</v>
      </c>
      <c r="D201" s="120" t="s">
        <v>2949</v>
      </c>
      <c r="E201" s="120" t="s">
        <v>591</v>
      </c>
      <c r="G201" s="147">
        <f>(AC201/1000000000)*304.35*1000</f>
        <v>1.3117485000000002E-2</v>
      </c>
      <c r="J201" s="121"/>
      <c r="K201" s="129" t="s">
        <v>528</v>
      </c>
      <c r="L201" s="120" t="s">
        <v>3042</v>
      </c>
      <c r="M201" s="120" t="s">
        <v>109</v>
      </c>
      <c r="N201" s="120" t="s">
        <v>3112</v>
      </c>
      <c r="O201" s="120" t="s">
        <v>367</v>
      </c>
      <c r="P201" s="120" t="s">
        <v>1310</v>
      </c>
      <c r="Q201" s="120" t="s">
        <v>2817</v>
      </c>
      <c r="R201" s="120">
        <v>1</v>
      </c>
      <c r="S201" s="120" t="s">
        <v>122</v>
      </c>
      <c r="T201" s="120" t="s">
        <v>526</v>
      </c>
      <c r="U201" s="120">
        <v>67687</v>
      </c>
      <c r="V201" s="123">
        <v>1255282</v>
      </c>
      <c r="W201" s="120">
        <v>1999</v>
      </c>
      <c r="X201" s="120" t="s">
        <v>3113</v>
      </c>
      <c r="Y201" s="120" t="s">
        <v>3114</v>
      </c>
      <c r="Z201" s="120" t="s">
        <v>3115</v>
      </c>
      <c r="AA201" s="120" t="s">
        <v>1344</v>
      </c>
      <c r="AB201" s="120" t="s">
        <v>397</v>
      </c>
      <c r="AC201" s="137">
        <v>43.1</v>
      </c>
      <c r="AD201" s="121"/>
      <c r="AE201" s="120">
        <v>333415</v>
      </c>
      <c r="AF201" s="120" t="s">
        <v>109</v>
      </c>
      <c r="AG201" s="120" t="s">
        <v>1344</v>
      </c>
      <c r="AH201" s="120" t="s">
        <v>397</v>
      </c>
      <c r="AI201" s="120">
        <v>964</v>
      </c>
      <c r="AJ201" s="120">
        <v>4</v>
      </c>
      <c r="AK201" s="120" t="s">
        <v>2919</v>
      </c>
      <c r="AL201" s="120" t="s">
        <v>1504</v>
      </c>
      <c r="AM201" s="120" t="s">
        <v>1069</v>
      </c>
      <c r="AN201" s="120" t="s">
        <v>1061</v>
      </c>
      <c r="AO201" s="120" t="s">
        <v>1065</v>
      </c>
      <c r="AP201" s="120" t="s">
        <v>2946</v>
      </c>
      <c r="AQ201" s="120" t="s">
        <v>2947</v>
      </c>
      <c r="AR201" s="120" t="s">
        <v>2948</v>
      </c>
      <c r="AS201" s="120" t="s">
        <v>2949</v>
      </c>
      <c r="AT201" s="120" t="s">
        <v>367</v>
      </c>
      <c r="AU201" s="120" t="s">
        <v>1310</v>
      </c>
      <c r="AV201" s="120" t="s">
        <v>2817</v>
      </c>
      <c r="AW201" s="120" t="s">
        <v>591</v>
      </c>
      <c r="AY201" s="120" t="s">
        <v>525</v>
      </c>
      <c r="AZ201" s="120" t="s">
        <v>119</v>
      </c>
      <c r="BA201" s="120" t="s">
        <v>526</v>
      </c>
      <c r="BC201" s="120">
        <v>24</v>
      </c>
      <c r="BH201" s="120" t="s">
        <v>276</v>
      </c>
      <c r="BJ201" s="120">
        <v>1</v>
      </c>
      <c r="BO201" s="120" t="s">
        <v>122</v>
      </c>
      <c r="BP201" s="120" t="s">
        <v>158</v>
      </c>
      <c r="BR201" s="120">
        <v>43.1</v>
      </c>
      <c r="BT201" s="120">
        <v>33.9</v>
      </c>
      <c r="BV201" s="120">
        <v>54.9</v>
      </c>
      <c r="BW201" s="120" t="s">
        <v>3042</v>
      </c>
      <c r="BY201" s="120">
        <v>43.1</v>
      </c>
      <c r="CA201" s="120">
        <v>33.9</v>
      </c>
      <c r="CC201" s="120">
        <v>54.9</v>
      </c>
      <c r="CE201" s="121">
        <v>43.1</v>
      </c>
      <c r="CG201" s="121">
        <v>33.9</v>
      </c>
      <c r="CI201" s="121">
        <v>54.9</v>
      </c>
      <c r="CQ201" s="121"/>
      <c r="CW201" s="121"/>
      <c r="DB201" s="120" t="s">
        <v>3042</v>
      </c>
      <c r="DD201" s="120" t="s">
        <v>125</v>
      </c>
      <c r="DE201" s="120">
        <v>6</v>
      </c>
      <c r="DK201" s="120" t="s">
        <v>3112</v>
      </c>
      <c r="DL201" s="120" t="s">
        <v>126</v>
      </c>
      <c r="DM201" s="120" t="s">
        <v>545</v>
      </c>
      <c r="DN201" s="120">
        <v>1255282</v>
      </c>
      <c r="DO201" s="120">
        <v>67687</v>
      </c>
      <c r="DP201" s="120" t="s">
        <v>3113</v>
      </c>
      <c r="DQ201" s="120" t="s">
        <v>3114</v>
      </c>
      <c r="DR201" s="120" t="s">
        <v>3115</v>
      </c>
      <c r="DS201" s="120">
        <v>1999</v>
      </c>
      <c r="DT201" s="120" t="s">
        <v>3116</v>
      </c>
    </row>
    <row r="202" spans="1:124" s="120" customFormat="1" x14ac:dyDescent="0.3">
      <c r="A202" s="120" t="s">
        <v>2938</v>
      </c>
      <c r="B202" s="120" t="s">
        <v>2990</v>
      </c>
      <c r="C202" s="120" t="s">
        <v>3117</v>
      </c>
      <c r="D202" s="120" t="s">
        <v>2822</v>
      </c>
      <c r="E202" s="120" t="s">
        <v>185</v>
      </c>
      <c r="G202" s="137">
        <v>1.4999999999999999E-2</v>
      </c>
      <c r="J202" s="121"/>
      <c r="K202" s="121" t="s">
        <v>528</v>
      </c>
      <c r="L202" s="120" t="s">
        <v>528</v>
      </c>
      <c r="M202" s="120" t="s">
        <v>109</v>
      </c>
      <c r="N202" s="120">
        <v>50</v>
      </c>
      <c r="O202" s="120" t="s">
        <v>102</v>
      </c>
      <c r="P202" s="120" t="s">
        <v>102</v>
      </c>
      <c r="Q202" s="120" t="s">
        <v>184</v>
      </c>
      <c r="R202" s="120">
        <v>0.25</v>
      </c>
      <c r="S202" s="120" t="s">
        <v>122</v>
      </c>
      <c r="T202" s="120" t="s">
        <v>526</v>
      </c>
      <c r="U202" s="120">
        <v>7581</v>
      </c>
      <c r="V202" s="123">
        <v>1103780</v>
      </c>
      <c r="W202" s="120">
        <v>1976</v>
      </c>
      <c r="X202" s="120" t="s">
        <v>3118</v>
      </c>
      <c r="Y202" s="120" t="s">
        <v>3119</v>
      </c>
      <c r="Z202" s="120" t="s">
        <v>3120</v>
      </c>
      <c r="AB202" s="120" t="s">
        <v>147</v>
      </c>
      <c r="AC202" s="137">
        <v>1.4999999999999999E-2</v>
      </c>
      <c r="AD202" s="121"/>
      <c r="AE202" s="120">
        <v>333415</v>
      </c>
      <c r="AF202" s="120" t="s">
        <v>109</v>
      </c>
      <c r="AH202" s="120" t="s">
        <v>147</v>
      </c>
      <c r="AI202" s="120">
        <v>1985</v>
      </c>
      <c r="AL202" s="120" t="s">
        <v>1504</v>
      </c>
      <c r="AM202" s="120" t="s">
        <v>1069</v>
      </c>
      <c r="AN202" s="120" t="s">
        <v>1061</v>
      </c>
      <c r="AO202" s="120" t="s">
        <v>2827</v>
      </c>
      <c r="AP202" s="120" t="s">
        <v>2938</v>
      </c>
      <c r="AQ202" s="120" t="s">
        <v>2990</v>
      </c>
      <c r="AR202" s="120" t="s">
        <v>3117</v>
      </c>
      <c r="AS202" s="120" t="s">
        <v>2822</v>
      </c>
      <c r="AT202" s="120" t="s">
        <v>102</v>
      </c>
      <c r="AU202" s="120" t="s">
        <v>102</v>
      </c>
      <c r="AV202" s="120" t="s">
        <v>184</v>
      </c>
      <c r="AW202" s="120" t="s">
        <v>185</v>
      </c>
      <c r="AY202" s="120" t="s">
        <v>525</v>
      </c>
      <c r="AZ202" s="120" t="s">
        <v>119</v>
      </c>
      <c r="BA202" s="120" t="s">
        <v>526</v>
      </c>
      <c r="BC202" s="120">
        <v>6</v>
      </c>
      <c r="BH202" s="120" t="s">
        <v>276</v>
      </c>
      <c r="BJ202" s="120">
        <v>0.25</v>
      </c>
      <c r="BO202" s="120" t="s">
        <v>122</v>
      </c>
      <c r="BP202" s="120" t="s">
        <v>123</v>
      </c>
      <c r="BR202" s="120">
        <v>30</v>
      </c>
      <c r="BT202" s="120">
        <v>20</v>
      </c>
      <c r="BV202" s="120">
        <v>40</v>
      </c>
      <c r="BW202" s="120" t="s">
        <v>544</v>
      </c>
      <c r="BY202" s="120">
        <v>15</v>
      </c>
      <c r="CA202" s="120">
        <v>10</v>
      </c>
      <c r="CC202" s="120">
        <v>20</v>
      </c>
      <c r="CE202" s="121">
        <v>1.4999999999999999E-2</v>
      </c>
      <c r="CG202" s="121">
        <v>0.01</v>
      </c>
      <c r="CI202" s="121">
        <v>0.02</v>
      </c>
      <c r="CQ202" s="121"/>
      <c r="CW202" s="121"/>
      <c r="DB202" s="120" t="s">
        <v>528</v>
      </c>
      <c r="DD202" s="120" t="s">
        <v>125</v>
      </c>
      <c r="DE202" s="120">
        <v>7.6</v>
      </c>
      <c r="DF202" s="120">
        <v>230</v>
      </c>
      <c r="DG202" s="120" t="s">
        <v>568</v>
      </c>
      <c r="DK202" s="120">
        <v>50</v>
      </c>
      <c r="DL202" s="120" t="s">
        <v>126</v>
      </c>
      <c r="DM202" s="120" t="s">
        <v>545</v>
      </c>
      <c r="DN202" s="120">
        <v>1103780</v>
      </c>
      <c r="DO202" s="120">
        <v>7581</v>
      </c>
      <c r="DP202" s="120" t="s">
        <v>3118</v>
      </c>
      <c r="DQ202" s="120" t="s">
        <v>3119</v>
      </c>
      <c r="DR202" s="120" t="s">
        <v>3120</v>
      </c>
      <c r="DS202" s="120">
        <v>1976</v>
      </c>
      <c r="DT202" s="120" t="s">
        <v>503</v>
      </c>
    </row>
    <row r="203" spans="1:124" s="120" customFormat="1" x14ac:dyDescent="0.3">
      <c r="A203" s="120" t="s">
        <v>3005</v>
      </c>
      <c r="B203" s="120" t="s">
        <v>3006</v>
      </c>
      <c r="C203" s="120" t="s">
        <v>3121</v>
      </c>
      <c r="D203" s="120" t="s">
        <v>2769</v>
      </c>
      <c r="E203" s="120" t="s">
        <v>185</v>
      </c>
      <c r="G203" s="137">
        <v>1.6820000000000002E-2</v>
      </c>
      <c r="J203" s="121"/>
      <c r="K203" s="121" t="s">
        <v>528</v>
      </c>
      <c r="L203" s="120" t="s">
        <v>528</v>
      </c>
      <c r="M203" s="120" t="s">
        <v>109</v>
      </c>
      <c r="N203" s="120">
        <v>100</v>
      </c>
      <c r="O203" s="120" t="s">
        <v>102</v>
      </c>
      <c r="P203" s="120" t="s">
        <v>102</v>
      </c>
      <c r="Q203" s="120" t="s">
        <v>184</v>
      </c>
      <c r="R203" s="120">
        <v>4</v>
      </c>
      <c r="S203" s="120" t="s">
        <v>122</v>
      </c>
      <c r="T203" s="120" t="s">
        <v>526</v>
      </c>
      <c r="U203" s="120">
        <v>85464</v>
      </c>
      <c r="V203" s="123">
        <v>1255432</v>
      </c>
      <c r="W203" s="120">
        <v>2005</v>
      </c>
      <c r="X203" s="120" t="s">
        <v>3122</v>
      </c>
      <c r="Y203" s="120" t="s">
        <v>3123</v>
      </c>
      <c r="Z203" s="120" t="s">
        <v>3124</v>
      </c>
      <c r="AC203" s="137">
        <v>1.6820000000000002E-2</v>
      </c>
      <c r="AD203" s="121"/>
      <c r="AE203" s="120">
        <v>333415</v>
      </c>
      <c r="AF203" s="120" t="s">
        <v>109</v>
      </c>
      <c r="AI203" s="120">
        <v>27</v>
      </c>
      <c r="AL203" s="120" t="s">
        <v>2274</v>
      </c>
      <c r="AM203" s="120" t="s">
        <v>1069</v>
      </c>
      <c r="AN203" s="120" t="s">
        <v>2773</v>
      </c>
      <c r="AO203" s="120" t="s">
        <v>2774</v>
      </c>
      <c r="AP203" s="120" t="s">
        <v>3005</v>
      </c>
      <c r="AQ203" s="120" t="s">
        <v>3006</v>
      </c>
      <c r="AR203" s="120" t="s">
        <v>3121</v>
      </c>
      <c r="AS203" s="120" t="s">
        <v>2769</v>
      </c>
      <c r="AT203" s="120" t="s">
        <v>102</v>
      </c>
      <c r="AU203" s="120" t="s">
        <v>102</v>
      </c>
      <c r="AV203" s="120" t="s">
        <v>184</v>
      </c>
      <c r="AW203" s="120" t="s">
        <v>185</v>
      </c>
      <c r="AY203" s="120" t="s">
        <v>525</v>
      </c>
      <c r="AZ203" s="120" t="s">
        <v>119</v>
      </c>
      <c r="BA203" s="120" t="s">
        <v>526</v>
      </c>
      <c r="BC203" s="120">
        <v>4</v>
      </c>
      <c r="BH203" s="120" t="s">
        <v>122</v>
      </c>
      <c r="BJ203" s="120">
        <v>4</v>
      </c>
      <c r="BO203" s="120" t="s">
        <v>122</v>
      </c>
      <c r="BP203" s="120" t="s">
        <v>158</v>
      </c>
      <c r="BR203" s="120">
        <v>16820</v>
      </c>
      <c r="BW203" s="120" t="s">
        <v>1426</v>
      </c>
      <c r="BY203" s="120">
        <v>16820</v>
      </c>
      <c r="CE203" s="121">
        <v>1.6820000000000002E-2</v>
      </c>
      <c r="CG203" s="121"/>
      <c r="CI203" s="121"/>
      <c r="CQ203" s="121"/>
      <c r="CW203" s="121"/>
      <c r="DB203" s="120" t="s">
        <v>528</v>
      </c>
      <c r="DC203" s="120">
        <v>5</v>
      </c>
      <c r="DD203" s="120" t="s">
        <v>176</v>
      </c>
      <c r="DE203" s="120" t="s">
        <v>3125</v>
      </c>
      <c r="DF203" s="120">
        <v>62.5</v>
      </c>
      <c r="DG203" s="120" t="s">
        <v>528</v>
      </c>
      <c r="DJ203" s="120" t="s">
        <v>2736</v>
      </c>
      <c r="DK203" s="120">
        <v>100</v>
      </c>
      <c r="DL203" s="120" t="s">
        <v>126</v>
      </c>
      <c r="DM203" s="120" t="s">
        <v>1344</v>
      </c>
      <c r="DN203" s="120">
        <v>1255432</v>
      </c>
      <c r="DO203" s="120">
        <v>85464</v>
      </c>
      <c r="DP203" s="120" t="s">
        <v>3122</v>
      </c>
      <c r="DQ203" s="120" t="s">
        <v>3123</v>
      </c>
      <c r="DR203" s="120" t="s">
        <v>3124</v>
      </c>
      <c r="DS203" s="120">
        <v>2005</v>
      </c>
      <c r="DT203" s="120" t="s">
        <v>3126</v>
      </c>
    </row>
    <row r="204" spans="1:124" s="120" customFormat="1" x14ac:dyDescent="0.3">
      <c r="A204" s="120" t="s">
        <v>2946</v>
      </c>
      <c r="B204" s="120" t="s">
        <v>2947</v>
      </c>
      <c r="C204" s="120" t="s">
        <v>3092</v>
      </c>
      <c r="D204" s="120" t="s">
        <v>2949</v>
      </c>
      <c r="E204" s="120" t="s">
        <v>3127</v>
      </c>
      <c r="G204" s="137">
        <v>1.7014499999999998E-2</v>
      </c>
      <c r="J204" s="121"/>
      <c r="K204" s="121" t="s">
        <v>528</v>
      </c>
      <c r="L204" s="120" t="s">
        <v>528</v>
      </c>
      <c r="M204" s="120" t="s">
        <v>109</v>
      </c>
      <c r="N204" s="120">
        <v>99.5</v>
      </c>
      <c r="O204" s="120" t="s">
        <v>245</v>
      </c>
      <c r="P204" s="120" t="s">
        <v>245</v>
      </c>
      <c r="Q204" s="120" t="s">
        <v>1550</v>
      </c>
      <c r="R204" s="120">
        <v>4</v>
      </c>
      <c r="S204" s="120" t="s">
        <v>122</v>
      </c>
      <c r="T204" s="120" t="s">
        <v>526</v>
      </c>
      <c r="U204" s="120">
        <v>81665</v>
      </c>
      <c r="V204" s="123">
        <v>1255117</v>
      </c>
      <c r="W204" s="120">
        <v>2005</v>
      </c>
      <c r="X204" s="120" t="s">
        <v>3094</v>
      </c>
      <c r="Y204" s="120" t="s">
        <v>3095</v>
      </c>
      <c r="Z204" s="120" t="s">
        <v>3096</v>
      </c>
      <c r="AC204" s="137">
        <v>1.7014499999999998E-2</v>
      </c>
      <c r="AD204" s="121"/>
      <c r="AE204" s="120">
        <v>333415</v>
      </c>
      <c r="AF204" s="120" t="s">
        <v>109</v>
      </c>
      <c r="AI204" s="120">
        <v>85</v>
      </c>
      <c r="AJ204" s="120">
        <v>4</v>
      </c>
      <c r="AK204" s="120" t="s">
        <v>2919</v>
      </c>
      <c r="AL204" s="120" t="s">
        <v>1504</v>
      </c>
      <c r="AM204" s="120" t="s">
        <v>1069</v>
      </c>
      <c r="AN204" s="120" t="s">
        <v>1061</v>
      </c>
      <c r="AO204" s="120" t="s">
        <v>1065</v>
      </c>
      <c r="AP204" s="120" t="s">
        <v>2946</v>
      </c>
      <c r="AQ204" s="120" t="s">
        <v>2947</v>
      </c>
      <c r="AR204" s="120" t="s">
        <v>3092</v>
      </c>
      <c r="AS204" s="120" t="s">
        <v>2949</v>
      </c>
      <c r="AT204" s="120" t="s">
        <v>245</v>
      </c>
      <c r="AU204" s="120" t="s">
        <v>245</v>
      </c>
      <c r="AV204" s="120" t="s">
        <v>1550</v>
      </c>
      <c r="AW204" s="120" t="s">
        <v>3127</v>
      </c>
      <c r="AY204" s="120" t="s">
        <v>525</v>
      </c>
      <c r="AZ204" s="120" t="s">
        <v>119</v>
      </c>
      <c r="BA204" s="120" t="s">
        <v>526</v>
      </c>
      <c r="BC204" s="120">
        <v>96</v>
      </c>
      <c r="BH204" s="120" t="s">
        <v>276</v>
      </c>
      <c r="BJ204" s="120">
        <v>4</v>
      </c>
      <c r="BO204" s="120" t="s">
        <v>122</v>
      </c>
      <c r="BP204" s="120" t="s">
        <v>123</v>
      </c>
      <c r="BR204" s="120">
        <v>17.100000000000001</v>
      </c>
      <c r="BW204" s="120" t="s">
        <v>544</v>
      </c>
      <c r="BY204" s="120">
        <v>17.014500000000002</v>
      </c>
      <c r="CE204" s="121">
        <v>1.7014499999999998E-2</v>
      </c>
      <c r="CG204" s="121"/>
      <c r="CI204" s="121"/>
      <c r="CQ204" s="121"/>
      <c r="CW204" s="121"/>
      <c r="DB204" s="120" t="s">
        <v>528</v>
      </c>
      <c r="DC204" s="120">
        <v>5</v>
      </c>
      <c r="DD204" s="120" t="s">
        <v>125</v>
      </c>
      <c r="DE204" s="120" t="s">
        <v>3097</v>
      </c>
      <c r="DK204" s="120">
        <v>99.5</v>
      </c>
      <c r="DL204" s="120" t="s">
        <v>126</v>
      </c>
      <c r="DM204" s="120" t="s">
        <v>545</v>
      </c>
      <c r="DN204" s="120">
        <v>1255117</v>
      </c>
      <c r="DO204" s="120">
        <v>81665</v>
      </c>
      <c r="DP204" s="120" t="s">
        <v>3094</v>
      </c>
      <c r="DQ204" s="120" t="s">
        <v>3095</v>
      </c>
      <c r="DR204" s="120" t="s">
        <v>3096</v>
      </c>
      <c r="DS204" s="120">
        <v>2005</v>
      </c>
      <c r="DT204" s="120" t="s">
        <v>619</v>
      </c>
    </row>
    <row r="205" spans="1:124" s="120" customFormat="1" x14ac:dyDescent="0.3">
      <c r="A205" s="120" t="s">
        <v>2946</v>
      </c>
      <c r="B205" s="120" t="s">
        <v>2947</v>
      </c>
      <c r="C205" s="120" t="s">
        <v>2948</v>
      </c>
      <c r="D205" s="120" t="s">
        <v>2949</v>
      </c>
      <c r="E205" s="120" t="s">
        <v>591</v>
      </c>
      <c r="G205" s="147">
        <f>(AC205/1000000000)*304.35*1000</f>
        <v>1.7317515000000002E-2</v>
      </c>
      <c r="J205" s="121"/>
      <c r="K205" s="129" t="s">
        <v>528</v>
      </c>
      <c r="L205" s="120" t="s">
        <v>3042</v>
      </c>
      <c r="M205" s="120" t="s">
        <v>109</v>
      </c>
      <c r="N205" s="120" t="s">
        <v>3112</v>
      </c>
      <c r="O205" s="120" t="s">
        <v>367</v>
      </c>
      <c r="P205" s="120" t="s">
        <v>1310</v>
      </c>
      <c r="Q205" s="120" t="s">
        <v>2817</v>
      </c>
      <c r="R205" s="120">
        <v>1</v>
      </c>
      <c r="S205" s="120" t="s">
        <v>122</v>
      </c>
      <c r="T205" s="120" t="s">
        <v>526</v>
      </c>
      <c r="U205" s="120">
        <v>67687</v>
      </c>
      <c r="V205" s="123">
        <v>1255288</v>
      </c>
      <c r="W205" s="120">
        <v>1999</v>
      </c>
      <c r="X205" s="120" t="s">
        <v>3113</v>
      </c>
      <c r="Y205" s="120" t="s">
        <v>3114</v>
      </c>
      <c r="Z205" s="120" t="s">
        <v>3115</v>
      </c>
      <c r="AA205" s="120" t="s">
        <v>1344</v>
      </c>
      <c r="AB205" s="120" t="s">
        <v>397</v>
      </c>
      <c r="AC205" s="137">
        <v>56.9</v>
      </c>
      <c r="AD205" s="121"/>
      <c r="AE205" s="120">
        <v>333415</v>
      </c>
      <c r="AF205" s="120" t="s">
        <v>109</v>
      </c>
      <c r="AG205" s="120" t="s">
        <v>1344</v>
      </c>
      <c r="AH205" s="120" t="s">
        <v>397</v>
      </c>
      <c r="AI205" s="120">
        <v>964</v>
      </c>
      <c r="AJ205" s="120">
        <v>4</v>
      </c>
      <c r="AK205" s="120" t="s">
        <v>2919</v>
      </c>
      <c r="AL205" s="120" t="s">
        <v>1504</v>
      </c>
      <c r="AM205" s="120" t="s">
        <v>1069</v>
      </c>
      <c r="AN205" s="120" t="s">
        <v>1061</v>
      </c>
      <c r="AO205" s="120" t="s">
        <v>1065</v>
      </c>
      <c r="AP205" s="120" t="s">
        <v>2946</v>
      </c>
      <c r="AQ205" s="120" t="s">
        <v>2947</v>
      </c>
      <c r="AR205" s="120" t="s">
        <v>2948</v>
      </c>
      <c r="AS205" s="120" t="s">
        <v>2949</v>
      </c>
      <c r="AT205" s="120" t="s">
        <v>367</v>
      </c>
      <c r="AU205" s="120" t="s">
        <v>1310</v>
      </c>
      <c r="AV205" s="120" t="s">
        <v>2817</v>
      </c>
      <c r="AW205" s="120" t="s">
        <v>591</v>
      </c>
      <c r="AY205" s="120" t="s">
        <v>525</v>
      </c>
      <c r="AZ205" s="120" t="s">
        <v>119</v>
      </c>
      <c r="BA205" s="120" t="s">
        <v>526</v>
      </c>
      <c r="BC205" s="120">
        <v>24</v>
      </c>
      <c r="BH205" s="120" t="s">
        <v>276</v>
      </c>
      <c r="BJ205" s="120">
        <v>1</v>
      </c>
      <c r="BO205" s="120" t="s">
        <v>122</v>
      </c>
      <c r="BP205" s="120" t="s">
        <v>158</v>
      </c>
      <c r="BR205" s="120">
        <v>56.9</v>
      </c>
      <c r="BT205" s="120">
        <v>44.7</v>
      </c>
      <c r="BV205" s="120">
        <v>72.7</v>
      </c>
      <c r="BW205" s="120" t="s">
        <v>3042</v>
      </c>
      <c r="BY205" s="120">
        <v>56.9</v>
      </c>
      <c r="CA205" s="120">
        <v>44.7</v>
      </c>
      <c r="CC205" s="120">
        <v>72.7</v>
      </c>
      <c r="CE205" s="121">
        <v>56.9</v>
      </c>
      <c r="CG205" s="121">
        <v>44.7</v>
      </c>
      <c r="CI205" s="121">
        <v>72.7</v>
      </c>
      <c r="CQ205" s="121"/>
      <c r="CW205" s="121"/>
      <c r="DB205" s="120" t="s">
        <v>3042</v>
      </c>
      <c r="DD205" s="120" t="s">
        <v>125</v>
      </c>
      <c r="DE205" s="120">
        <v>8</v>
      </c>
      <c r="DK205" s="120" t="s">
        <v>3112</v>
      </c>
      <c r="DL205" s="120" t="s">
        <v>126</v>
      </c>
      <c r="DM205" s="120" t="s">
        <v>545</v>
      </c>
      <c r="DN205" s="120">
        <v>1255288</v>
      </c>
      <c r="DO205" s="120">
        <v>67687</v>
      </c>
      <c r="DP205" s="120" t="s">
        <v>3113</v>
      </c>
      <c r="DQ205" s="120" t="s">
        <v>3114</v>
      </c>
      <c r="DR205" s="120" t="s">
        <v>3115</v>
      </c>
      <c r="DS205" s="120">
        <v>1999</v>
      </c>
      <c r="DT205" s="120" t="s">
        <v>3116</v>
      </c>
    </row>
    <row r="206" spans="1:124" s="120" customFormat="1" x14ac:dyDescent="0.3">
      <c r="A206" s="120" t="s">
        <v>2946</v>
      </c>
      <c r="B206" s="120" t="s">
        <v>2947</v>
      </c>
      <c r="C206" s="120" t="s">
        <v>2948</v>
      </c>
      <c r="D206" s="120" t="s">
        <v>2949</v>
      </c>
      <c r="E206" s="120" t="s">
        <v>591</v>
      </c>
      <c r="G206" s="147">
        <f>(AC206/1000000000)*304.35*1000</f>
        <v>1.7408820000000002E-2</v>
      </c>
      <c r="J206" s="121"/>
      <c r="K206" s="129" t="s">
        <v>528</v>
      </c>
      <c r="L206" s="120" t="s">
        <v>3042</v>
      </c>
      <c r="M206" s="120" t="s">
        <v>109</v>
      </c>
      <c r="N206" s="120" t="s">
        <v>3112</v>
      </c>
      <c r="O206" s="120" t="s">
        <v>367</v>
      </c>
      <c r="P206" s="120" t="s">
        <v>1310</v>
      </c>
      <c r="Q206" s="120" t="s">
        <v>2817</v>
      </c>
      <c r="R206" s="120">
        <v>1</v>
      </c>
      <c r="S206" s="120" t="s">
        <v>122</v>
      </c>
      <c r="T206" s="120" t="s">
        <v>526</v>
      </c>
      <c r="U206" s="120">
        <v>67687</v>
      </c>
      <c r="V206" s="123">
        <v>1255289</v>
      </c>
      <c r="W206" s="120">
        <v>1999</v>
      </c>
      <c r="X206" s="120" t="s">
        <v>3113</v>
      </c>
      <c r="Y206" s="120" t="s">
        <v>3114</v>
      </c>
      <c r="Z206" s="120" t="s">
        <v>3115</v>
      </c>
      <c r="AA206" s="120" t="s">
        <v>1344</v>
      </c>
      <c r="AB206" s="120" t="s">
        <v>397</v>
      </c>
      <c r="AC206" s="137">
        <v>57.2</v>
      </c>
      <c r="AD206" s="121"/>
      <c r="AE206" s="120">
        <v>333415</v>
      </c>
      <c r="AF206" s="120" t="s">
        <v>109</v>
      </c>
      <c r="AG206" s="120" t="s">
        <v>1344</v>
      </c>
      <c r="AH206" s="120" t="s">
        <v>397</v>
      </c>
      <c r="AI206" s="120">
        <v>964</v>
      </c>
      <c r="AJ206" s="120">
        <v>4</v>
      </c>
      <c r="AK206" s="120" t="s">
        <v>2919</v>
      </c>
      <c r="AL206" s="120" t="s">
        <v>1504</v>
      </c>
      <c r="AM206" s="120" t="s">
        <v>1069</v>
      </c>
      <c r="AN206" s="120" t="s">
        <v>1061</v>
      </c>
      <c r="AO206" s="120" t="s">
        <v>1065</v>
      </c>
      <c r="AP206" s="120" t="s">
        <v>2946</v>
      </c>
      <c r="AQ206" s="120" t="s">
        <v>2947</v>
      </c>
      <c r="AR206" s="120" t="s">
        <v>2948</v>
      </c>
      <c r="AS206" s="120" t="s">
        <v>2949</v>
      </c>
      <c r="AT206" s="120" t="s">
        <v>367</v>
      </c>
      <c r="AU206" s="120" t="s">
        <v>1310</v>
      </c>
      <c r="AV206" s="120" t="s">
        <v>2817</v>
      </c>
      <c r="AW206" s="120" t="s">
        <v>591</v>
      </c>
      <c r="AY206" s="120" t="s">
        <v>525</v>
      </c>
      <c r="AZ206" s="120" t="s">
        <v>119</v>
      </c>
      <c r="BA206" s="120" t="s">
        <v>526</v>
      </c>
      <c r="BC206" s="120">
        <v>24</v>
      </c>
      <c r="BH206" s="120" t="s">
        <v>276</v>
      </c>
      <c r="BJ206" s="120">
        <v>1</v>
      </c>
      <c r="BO206" s="120" t="s">
        <v>122</v>
      </c>
      <c r="BP206" s="120" t="s">
        <v>158</v>
      </c>
      <c r="BR206" s="120">
        <v>57.2</v>
      </c>
      <c r="BT206" s="120">
        <v>44.5</v>
      </c>
      <c r="BV206" s="120">
        <v>73</v>
      </c>
      <c r="BW206" s="120" t="s">
        <v>3042</v>
      </c>
      <c r="BY206" s="120">
        <v>57.2</v>
      </c>
      <c r="CA206" s="120">
        <v>44.5</v>
      </c>
      <c r="CC206" s="120">
        <v>73</v>
      </c>
      <c r="CE206" s="121">
        <v>57.2</v>
      </c>
      <c r="CG206" s="121">
        <v>44.5</v>
      </c>
      <c r="CI206" s="121">
        <v>73</v>
      </c>
      <c r="CQ206" s="121"/>
      <c r="CW206" s="121"/>
      <c r="DB206" s="120" t="s">
        <v>3042</v>
      </c>
      <c r="DD206" s="120" t="s">
        <v>125</v>
      </c>
      <c r="DE206" s="120">
        <v>8</v>
      </c>
      <c r="DK206" s="120" t="s">
        <v>3112</v>
      </c>
      <c r="DL206" s="120" t="s">
        <v>126</v>
      </c>
      <c r="DM206" s="120" t="s">
        <v>545</v>
      </c>
      <c r="DN206" s="120">
        <v>1255289</v>
      </c>
      <c r="DO206" s="120">
        <v>67687</v>
      </c>
      <c r="DP206" s="120" t="s">
        <v>3113</v>
      </c>
      <c r="DQ206" s="120" t="s">
        <v>3114</v>
      </c>
      <c r="DR206" s="120" t="s">
        <v>3115</v>
      </c>
      <c r="DS206" s="120">
        <v>1999</v>
      </c>
      <c r="DT206" s="120" t="s">
        <v>3116</v>
      </c>
    </row>
    <row r="207" spans="1:124" s="120" customFormat="1" x14ac:dyDescent="0.3">
      <c r="A207" s="120" t="s">
        <v>2946</v>
      </c>
      <c r="B207" s="120" t="s">
        <v>2947</v>
      </c>
      <c r="C207" s="120" t="s">
        <v>2948</v>
      </c>
      <c r="D207" s="120" t="s">
        <v>2949</v>
      </c>
      <c r="E207" s="120" t="s">
        <v>591</v>
      </c>
      <c r="G207" s="137">
        <v>1.7899999999999999E-2</v>
      </c>
      <c r="J207" s="121"/>
      <c r="K207" s="121" t="s">
        <v>528</v>
      </c>
      <c r="L207" s="120" t="s">
        <v>528</v>
      </c>
      <c r="M207" s="120" t="s">
        <v>109</v>
      </c>
      <c r="N207" s="120">
        <v>99.7</v>
      </c>
      <c r="O207" s="120" t="s">
        <v>245</v>
      </c>
      <c r="P207" s="120" t="s">
        <v>245</v>
      </c>
      <c r="Q207" s="120" t="s">
        <v>1998</v>
      </c>
      <c r="R207" s="120">
        <v>4</v>
      </c>
      <c r="S207" s="120" t="s">
        <v>122</v>
      </c>
      <c r="T207" s="120" t="s">
        <v>526</v>
      </c>
      <c r="U207" s="120">
        <v>54582</v>
      </c>
      <c r="V207" s="123">
        <v>1255319</v>
      </c>
      <c r="W207" s="120">
        <v>2000</v>
      </c>
      <c r="X207" s="120" t="s">
        <v>2968</v>
      </c>
      <c r="Y207" s="120" t="s">
        <v>2969</v>
      </c>
      <c r="Z207" s="120" t="s">
        <v>2970</v>
      </c>
      <c r="AC207" s="137">
        <v>1.7899999999999999E-2</v>
      </c>
      <c r="AD207" s="121"/>
      <c r="AE207" s="120">
        <v>333415</v>
      </c>
      <c r="AF207" s="120" t="s">
        <v>109</v>
      </c>
      <c r="AI207" s="120">
        <v>964</v>
      </c>
      <c r="AJ207" s="120">
        <v>4</v>
      </c>
      <c r="AK207" s="120" t="s">
        <v>2919</v>
      </c>
      <c r="AL207" s="120" t="s">
        <v>1504</v>
      </c>
      <c r="AM207" s="120" t="s">
        <v>1069</v>
      </c>
      <c r="AN207" s="120" t="s">
        <v>1061</v>
      </c>
      <c r="AO207" s="120" t="s">
        <v>1065</v>
      </c>
      <c r="AP207" s="120" t="s">
        <v>2946</v>
      </c>
      <c r="AQ207" s="120" t="s">
        <v>2947</v>
      </c>
      <c r="AR207" s="120" t="s">
        <v>2948</v>
      </c>
      <c r="AS207" s="120" t="s">
        <v>2949</v>
      </c>
      <c r="AT207" s="120" t="s">
        <v>245</v>
      </c>
      <c r="AU207" s="120" t="s">
        <v>245</v>
      </c>
      <c r="AV207" s="120" t="s">
        <v>1998</v>
      </c>
      <c r="AW207" s="120" t="s">
        <v>591</v>
      </c>
      <c r="AY207" s="120" t="s">
        <v>525</v>
      </c>
      <c r="AZ207" s="120" t="s">
        <v>119</v>
      </c>
      <c r="BA207" s="120" t="s">
        <v>526</v>
      </c>
      <c r="BC207" s="120">
        <v>96</v>
      </c>
      <c r="BH207" s="120" t="s">
        <v>276</v>
      </c>
      <c r="BJ207" s="120">
        <v>4</v>
      </c>
      <c r="BO207" s="120" t="s">
        <v>122</v>
      </c>
      <c r="BP207" s="120" t="s">
        <v>158</v>
      </c>
      <c r="BR207" s="120">
        <v>17.899999999999999</v>
      </c>
      <c r="BW207" s="120" t="s">
        <v>544</v>
      </c>
      <c r="BY207" s="120">
        <v>17.899999999999999</v>
      </c>
      <c r="CE207" s="121">
        <v>1.7899999999999999E-2</v>
      </c>
      <c r="CG207" s="121"/>
      <c r="CI207" s="121"/>
      <c r="CQ207" s="121"/>
      <c r="CW207" s="121"/>
      <c r="DB207" s="120" t="s">
        <v>528</v>
      </c>
      <c r="DC207" s="120">
        <v>6</v>
      </c>
      <c r="DD207" s="120" t="s">
        <v>176</v>
      </c>
      <c r="DK207" s="120">
        <v>99.7</v>
      </c>
      <c r="DL207" s="120" t="s">
        <v>126</v>
      </c>
      <c r="DM207" s="120" t="s">
        <v>545</v>
      </c>
      <c r="DN207" s="120">
        <v>1255319</v>
      </c>
      <c r="DO207" s="120">
        <v>54582</v>
      </c>
      <c r="DP207" s="120" t="s">
        <v>2968</v>
      </c>
      <c r="DQ207" s="120" t="s">
        <v>2969</v>
      </c>
      <c r="DR207" s="120" t="s">
        <v>2970</v>
      </c>
      <c r="DS207" s="120">
        <v>2000</v>
      </c>
      <c r="DT207" s="120" t="s">
        <v>3128</v>
      </c>
    </row>
    <row r="208" spans="1:124" s="120" customFormat="1" x14ac:dyDescent="0.3">
      <c r="A208" s="120" t="s">
        <v>2946</v>
      </c>
      <c r="B208" s="120" t="s">
        <v>2947</v>
      </c>
      <c r="C208" s="120" t="s">
        <v>3092</v>
      </c>
      <c r="D208" s="120" t="s">
        <v>2949</v>
      </c>
      <c r="E208" s="120" t="s">
        <v>591</v>
      </c>
      <c r="G208" s="137">
        <v>1.9004500000000001E-2</v>
      </c>
      <c r="J208" s="121"/>
      <c r="K208" s="121" t="s">
        <v>528</v>
      </c>
      <c r="L208" s="120" t="s">
        <v>528</v>
      </c>
      <c r="M208" s="120" t="s">
        <v>109</v>
      </c>
      <c r="N208" s="120">
        <v>99.5</v>
      </c>
      <c r="O208" s="120" t="s">
        <v>245</v>
      </c>
      <c r="P208" s="120" t="s">
        <v>245</v>
      </c>
      <c r="Q208" s="120" t="s">
        <v>1550</v>
      </c>
      <c r="R208" s="120">
        <v>4</v>
      </c>
      <c r="S208" s="120" t="s">
        <v>122</v>
      </c>
      <c r="T208" s="120" t="s">
        <v>526</v>
      </c>
      <c r="U208" s="120">
        <v>79402</v>
      </c>
      <c r="V208" s="123">
        <v>1255256</v>
      </c>
      <c r="W208" s="120">
        <v>2004</v>
      </c>
      <c r="X208" s="120" t="s">
        <v>3129</v>
      </c>
      <c r="Y208" s="120" t="s">
        <v>3130</v>
      </c>
      <c r="Z208" s="120" t="s">
        <v>3131</v>
      </c>
      <c r="AC208" s="137">
        <v>1.9004500000000001E-2</v>
      </c>
      <c r="AD208" s="121"/>
      <c r="AE208" s="120">
        <v>333415</v>
      </c>
      <c r="AF208" s="120" t="s">
        <v>109</v>
      </c>
      <c r="AI208" s="120">
        <v>85</v>
      </c>
      <c r="AL208" s="120" t="s">
        <v>1504</v>
      </c>
      <c r="AM208" s="120" t="s">
        <v>1069</v>
      </c>
      <c r="AN208" s="120" t="s">
        <v>1061</v>
      </c>
      <c r="AO208" s="120" t="s">
        <v>1065</v>
      </c>
      <c r="AP208" s="120" t="s">
        <v>2946</v>
      </c>
      <c r="AQ208" s="120" t="s">
        <v>2947</v>
      </c>
      <c r="AR208" s="120" t="s">
        <v>3092</v>
      </c>
      <c r="AS208" s="120" t="s">
        <v>2949</v>
      </c>
      <c r="AT208" s="120" t="s">
        <v>245</v>
      </c>
      <c r="AU208" s="120" t="s">
        <v>245</v>
      </c>
      <c r="AV208" s="120" t="s">
        <v>1550</v>
      </c>
      <c r="AW208" s="120" t="s">
        <v>591</v>
      </c>
      <c r="AY208" s="120" t="s">
        <v>525</v>
      </c>
      <c r="AZ208" s="120" t="s">
        <v>119</v>
      </c>
      <c r="BA208" s="120" t="s">
        <v>526</v>
      </c>
      <c r="BC208" s="120">
        <v>96</v>
      </c>
      <c r="BH208" s="120" t="s">
        <v>276</v>
      </c>
      <c r="BJ208" s="120">
        <v>4</v>
      </c>
      <c r="BO208" s="120" t="s">
        <v>122</v>
      </c>
      <c r="BP208" s="120" t="s">
        <v>123</v>
      </c>
      <c r="BR208" s="120">
        <v>19.100000000000001</v>
      </c>
      <c r="BW208" s="120" t="s">
        <v>544</v>
      </c>
      <c r="BY208" s="120">
        <v>19.0045</v>
      </c>
      <c r="CE208" s="121">
        <v>1.9004500000000001E-2</v>
      </c>
      <c r="CG208" s="121"/>
      <c r="CI208" s="121"/>
      <c r="CQ208" s="121"/>
      <c r="CW208" s="121"/>
      <c r="DB208" s="120" t="s">
        <v>528</v>
      </c>
      <c r="DC208" s="120">
        <v>5</v>
      </c>
      <c r="DD208" s="120" t="s">
        <v>125</v>
      </c>
      <c r="DE208" s="120" t="s">
        <v>1428</v>
      </c>
      <c r="DK208" s="120">
        <v>99.5</v>
      </c>
      <c r="DL208" s="120" t="s">
        <v>126</v>
      </c>
      <c r="DM208" s="120" t="s">
        <v>545</v>
      </c>
      <c r="DN208" s="120">
        <v>1255256</v>
      </c>
      <c r="DO208" s="120">
        <v>79402</v>
      </c>
      <c r="DP208" s="120" t="s">
        <v>3129</v>
      </c>
      <c r="DQ208" s="120" t="s">
        <v>3130</v>
      </c>
      <c r="DR208" s="120" t="s">
        <v>3131</v>
      </c>
      <c r="DS208" s="120">
        <v>2004</v>
      </c>
      <c r="DT208" s="120" t="s">
        <v>3132</v>
      </c>
    </row>
    <row r="209" spans="1:124" s="120" customFormat="1" x14ac:dyDescent="0.3">
      <c r="A209" s="120" t="s">
        <v>2946</v>
      </c>
      <c r="B209" s="120" t="s">
        <v>2947</v>
      </c>
      <c r="C209" s="120" t="s">
        <v>2948</v>
      </c>
      <c r="D209" s="120" t="s">
        <v>2949</v>
      </c>
      <c r="E209" s="120" t="s">
        <v>591</v>
      </c>
      <c r="G209" s="137">
        <v>1.9900000000000001E-2</v>
      </c>
      <c r="J209" s="121"/>
      <c r="K209" s="121" t="s">
        <v>528</v>
      </c>
      <c r="L209" s="120" t="s">
        <v>528</v>
      </c>
      <c r="M209" s="120" t="s">
        <v>109</v>
      </c>
      <c r="N209" s="120">
        <v>99.7</v>
      </c>
      <c r="O209" s="120" t="s">
        <v>245</v>
      </c>
      <c r="P209" s="120" t="s">
        <v>245</v>
      </c>
      <c r="Q209" s="120" t="s">
        <v>1998</v>
      </c>
      <c r="R209" s="120">
        <v>2</v>
      </c>
      <c r="S209" s="120" t="s">
        <v>122</v>
      </c>
      <c r="T209" s="120" t="s">
        <v>526</v>
      </c>
      <c r="U209" s="120">
        <v>54582</v>
      </c>
      <c r="V209" s="123">
        <v>1255317</v>
      </c>
      <c r="W209" s="120">
        <v>2000</v>
      </c>
      <c r="X209" s="120" t="s">
        <v>2968</v>
      </c>
      <c r="Y209" s="120" t="s">
        <v>2969</v>
      </c>
      <c r="Z209" s="120" t="s">
        <v>2970</v>
      </c>
      <c r="AC209" s="137">
        <v>1.9900000000000001E-2</v>
      </c>
      <c r="AD209" s="121"/>
      <c r="AE209" s="120">
        <v>333415</v>
      </c>
      <c r="AF209" s="120" t="s">
        <v>109</v>
      </c>
      <c r="AI209" s="120">
        <v>964</v>
      </c>
      <c r="AJ209" s="120">
        <v>4</v>
      </c>
      <c r="AK209" s="120" t="s">
        <v>2919</v>
      </c>
      <c r="AL209" s="120" t="s">
        <v>1504</v>
      </c>
      <c r="AM209" s="120" t="s">
        <v>1069</v>
      </c>
      <c r="AN209" s="120" t="s">
        <v>1061</v>
      </c>
      <c r="AO209" s="120" t="s">
        <v>1065</v>
      </c>
      <c r="AP209" s="120" t="s">
        <v>2946</v>
      </c>
      <c r="AQ209" s="120" t="s">
        <v>2947</v>
      </c>
      <c r="AR209" s="120" t="s">
        <v>2948</v>
      </c>
      <c r="AS209" s="120" t="s">
        <v>2949</v>
      </c>
      <c r="AT209" s="120" t="s">
        <v>245</v>
      </c>
      <c r="AU209" s="120" t="s">
        <v>245</v>
      </c>
      <c r="AV209" s="120" t="s">
        <v>1998</v>
      </c>
      <c r="AW209" s="120" t="s">
        <v>591</v>
      </c>
      <c r="AY209" s="120" t="s">
        <v>525</v>
      </c>
      <c r="AZ209" s="120" t="s">
        <v>119</v>
      </c>
      <c r="BA209" s="120" t="s">
        <v>526</v>
      </c>
      <c r="BC209" s="120">
        <v>48</v>
      </c>
      <c r="BH209" s="120" t="s">
        <v>276</v>
      </c>
      <c r="BJ209" s="120">
        <v>2</v>
      </c>
      <c r="BO209" s="120" t="s">
        <v>122</v>
      </c>
      <c r="BP209" s="120" t="s">
        <v>158</v>
      </c>
      <c r="BR209" s="120">
        <v>19.899999999999999</v>
      </c>
      <c r="BW209" s="120" t="s">
        <v>544</v>
      </c>
      <c r="BY209" s="120">
        <v>19.899999999999999</v>
      </c>
      <c r="CE209" s="121">
        <v>1.9900000000000001E-2</v>
      </c>
      <c r="CG209" s="121"/>
      <c r="CI209" s="121"/>
      <c r="CQ209" s="121"/>
      <c r="CW209" s="121"/>
      <c r="DB209" s="120" t="s">
        <v>528</v>
      </c>
      <c r="DC209" s="120">
        <v>6</v>
      </c>
      <c r="DD209" s="120" t="s">
        <v>176</v>
      </c>
      <c r="DK209" s="120">
        <v>99.7</v>
      </c>
      <c r="DL209" s="120" t="s">
        <v>126</v>
      </c>
      <c r="DM209" s="120" t="s">
        <v>545</v>
      </c>
      <c r="DN209" s="120">
        <v>1255317</v>
      </c>
      <c r="DO209" s="120">
        <v>54582</v>
      </c>
      <c r="DP209" s="120" t="s">
        <v>2968</v>
      </c>
      <c r="DQ209" s="120" t="s">
        <v>2969</v>
      </c>
      <c r="DR209" s="120" t="s">
        <v>2970</v>
      </c>
      <c r="DS209" s="120">
        <v>2000</v>
      </c>
      <c r="DT209" s="120" t="s">
        <v>3128</v>
      </c>
    </row>
    <row r="210" spans="1:124" s="120" customFormat="1" x14ac:dyDescent="0.3">
      <c r="A210" s="120" t="s">
        <v>2946</v>
      </c>
      <c r="B210" s="120" t="s">
        <v>187</v>
      </c>
      <c r="C210" s="120" t="s">
        <v>2946</v>
      </c>
      <c r="D210" s="120" t="s">
        <v>3133</v>
      </c>
      <c r="E210" s="120" t="s">
        <v>251</v>
      </c>
      <c r="G210" s="137">
        <v>2.1999999999999999E-2</v>
      </c>
      <c r="J210" s="121"/>
      <c r="K210" s="121" t="s">
        <v>528</v>
      </c>
      <c r="L210" s="120" t="s">
        <v>528</v>
      </c>
      <c r="M210" s="120" t="s">
        <v>109</v>
      </c>
      <c r="N210" s="120">
        <v>88</v>
      </c>
      <c r="O210" s="120" t="s">
        <v>189</v>
      </c>
      <c r="P210" s="120" t="s">
        <v>189</v>
      </c>
      <c r="Q210" s="120" t="s">
        <v>190</v>
      </c>
      <c r="R210" s="120">
        <v>70</v>
      </c>
      <c r="S210" s="120" t="s">
        <v>122</v>
      </c>
      <c r="T210" s="120" t="s">
        <v>526</v>
      </c>
      <c r="U210" s="120">
        <v>16753</v>
      </c>
      <c r="V210" s="123">
        <v>1187536</v>
      </c>
      <c r="W210" s="120">
        <v>1996</v>
      </c>
      <c r="X210" s="120" t="s">
        <v>578</v>
      </c>
      <c r="Y210" s="120" t="s">
        <v>579</v>
      </c>
      <c r="Z210" s="120" t="s">
        <v>580</v>
      </c>
      <c r="AA210" s="120" t="s">
        <v>314</v>
      </c>
      <c r="AB210" s="120" t="s">
        <v>323</v>
      </c>
      <c r="AC210" s="137">
        <v>2.1999999999999999E-2</v>
      </c>
      <c r="AD210" s="121"/>
      <c r="AE210" s="120">
        <v>333415</v>
      </c>
      <c r="AF210" s="120" t="s">
        <v>109</v>
      </c>
      <c r="AG210" s="120" t="s">
        <v>314</v>
      </c>
      <c r="AH210" s="120" t="s">
        <v>323</v>
      </c>
      <c r="AI210" s="120">
        <v>256</v>
      </c>
      <c r="AM210" s="120" t="s">
        <v>1069</v>
      </c>
      <c r="AN210" s="120" t="s">
        <v>1061</v>
      </c>
      <c r="AO210" s="120" t="s">
        <v>1065</v>
      </c>
      <c r="AP210" s="120" t="s">
        <v>2946</v>
      </c>
      <c r="AQ210" s="120" t="s">
        <v>187</v>
      </c>
      <c r="AR210" s="120" t="s">
        <v>2946</v>
      </c>
      <c r="AS210" s="120" t="s">
        <v>3133</v>
      </c>
      <c r="AT210" s="120" t="s">
        <v>189</v>
      </c>
      <c r="AU210" s="120" t="s">
        <v>189</v>
      </c>
      <c r="AV210" s="120" t="s">
        <v>190</v>
      </c>
      <c r="AW210" s="120" t="s">
        <v>251</v>
      </c>
      <c r="AY210" s="120" t="s">
        <v>525</v>
      </c>
      <c r="AZ210" s="120" t="s">
        <v>119</v>
      </c>
      <c r="BA210" s="120" t="s">
        <v>526</v>
      </c>
      <c r="BC210" s="120">
        <v>70</v>
      </c>
      <c r="BH210" s="120" t="s">
        <v>122</v>
      </c>
      <c r="BJ210" s="120">
        <v>70</v>
      </c>
      <c r="BO210" s="120" t="s">
        <v>122</v>
      </c>
      <c r="BP210" s="120" t="s">
        <v>158</v>
      </c>
      <c r="BR210" s="120">
        <v>22</v>
      </c>
      <c r="BW210" s="120" t="s">
        <v>544</v>
      </c>
      <c r="BY210" s="120">
        <v>22</v>
      </c>
      <c r="CE210" s="121">
        <v>2.1999999999999999E-2</v>
      </c>
      <c r="CG210" s="121"/>
      <c r="CI210" s="121"/>
      <c r="CQ210" s="121"/>
      <c r="CW210" s="121"/>
      <c r="DB210" s="120" t="s">
        <v>528</v>
      </c>
      <c r="DD210" s="120" t="s">
        <v>176</v>
      </c>
      <c r="DE210" s="120" t="s">
        <v>576</v>
      </c>
      <c r="DF210" s="120" t="s">
        <v>577</v>
      </c>
      <c r="DG210" s="120" t="s">
        <v>568</v>
      </c>
      <c r="DK210" s="120">
        <v>88</v>
      </c>
      <c r="DL210" s="120" t="s">
        <v>192</v>
      </c>
      <c r="DM210" s="120" t="s">
        <v>315</v>
      </c>
      <c r="DN210" s="120">
        <v>1187536</v>
      </c>
      <c r="DO210" s="120">
        <v>16753</v>
      </c>
      <c r="DP210" s="120" t="s">
        <v>578</v>
      </c>
      <c r="DQ210" s="120" t="s">
        <v>579</v>
      </c>
      <c r="DR210" s="120" t="s">
        <v>580</v>
      </c>
      <c r="DS210" s="120">
        <v>1996</v>
      </c>
      <c r="DT210" s="120" t="s">
        <v>3134</v>
      </c>
    </row>
    <row r="211" spans="1:124" s="120" customFormat="1" x14ac:dyDescent="0.3">
      <c r="A211" s="120" t="s">
        <v>2946</v>
      </c>
      <c r="B211" s="120" t="s">
        <v>2947</v>
      </c>
      <c r="C211" s="120" t="s">
        <v>2948</v>
      </c>
      <c r="D211" s="120" t="s">
        <v>2949</v>
      </c>
      <c r="E211" s="120" t="s">
        <v>591</v>
      </c>
      <c r="G211" s="137">
        <v>2.2599999999999999E-2</v>
      </c>
      <c r="J211" s="121"/>
      <c r="K211" s="121" t="s">
        <v>528</v>
      </c>
      <c r="L211" s="120" t="s">
        <v>528</v>
      </c>
      <c r="M211" s="120" t="s">
        <v>109</v>
      </c>
      <c r="N211" s="120">
        <v>99.7</v>
      </c>
      <c r="O211" s="120" t="s">
        <v>245</v>
      </c>
      <c r="P211" s="120" t="s">
        <v>245</v>
      </c>
      <c r="Q211" s="120" t="s">
        <v>1998</v>
      </c>
      <c r="R211" s="120">
        <v>2</v>
      </c>
      <c r="S211" s="120" t="s">
        <v>122</v>
      </c>
      <c r="T211" s="120" t="s">
        <v>526</v>
      </c>
      <c r="U211" s="120">
        <v>54582</v>
      </c>
      <c r="V211" s="123">
        <v>1255312</v>
      </c>
      <c r="W211" s="120">
        <v>2000</v>
      </c>
      <c r="X211" s="120" t="s">
        <v>2968</v>
      </c>
      <c r="Y211" s="120" t="s">
        <v>2969</v>
      </c>
      <c r="Z211" s="120" t="s">
        <v>2970</v>
      </c>
      <c r="AC211" s="137">
        <v>2.2599999999999999E-2</v>
      </c>
      <c r="AD211" s="121"/>
      <c r="AE211" s="120">
        <v>333415</v>
      </c>
      <c r="AF211" s="120" t="s">
        <v>109</v>
      </c>
      <c r="AI211" s="120">
        <v>964</v>
      </c>
      <c r="AJ211" s="120">
        <v>1</v>
      </c>
      <c r="AK211" s="120" t="s">
        <v>2919</v>
      </c>
      <c r="AL211" s="120" t="s">
        <v>1504</v>
      </c>
      <c r="AM211" s="120" t="s">
        <v>1069</v>
      </c>
      <c r="AN211" s="120" t="s">
        <v>1061</v>
      </c>
      <c r="AO211" s="120" t="s">
        <v>1065</v>
      </c>
      <c r="AP211" s="120" t="s">
        <v>2946</v>
      </c>
      <c r="AQ211" s="120" t="s">
        <v>2947</v>
      </c>
      <c r="AR211" s="120" t="s">
        <v>2948</v>
      </c>
      <c r="AS211" s="120" t="s">
        <v>2949</v>
      </c>
      <c r="AT211" s="120" t="s">
        <v>245</v>
      </c>
      <c r="AU211" s="120" t="s">
        <v>245</v>
      </c>
      <c r="AV211" s="120" t="s">
        <v>1998</v>
      </c>
      <c r="AW211" s="120" t="s">
        <v>591</v>
      </c>
      <c r="AY211" s="120" t="s">
        <v>525</v>
      </c>
      <c r="AZ211" s="120" t="s">
        <v>119</v>
      </c>
      <c r="BA211" s="120" t="s">
        <v>526</v>
      </c>
      <c r="BC211" s="120">
        <v>48</v>
      </c>
      <c r="BH211" s="120" t="s">
        <v>276</v>
      </c>
      <c r="BJ211" s="120">
        <v>2</v>
      </c>
      <c r="BO211" s="120" t="s">
        <v>122</v>
      </c>
      <c r="BP211" s="120" t="s">
        <v>158</v>
      </c>
      <c r="BR211" s="120">
        <v>22.6</v>
      </c>
      <c r="BW211" s="120" t="s">
        <v>544</v>
      </c>
      <c r="BY211" s="120">
        <v>22.6</v>
      </c>
      <c r="CE211" s="121">
        <v>2.2599999999999999E-2</v>
      </c>
      <c r="CG211" s="121"/>
      <c r="CI211" s="121"/>
      <c r="CQ211" s="121"/>
      <c r="CW211" s="121"/>
      <c r="DB211" s="120" t="s">
        <v>528</v>
      </c>
      <c r="DC211" s="120">
        <v>7</v>
      </c>
      <c r="DD211" s="120" t="s">
        <v>176</v>
      </c>
      <c r="DK211" s="120">
        <v>99.7</v>
      </c>
      <c r="DL211" s="120" t="s">
        <v>126</v>
      </c>
      <c r="DM211" s="120" t="s">
        <v>545</v>
      </c>
      <c r="DN211" s="120">
        <v>1255312</v>
      </c>
      <c r="DO211" s="120">
        <v>54582</v>
      </c>
      <c r="DP211" s="120" t="s">
        <v>2968</v>
      </c>
      <c r="DQ211" s="120" t="s">
        <v>2969</v>
      </c>
      <c r="DR211" s="120" t="s">
        <v>2970</v>
      </c>
      <c r="DS211" s="120">
        <v>2000</v>
      </c>
      <c r="DT211" s="120" t="s">
        <v>3135</v>
      </c>
    </row>
    <row r="212" spans="1:124" s="120" customFormat="1" x14ac:dyDescent="0.3">
      <c r="A212" s="120" t="s">
        <v>2946</v>
      </c>
      <c r="B212" s="120" t="s">
        <v>2947</v>
      </c>
      <c r="C212" s="120" t="s">
        <v>2948</v>
      </c>
      <c r="D212" s="120" t="s">
        <v>2949</v>
      </c>
      <c r="E212" s="120" t="s">
        <v>185</v>
      </c>
      <c r="G212" s="137">
        <v>2.2800000000000001E-2</v>
      </c>
      <c r="J212" s="121"/>
      <c r="K212" s="121" t="s">
        <v>528</v>
      </c>
      <c r="L212" s="120" t="s">
        <v>528</v>
      </c>
      <c r="M212" s="120" t="s">
        <v>109</v>
      </c>
      <c r="N212" s="120">
        <v>99.7</v>
      </c>
      <c r="O212" s="120" t="s">
        <v>102</v>
      </c>
      <c r="P212" s="120" t="s">
        <v>102</v>
      </c>
      <c r="Q212" s="120" t="s">
        <v>184</v>
      </c>
      <c r="R212" s="120">
        <v>4</v>
      </c>
      <c r="S212" s="120" t="s">
        <v>122</v>
      </c>
      <c r="T212" s="120" t="s">
        <v>526</v>
      </c>
      <c r="U212" s="120">
        <v>54582</v>
      </c>
      <c r="V212" s="123">
        <v>1255314</v>
      </c>
      <c r="W212" s="120">
        <v>2000</v>
      </c>
      <c r="X212" s="120" t="s">
        <v>2968</v>
      </c>
      <c r="Y212" s="120" t="s">
        <v>2969</v>
      </c>
      <c r="Z212" s="120" t="s">
        <v>2970</v>
      </c>
      <c r="AC212" s="137">
        <v>2.2800000000000001E-2</v>
      </c>
      <c r="AD212" s="121"/>
      <c r="AE212" s="120">
        <v>333415</v>
      </c>
      <c r="AF212" s="120" t="s">
        <v>109</v>
      </c>
      <c r="AI212" s="120">
        <v>964</v>
      </c>
      <c r="AJ212" s="120">
        <v>1</v>
      </c>
      <c r="AK212" s="120" t="s">
        <v>2919</v>
      </c>
      <c r="AL212" s="120" t="s">
        <v>1504</v>
      </c>
      <c r="AM212" s="120" t="s">
        <v>1069</v>
      </c>
      <c r="AN212" s="120" t="s">
        <v>1061</v>
      </c>
      <c r="AO212" s="120" t="s">
        <v>1065</v>
      </c>
      <c r="AP212" s="120" t="s">
        <v>2946</v>
      </c>
      <c r="AQ212" s="120" t="s">
        <v>2947</v>
      </c>
      <c r="AR212" s="120" t="s">
        <v>2948</v>
      </c>
      <c r="AS212" s="120" t="s">
        <v>2949</v>
      </c>
      <c r="AT212" s="120" t="s">
        <v>102</v>
      </c>
      <c r="AU212" s="120" t="s">
        <v>102</v>
      </c>
      <c r="AV212" s="120" t="s">
        <v>184</v>
      </c>
      <c r="AW212" s="120" t="s">
        <v>185</v>
      </c>
      <c r="AY212" s="120" t="s">
        <v>525</v>
      </c>
      <c r="AZ212" s="120" t="s">
        <v>119</v>
      </c>
      <c r="BA212" s="120" t="s">
        <v>526</v>
      </c>
      <c r="BC212" s="120">
        <v>96</v>
      </c>
      <c r="BH212" s="120" t="s">
        <v>276</v>
      </c>
      <c r="BJ212" s="120">
        <v>4</v>
      </c>
      <c r="BO212" s="120" t="s">
        <v>122</v>
      </c>
      <c r="BP212" s="120" t="s">
        <v>158</v>
      </c>
      <c r="BR212" s="120">
        <v>22.8</v>
      </c>
      <c r="BW212" s="120" t="s">
        <v>544</v>
      </c>
      <c r="BY212" s="120">
        <v>22.8</v>
      </c>
      <c r="CE212" s="121">
        <v>2.2800000000000001E-2</v>
      </c>
      <c r="CG212" s="121"/>
      <c r="CI212" s="121"/>
      <c r="CQ212" s="121"/>
      <c r="CW212" s="121"/>
      <c r="DB212" s="120" t="s">
        <v>528</v>
      </c>
      <c r="DC212" s="120">
        <v>5</v>
      </c>
      <c r="DD212" s="120" t="s">
        <v>176</v>
      </c>
      <c r="DK212" s="120">
        <v>99.7</v>
      </c>
      <c r="DL212" s="120" t="s">
        <v>126</v>
      </c>
      <c r="DM212" s="120" t="s">
        <v>545</v>
      </c>
      <c r="DN212" s="120">
        <v>1255314</v>
      </c>
      <c r="DO212" s="120">
        <v>54582</v>
      </c>
      <c r="DP212" s="120" t="s">
        <v>2968</v>
      </c>
      <c r="DQ212" s="120" t="s">
        <v>2969</v>
      </c>
      <c r="DR212" s="120" t="s">
        <v>2970</v>
      </c>
      <c r="DS212" s="120">
        <v>2000</v>
      </c>
      <c r="DT212" s="120" t="s">
        <v>3136</v>
      </c>
    </row>
    <row r="213" spans="1:124" s="120" customFormat="1" x14ac:dyDescent="0.3">
      <c r="A213" s="120" t="s">
        <v>2946</v>
      </c>
      <c r="B213" s="120" t="s">
        <v>2947</v>
      </c>
      <c r="C213" s="120" t="s">
        <v>2948</v>
      </c>
      <c r="D213" s="120" t="s">
        <v>2949</v>
      </c>
      <c r="E213" s="120" t="s">
        <v>591</v>
      </c>
      <c r="G213" s="147">
        <f>(AC213/1000000000)*304.35*1000</f>
        <v>2.4439305000000001E-2</v>
      </c>
      <c r="J213" s="121"/>
      <c r="K213" s="129" t="s">
        <v>528</v>
      </c>
      <c r="L213" s="120" t="s">
        <v>3042</v>
      </c>
      <c r="M213" s="120" t="s">
        <v>109</v>
      </c>
      <c r="N213" s="120" t="s">
        <v>3112</v>
      </c>
      <c r="O213" s="120" t="s">
        <v>367</v>
      </c>
      <c r="P213" s="120" t="s">
        <v>1310</v>
      </c>
      <c r="Q213" s="120" t="s">
        <v>2817</v>
      </c>
      <c r="R213" s="120">
        <v>1</v>
      </c>
      <c r="S213" s="120" t="s">
        <v>122</v>
      </c>
      <c r="T213" s="120" t="s">
        <v>526</v>
      </c>
      <c r="U213" s="120">
        <v>67687</v>
      </c>
      <c r="V213" s="123">
        <v>1255285</v>
      </c>
      <c r="W213" s="120">
        <v>1999</v>
      </c>
      <c r="X213" s="120" t="s">
        <v>3113</v>
      </c>
      <c r="Y213" s="120" t="s">
        <v>3114</v>
      </c>
      <c r="Z213" s="120" t="s">
        <v>3115</v>
      </c>
      <c r="AA213" s="120" t="s">
        <v>1344</v>
      </c>
      <c r="AB213" s="120" t="s">
        <v>397</v>
      </c>
      <c r="AC213" s="137">
        <v>80.3</v>
      </c>
      <c r="AD213" s="121"/>
      <c r="AE213" s="120">
        <v>333415</v>
      </c>
      <c r="AF213" s="120" t="s">
        <v>109</v>
      </c>
      <c r="AG213" s="120" t="s">
        <v>1344</v>
      </c>
      <c r="AH213" s="120" t="s">
        <v>397</v>
      </c>
      <c r="AI213" s="120">
        <v>964</v>
      </c>
      <c r="AJ213" s="120">
        <v>4</v>
      </c>
      <c r="AK213" s="120" t="s">
        <v>2919</v>
      </c>
      <c r="AL213" s="120" t="s">
        <v>1504</v>
      </c>
      <c r="AM213" s="120" t="s">
        <v>1069</v>
      </c>
      <c r="AN213" s="120" t="s">
        <v>1061</v>
      </c>
      <c r="AO213" s="120" t="s">
        <v>1065</v>
      </c>
      <c r="AP213" s="120" t="s">
        <v>2946</v>
      </c>
      <c r="AQ213" s="120" t="s">
        <v>2947</v>
      </c>
      <c r="AR213" s="120" t="s">
        <v>2948</v>
      </c>
      <c r="AS213" s="120" t="s">
        <v>2949</v>
      </c>
      <c r="AT213" s="120" t="s">
        <v>367</v>
      </c>
      <c r="AU213" s="120" t="s">
        <v>1310</v>
      </c>
      <c r="AV213" s="120" t="s">
        <v>2817</v>
      </c>
      <c r="AW213" s="120" t="s">
        <v>591</v>
      </c>
      <c r="AY213" s="120" t="s">
        <v>525</v>
      </c>
      <c r="AZ213" s="120" t="s">
        <v>119</v>
      </c>
      <c r="BA213" s="120" t="s">
        <v>526</v>
      </c>
      <c r="BC213" s="120">
        <v>24</v>
      </c>
      <c r="BH213" s="120" t="s">
        <v>276</v>
      </c>
      <c r="BJ213" s="120">
        <v>1</v>
      </c>
      <c r="BO213" s="120" t="s">
        <v>122</v>
      </c>
      <c r="BP213" s="120" t="s">
        <v>158</v>
      </c>
      <c r="BR213" s="120">
        <v>80.3</v>
      </c>
      <c r="BT213" s="120">
        <v>60.4</v>
      </c>
      <c r="BV213" s="120">
        <v>109.9</v>
      </c>
      <c r="BW213" s="120" t="s">
        <v>3042</v>
      </c>
      <c r="BY213" s="120">
        <v>80.3</v>
      </c>
      <c r="CA213" s="120">
        <v>60.4</v>
      </c>
      <c r="CC213" s="120">
        <v>109.9</v>
      </c>
      <c r="CE213" s="121">
        <v>80.3</v>
      </c>
      <c r="CG213" s="121">
        <v>60.4</v>
      </c>
      <c r="CI213" s="121">
        <v>109.9</v>
      </c>
      <c r="CQ213" s="121"/>
      <c r="CW213" s="121"/>
      <c r="DB213" s="120" t="s">
        <v>3042</v>
      </c>
      <c r="DD213" s="120" t="s">
        <v>125</v>
      </c>
      <c r="DE213" s="120">
        <v>7</v>
      </c>
      <c r="DK213" s="120" t="s">
        <v>3112</v>
      </c>
      <c r="DL213" s="120" t="s">
        <v>126</v>
      </c>
      <c r="DM213" s="120" t="s">
        <v>545</v>
      </c>
      <c r="DN213" s="120">
        <v>1255285</v>
      </c>
      <c r="DO213" s="120">
        <v>67687</v>
      </c>
      <c r="DP213" s="120" t="s">
        <v>3113</v>
      </c>
      <c r="DQ213" s="120" t="s">
        <v>3114</v>
      </c>
      <c r="DR213" s="120" t="s">
        <v>3115</v>
      </c>
      <c r="DS213" s="120">
        <v>1999</v>
      </c>
      <c r="DT213" s="120" t="s">
        <v>3116</v>
      </c>
    </row>
    <row r="214" spans="1:124" s="120" customFormat="1" x14ac:dyDescent="0.3">
      <c r="A214" s="120" t="s">
        <v>3137</v>
      </c>
      <c r="B214" s="120" t="s">
        <v>3138</v>
      </c>
      <c r="C214" s="120" t="s">
        <v>3139</v>
      </c>
      <c r="D214" s="120" t="s">
        <v>3140</v>
      </c>
      <c r="E214" s="120" t="s">
        <v>185</v>
      </c>
      <c r="G214" s="137">
        <v>2.5000000000000001E-2</v>
      </c>
      <c r="J214" s="121"/>
      <c r="K214" s="121" t="s">
        <v>528</v>
      </c>
      <c r="L214" s="120" t="s">
        <v>528</v>
      </c>
      <c r="M214" s="120" t="s">
        <v>109</v>
      </c>
      <c r="N214" s="120">
        <v>89</v>
      </c>
      <c r="O214" s="120" t="s">
        <v>102</v>
      </c>
      <c r="P214" s="120" t="s">
        <v>102</v>
      </c>
      <c r="Q214" s="120" t="s">
        <v>184</v>
      </c>
      <c r="R214" s="120">
        <v>4</v>
      </c>
      <c r="S214" s="120" t="s">
        <v>122</v>
      </c>
      <c r="T214" s="120" t="s">
        <v>526</v>
      </c>
      <c r="U214" s="120">
        <v>6797</v>
      </c>
      <c r="V214" s="123">
        <v>1090108</v>
      </c>
      <c r="W214" s="120">
        <v>1986</v>
      </c>
      <c r="X214" s="120" t="s">
        <v>1728</v>
      </c>
      <c r="Y214" s="120" t="s">
        <v>1729</v>
      </c>
      <c r="Z214" s="120" t="s">
        <v>1730</v>
      </c>
      <c r="AB214" s="120" t="s">
        <v>397</v>
      </c>
      <c r="AC214" s="137">
        <v>2.5000000000000001E-2</v>
      </c>
      <c r="AD214" s="121"/>
      <c r="AE214" s="120">
        <v>333415</v>
      </c>
      <c r="AF214" s="120" t="s">
        <v>109</v>
      </c>
      <c r="AH214" s="120" t="s">
        <v>397</v>
      </c>
      <c r="AI214" s="120">
        <v>9942</v>
      </c>
      <c r="AJ214" s="120">
        <v>2</v>
      </c>
      <c r="AK214" s="120" t="s">
        <v>3141</v>
      </c>
      <c r="AM214" s="120" t="s">
        <v>1069</v>
      </c>
      <c r="AN214" s="120" t="s">
        <v>1061</v>
      </c>
      <c r="AO214" s="120" t="s">
        <v>3142</v>
      </c>
      <c r="AP214" s="120" t="s">
        <v>3137</v>
      </c>
      <c r="AQ214" s="120" t="s">
        <v>3138</v>
      </c>
      <c r="AR214" s="120" t="s">
        <v>3139</v>
      </c>
      <c r="AS214" s="120" t="s">
        <v>3140</v>
      </c>
      <c r="AT214" s="120" t="s">
        <v>102</v>
      </c>
      <c r="AU214" s="120" t="s">
        <v>102</v>
      </c>
      <c r="AV214" s="120" t="s">
        <v>184</v>
      </c>
      <c r="AW214" s="120" t="s">
        <v>185</v>
      </c>
      <c r="AY214" s="120" t="s">
        <v>525</v>
      </c>
      <c r="AZ214" s="120" t="s">
        <v>119</v>
      </c>
      <c r="BA214" s="120" t="s">
        <v>526</v>
      </c>
      <c r="BC214" s="120">
        <v>96</v>
      </c>
      <c r="BH214" s="120" t="s">
        <v>276</v>
      </c>
      <c r="BJ214" s="120">
        <v>4</v>
      </c>
      <c r="BO214" s="120" t="s">
        <v>122</v>
      </c>
      <c r="BP214" s="120" t="s">
        <v>158</v>
      </c>
      <c r="BR214" s="120">
        <v>25</v>
      </c>
      <c r="BT214" s="120">
        <v>20</v>
      </c>
      <c r="BV214" s="120">
        <v>30</v>
      </c>
      <c r="BW214" s="120" t="s">
        <v>1731</v>
      </c>
      <c r="BY214" s="120">
        <v>25</v>
      </c>
      <c r="CA214" s="120">
        <v>20</v>
      </c>
      <c r="CC214" s="120">
        <v>30</v>
      </c>
      <c r="CE214" s="121">
        <v>2.5000000000000001E-2</v>
      </c>
      <c r="CG214" s="121">
        <v>0.02</v>
      </c>
      <c r="CI214" s="121">
        <v>0.03</v>
      </c>
      <c r="CQ214" s="121"/>
      <c r="CW214" s="121"/>
      <c r="DB214" s="120" t="s">
        <v>528</v>
      </c>
      <c r="DD214" s="120" t="s">
        <v>187</v>
      </c>
      <c r="DE214" s="120">
        <v>7.1</v>
      </c>
      <c r="DF214" s="120">
        <v>44</v>
      </c>
      <c r="DG214" s="120" t="s">
        <v>568</v>
      </c>
      <c r="DK214" s="120">
        <v>89</v>
      </c>
      <c r="DL214" s="120" t="s">
        <v>126</v>
      </c>
      <c r="DM214" s="120" t="s">
        <v>545</v>
      </c>
      <c r="DN214" s="120">
        <v>1090108</v>
      </c>
      <c r="DO214" s="120">
        <v>6797</v>
      </c>
      <c r="DP214" s="120" t="s">
        <v>1728</v>
      </c>
      <c r="DQ214" s="120" t="s">
        <v>1729</v>
      </c>
      <c r="DR214" s="120" t="s">
        <v>1730</v>
      </c>
      <c r="DS214" s="120">
        <v>1986</v>
      </c>
      <c r="DT214" s="120" t="s">
        <v>2920</v>
      </c>
    </row>
    <row r="215" spans="1:124" s="120" customFormat="1" x14ac:dyDescent="0.3">
      <c r="A215" s="120" t="s">
        <v>3005</v>
      </c>
      <c r="B215" s="120" t="s">
        <v>3006</v>
      </c>
      <c r="C215" s="120" t="s">
        <v>2872</v>
      </c>
      <c r="D215" s="120" t="s">
        <v>2769</v>
      </c>
      <c r="E215" s="120" t="s">
        <v>185</v>
      </c>
      <c r="G215" s="147">
        <f>(AC215/1000000000)*304.35*1000</f>
        <v>2.5611052500000005E-2</v>
      </c>
      <c r="J215" s="121"/>
      <c r="K215" s="129" t="s">
        <v>528</v>
      </c>
      <c r="L215" s="120" t="s">
        <v>3042</v>
      </c>
      <c r="M215" s="120" t="s">
        <v>109</v>
      </c>
      <c r="N215" s="120">
        <v>99</v>
      </c>
      <c r="O215" s="120" t="s">
        <v>102</v>
      </c>
      <c r="P215" s="120" t="s">
        <v>102</v>
      </c>
      <c r="Q215" s="120" t="s">
        <v>184</v>
      </c>
      <c r="R215" s="120">
        <v>1</v>
      </c>
      <c r="S215" s="120" t="s">
        <v>122</v>
      </c>
      <c r="T215" s="120" t="s">
        <v>526</v>
      </c>
      <c r="U215" s="120">
        <v>150303</v>
      </c>
      <c r="V215" s="123">
        <v>1338760</v>
      </c>
      <c r="W215" s="120">
        <v>2010</v>
      </c>
      <c r="X215" s="120" t="s">
        <v>3038</v>
      </c>
      <c r="Y215" s="120" t="s">
        <v>3039</v>
      </c>
      <c r="Z215" s="120" t="s">
        <v>3040</v>
      </c>
      <c r="AB215" s="120" t="s">
        <v>397</v>
      </c>
      <c r="AC215" s="137">
        <v>84.15</v>
      </c>
      <c r="AD215" s="121"/>
      <c r="AE215" s="120">
        <v>333415</v>
      </c>
      <c r="AF215" s="120" t="s">
        <v>109</v>
      </c>
      <c r="AH215" s="120" t="s">
        <v>397</v>
      </c>
      <c r="AI215" s="120">
        <v>372</v>
      </c>
      <c r="AM215" s="120" t="s">
        <v>1069</v>
      </c>
      <c r="AN215" s="120" t="s">
        <v>2773</v>
      </c>
      <c r="AO215" s="120" t="s">
        <v>2774</v>
      </c>
      <c r="AP215" s="120" t="s">
        <v>3005</v>
      </c>
      <c r="AQ215" s="120" t="s">
        <v>3006</v>
      </c>
      <c r="AR215" s="120" t="s">
        <v>2872</v>
      </c>
      <c r="AS215" s="120" t="s">
        <v>2769</v>
      </c>
      <c r="AT215" s="120" t="s">
        <v>102</v>
      </c>
      <c r="AU215" s="120" t="s">
        <v>102</v>
      </c>
      <c r="AV215" s="120" t="s">
        <v>184</v>
      </c>
      <c r="AW215" s="120" t="s">
        <v>185</v>
      </c>
      <c r="AY215" s="120" t="s">
        <v>525</v>
      </c>
      <c r="AZ215" s="120" t="s">
        <v>119</v>
      </c>
      <c r="BA215" s="120" t="s">
        <v>526</v>
      </c>
      <c r="BC215" s="120">
        <v>24</v>
      </c>
      <c r="BH215" s="120" t="s">
        <v>276</v>
      </c>
      <c r="BJ215" s="120">
        <v>1</v>
      </c>
      <c r="BO215" s="120" t="s">
        <v>122</v>
      </c>
      <c r="BP215" s="120" t="s">
        <v>123</v>
      </c>
      <c r="BR215" s="120">
        <v>85</v>
      </c>
      <c r="BT215" s="120">
        <v>79.81</v>
      </c>
      <c r="BV215" s="120">
        <v>90.49</v>
      </c>
      <c r="BW215" s="120" t="s">
        <v>3042</v>
      </c>
      <c r="BY215" s="121">
        <v>84.15</v>
      </c>
      <c r="CA215" s="120">
        <v>79.011899999999997</v>
      </c>
      <c r="CC215" s="120">
        <v>89.585099999999997</v>
      </c>
      <c r="CE215" s="121">
        <v>84.15</v>
      </c>
      <c r="CG215" s="120">
        <v>79.011899999999997</v>
      </c>
      <c r="CI215" s="120">
        <v>89.585099999999997</v>
      </c>
      <c r="CQ215" s="121"/>
      <c r="CW215" s="121"/>
      <c r="DB215" s="120" t="s">
        <v>3042</v>
      </c>
      <c r="DD215" s="120" t="s">
        <v>125</v>
      </c>
      <c r="DK215" s="120">
        <v>99</v>
      </c>
      <c r="DL215" s="120" t="s">
        <v>126</v>
      </c>
      <c r="DM215" s="120" t="s">
        <v>545</v>
      </c>
      <c r="DN215" s="120">
        <v>1338760</v>
      </c>
      <c r="DO215" s="120">
        <v>150303</v>
      </c>
      <c r="DP215" s="120" t="s">
        <v>3038</v>
      </c>
      <c r="DQ215" s="120" t="s">
        <v>3039</v>
      </c>
      <c r="DR215" s="120" t="s">
        <v>3040</v>
      </c>
      <c r="DS215" s="120">
        <v>2010</v>
      </c>
      <c r="DT215" s="120" t="s">
        <v>3041</v>
      </c>
    </row>
    <row r="216" spans="1:124" s="120" customFormat="1" x14ac:dyDescent="0.3">
      <c r="A216" s="120" t="s">
        <v>3005</v>
      </c>
      <c r="B216" s="120" t="s">
        <v>3006</v>
      </c>
      <c r="C216" s="120" t="s">
        <v>2872</v>
      </c>
      <c r="D216" s="120" t="s">
        <v>2769</v>
      </c>
      <c r="E216" s="120" t="s">
        <v>185</v>
      </c>
      <c r="G216" s="137">
        <v>2.56113E-2</v>
      </c>
      <c r="J216" s="121"/>
      <c r="K216" s="121" t="s">
        <v>528</v>
      </c>
      <c r="L216" s="120" t="s">
        <v>528</v>
      </c>
      <c r="M216" s="120" t="s">
        <v>109</v>
      </c>
      <c r="N216" s="120">
        <v>99</v>
      </c>
      <c r="O216" s="120" t="s">
        <v>102</v>
      </c>
      <c r="P216" s="120" t="s">
        <v>102</v>
      </c>
      <c r="Q216" s="120" t="s">
        <v>184</v>
      </c>
      <c r="R216" s="120">
        <v>1</v>
      </c>
      <c r="S216" s="120" t="s">
        <v>122</v>
      </c>
      <c r="T216" s="120" t="s">
        <v>526</v>
      </c>
      <c r="U216" s="120">
        <v>150303</v>
      </c>
      <c r="V216" s="123">
        <v>1338764</v>
      </c>
      <c r="W216" s="120">
        <v>2010</v>
      </c>
      <c r="X216" s="120" t="s">
        <v>3038</v>
      </c>
      <c r="Y216" s="120" t="s">
        <v>3039</v>
      </c>
      <c r="Z216" s="120" t="s">
        <v>3040</v>
      </c>
      <c r="AB216" s="120" t="s">
        <v>397</v>
      </c>
      <c r="AC216" s="137">
        <v>2.56113E-2</v>
      </c>
      <c r="AD216" s="121"/>
      <c r="AE216" s="120">
        <v>333415</v>
      </c>
      <c r="AF216" s="120" t="s">
        <v>109</v>
      </c>
      <c r="AH216" s="120" t="s">
        <v>397</v>
      </c>
      <c r="AI216" s="120">
        <v>372</v>
      </c>
      <c r="AM216" s="120" t="s">
        <v>1069</v>
      </c>
      <c r="AN216" s="120" t="s">
        <v>2773</v>
      </c>
      <c r="AO216" s="120" t="s">
        <v>2774</v>
      </c>
      <c r="AP216" s="120" t="s">
        <v>3005</v>
      </c>
      <c r="AQ216" s="120" t="s">
        <v>3006</v>
      </c>
      <c r="AR216" s="120" t="s">
        <v>2872</v>
      </c>
      <c r="AS216" s="120" t="s">
        <v>2769</v>
      </c>
      <c r="AT216" s="120" t="s">
        <v>102</v>
      </c>
      <c r="AU216" s="120" t="s">
        <v>102</v>
      </c>
      <c r="AV216" s="120" t="s">
        <v>184</v>
      </c>
      <c r="AW216" s="120" t="s">
        <v>185</v>
      </c>
      <c r="AY216" s="120" t="s">
        <v>525</v>
      </c>
      <c r="AZ216" s="120" t="s">
        <v>119</v>
      </c>
      <c r="BA216" s="120" t="s">
        <v>526</v>
      </c>
      <c r="BC216" s="120">
        <v>24</v>
      </c>
      <c r="BH216" s="120" t="s">
        <v>276</v>
      </c>
      <c r="BJ216" s="120">
        <v>1</v>
      </c>
      <c r="BO216" s="120" t="s">
        <v>122</v>
      </c>
      <c r="BP216" s="120" t="s">
        <v>123</v>
      </c>
      <c r="BR216" s="120">
        <v>25.87</v>
      </c>
      <c r="BT216" s="120">
        <v>24.29</v>
      </c>
      <c r="BV216" s="120">
        <v>27.54</v>
      </c>
      <c r="BW216" s="120" t="s">
        <v>544</v>
      </c>
      <c r="BY216" s="121">
        <v>25.6113</v>
      </c>
      <c r="CA216" s="120">
        <v>24.0471</v>
      </c>
      <c r="CC216" s="120">
        <v>27.264600000000002</v>
      </c>
      <c r="CE216" s="121">
        <v>2.56113E-2</v>
      </c>
      <c r="CG216" s="120">
        <v>2.4047099999999998E-2</v>
      </c>
      <c r="CI216" s="120">
        <v>2.72646E-2</v>
      </c>
      <c r="CQ216" s="121"/>
      <c r="CW216" s="121"/>
      <c r="DB216" s="120" t="s">
        <v>528</v>
      </c>
      <c r="DD216" s="120" t="s">
        <v>125</v>
      </c>
      <c r="DK216" s="120">
        <v>99</v>
      </c>
      <c r="DL216" s="120" t="s">
        <v>126</v>
      </c>
      <c r="DM216" s="120" t="s">
        <v>545</v>
      </c>
      <c r="DN216" s="120">
        <v>1338764</v>
      </c>
      <c r="DO216" s="120">
        <v>150303</v>
      </c>
      <c r="DP216" s="120" t="s">
        <v>3038</v>
      </c>
      <c r="DQ216" s="120" t="s">
        <v>3039</v>
      </c>
      <c r="DR216" s="120" t="s">
        <v>3040</v>
      </c>
      <c r="DS216" s="120">
        <v>2010</v>
      </c>
      <c r="DT216" s="120" t="s">
        <v>3041</v>
      </c>
    </row>
    <row r="217" spans="1:124" s="120" customFormat="1" x14ac:dyDescent="0.3">
      <c r="A217" s="120" t="s">
        <v>3143</v>
      </c>
      <c r="B217" s="120" t="s">
        <v>1181</v>
      </c>
      <c r="C217" s="120" t="s">
        <v>1180</v>
      </c>
      <c r="D217" s="120" t="s">
        <v>3144</v>
      </c>
      <c r="E217" s="120" t="s">
        <v>185</v>
      </c>
      <c r="G217" s="137">
        <v>2.7E-2</v>
      </c>
      <c r="J217" s="121"/>
      <c r="K217" s="121" t="s">
        <v>528</v>
      </c>
      <c r="L217" s="120" t="s">
        <v>528</v>
      </c>
      <c r="M217" s="120" t="s">
        <v>109</v>
      </c>
      <c r="N217" s="120">
        <v>100</v>
      </c>
      <c r="O217" s="120" t="s">
        <v>102</v>
      </c>
      <c r="P217" s="120" t="s">
        <v>102</v>
      </c>
      <c r="Q217" s="120" t="s">
        <v>184</v>
      </c>
      <c r="R217" s="120">
        <v>1</v>
      </c>
      <c r="S217" s="120" t="s">
        <v>122</v>
      </c>
      <c r="T217" s="120" t="s">
        <v>526</v>
      </c>
      <c r="U217" s="120">
        <v>116328</v>
      </c>
      <c r="V217" s="123">
        <v>1321984</v>
      </c>
      <c r="W217" s="120">
        <v>2009</v>
      </c>
      <c r="X217" s="120" t="s">
        <v>3145</v>
      </c>
      <c r="Y217" s="120" t="s">
        <v>3146</v>
      </c>
      <c r="Z217" s="120" t="s">
        <v>3147</v>
      </c>
      <c r="AA217" s="120" t="s">
        <v>314</v>
      </c>
      <c r="AC217" s="137">
        <v>2.7E-2</v>
      </c>
      <c r="AD217" s="121"/>
      <c r="AE217" s="120">
        <v>333415</v>
      </c>
      <c r="AF217" s="120" t="s">
        <v>109</v>
      </c>
      <c r="AG217" s="120" t="s">
        <v>314</v>
      </c>
      <c r="AI217" s="120">
        <v>230</v>
      </c>
      <c r="AJ217" s="120">
        <v>1</v>
      </c>
      <c r="AK217" s="120" t="s">
        <v>2919</v>
      </c>
      <c r="AL217" s="120" t="s">
        <v>1504</v>
      </c>
      <c r="AM217" s="120" t="s">
        <v>1069</v>
      </c>
      <c r="AN217" s="120" t="s">
        <v>1061</v>
      </c>
      <c r="AO217" s="120" t="s">
        <v>1065</v>
      </c>
      <c r="AP217" s="120" t="s">
        <v>3143</v>
      </c>
      <c r="AQ217" s="120" t="s">
        <v>1181</v>
      </c>
      <c r="AR217" s="120" t="s">
        <v>1180</v>
      </c>
      <c r="AS217" s="120" t="s">
        <v>3144</v>
      </c>
      <c r="AT217" s="120" t="s">
        <v>102</v>
      </c>
      <c r="AU217" s="120" t="s">
        <v>102</v>
      </c>
      <c r="AV217" s="120" t="s">
        <v>184</v>
      </c>
      <c r="AW217" s="120" t="s">
        <v>185</v>
      </c>
      <c r="AY217" s="120" t="s">
        <v>525</v>
      </c>
      <c r="AZ217" s="120" t="s">
        <v>119</v>
      </c>
      <c r="BA217" s="120" t="s">
        <v>526</v>
      </c>
      <c r="BC217" s="120">
        <v>24</v>
      </c>
      <c r="BH217" s="120" t="s">
        <v>276</v>
      </c>
      <c r="BJ217" s="120">
        <v>1</v>
      </c>
      <c r="BO217" s="120" t="s">
        <v>122</v>
      </c>
      <c r="BP217" s="120" t="s">
        <v>158</v>
      </c>
      <c r="BR217" s="120">
        <v>27</v>
      </c>
      <c r="BT217" s="120">
        <v>21</v>
      </c>
      <c r="BV217" s="120">
        <v>31</v>
      </c>
      <c r="BW217" s="120" t="s">
        <v>527</v>
      </c>
      <c r="BY217" s="121">
        <v>27</v>
      </c>
      <c r="CA217" s="120">
        <v>21</v>
      </c>
      <c r="CC217" s="120">
        <v>31</v>
      </c>
      <c r="CE217" s="121">
        <v>2.7E-2</v>
      </c>
      <c r="CG217" s="120">
        <v>2.1000000000000001E-2</v>
      </c>
      <c r="CI217" s="120">
        <v>3.1E-2</v>
      </c>
      <c r="CQ217" s="121"/>
      <c r="CW217" s="121"/>
      <c r="DB217" s="120" t="s">
        <v>528</v>
      </c>
      <c r="DC217" s="120">
        <v>5</v>
      </c>
      <c r="DD217" s="120" t="s">
        <v>125</v>
      </c>
      <c r="DK217" s="120">
        <v>100</v>
      </c>
      <c r="DL217" s="120" t="s">
        <v>126</v>
      </c>
      <c r="DM217" s="120" t="s">
        <v>545</v>
      </c>
      <c r="DN217" s="120">
        <v>1321984</v>
      </c>
      <c r="DO217" s="120">
        <v>116328</v>
      </c>
      <c r="DP217" s="120" t="s">
        <v>3145</v>
      </c>
      <c r="DQ217" s="120" t="s">
        <v>3146</v>
      </c>
      <c r="DR217" s="120" t="s">
        <v>3147</v>
      </c>
      <c r="DS217" s="120">
        <v>2009</v>
      </c>
      <c r="DT217" s="120" t="s">
        <v>3148</v>
      </c>
    </row>
    <row r="218" spans="1:124" s="120" customFormat="1" x14ac:dyDescent="0.3">
      <c r="A218" s="120" t="s">
        <v>2938</v>
      </c>
      <c r="B218" s="120" t="s">
        <v>2939</v>
      </c>
      <c r="C218" s="120" t="s">
        <v>2940</v>
      </c>
      <c r="D218" s="120" t="s">
        <v>2822</v>
      </c>
      <c r="E218" s="120" t="s">
        <v>185</v>
      </c>
      <c r="G218" s="137">
        <v>2.9399999999999999E-2</v>
      </c>
      <c r="J218" s="121"/>
      <c r="K218" s="121" t="s">
        <v>528</v>
      </c>
      <c r="L218" s="120" t="s">
        <v>528</v>
      </c>
      <c r="M218" s="120" t="s">
        <v>109</v>
      </c>
      <c r="N218" s="120">
        <v>99.7</v>
      </c>
      <c r="O218" s="120" t="s">
        <v>102</v>
      </c>
      <c r="P218" s="120" t="s">
        <v>102</v>
      </c>
      <c r="Q218" s="120" t="s">
        <v>184</v>
      </c>
      <c r="R218" s="120">
        <v>4</v>
      </c>
      <c r="S218" s="120" t="s">
        <v>122</v>
      </c>
      <c r="T218" s="120" t="s">
        <v>526</v>
      </c>
      <c r="U218" s="120">
        <v>54582</v>
      </c>
      <c r="V218" s="123">
        <v>1255309</v>
      </c>
      <c r="W218" s="120">
        <v>2000</v>
      </c>
      <c r="X218" s="120" t="s">
        <v>2968</v>
      </c>
      <c r="Y218" s="120" t="s">
        <v>2969</v>
      </c>
      <c r="Z218" s="120" t="s">
        <v>2970</v>
      </c>
      <c r="AC218" s="137">
        <v>2.9399999999999999E-2</v>
      </c>
      <c r="AD218" s="121"/>
      <c r="AE218" s="120">
        <v>333415</v>
      </c>
      <c r="AF218" s="120" t="s">
        <v>109</v>
      </c>
      <c r="AI218" s="120">
        <v>1052</v>
      </c>
      <c r="AJ218" s="120">
        <v>5</v>
      </c>
      <c r="AK218" s="120" t="s">
        <v>2919</v>
      </c>
      <c r="AL218" s="120" t="s">
        <v>1504</v>
      </c>
      <c r="AM218" s="120" t="s">
        <v>1069</v>
      </c>
      <c r="AN218" s="120" t="s">
        <v>1061</v>
      </c>
      <c r="AO218" s="120" t="s">
        <v>2827</v>
      </c>
      <c r="AP218" s="120" t="s">
        <v>2938</v>
      </c>
      <c r="AQ218" s="120" t="s">
        <v>2939</v>
      </c>
      <c r="AR218" s="120" t="s">
        <v>2940</v>
      </c>
      <c r="AS218" s="120" t="s">
        <v>2822</v>
      </c>
      <c r="AT218" s="120" t="s">
        <v>102</v>
      </c>
      <c r="AU218" s="120" t="s">
        <v>102</v>
      </c>
      <c r="AV218" s="120" t="s">
        <v>184</v>
      </c>
      <c r="AW218" s="120" t="s">
        <v>185</v>
      </c>
      <c r="AY218" s="120" t="s">
        <v>525</v>
      </c>
      <c r="AZ218" s="120" t="s">
        <v>119</v>
      </c>
      <c r="BA218" s="120" t="s">
        <v>526</v>
      </c>
      <c r="BC218" s="120">
        <v>96</v>
      </c>
      <c r="BH218" s="120" t="s">
        <v>276</v>
      </c>
      <c r="BJ218" s="120">
        <v>4</v>
      </c>
      <c r="BO218" s="120" t="s">
        <v>122</v>
      </c>
      <c r="BP218" s="120" t="s">
        <v>158</v>
      </c>
      <c r="BR218" s="120">
        <v>29.4</v>
      </c>
      <c r="BW218" s="120" t="s">
        <v>544</v>
      </c>
      <c r="BY218" s="120">
        <v>29.4</v>
      </c>
      <c r="CE218" s="121">
        <v>2.9399999999999999E-2</v>
      </c>
      <c r="CG218" s="121"/>
      <c r="CI218" s="121"/>
      <c r="CQ218" s="121"/>
      <c r="CW218" s="121"/>
      <c r="DB218" s="120" t="s">
        <v>528</v>
      </c>
      <c r="DC218" s="120">
        <v>4</v>
      </c>
      <c r="DD218" s="120" t="s">
        <v>176</v>
      </c>
      <c r="DK218" s="120">
        <v>99.7</v>
      </c>
      <c r="DL218" s="120" t="s">
        <v>126</v>
      </c>
      <c r="DM218" s="120" t="s">
        <v>545</v>
      </c>
      <c r="DN218" s="120">
        <v>1255309</v>
      </c>
      <c r="DO218" s="120">
        <v>54582</v>
      </c>
      <c r="DP218" s="120" t="s">
        <v>2968</v>
      </c>
      <c r="DQ218" s="120" t="s">
        <v>2969</v>
      </c>
      <c r="DR218" s="120" t="s">
        <v>2970</v>
      </c>
      <c r="DS218" s="120">
        <v>2000</v>
      </c>
      <c r="DT218" s="120" t="s">
        <v>3149</v>
      </c>
    </row>
    <row r="219" spans="1:124" s="120" customFormat="1" x14ac:dyDescent="0.3">
      <c r="A219" s="120" t="s">
        <v>2766</v>
      </c>
      <c r="B219" s="120" t="s">
        <v>2767</v>
      </c>
      <c r="C219" s="120" t="s">
        <v>2768</v>
      </c>
      <c r="D219" s="120" t="s">
        <v>2769</v>
      </c>
      <c r="E219" s="120" t="s">
        <v>185</v>
      </c>
      <c r="G219" s="137">
        <v>0.03</v>
      </c>
      <c r="J219" s="121"/>
      <c r="K219" s="121" t="s">
        <v>528</v>
      </c>
      <c r="L219" s="120" t="s">
        <v>528</v>
      </c>
      <c r="M219" s="120" t="s">
        <v>109</v>
      </c>
      <c r="N219" s="120">
        <v>50</v>
      </c>
      <c r="O219" s="120" t="s">
        <v>102</v>
      </c>
      <c r="P219" s="120" t="s">
        <v>102</v>
      </c>
      <c r="Q219" s="120" t="s">
        <v>184</v>
      </c>
      <c r="R219" s="120">
        <v>0.25</v>
      </c>
      <c r="S219" s="120" t="s">
        <v>122</v>
      </c>
      <c r="T219" s="120" t="s">
        <v>526</v>
      </c>
      <c r="U219" s="120">
        <v>7581</v>
      </c>
      <c r="V219" s="123">
        <v>1103783</v>
      </c>
      <c r="W219" s="120">
        <v>1976</v>
      </c>
      <c r="X219" s="120" t="s">
        <v>3118</v>
      </c>
      <c r="Y219" s="120" t="s">
        <v>3119</v>
      </c>
      <c r="Z219" s="120" t="s">
        <v>3120</v>
      </c>
      <c r="AB219" s="120" t="s">
        <v>147</v>
      </c>
      <c r="AC219" s="137">
        <v>0.03</v>
      </c>
      <c r="AD219" s="121"/>
      <c r="AE219" s="120">
        <v>333415</v>
      </c>
      <c r="AF219" s="120" t="s">
        <v>109</v>
      </c>
      <c r="AH219" s="120" t="s">
        <v>147</v>
      </c>
      <c r="AI219" s="120">
        <v>52</v>
      </c>
      <c r="AM219" s="120" t="s">
        <v>1069</v>
      </c>
      <c r="AN219" s="120" t="s">
        <v>2773</v>
      </c>
      <c r="AO219" s="120" t="s">
        <v>2774</v>
      </c>
      <c r="AP219" s="120" t="s">
        <v>2766</v>
      </c>
      <c r="AQ219" s="120" t="s">
        <v>2767</v>
      </c>
      <c r="AR219" s="120" t="s">
        <v>2768</v>
      </c>
      <c r="AS219" s="120" t="s">
        <v>2769</v>
      </c>
      <c r="AT219" s="120" t="s">
        <v>102</v>
      </c>
      <c r="AU219" s="120" t="s">
        <v>102</v>
      </c>
      <c r="AV219" s="120" t="s">
        <v>184</v>
      </c>
      <c r="AW219" s="120" t="s">
        <v>185</v>
      </c>
      <c r="AY219" s="120" t="s">
        <v>525</v>
      </c>
      <c r="AZ219" s="120" t="s">
        <v>119</v>
      </c>
      <c r="BA219" s="120" t="s">
        <v>526</v>
      </c>
      <c r="BC219" s="120">
        <v>6</v>
      </c>
      <c r="BH219" s="120" t="s">
        <v>276</v>
      </c>
      <c r="BJ219" s="120">
        <v>0.25</v>
      </c>
      <c r="BO219" s="120" t="s">
        <v>122</v>
      </c>
      <c r="BP219" s="120" t="s">
        <v>123</v>
      </c>
      <c r="BR219" s="120">
        <v>60</v>
      </c>
      <c r="BT219" s="120">
        <v>30</v>
      </c>
      <c r="BV219" s="120">
        <v>90</v>
      </c>
      <c r="BW219" s="120" t="s">
        <v>544</v>
      </c>
      <c r="BY219" s="120">
        <v>30</v>
      </c>
      <c r="CA219" s="120">
        <v>15</v>
      </c>
      <c r="CC219" s="120">
        <v>45</v>
      </c>
      <c r="CE219" s="121">
        <v>0.03</v>
      </c>
      <c r="CG219" s="121">
        <v>1.4999999999999999E-2</v>
      </c>
      <c r="CI219" s="121">
        <v>4.4999999999999998E-2</v>
      </c>
      <c r="CQ219" s="121"/>
      <c r="CW219" s="121"/>
      <c r="DB219" s="120" t="s">
        <v>528</v>
      </c>
      <c r="DD219" s="120" t="s">
        <v>125</v>
      </c>
      <c r="DE219" s="120">
        <v>7.6</v>
      </c>
      <c r="DF219" s="120">
        <v>230</v>
      </c>
      <c r="DG219" s="120" t="s">
        <v>568</v>
      </c>
      <c r="DK219" s="120">
        <v>50</v>
      </c>
      <c r="DL219" s="120" t="s">
        <v>126</v>
      </c>
      <c r="DM219" s="120" t="s">
        <v>545</v>
      </c>
      <c r="DN219" s="120">
        <v>1103783</v>
      </c>
      <c r="DO219" s="120">
        <v>7581</v>
      </c>
      <c r="DP219" s="120" t="s">
        <v>3118</v>
      </c>
      <c r="DQ219" s="120" t="s">
        <v>3119</v>
      </c>
      <c r="DR219" s="120" t="s">
        <v>3120</v>
      </c>
      <c r="DS219" s="120">
        <v>1976</v>
      </c>
      <c r="DT219" s="120" t="s">
        <v>503</v>
      </c>
    </row>
    <row r="220" spans="1:124" s="120" customFormat="1" x14ac:dyDescent="0.3">
      <c r="A220" s="120" t="s">
        <v>2946</v>
      </c>
      <c r="B220" s="120" t="s">
        <v>2947</v>
      </c>
      <c r="C220" s="120" t="s">
        <v>3092</v>
      </c>
      <c r="D220" s="120" t="s">
        <v>2949</v>
      </c>
      <c r="E220" s="120" t="s">
        <v>591</v>
      </c>
      <c r="G220" s="137">
        <v>0.03</v>
      </c>
      <c r="J220" s="121"/>
      <c r="K220" s="121" t="s">
        <v>528</v>
      </c>
      <c r="L220" s="120" t="s">
        <v>528</v>
      </c>
      <c r="M220" s="120" t="s">
        <v>109</v>
      </c>
      <c r="N220" s="120" t="s">
        <v>2923</v>
      </c>
      <c r="O220" s="120" t="s">
        <v>245</v>
      </c>
      <c r="P220" s="120" t="s">
        <v>245</v>
      </c>
      <c r="Q220" s="120" t="s">
        <v>1550</v>
      </c>
      <c r="R220" s="120">
        <v>4</v>
      </c>
      <c r="S220" s="120" t="s">
        <v>122</v>
      </c>
      <c r="T220" s="120" t="s">
        <v>526</v>
      </c>
      <c r="U220" s="120">
        <v>56553</v>
      </c>
      <c r="V220" s="123">
        <v>1229557</v>
      </c>
      <c r="W220" s="120">
        <v>2000</v>
      </c>
      <c r="X220" s="120" t="s">
        <v>3150</v>
      </c>
      <c r="Y220" s="120" t="s">
        <v>3151</v>
      </c>
      <c r="Z220" s="120" t="s">
        <v>3152</v>
      </c>
      <c r="AA220" s="120" t="s">
        <v>158</v>
      </c>
      <c r="AB220" s="120" t="s">
        <v>397</v>
      </c>
      <c r="AC220" s="137">
        <v>0.03</v>
      </c>
      <c r="AD220" s="121"/>
      <c r="AE220" s="120">
        <v>333415</v>
      </c>
      <c r="AF220" s="120" t="s">
        <v>109</v>
      </c>
      <c r="AG220" s="120" t="s">
        <v>158</v>
      </c>
      <c r="AH220" s="120" t="s">
        <v>397</v>
      </c>
      <c r="AI220" s="120">
        <v>85</v>
      </c>
      <c r="AJ220" s="120">
        <v>4</v>
      </c>
      <c r="AK220" s="120" t="s">
        <v>2919</v>
      </c>
      <c r="AL220" s="120" t="s">
        <v>1504</v>
      </c>
      <c r="AM220" s="120" t="s">
        <v>1069</v>
      </c>
      <c r="AN220" s="120" t="s">
        <v>1061</v>
      </c>
      <c r="AO220" s="120" t="s">
        <v>1065</v>
      </c>
      <c r="AP220" s="120" t="s">
        <v>2946</v>
      </c>
      <c r="AQ220" s="120" t="s">
        <v>2947</v>
      </c>
      <c r="AR220" s="120" t="s">
        <v>3092</v>
      </c>
      <c r="AS220" s="120" t="s">
        <v>2949</v>
      </c>
      <c r="AT220" s="120" t="s">
        <v>245</v>
      </c>
      <c r="AU220" s="120" t="s">
        <v>245</v>
      </c>
      <c r="AV220" s="120" t="s">
        <v>1550</v>
      </c>
      <c r="AW220" s="120" t="s">
        <v>591</v>
      </c>
      <c r="AY220" s="120" t="s">
        <v>525</v>
      </c>
      <c r="AZ220" s="120" t="s">
        <v>119</v>
      </c>
      <c r="BA220" s="120" t="s">
        <v>526</v>
      </c>
      <c r="BC220" s="120">
        <v>96</v>
      </c>
      <c r="BH220" s="120" t="s">
        <v>276</v>
      </c>
      <c r="BJ220" s="120">
        <v>4</v>
      </c>
      <c r="BO220" s="120" t="s">
        <v>122</v>
      </c>
      <c r="BP220" s="120" t="s">
        <v>158</v>
      </c>
      <c r="BR220" s="120">
        <v>30</v>
      </c>
      <c r="BT220" s="120">
        <v>24</v>
      </c>
      <c r="BV220" s="120">
        <v>36</v>
      </c>
      <c r="BW220" s="120" t="s">
        <v>544</v>
      </c>
      <c r="BY220" s="120">
        <v>30</v>
      </c>
      <c r="CA220" s="120">
        <v>24</v>
      </c>
      <c r="CC220" s="120">
        <v>36</v>
      </c>
      <c r="CE220" s="121">
        <v>0.03</v>
      </c>
      <c r="CG220" s="121">
        <v>2.4E-2</v>
      </c>
      <c r="CI220" s="121">
        <v>3.5999999999999997E-2</v>
      </c>
      <c r="CQ220" s="121"/>
      <c r="CW220" s="121"/>
      <c r="DB220" s="120" t="s">
        <v>528</v>
      </c>
      <c r="DD220" s="120" t="s">
        <v>125</v>
      </c>
      <c r="DE220" s="120" t="s">
        <v>1963</v>
      </c>
      <c r="DF220" s="120">
        <v>93.1</v>
      </c>
      <c r="DG220" s="120" t="s">
        <v>568</v>
      </c>
      <c r="DK220" s="120" t="s">
        <v>2923</v>
      </c>
      <c r="DL220" s="120" t="s">
        <v>126</v>
      </c>
      <c r="DM220" s="120" t="s">
        <v>545</v>
      </c>
      <c r="DN220" s="120">
        <v>1229557</v>
      </c>
      <c r="DO220" s="120">
        <v>56553</v>
      </c>
      <c r="DP220" s="120" t="s">
        <v>3150</v>
      </c>
      <c r="DQ220" s="120" t="s">
        <v>3151</v>
      </c>
      <c r="DR220" s="120" t="s">
        <v>3152</v>
      </c>
      <c r="DS220" s="120">
        <v>2000</v>
      </c>
      <c r="DT220" s="120" t="s">
        <v>3153</v>
      </c>
    </row>
    <row r="221" spans="1:124" s="120" customFormat="1" x14ac:dyDescent="0.3">
      <c r="A221" s="120" t="s">
        <v>2946</v>
      </c>
      <c r="B221" s="120" t="s">
        <v>2947</v>
      </c>
      <c r="C221" s="120" t="s">
        <v>3092</v>
      </c>
      <c r="D221" s="120" t="s">
        <v>2949</v>
      </c>
      <c r="E221" s="120" t="s">
        <v>591</v>
      </c>
      <c r="G221" s="137">
        <v>3.1143500000000001E-2</v>
      </c>
      <c r="J221" s="121"/>
      <c r="K221" s="121" t="s">
        <v>528</v>
      </c>
      <c r="L221" s="120" t="s">
        <v>528</v>
      </c>
      <c r="M221" s="120" t="s">
        <v>109</v>
      </c>
      <c r="N221" s="120">
        <v>99.5</v>
      </c>
      <c r="O221" s="120" t="s">
        <v>245</v>
      </c>
      <c r="P221" s="120" t="s">
        <v>245</v>
      </c>
      <c r="Q221" s="120" t="s">
        <v>1550</v>
      </c>
      <c r="R221" s="120">
        <v>4</v>
      </c>
      <c r="S221" s="120" t="s">
        <v>122</v>
      </c>
      <c r="T221" s="120" t="s">
        <v>526</v>
      </c>
      <c r="U221" s="120">
        <v>81665</v>
      </c>
      <c r="V221" s="123">
        <v>1255118</v>
      </c>
      <c r="W221" s="120">
        <v>2005</v>
      </c>
      <c r="X221" s="120" t="s">
        <v>3094</v>
      </c>
      <c r="Y221" s="120" t="s">
        <v>3095</v>
      </c>
      <c r="Z221" s="120" t="s">
        <v>3096</v>
      </c>
      <c r="AC221" s="137">
        <v>3.1143500000000001E-2</v>
      </c>
      <c r="AD221" s="121"/>
      <c r="AE221" s="120">
        <v>333415</v>
      </c>
      <c r="AF221" s="120" t="s">
        <v>109</v>
      </c>
      <c r="AI221" s="120">
        <v>85</v>
      </c>
      <c r="AJ221" s="120">
        <v>4</v>
      </c>
      <c r="AK221" s="120" t="s">
        <v>2919</v>
      </c>
      <c r="AL221" s="120" t="s">
        <v>1504</v>
      </c>
      <c r="AM221" s="120" t="s">
        <v>1069</v>
      </c>
      <c r="AN221" s="120" t="s">
        <v>1061</v>
      </c>
      <c r="AO221" s="120" t="s">
        <v>1065</v>
      </c>
      <c r="AP221" s="120" t="s">
        <v>2946</v>
      </c>
      <c r="AQ221" s="120" t="s">
        <v>2947</v>
      </c>
      <c r="AR221" s="120" t="s">
        <v>3092</v>
      </c>
      <c r="AS221" s="120" t="s">
        <v>2949</v>
      </c>
      <c r="AT221" s="120" t="s">
        <v>245</v>
      </c>
      <c r="AU221" s="120" t="s">
        <v>245</v>
      </c>
      <c r="AV221" s="120" t="s">
        <v>1550</v>
      </c>
      <c r="AW221" s="120" t="s">
        <v>591</v>
      </c>
      <c r="AY221" s="120" t="s">
        <v>525</v>
      </c>
      <c r="AZ221" s="120" t="s">
        <v>119</v>
      </c>
      <c r="BA221" s="120" t="s">
        <v>526</v>
      </c>
      <c r="BC221" s="120">
        <v>96</v>
      </c>
      <c r="BH221" s="120" t="s">
        <v>276</v>
      </c>
      <c r="BJ221" s="120">
        <v>4</v>
      </c>
      <c r="BO221" s="120" t="s">
        <v>122</v>
      </c>
      <c r="BP221" s="120" t="s">
        <v>123</v>
      </c>
      <c r="BR221" s="120">
        <v>31.3</v>
      </c>
      <c r="BW221" s="120" t="s">
        <v>544</v>
      </c>
      <c r="BY221" s="120">
        <v>31.1435</v>
      </c>
      <c r="CE221" s="121">
        <v>3.1143500000000001E-2</v>
      </c>
      <c r="CG221" s="121"/>
      <c r="CI221" s="121"/>
      <c r="CQ221" s="121"/>
      <c r="CW221" s="121"/>
      <c r="DB221" s="120" t="s">
        <v>528</v>
      </c>
      <c r="DC221" s="120">
        <v>5</v>
      </c>
      <c r="DD221" s="120" t="s">
        <v>125</v>
      </c>
      <c r="DE221" s="120" t="s">
        <v>3097</v>
      </c>
      <c r="DK221" s="120">
        <v>99.5</v>
      </c>
      <c r="DL221" s="120" t="s">
        <v>126</v>
      </c>
      <c r="DM221" s="120" t="s">
        <v>545</v>
      </c>
      <c r="DN221" s="120">
        <v>1255118</v>
      </c>
      <c r="DO221" s="120">
        <v>81665</v>
      </c>
      <c r="DP221" s="120" t="s">
        <v>3094</v>
      </c>
      <c r="DQ221" s="120" t="s">
        <v>3095</v>
      </c>
      <c r="DR221" s="120" t="s">
        <v>3096</v>
      </c>
      <c r="DS221" s="120">
        <v>2005</v>
      </c>
      <c r="DT221" s="120" t="s">
        <v>619</v>
      </c>
    </row>
    <row r="222" spans="1:124" s="120" customFormat="1" x14ac:dyDescent="0.3">
      <c r="A222" s="120" t="s">
        <v>2946</v>
      </c>
      <c r="B222" s="120" t="s">
        <v>2947</v>
      </c>
      <c r="C222" s="120" t="s">
        <v>2948</v>
      </c>
      <c r="D222" s="120" t="s">
        <v>2949</v>
      </c>
      <c r="E222" s="120" t="s">
        <v>185</v>
      </c>
      <c r="G222" s="137">
        <v>3.2000000000000001E-2</v>
      </c>
      <c r="J222" s="121"/>
      <c r="K222" s="121" t="s">
        <v>528</v>
      </c>
      <c r="L222" s="120" t="s">
        <v>528</v>
      </c>
      <c r="M222" s="120" t="s">
        <v>109</v>
      </c>
      <c r="N222" s="120">
        <v>99.7</v>
      </c>
      <c r="O222" s="120" t="s">
        <v>102</v>
      </c>
      <c r="P222" s="120" t="s">
        <v>102</v>
      </c>
      <c r="Q222" s="120" t="s">
        <v>184</v>
      </c>
      <c r="R222" s="120">
        <v>2</v>
      </c>
      <c r="S222" s="120" t="s">
        <v>122</v>
      </c>
      <c r="T222" s="120" t="s">
        <v>526</v>
      </c>
      <c r="U222" s="120">
        <v>54582</v>
      </c>
      <c r="V222" s="123">
        <v>1255311</v>
      </c>
      <c r="W222" s="120">
        <v>2000</v>
      </c>
      <c r="X222" s="120" t="s">
        <v>2968</v>
      </c>
      <c r="Y222" s="120" t="s">
        <v>2969</v>
      </c>
      <c r="Z222" s="120" t="s">
        <v>2970</v>
      </c>
      <c r="AC222" s="137">
        <v>3.2000000000000001E-2</v>
      </c>
      <c r="AD222" s="121"/>
      <c r="AE222" s="120">
        <v>333415</v>
      </c>
      <c r="AF222" s="120" t="s">
        <v>109</v>
      </c>
      <c r="AI222" s="120">
        <v>964</v>
      </c>
      <c r="AJ222" s="120">
        <v>1</v>
      </c>
      <c r="AK222" s="120" t="s">
        <v>2919</v>
      </c>
      <c r="AL222" s="120" t="s">
        <v>1504</v>
      </c>
      <c r="AM222" s="120" t="s">
        <v>1069</v>
      </c>
      <c r="AN222" s="120" t="s">
        <v>1061</v>
      </c>
      <c r="AO222" s="120" t="s">
        <v>1065</v>
      </c>
      <c r="AP222" s="120" t="s">
        <v>2946</v>
      </c>
      <c r="AQ222" s="120" t="s">
        <v>2947</v>
      </c>
      <c r="AR222" s="120" t="s">
        <v>2948</v>
      </c>
      <c r="AS222" s="120" t="s">
        <v>2949</v>
      </c>
      <c r="AT222" s="120" t="s">
        <v>102</v>
      </c>
      <c r="AU222" s="120" t="s">
        <v>102</v>
      </c>
      <c r="AV222" s="120" t="s">
        <v>184</v>
      </c>
      <c r="AW222" s="120" t="s">
        <v>185</v>
      </c>
      <c r="AY222" s="120" t="s">
        <v>525</v>
      </c>
      <c r="AZ222" s="120" t="s">
        <v>119</v>
      </c>
      <c r="BA222" s="120" t="s">
        <v>526</v>
      </c>
      <c r="BC222" s="120">
        <v>48</v>
      </c>
      <c r="BH222" s="120" t="s">
        <v>276</v>
      </c>
      <c r="BJ222" s="120">
        <v>2</v>
      </c>
      <c r="BO222" s="120" t="s">
        <v>122</v>
      </c>
      <c r="BP222" s="120" t="s">
        <v>158</v>
      </c>
      <c r="BR222" s="120">
        <v>32</v>
      </c>
      <c r="BW222" s="120" t="s">
        <v>544</v>
      </c>
      <c r="BY222" s="120">
        <v>32</v>
      </c>
      <c r="CE222" s="121">
        <v>3.2000000000000001E-2</v>
      </c>
      <c r="CG222" s="121"/>
      <c r="CI222" s="121"/>
      <c r="CQ222" s="121"/>
      <c r="CW222" s="121"/>
      <c r="DB222" s="120" t="s">
        <v>528</v>
      </c>
      <c r="DC222" s="120">
        <v>7</v>
      </c>
      <c r="DD222" s="120" t="s">
        <v>176</v>
      </c>
      <c r="DK222" s="120">
        <v>99.7</v>
      </c>
      <c r="DL222" s="120" t="s">
        <v>126</v>
      </c>
      <c r="DM222" s="120" t="s">
        <v>545</v>
      </c>
      <c r="DN222" s="120">
        <v>1255311</v>
      </c>
      <c r="DO222" s="120">
        <v>54582</v>
      </c>
      <c r="DP222" s="120" t="s">
        <v>2968</v>
      </c>
      <c r="DQ222" s="120" t="s">
        <v>2969</v>
      </c>
      <c r="DR222" s="120" t="s">
        <v>2970</v>
      </c>
      <c r="DS222" s="120">
        <v>2000</v>
      </c>
      <c r="DT222" s="120" t="s">
        <v>3136</v>
      </c>
    </row>
    <row r="223" spans="1:124" s="120" customFormat="1" x14ac:dyDescent="0.3">
      <c r="A223" s="120" t="s">
        <v>2766</v>
      </c>
      <c r="B223" s="120" t="s">
        <v>2767</v>
      </c>
      <c r="C223" s="120" t="s">
        <v>2768</v>
      </c>
      <c r="D223" s="120" t="s">
        <v>2769</v>
      </c>
      <c r="E223" s="120" t="s">
        <v>117</v>
      </c>
      <c r="G223" s="137">
        <v>3.3599999999999998E-2</v>
      </c>
      <c r="K223" s="121" t="s">
        <v>528</v>
      </c>
      <c r="L223" s="120" t="s">
        <v>528</v>
      </c>
      <c r="M223" s="120" t="s">
        <v>109</v>
      </c>
      <c r="N223" s="120">
        <v>100</v>
      </c>
      <c r="O223" s="120" t="s">
        <v>102</v>
      </c>
      <c r="P223" s="120" t="s">
        <v>102</v>
      </c>
      <c r="Q223" s="120" t="s">
        <v>233</v>
      </c>
      <c r="R223" s="120">
        <v>0.33329999999999999</v>
      </c>
      <c r="S223" s="120" t="s">
        <v>122</v>
      </c>
      <c r="T223" s="120" t="s">
        <v>526</v>
      </c>
      <c r="U223" s="120">
        <v>100783</v>
      </c>
      <c r="V223" s="123">
        <v>1270212</v>
      </c>
      <c r="W223" s="120">
        <v>2007</v>
      </c>
      <c r="X223" s="120" t="s">
        <v>3043</v>
      </c>
      <c r="Y223" s="120" t="s">
        <v>3044</v>
      </c>
      <c r="Z223" s="120" t="s">
        <v>3045</v>
      </c>
      <c r="AB223" s="120" t="s">
        <v>323</v>
      </c>
      <c r="AC223" s="137">
        <v>3.3599999999999998E-2</v>
      </c>
      <c r="AE223" s="120">
        <v>333415</v>
      </c>
      <c r="AF223" s="120" t="s">
        <v>109</v>
      </c>
      <c r="AH223" s="120" t="s">
        <v>323</v>
      </c>
      <c r="AI223" s="120">
        <v>52</v>
      </c>
      <c r="AJ223" s="120" t="s">
        <v>820</v>
      </c>
      <c r="AK223" s="120" t="s">
        <v>122</v>
      </c>
      <c r="AM223" s="120" t="s">
        <v>1069</v>
      </c>
      <c r="AN223" s="120" t="s">
        <v>2773</v>
      </c>
      <c r="AO223" s="120" t="s">
        <v>2774</v>
      </c>
      <c r="AP223" s="120" t="s">
        <v>2766</v>
      </c>
      <c r="AQ223" s="120" t="s">
        <v>2767</v>
      </c>
      <c r="AR223" s="120" t="s">
        <v>2768</v>
      </c>
      <c r="AS223" s="120" t="s">
        <v>2769</v>
      </c>
      <c r="AT223" s="120" t="s">
        <v>102</v>
      </c>
      <c r="AU223" s="120" t="s">
        <v>102</v>
      </c>
      <c r="AV223" s="120" t="s">
        <v>233</v>
      </c>
      <c r="AW223" s="120" t="s">
        <v>117</v>
      </c>
      <c r="AY223" s="120" t="s">
        <v>525</v>
      </c>
      <c r="AZ223" s="120" t="s">
        <v>119</v>
      </c>
      <c r="BA223" s="120" t="s">
        <v>526</v>
      </c>
      <c r="BC223" s="120">
        <v>8</v>
      </c>
      <c r="BH223" s="120" t="s">
        <v>276</v>
      </c>
      <c r="BJ223" s="120">
        <v>0.33329999999999999</v>
      </c>
      <c r="BO223" s="120" t="s">
        <v>122</v>
      </c>
      <c r="BP223" s="120" t="s">
        <v>158</v>
      </c>
      <c r="BR223" s="120">
        <v>33.6</v>
      </c>
      <c r="BW223" s="120" t="s">
        <v>544</v>
      </c>
      <c r="BY223" s="120">
        <v>33.6</v>
      </c>
      <c r="CE223" s="121">
        <v>3.3599999999999998E-2</v>
      </c>
      <c r="DB223" s="120" t="s">
        <v>528</v>
      </c>
      <c r="DC223" s="120">
        <v>1</v>
      </c>
      <c r="DD223" s="120" t="s">
        <v>176</v>
      </c>
      <c r="DE223" s="120" t="s">
        <v>3046</v>
      </c>
      <c r="DF223" s="120" t="s">
        <v>3047</v>
      </c>
      <c r="DG223" s="120" t="s">
        <v>568</v>
      </c>
      <c r="DK223" s="120">
        <v>100</v>
      </c>
      <c r="DL223" s="120" t="s">
        <v>126</v>
      </c>
      <c r="DM223" s="120" t="s">
        <v>545</v>
      </c>
      <c r="DN223" s="120">
        <v>1270212</v>
      </c>
      <c r="DO223" s="120">
        <v>100783</v>
      </c>
      <c r="DP223" s="120" t="s">
        <v>3043</v>
      </c>
      <c r="DQ223" s="120" t="s">
        <v>3044</v>
      </c>
      <c r="DR223" s="120" t="s">
        <v>3045</v>
      </c>
      <c r="DS223" s="120">
        <v>2007</v>
      </c>
      <c r="DT223" s="120" t="s">
        <v>3154</v>
      </c>
    </row>
    <row r="224" spans="1:124" s="120" customFormat="1" x14ac:dyDescent="0.3">
      <c r="A224" s="120" t="s">
        <v>2766</v>
      </c>
      <c r="B224" s="120" t="s">
        <v>2767</v>
      </c>
      <c r="C224" s="120" t="s">
        <v>2768</v>
      </c>
      <c r="D224" s="120" t="s">
        <v>2769</v>
      </c>
      <c r="E224" s="120" t="s">
        <v>200</v>
      </c>
      <c r="G224" s="137">
        <v>3.3599999999999998E-2</v>
      </c>
      <c r="K224" s="121" t="s">
        <v>528</v>
      </c>
      <c r="L224" s="120" t="s">
        <v>528</v>
      </c>
      <c r="M224" s="120" t="s">
        <v>109</v>
      </c>
      <c r="N224" s="120">
        <v>100</v>
      </c>
      <c r="O224" s="120" t="s">
        <v>102</v>
      </c>
      <c r="P224" s="120" t="s">
        <v>102</v>
      </c>
      <c r="Q224" s="120" t="s">
        <v>184</v>
      </c>
      <c r="R224" s="120">
        <v>0.33329999999999999</v>
      </c>
      <c r="S224" s="120" t="s">
        <v>122</v>
      </c>
      <c r="T224" s="120" t="s">
        <v>526</v>
      </c>
      <c r="U224" s="120">
        <v>100783</v>
      </c>
      <c r="V224" s="123">
        <v>1270213</v>
      </c>
      <c r="W224" s="120">
        <v>2007</v>
      </c>
      <c r="X224" s="120" t="s">
        <v>3043</v>
      </c>
      <c r="Y224" s="120" t="s">
        <v>3044</v>
      </c>
      <c r="Z224" s="120" t="s">
        <v>3045</v>
      </c>
      <c r="AB224" s="120" t="s">
        <v>323</v>
      </c>
      <c r="AC224" s="137">
        <v>3.3599999999999998E-2</v>
      </c>
      <c r="AE224" s="120">
        <v>333415</v>
      </c>
      <c r="AF224" s="120" t="s">
        <v>109</v>
      </c>
      <c r="AH224" s="120" t="s">
        <v>323</v>
      </c>
      <c r="AI224" s="120">
        <v>52</v>
      </c>
      <c r="AJ224" s="120" t="s">
        <v>820</v>
      </c>
      <c r="AK224" s="120" t="s">
        <v>122</v>
      </c>
      <c r="AM224" s="120" t="s">
        <v>1069</v>
      </c>
      <c r="AN224" s="120" t="s">
        <v>2773</v>
      </c>
      <c r="AO224" s="120" t="s">
        <v>2774</v>
      </c>
      <c r="AP224" s="120" t="s">
        <v>2766</v>
      </c>
      <c r="AQ224" s="120" t="s">
        <v>2767</v>
      </c>
      <c r="AR224" s="120" t="s">
        <v>2768</v>
      </c>
      <c r="AS224" s="120" t="s">
        <v>2769</v>
      </c>
      <c r="AT224" s="120" t="s">
        <v>102</v>
      </c>
      <c r="AU224" s="120" t="s">
        <v>102</v>
      </c>
      <c r="AV224" s="120" t="s">
        <v>184</v>
      </c>
      <c r="AW224" s="120" t="s">
        <v>200</v>
      </c>
      <c r="AY224" s="120" t="s">
        <v>525</v>
      </c>
      <c r="AZ224" s="120" t="s">
        <v>119</v>
      </c>
      <c r="BA224" s="120" t="s">
        <v>526</v>
      </c>
      <c r="BC224" s="120">
        <v>8</v>
      </c>
      <c r="BH224" s="120" t="s">
        <v>276</v>
      </c>
      <c r="BJ224" s="120">
        <v>0.33329999999999999</v>
      </c>
      <c r="BO224" s="120" t="s">
        <v>122</v>
      </c>
      <c r="BP224" s="120" t="s">
        <v>158</v>
      </c>
      <c r="BR224" s="120">
        <v>33.6</v>
      </c>
      <c r="BW224" s="120" t="s">
        <v>544</v>
      </c>
      <c r="BY224" s="120">
        <v>33.6</v>
      </c>
      <c r="CE224" s="121">
        <v>3.3599999999999998E-2</v>
      </c>
      <c r="DB224" s="120" t="s">
        <v>528</v>
      </c>
      <c r="DC224" s="120">
        <v>1</v>
      </c>
      <c r="DD224" s="120" t="s">
        <v>176</v>
      </c>
      <c r="DE224" s="120" t="s">
        <v>3046</v>
      </c>
      <c r="DF224" s="120" t="s">
        <v>3047</v>
      </c>
      <c r="DG224" s="120" t="s">
        <v>568</v>
      </c>
      <c r="DK224" s="120">
        <v>100</v>
      </c>
      <c r="DL224" s="120" t="s">
        <v>126</v>
      </c>
      <c r="DM224" s="120" t="s">
        <v>545</v>
      </c>
      <c r="DN224" s="120">
        <v>1270213</v>
      </c>
      <c r="DO224" s="120">
        <v>100783</v>
      </c>
      <c r="DP224" s="120" t="s">
        <v>3043</v>
      </c>
      <c r="DQ224" s="120" t="s">
        <v>3044</v>
      </c>
      <c r="DR224" s="120" t="s">
        <v>3045</v>
      </c>
      <c r="DS224" s="120">
        <v>2007</v>
      </c>
      <c r="DT224" s="120" t="s">
        <v>3155</v>
      </c>
    </row>
    <row r="225" spans="1:124" s="120" customFormat="1" x14ac:dyDescent="0.3">
      <c r="A225" s="120" t="s">
        <v>2766</v>
      </c>
      <c r="B225" s="120" t="s">
        <v>2767</v>
      </c>
      <c r="C225" s="120" t="s">
        <v>2768</v>
      </c>
      <c r="D225" s="120" t="s">
        <v>2769</v>
      </c>
      <c r="E225" s="120" t="s">
        <v>143</v>
      </c>
      <c r="G225" s="137">
        <v>3.4599999999999999E-2</v>
      </c>
      <c r="K225" s="121" t="s">
        <v>528</v>
      </c>
      <c r="L225" s="120" t="s">
        <v>124</v>
      </c>
      <c r="M225" s="120" t="s">
        <v>109</v>
      </c>
      <c r="N225" s="120">
        <v>100</v>
      </c>
      <c r="O225" s="120" t="s">
        <v>102</v>
      </c>
      <c r="P225" s="120" t="s">
        <v>102</v>
      </c>
      <c r="Q225" s="120" t="s">
        <v>233</v>
      </c>
      <c r="R225" s="120">
        <v>2</v>
      </c>
      <c r="S225" s="120" t="s">
        <v>122</v>
      </c>
      <c r="T225" s="120" t="s">
        <v>526</v>
      </c>
      <c r="U225" s="120">
        <v>100981</v>
      </c>
      <c r="V225" s="123">
        <v>1270326</v>
      </c>
      <c r="W225" s="120">
        <v>2007</v>
      </c>
      <c r="X225" s="120" t="s">
        <v>3156</v>
      </c>
      <c r="Y225" s="120" t="s">
        <v>3157</v>
      </c>
      <c r="Z225" s="120" t="s">
        <v>3158</v>
      </c>
      <c r="AC225" s="137">
        <v>3.4599999999999999E-2</v>
      </c>
      <c r="AE225" s="120">
        <v>333415</v>
      </c>
      <c r="AF225" s="120" t="s">
        <v>109</v>
      </c>
      <c r="AI225" s="120">
        <v>52</v>
      </c>
      <c r="AJ225" s="120" t="s">
        <v>820</v>
      </c>
      <c r="AK225" s="120" t="s">
        <v>122</v>
      </c>
      <c r="AM225" s="120" t="s">
        <v>1069</v>
      </c>
      <c r="AN225" s="120" t="s">
        <v>2773</v>
      </c>
      <c r="AO225" s="120" t="s">
        <v>2774</v>
      </c>
      <c r="AP225" s="120" t="s">
        <v>2766</v>
      </c>
      <c r="AQ225" s="120" t="s">
        <v>2767</v>
      </c>
      <c r="AR225" s="120" t="s">
        <v>2768</v>
      </c>
      <c r="AS225" s="120" t="s">
        <v>2769</v>
      </c>
      <c r="AT225" s="120" t="s">
        <v>102</v>
      </c>
      <c r="AU225" s="120" t="s">
        <v>102</v>
      </c>
      <c r="AV225" s="120" t="s">
        <v>233</v>
      </c>
      <c r="AW225" s="120" t="s">
        <v>143</v>
      </c>
      <c r="AY225" s="120" t="s">
        <v>525</v>
      </c>
      <c r="AZ225" s="120" t="s">
        <v>119</v>
      </c>
      <c r="BA225" s="120" t="s">
        <v>526</v>
      </c>
      <c r="BC225" s="120">
        <v>48</v>
      </c>
      <c r="BH225" s="120" t="s">
        <v>276</v>
      </c>
      <c r="BJ225" s="120">
        <v>2</v>
      </c>
      <c r="BO225" s="120" t="s">
        <v>122</v>
      </c>
      <c r="BP225" s="120" t="s">
        <v>158</v>
      </c>
      <c r="BR225" s="120">
        <v>34.6</v>
      </c>
      <c r="BW225" s="120" t="s">
        <v>3159</v>
      </c>
      <c r="BY225" s="120">
        <v>34.6</v>
      </c>
      <c r="CE225" s="121">
        <v>3.4599999999999999E-2</v>
      </c>
      <c r="DB225" s="120" t="s">
        <v>124</v>
      </c>
      <c r="DC225" s="120">
        <v>1</v>
      </c>
      <c r="DD225" s="120" t="s">
        <v>176</v>
      </c>
      <c r="DK225" s="120">
        <v>100</v>
      </c>
      <c r="DL225" s="120" t="s">
        <v>126</v>
      </c>
      <c r="DM225" s="120" t="s">
        <v>127</v>
      </c>
      <c r="DN225" s="120">
        <v>1270326</v>
      </c>
      <c r="DO225" s="120">
        <v>100981</v>
      </c>
      <c r="DP225" s="120" t="s">
        <v>3156</v>
      </c>
      <c r="DQ225" s="120" t="s">
        <v>3157</v>
      </c>
      <c r="DR225" s="120" t="s">
        <v>3158</v>
      </c>
      <c r="DS225" s="120">
        <v>2007</v>
      </c>
      <c r="DT225" s="120" t="s">
        <v>3160</v>
      </c>
    </row>
    <row r="226" spans="1:124" s="120" customFormat="1" x14ac:dyDescent="0.3">
      <c r="A226" s="120" t="s">
        <v>2946</v>
      </c>
      <c r="B226" s="120" t="s">
        <v>2947</v>
      </c>
      <c r="C226" s="120" t="s">
        <v>2948</v>
      </c>
      <c r="D226" s="120" t="s">
        <v>2949</v>
      </c>
      <c r="E226" s="120" t="s">
        <v>591</v>
      </c>
      <c r="G226" s="137">
        <v>3.5200000000000002E-2</v>
      </c>
      <c r="J226" s="121"/>
      <c r="K226" s="121" t="s">
        <v>528</v>
      </c>
      <c r="L226" s="120" t="s">
        <v>528</v>
      </c>
      <c r="M226" s="120" t="s">
        <v>109</v>
      </c>
      <c r="N226" s="120">
        <v>99.7</v>
      </c>
      <c r="O226" s="120" t="s">
        <v>154</v>
      </c>
      <c r="P226" s="120" t="s">
        <v>154</v>
      </c>
      <c r="Q226" s="120" t="s">
        <v>156</v>
      </c>
      <c r="R226" s="120">
        <v>2</v>
      </c>
      <c r="S226" s="120" t="s">
        <v>122</v>
      </c>
      <c r="T226" s="120" t="s">
        <v>526</v>
      </c>
      <c r="U226" s="120">
        <v>54582</v>
      </c>
      <c r="V226" s="123">
        <v>1255313</v>
      </c>
      <c r="W226" s="120">
        <v>2000</v>
      </c>
      <c r="X226" s="120" t="s">
        <v>2968</v>
      </c>
      <c r="Y226" s="120" t="s">
        <v>2969</v>
      </c>
      <c r="Z226" s="120" t="s">
        <v>2970</v>
      </c>
      <c r="AC226" s="137">
        <v>3.5200000000000002E-2</v>
      </c>
      <c r="AD226" s="121"/>
      <c r="AE226" s="120">
        <v>333415</v>
      </c>
      <c r="AF226" s="120" t="s">
        <v>109</v>
      </c>
      <c r="AI226" s="120">
        <v>964</v>
      </c>
      <c r="AJ226" s="120">
        <v>1</v>
      </c>
      <c r="AK226" s="120" t="s">
        <v>2919</v>
      </c>
      <c r="AL226" s="120" t="s">
        <v>1504</v>
      </c>
      <c r="AM226" s="120" t="s">
        <v>1069</v>
      </c>
      <c r="AN226" s="120" t="s">
        <v>1061</v>
      </c>
      <c r="AO226" s="120" t="s">
        <v>1065</v>
      </c>
      <c r="AP226" s="120" t="s">
        <v>2946</v>
      </c>
      <c r="AQ226" s="120" t="s">
        <v>2947</v>
      </c>
      <c r="AR226" s="120" t="s">
        <v>2948</v>
      </c>
      <c r="AS226" s="120" t="s">
        <v>2949</v>
      </c>
      <c r="AT226" s="120" t="s">
        <v>154</v>
      </c>
      <c r="AU226" s="120" t="s">
        <v>154</v>
      </c>
      <c r="AV226" s="120" t="s">
        <v>156</v>
      </c>
      <c r="AW226" s="120" t="s">
        <v>591</v>
      </c>
      <c r="AY226" s="120" t="s">
        <v>525</v>
      </c>
      <c r="AZ226" s="120" t="s">
        <v>119</v>
      </c>
      <c r="BA226" s="120" t="s">
        <v>526</v>
      </c>
      <c r="BC226" s="120">
        <v>48</v>
      </c>
      <c r="BH226" s="120" t="s">
        <v>276</v>
      </c>
      <c r="BJ226" s="120">
        <v>2</v>
      </c>
      <c r="BO226" s="120" t="s">
        <v>122</v>
      </c>
      <c r="BP226" s="120" t="s">
        <v>158</v>
      </c>
      <c r="BR226" s="120">
        <v>35.200000000000003</v>
      </c>
      <c r="BW226" s="120" t="s">
        <v>544</v>
      </c>
      <c r="BY226" s="120">
        <v>35.200000000000003</v>
      </c>
      <c r="CE226" s="121">
        <v>3.5200000000000002E-2</v>
      </c>
      <c r="CG226" s="121"/>
      <c r="CI226" s="121"/>
      <c r="CQ226" s="121"/>
      <c r="CW226" s="121"/>
      <c r="DB226" s="120" t="s">
        <v>528</v>
      </c>
      <c r="DC226" s="120">
        <v>7</v>
      </c>
      <c r="DD226" s="120" t="s">
        <v>176</v>
      </c>
      <c r="DK226" s="120">
        <v>99.7</v>
      </c>
      <c r="DL226" s="120" t="s">
        <v>126</v>
      </c>
      <c r="DM226" s="120" t="s">
        <v>545</v>
      </c>
      <c r="DN226" s="120">
        <v>1255313</v>
      </c>
      <c r="DO226" s="120">
        <v>54582</v>
      </c>
      <c r="DP226" s="120" t="s">
        <v>2968</v>
      </c>
      <c r="DQ226" s="120" t="s">
        <v>2969</v>
      </c>
      <c r="DR226" s="120" t="s">
        <v>2970</v>
      </c>
      <c r="DS226" s="120">
        <v>2000</v>
      </c>
      <c r="DT226" s="120" t="s">
        <v>3136</v>
      </c>
    </row>
    <row r="227" spans="1:124" s="120" customFormat="1" x14ac:dyDescent="0.3">
      <c r="A227" s="120" t="s">
        <v>2946</v>
      </c>
      <c r="B227" s="120" t="s">
        <v>2947</v>
      </c>
      <c r="C227" s="120" t="s">
        <v>3161</v>
      </c>
      <c r="D227" s="120" t="s">
        <v>3162</v>
      </c>
      <c r="E227" s="120" t="s">
        <v>185</v>
      </c>
      <c r="G227" s="137">
        <v>3.5499999999999997E-2</v>
      </c>
      <c r="J227" s="121"/>
      <c r="K227" s="121" t="s">
        <v>528</v>
      </c>
      <c r="L227" s="120" t="s">
        <v>528</v>
      </c>
      <c r="M227" s="120" t="s">
        <v>109</v>
      </c>
      <c r="N227" s="120">
        <v>100</v>
      </c>
      <c r="O227" s="120" t="s">
        <v>102</v>
      </c>
      <c r="P227" s="120" t="s">
        <v>102</v>
      </c>
      <c r="Q227" s="120" t="s">
        <v>184</v>
      </c>
      <c r="R227" s="120">
        <v>1</v>
      </c>
      <c r="S227" s="120" t="s">
        <v>122</v>
      </c>
      <c r="T227" s="120" t="s">
        <v>526</v>
      </c>
      <c r="U227" s="120">
        <v>13398</v>
      </c>
      <c r="V227" s="123">
        <v>1154769</v>
      </c>
      <c r="W227" s="120">
        <v>1992</v>
      </c>
      <c r="X227" s="120" t="s">
        <v>3163</v>
      </c>
      <c r="Y227" s="120" t="s">
        <v>3164</v>
      </c>
      <c r="Z227" s="120" t="s">
        <v>3165</v>
      </c>
      <c r="AC227" s="137">
        <v>3.5499999999999997E-2</v>
      </c>
      <c r="AD227" s="121"/>
      <c r="AE227" s="120">
        <v>333415</v>
      </c>
      <c r="AF227" s="120" t="s">
        <v>109</v>
      </c>
      <c r="AI227" s="120">
        <v>5894</v>
      </c>
      <c r="AJ227" s="120">
        <v>4</v>
      </c>
      <c r="AK227" s="120" t="s">
        <v>2919</v>
      </c>
      <c r="AL227" s="120" t="s">
        <v>1504</v>
      </c>
      <c r="AM227" s="120" t="s">
        <v>1069</v>
      </c>
      <c r="AN227" s="120" t="s">
        <v>1061</v>
      </c>
      <c r="AO227" s="120" t="s">
        <v>1065</v>
      </c>
      <c r="AP227" s="120" t="s">
        <v>2946</v>
      </c>
      <c r="AQ227" s="120" t="s">
        <v>2947</v>
      </c>
      <c r="AR227" s="120" t="s">
        <v>3161</v>
      </c>
      <c r="AS227" s="120" t="s">
        <v>3162</v>
      </c>
      <c r="AT227" s="120" t="s">
        <v>102</v>
      </c>
      <c r="AU227" s="120" t="s">
        <v>102</v>
      </c>
      <c r="AV227" s="120" t="s">
        <v>184</v>
      </c>
      <c r="AW227" s="120" t="s">
        <v>185</v>
      </c>
      <c r="AY227" s="120" t="s">
        <v>525</v>
      </c>
      <c r="AZ227" s="120" t="s">
        <v>119</v>
      </c>
      <c r="BA227" s="120" t="s">
        <v>526</v>
      </c>
      <c r="BC227" s="120">
        <v>24</v>
      </c>
      <c r="BH227" s="120" t="s">
        <v>276</v>
      </c>
      <c r="BJ227" s="120">
        <v>1</v>
      </c>
      <c r="BO227" s="120" t="s">
        <v>122</v>
      </c>
      <c r="BP227" s="120" t="s">
        <v>123</v>
      </c>
      <c r="BR227" s="120">
        <v>35.5</v>
      </c>
      <c r="BT227" s="120">
        <v>33.4</v>
      </c>
      <c r="BV227" s="120">
        <v>37.700000000000003</v>
      </c>
      <c r="BW227" s="120" t="s">
        <v>544</v>
      </c>
      <c r="BY227" s="120">
        <v>35.5</v>
      </c>
      <c r="CA227" s="120">
        <v>33.4</v>
      </c>
      <c r="CC227" s="120">
        <v>37.700000000000003</v>
      </c>
      <c r="CE227" s="121">
        <v>3.5499999999999997E-2</v>
      </c>
      <c r="CG227" s="121">
        <v>3.3399999999999999E-2</v>
      </c>
      <c r="CI227" s="121">
        <v>3.7699999999999997E-2</v>
      </c>
      <c r="CQ227" s="121"/>
      <c r="CW227" s="121"/>
      <c r="DB227" s="120" t="s">
        <v>528</v>
      </c>
      <c r="DD227" s="120" t="s">
        <v>125</v>
      </c>
      <c r="DK227" s="120">
        <v>100</v>
      </c>
      <c r="DL227" s="120" t="s">
        <v>126</v>
      </c>
      <c r="DM227" s="120" t="s">
        <v>187</v>
      </c>
      <c r="DN227" s="120">
        <v>1154769</v>
      </c>
      <c r="DO227" s="120">
        <v>13398</v>
      </c>
      <c r="DP227" s="120" t="s">
        <v>3163</v>
      </c>
      <c r="DQ227" s="120" t="s">
        <v>3164</v>
      </c>
      <c r="DR227" s="120" t="s">
        <v>3165</v>
      </c>
      <c r="DS227" s="120">
        <v>1992</v>
      </c>
      <c r="DT227" s="120" t="s">
        <v>3166</v>
      </c>
    </row>
    <row r="228" spans="1:124" s="120" customFormat="1" x14ac:dyDescent="0.3">
      <c r="A228" s="120" t="s">
        <v>2766</v>
      </c>
      <c r="B228" s="120" t="s">
        <v>2767</v>
      </c>
      <c r="C228" s="120" t="s">
        <v>2768</v>
      </c>
      <c r="D228" s="120" t="s">
        <v>2769</v>
      </c>
      <c r="E228" s="120" t="s">
        <v>200</v>
      </c>
      <c r="G228" s="137">
        <v>3.56E-2</v>
      </c>
      <c r="K228" s="121" t="s">
        <v>528</v>
      </c>
      <c r="L228" s="120" t="s">
        <v>528</v>
      </c>
      <c r="M228" s="120" t="s">
        <v>109</v>
      </c>
      <c r="N228" s="120">
        <v>100</v>
      </c>
      <c r="O228" s="120" t="s">
        <v>102</v>
      </c>
      <c r="P228" s="120" t="s">
        <v>102</v>
      </c>
      <c r="Q228" s="120" t="s">
        <v>184</v>
      </c>
      <c r="R228" s="120">
        <v>0.33329999999999999</v>
      </c>
      <c r="S228" s="120" t="s">
        <v>122</v>
      </c>
      <c r="T228" s="120" t="s">
        <v>526</v>
      </c>
      <c r="U228" s="120">
        <v>100783</v>
      </c>
      <c r="V228" s="123">
        <v>1270210</v>
      </c>
      <c r="W228" s="120">
        <v>2007</v>
      </c>
      <c r="X228" s="120" t="s">
        <v>3043</v>
      </c>
      <c r="Y228" s="120" t="s">
        <v>3044</v>
      </c>
      <c r="Z228" s="120" t="s">
        <v>3045</v>
      </c>
      <c r="AB228" s="120" t="s">
        <v>323</v>
      </c>
      <c r="AC228" s="137">
        <v>3.56E-2</v>
      </c>
      <c r="AE228" s="120">
        <v>333415</v>
      </c>
      <c r="AF228" s="120" t="s">
        <v>109</v>
      </c>
      <c r="AH228" s="120" t="s">
        <v>323</v>
      </c>
      <c r="AI228" s="120">
        <v>52</v>
      </c>
      <c r="AJ228" s="120" t="s">
        <v>820</v>
      </c>
      <c r="AK228" s="120" t="s">
        <v>122</v>
      </c>
      <c r="AM228" s="120" t="s">
        <v>1069</v>
      </c>
      <c r="AN228" s="120" t="s">
        <v>2773</v>
      </c>
      <c r="AO228" s="120" t="s">
        <v>2774</v>
      </c>
      <c r="AP228" s="120" t="s">
        <v>2766</v>
      </c>
      <c r="AQ228" s="120" t="s">
        <v>2767</v>
      </c>
      <c r="AR228" s="120" t="s">
        <v>2768</v>
      </c>
      <c r="AS228" s="120" t="s">
        <v>2769</v>
      </c>
      <c r="AT228" s="120" t="s">
        <v>102</v>
      </c>
      <c r="AU228" s="120" t="s">
        <v>102</v>
      </c>
      <c r="AV228" s="120" t="s">
        <v>184</v>
      </c>
      <c r="AW228" s="120" t="s">
        <v>200</v>
      </c>
      <c r="AY228" s="120" t="s">
        <v>525</v>
      </c>
      <c r="AZ228" s="120" t="s">
        <v>119</v>
      </c>
      <c r="BA228" s="120" t="s">
        <v>526</v>
      </c>
      <c r="BC228" s="120">
        <v>8</v>
      </c>
      <c r="BH228" s="120" t="s">
        <v>276</v>
      </c>
      <c r="BJ228" s="120">
        <v>0.33329999999999999</v>
      </c>
      <c r="BO228" s="120" t="s">
        <v>122</v>
      </c>
      <c r="BP228" s="120" t="s">
        <v>158</v>
      </c>
      <c r="BR228" s="120">
        <v>35.6</v>
      </c>
      <c r="BW228" s="120" t="s">
        <v>544</v>
      </c>
      <c r="BY228" s="120">
        <v>35.6</v>
      </c>
      <c r="CE228" s="121">
        <v>3.56E-2</v>
      </c>
      <c r="DB228" s="120" t="s">
        <v>528</v>
      </c>
      <c r="DC228" s="120">
        <v>1</v>
      </c>
      <c r="DD228" s="120" t="s">
        <v>176</v>
      </c>
      <c r="DE228" s="120" t="s">
        <v>3046</v>
      </c>
      <c r="DF228" s="120" t="s">
        <v>3047</v>
      </c>
      <c r="DG228" s="120" t="s">
        <v>568</v>
      </c>
      <c r="DK228" s="120">
        <v>100</v>
      </c>
      <c r="DL228" s="120" t="s">
        <v>126</v>
      </c>
      <c r="DM228" s="120" t="s">
        <v>545</v>
      </c>
      <c r="DN228" s="120">
        <v>1270210</v>
      </c>
      <c r="DO228" s="120">
        <v>100783</v>
      </c>
      <c r="DP228" s="120" t="s">
        <v>3043</v>
      </c>
      <c r="DQ228" s="120" t="s">
        <v>3044</v>
      </c>
      <c r="DR228" s="120" t="s">
        <v>3045</v>
      </c>
      <c r="DS228" s="120">
        <v>2007</v>
      </c>
      <c r="DT228" s="120" t="s">
        <v>3167</v>
      </c>
    </row>
    <row r="229" spans="1:124" s="120" customFormat="1" x14ac:dyDescent="0.3">
      <c r="A229" s="120" t="s">
        <v>2766</v>
      </c>
      <c r="B229" s="120" t="s">
        <v>2767</v>
      </c>
      <c r="C229" s="120" t="s">
        <v>2768</v>
      </c>
      <c r="D229" s="120" t="s">
        <v>2769</v>
      </c>
      <c r="E229" s="120" t="s">
        <v>117</v>
      </c>
      <c r="G229" s="137">
        <v>3.56E-2</v>
      </c>
      <c r="K229" s="121" t="s">
        <v>528</v>
      </c>
      <c r="L229" s="120" t="s">
        <v>528</v>
      </c>
      <c r="M229" s="120" t="s">
        <v>109</v>
      </c>
      <c r="N229" s="120">
        <v>100</v>
      </c>
      <c r="O229" s="120" t="s">
        <v>102</v>
      </c>
      <c r="P229" s="120" t="s">
        <v>102</v>
      </c>
      <c r="Q229" s="120" t="s">
        <v>233</v>
      </c>
      <c r="R229" s="120">
        <v>0.33329999999999999</v>
      </c>
      <c r="S229" s="120" t="s">
        <v>122</v>
      </c>
      <c r="T229" s="120" t="s">
        <v>526</v>
      </c>
      <c r="U229" s="120">
        <v>100783</v>
      </c>
      <c r="V229" s="123">
        <v>1270211</v>
      </c>
      <c r="W229" s="120">
        <v>2007</v>
      </c>
      <c r="X229" s="120" t="s">
        <v>3043</v>
      </c>
      <c r="Y229" s="120" t="s">
        <v>3044</v>
      </c>
      <c r="Z229" s="120" t="s">
        <v>3045</v>
      </c>
      <c r="AB229" s="120" t="s">
        <v>323</v>
      </c>
      <c r="AC229" s="137">
        <v>3.56E-2</v>
      </c>
      <c r="AE229" s="120">
        <v>333415</v>
      </c>
      <c r="AF229" s="120" t="s">
        <v>109</v>
      </c>
      <c r="AH229" s="120" t="s">
        <v>323</v>
      </c>
      <c r="AI229" s="120">
        <v>52</v>
      </c>
      <c r="AJ229" s="120" t="s">
        <v>820</v>
      </c>
      <c r="AK229" s="120" t="s">
        <v>122</v>
      </c>
      <c r="AM229" s="120" t="s">
        <v>1069</v>
      </c>
      <c r="AN229" s="120" t="s">
        <v>2773</v>
      </c>
      <c r="AO229" s="120" t="s">
        <v>2774</v>
      </c>
      <c r="AP229" s="120" t="s">
        <v>2766</v>
      </c>
      <c r="AQ229" s="120" t="s">
        <v>2767</v>
      </c>
      <c r="AR229" s="120" t="s">
        <v>2768</v>
      </c>
      <c r="AS229" s="120" t="s">
        <v>2769</v>
      </c>
      <c r="AT229" s="120" t="s">
        <v>102</v>
      </c>
      <c r="AU229" s="120" t="s">
        <v>102</v>
      </c>
      <c r="AV229" s="120" t="s">
        <v>233</v>
      </c>
      <c r="AW229" s="120" t="s">
        <v>117</v>
      </c>
      <c r="AY229" s="120" t="s">
        <v>525</v>
      </c>
      <c r="AZ229" s="120" t="s">
        <v>119</v>
      </c>
      <c r="BA229" s="120" t="s">
        <v>526</v>
      </c>
      <c r="BC229" s="120">
        <v>8</v>
      </c>
      <c r="BH229" s="120" t="s">
        <v>276</v>
      </c>
      <c r="BJ229" s="120">
        <v>0.33329999999999999</v>
      </c>
      <c r="BO229" s="120" t="s">
        <v>122</v>
      </c>
      <c r="BP229" s="120" t="s">
        <v>158</v>
      </c>
      <c r="BR229" s="120">
        <v>35.6</v>
      </c>
      <c r="BW229" s="120" t="s">
        <v>544</v>
      </c>
      <c r="BY229" s="120">
        <v>35.6</v>
      </c>
      <c r="CE229" s="121">
        <v>3.56E-2</v>
      </c>
      <c r="DB229" s="120" t="s">
        <v>528</v>
      </c>
      <c r="DC229" s="120">
        <v>1</v>
      </c>
      <c r="DD229" s="120" t="s">
        <v>176</v>
      </c>
      <c r="DE229" s="120" t="s">
        <v>3046</v>
      </c>
      <c r="DF229" s="120" t="s">
        <v>3047</v>
      </c>
      <c r="DG229" s="120" t="s">
        <v>568</v>
      </c>
      <c r="DK229" s="120">
        <v>100</v>
      </c>
      <c r="DL229" s="120" t="s">
        <v>126</v>
      </c>
      <c r="DM229" s="120" t="s">
        <v>545</v>
      </c>
      <c r="DN229" s="120">
        <v>1270211</v>
      </c>
      <c r="DO229" s="120">
        <v>100783</v>
      </c>
      <c r="DP229" s="120" t="s">
        <v>3043</v>
      </c>
      <c r="DQ229" s="120" t="s">
        <v>3044</v>
      </c>
      <c r="DR229" s="120" t="s">
        <v>3045</v>
      </c>
      <c r="DS229" s="120">
        <v>2007</v>
      </c>
      <c r="DT229" s="120" t="s">
        <v>3168</v>
      </c>
    </row>
    <row r="230" spans="1:124" s="120" customFormat="1" x14ac:dyDescent="0.3">
      <c r="A230" s="120" t="s">
        <v>2946</v>
      </c>
      <c r="B230" s="120" t="s">
        <v>2947</v>
      </c>
      <c r="C230" s="120" t="s">
        <v>3092</v>
      </c>
      <c r="D230" s="120" t="s">
        <v>2949</v>
      </c>
      <c r="E230" s="120" t="s">
        <v>591</v>
      </c>
      <c r="G230" s="137">
        <v>3.7999999999999999E-2</v>
      </c>
      <c r="J230" s="121"/>
      <c r="K230" s="121" t="s">
        <v>528</v>
      </c>
      <c r="L230" s="120" t="s">
        <v>528</v>
      </c>
      <c r="M230" s="120" t="s">
        <v>109</v>
      </c>
      <c r="N230" s="120" t="s">
        <v>2923</v>
      </c>
      <c r="O230" s="120" t="s">
        <v>245</v>
      </c>
      <c r="P230" s="120" t="s">
        <v>245</v>
      </c>
      <c r="Q230" s="120" t="s">
        <v>1550</v>
      </c>
      <c r="R230" s="120">
        <v>4</v>
      </c>
      <c r="S230" s="120" t="s">
        <v>122</v>
      </c>
      <c r="T230" s="120" t="s">
        <v>526</v>
      </c>
      <c r="U230" s="120">
        <v>56553</v>
      </c>
      <c r="V230" s="123">
        <v>1229558</v>
      </c>
      <c r="W230" s="120">
        <v>2000</v>
      </c>
      <c r="X230" s="120" t="s">
        <v>3150</v>
      </c>
      <c r="Y230" s="120" t="s">
        <v>3151</v>
      </c>
      <c r="Z230" s="120" t="s">
        <v>3152</v>
      </c>
      <c r="AA230" s="120" t="s">
        <v>158</v>
      </c>
      <c r="AB230" s="120" t="s">
        <v>397</v>
      </c>
      <c r="AC230" s="137">
        <v>3.7999999999999999E-2</v>
      </c>
      <c r="AD230" s="121"/>
      <c r="AE230" s="120">
        <v>333415</v>
      </c>
      <c r="AF230" s="120" t="s">
        <v>109</v>
      </c>
      <c r="AG230" s="120" t="s">
        <v>158</v>
      </c>
      <c r="AH230" s="120" t="s">
        <v>397</v>
      </c>
      <c r="AI230" s="120">
        <v>85</v>
      </c>
      <c r="AJ230" s="120">
        <v>4</v>
      </c>
      <c r="AK230" s="120" t="s">
        <v>2919</v>
      </c>
      <c r="AL230" s="120" t="s">
        <v>1504</v>
      </c>
      <c r="AM230" s="120" t="s">
        <v>1069</v>
      </c>
      <c r="AN230" s="120" t="s">
        <v>1061</v>
      </c>
      <c r="AO230" s="120" t="s">
        <v>1065</v>
      </c>
      <c r="AP230" s="120" t="s">
        <v>2946</v>
      </c>
      <c r="AQ230" s="120" t="s">
        <v>2947</v>
      </c>
      <c r="AR230" s="120" t="s">
        <v>3092</v>
      </c>
      <c r="AS230" s="120" t="s">
        <v>2949</v>
      </c>
      <c r="AT230" s="120" t="s">
        <v>245</v>
      </c>
      <c r="AU230" s="120" t="s">
        <v>245</v>
      </c>
      <c r="AV230" s="120" t="s">
        <v>1550</v>
      </c>
      <c r="AW230" s="120" t="s">
        <v>591</v>
      </c>
      <c r="AY230" s="120" t="s">
        <v>525</v>
      </c>
      <c r="AZ230" s="120" t="s">
        <v>119</v>
      </c>
      <c r="BA230" s="120" t="s">
        <v>526</v>
      </c>
      <c r="BC230" s="120">
        <v>96</v>
      </c>
      <c r="BH230" s="120" t="s">
        <v>276</v>
      </c>
      <c r="BJ230" s="120">
        <v>4</v>
      </c>
      <c r="BO230" s="120" t="s">
        <v>122</v>
      </c>
      <c r="BP230" s="120" t="s">
        <v>158</v>
      </c>
      <c r="BR230" s="120">
        <v>38</v>
      </c>
      <c r="BT230" s="120">
        <v>27</v>
      </c>
      <c r="BV230" s="120">
        <v>74</v>
      </c>
      <c r="BW230" s="120" t="s">
        <v>544</v>
      </c>
      <c r="BY230" s="120">
        <v>38</v>
      </c>
      <c r="CA230" s="120">
        <v>27</v>
      </c>
      <c r="CC230" s="120">
        <v>74</v>
      </c>
      <c r="CE230" s="121">
        <v>3.7999999999999999E-2</v>
      </c>
      <c r="CG230" s="121">
        <v>2.7E-2</v>
      </c>
      <c r="CI230" s="121">
        <v>7.3999999999999996E-2</v>
      </c>
      <c r="CQ230" s="121"/>
      <c r="CW230" s="121"/>
      <c r="DB230" s="120" t="s">
        <v>528</v>
      </c>
      <c r="DD230" s="120" t="s">
        <v>125</v>
      </c>
      <c r="DE230" s="120" t="s">
        <v>1963</v>
      </c>
      <c r="DF230" s="120">
        <v>93.1</v>
      </c>
      <c r="DG230" s="120" t="s">
        <v>568</v>
      </c>
      <c r="DK230" s="120" t="s">
        <v>2923</v>
      </c>
      <c r="DL230" s="120" t="s">
        <v>126</v>
      </c>
      <c r="DM230" s="120" t="s">
        <v>545</v>
      </c>
      <c r="DN230" s="120">
        <v>1229558</v>
      </c>
      <c r="DO230" s="120">
        <v>56553</v>
      </c>
      <c r="DP230" s="120" t="s">
        <v>3150</v>
      </c>
      <c r="DQ230" s="120" t="s">
        <v>3151</v>
      </c>
      <c r="DR230" s="120" t="s">
        <v>3152</v>
      </c>
      <c r="DS230" s="120">
        <v>2000</v>
      </c>
      <c r="DT230" s="120" t="s">
        <v>3153</v>
      </c>
    </row>
    <row r="231" spans="1:124" s="120" customFormat="1" x14ac:dyDescent="0.3">
      <c r="A231" s="120" t="s">
        <v>3143</v>
      </c>
      <c r="B231" s="120" t="s">
        <v>3169</v>
      </c>
      <c r="C231" s="120" t="s">
        <v>3170</v>
      </c>
      <c r="D231" s="120" t="s">
        <v>3171</v>
      </c>
      <c r="E231" s="120" t="s">
        <v>200</v>
      </c>
      <c r="G231" s="137">
        <v>4.2000000000000003E-2</v>
      </c>
      <c r="J231" s="121"/>
      <c r="K231" s="121" t="s">
        <v>528</v>
      </c>
      <c r="L231" s="120" t="s">
        <v>528</v>
      </c>
      <c r="M231" s="120" t="s">
        <v>109</v>
      </c>
      <c r="N231" s="120">
        <v>3</v>
      </c>
      <c r="O231" s="120" t="s">
        <v>102</v>
      </c>
      <c r="P231" s="120" t="s">
        <v>102</v>
      </c>
      <c r="Q231" s="120" t="s">
        <v>184</v>
      </c>
      <c r="R231" s="120">
        <v>1</v>
      </c>
      <c r="S231" s="120" t="s">
        <v>122</v>
      </c>
      <c r="T231" s="120" t="s">
        <v>526</v>
      </c>
      <c r="U231" s="120">
        <v>10440</v>
      </c>
      <c r="V231" s="123">
        <v>1255217</v>
      </c>
      <c r="W231" s="120">
        <v>1981</v>
      </c>
      <c r="X231" s="120" t="s">
        <v>3172</v>
      </c>
      <c r="Y231" s="120" t="s">
        <v>3173</v>
      </c>
      <c r="Z231" s="120" t="s">
        <v>3174</v>
      </c>
      <c r="AC231" s="137">
        <v>4.2000000000000003E-2</v>
      </c>
      <c r="AD231" s="121"/>
      <c r="AE231" s="120">
        <v>333415</v>
      </c>
      <c r="AF231" s="120" t="s">
        <v>109</v>
      </c>
      <c r="AI231" s="120">
        <v>1579</v>
      </c>
      <c r="AJ231" s="120">
        <v>4</v>
      </c>
      <c r="AK231" s="120" t="s">
        <v>2919</v>
      </c>
      <c r="AL231" s="120" t="s">
        <v>1504</v>
      </c>
      <c r="AM231" s="120" t="s">
        <v>1069</v>
      </c>
      <c r="AN231" s="120" t="s">
        <v>1061</v>
      </c>
      <c r="AO231" s="120" t="s">
        <v>1065</v>
      </c>
      <c r="AP231" s="120" t="s">
        <v>3143</v>
      </c>
      <c r="AQ231" s="120" t="s">
        <v>3169</v>
      </c>
      <c r="AR231" s="120" t="s">
        <v>3170</v>
      </c>
      <c r="AS231" s="120" t="s">
        <v>3171</v>
      </c>
      <c r="AT231" s="120" t="s">
        <v>102</v>
      </c>
      <c r="AU231" s="120" t="s">
        <v>102</v>
      </c>
      <c r="AV231" s="120" t="s">
        <v>184</v>
      </c>
      <c r="AW231" s="120" t="s">
        <v>200</v>
      </c>
      <c r="AY231" s="120" t="s">
        <v>525</v>
      </c>
      <c r="AZ231" s="120" t="s">
        <v>119</v>
      </c>
      <c r="BA231" s="120" t="s">
        <v>526</v>
      </c>
      <c r="BC231" s="120">
        <v>1</v>
      </c>
      <c r="BH231" s="120" t="s">
        <v>122</v>
      </c>
      <c r="BJ231" s="120">
        <v>1</v>
      </c>
      <c r="BO231" s="120" t="s">
        <v>122</v>
      </c>
      <c r="BP231" s="120" t="s">
        <v>123</v>
      </c>
      <c r="BR231" s="120">
        <v>1.4</v>
      </c>
      <c r="BW231" s="120" t="s">
        <v>124</v>
      </c>
      <c r="BY231" s="120">
        <v>4.2000000000000003E-2</v>
      </c>
      <c r="CE231" s="121">
        <v>4.2000000000000003E-2</v>
      </c>
      <c r="CG231" s="121"/>
      <c r="CI231" s="121"/>
      <c r="CQ231" s="121"/>
      <c r="CW231" s="121"/>
      <c r="DB231" s="120" t="s">
        <v>528</v>
      </c>
      <c r="DC231" s="120">
        <v>1</v>
      </c>
      <c r="DD231" s="120" t="s">
        <v>125</v>
      </c>
      <c r="DK231" s="120">
        <v>3</v>
      </c>
      <c r="DL231" s="120" t="s">
        <v>126</v>
      </c>
      <c r="DM231" s="120" t="s">
        <v>123</v>
      </c>
      <c r="DN231" s="120">
        <v>1255217</v>
      </c>
      <c r="DO231" s="120">
        <v>10440</v>
      </c>
      <c r="DP231" s="120" t="s">
        <v>3172</v>
      </c>
      <c r="DQ231" s="120" t="s">
        <v>3173</v>
      </c>
      <c r="DR231" s="120" t="s">
        <v>3174</v>
      </c>
      <c r="DS231" s="120">
        <v>1981</v>
      </c>
      <c r="DT231" s="120" t="s">
        <v>3175</v>
      </c>
    </row>
    <row r="232" spans="1:124" s="120" customFormat="1" x14ac:dyDescent="0.3">
      <c r="A232" s="120" t="s">
        <v>3143</v>
      </c>
      <c r="B232" s="120" t="s">
        <v>3169</v>
      </c>
      <c r="C232" s="120" t="s">
        <v>3170</v>
      </c>
      <c r="D232" s="120" t="s">
        <v>3171</v>
      </c>
      <c r="E232" s="120" t="s">
        <v>200</v>
      </c>
      <c r="G232" s="137">
        <v>4.2000000000000003E-2</v>
      </c>
      <c r="J232" s="121"/>
      <c r="K232" s="121" t="s">
        <v>528</v>
      </c>
      <c r="L232" s="120" t="s">
        <v>528</v>
      </c>
      <c r="M232" s="120" t="s">
        <v>109</v>
      </c>
      <c r="N232" s="120">
        <v>3</v>
      </c>
      <c r="O232" s="120" t="s">
        <v>102</v>
      </c>
      <c r="P232" s="120" t="s">
        <v>102</v>
      </c>
      <c r="Q232" s="120" t="s">
        <v>184</v>
      </c>
      <c r="R232" s="120">
        <v>1</v>
      </c>
      <c r="S232" s="120" t="s">
        <v>122</v>
      </c>
      <c r="T232" s="120" t="s">
        <v>526</v>
      </c>
      <c r="U232" s="120">
        <v>10440</v>
      </c>
      <c r="V232" s="123">
        <v>1255216</v>
      </c>
      <c r="W232" s="120">
        <v>1981</v>
      </c>
      <c r="X232" s="120" t="s">
        <v>3172</v>
      </c>
      <c r="Y232" s="120" t="s">
        <v>3173</v>
      </c>
      <c r="Z232" s="120" t="s">
        <v>3174</v>
      </c>
      <c r="AC232" s="137">
        <v>4.2000000000000003E-2</v>
      </c>
      <c r="AD232" s="121"/>
      <c r="AE232" s="120">
        <v>333415</v>
      </c>
      <c r="AF232" s="120" t="s">
        <v>109</v>
      </c>
      <c r="AI232" s="120">
        <v>1579</v>
      </c>
      <c r="AJ232" s="120">
        <v>4</v>
      </c>
      <c r="AK232" s="120" t="s">
        <v>2919</v>
      </c>
      <c r="AL232" s="120" t="s">
        <v>1504</v>
      </c>
      <c r="AM232" s="120" t="s">
        <v>1069</v>
      </c>
      <c r="AN232" s="120" t="s">
        <v>1061</v>
      </c>
      <c r="AO232" s="120" t="s">
        <v>1065</v>
      </c>
      <c r="AP232" s="120" t="s">
        <v>3143</v>
      </c>
      <c r="AQ232" s="120" t="s">
        <v>3169</v>
      </c>
      <c r="AR232" s="120" t="s">
        <v>3170</v>
      </c>
      <c r="AS232" s="120" t="s">
        <v>3171</v>
      </c>
      <c r="AT232" s="120" t="s">
        <v>102</v>
      </c>
      <c r="AU232" s="120" t="s">
        <v>102</v>
      </c>
      <c r="AV232" s="120" t="s">
        <v>184</v>
      </c>
      <c r="AW232" s="120" t="s">
        <v>200</v>
      </c>
      <c r="AY232" s="120" t="s">
        <v>525</v>
      </c>
      <c r="AZ232" s="120" t="s">
        <v>119</v>
      </c>
      <c r="BA232" s="120" t="s">
        <v>526</v>
      </c>
      <c r="BC232" s="120">
        <v>1</v>
      </c>
      <c r="BH232" s="120" t="s">
        <v>122</v>
      </c>
      <c r="BJ232" s="120">
        <v>1</v>
      </c>
      <c r="BO232" s="120" t="s">
        <v>122</v>
      </c>
      <c r="BP232" s="120" t="s">
        <v>123</v>
      </c>
      <c r="BR232" s="120">
        <v>1.4</v>
      </c>
      <c r="BW232" s="120" t="s">
        <v>124</v>
      </c>
      <c r="BY232" s="120">
        <v>4.2000000000000003E-2</v>
      </c>
      <c r="CE232" s="121">
        <v>4.2000000000000003E-2</v>
      </c>
      <c r="CG232" s="121"/>
      <c r="CI232" s="121"/>
      <c r="CQ232" s="121"/>
      <c r="CW232" s="121"/>
      <c r="DB232" s="120" t="s">
        <v>528</v>
      </c>
      <c r="DC232" s="120">
        <v>1</v>
      </c>
      <c r="DD232" s="120" t="s">
        <v>125</v>
      </c>
      <c r="DK232" s="120">
        <v>3</v>
      </c>
      <c r="DL232" s="120" t="s">
        <v>126</v>
      </c>
      <c r="DM232" s="120" t="s">
        <v>545</v>
      </c>
      <c r="DN232" s="120">
        <v>1255216</v>
      </c>
      <c r="DO232" s="120">
        <v>10440</v>
      </c>
      <c r="DP232" s="120" t="s">
        <v>3172</v>
      </c>
      <c r="DQ232" s="120" t="s">
        <v>3173</v>
      </c>
      <c r="DR232" s="120" t="s">
        <v>3174</v>
      </c>
      <c r="DS232" s="120">
        <v>1981</v>
      </c>
      <c r="DT232" s="120" t="s">
        <v>3176</v>
      </c>
    </row>
    <row r="233" spans="1:124" s="120" customFormat="1" x14ac:dyDescent="0.3">
      <c r="A233" s="120" t="s">
        <v>2938</v>
      </c>
      <c r="B233" s="120" t="s">
        <v>2939</v>
      </c>
      <c r="C233" s="120" t="s">
        <v>3177</v>
      </c>
      <c r="D233" s="120" t="s">
        <v>2822</v>
      </c>
      <c r="E233" s="120" t="s">
        <v>185</v>
      </c>
      <c r="G233" s="137">
        <v>4.4999999999999998E-2</v>
      </c>
      <c r="J233" s="121"/>
      <c r="K233" s="121" t="s">
        <v>528</v>
      </c>
      <c r="L233" s="120" t="s">
        <v>528</v>
      </c>
      <c r="M233" s="120" t="s">
        <v>109</v>
      </c>
      <c r="N233" s="120">
        <v>50</v>
      </c>
      <c r="O233" s="120" t="s">
        <v>102</v>
      </c>
      <c r="P233" s="120" t="s">
        <v>102</v>
      </c>
      <c r="Q233" s="120" t="s">
        <v>184</v>
      </c>
      <c r="R233" s="120">
        <v>0.25</v>
      </c>
      <c r="S233" s="120" t="s">
        <v>122</v>
      </c>
      <c r="T233" s="120" t="s">
        <v>526</v>
      </c>
      <c r="U233" s="120">
        <v>7581</v>
      </c>
      <c r="V233" s="123">
        <v>1103778</v>
      </c>
      <c r="W233" s="120">
        <v>1976</v>
      </c>
      <c r="X233" s="120" t="s">
        <v>3118</v>
      </c>
      <c r="Y233" s="120" t="s">
        <v>3119</v>
      </c>
      <c r="Z233" s="120" t="s">
        <v>3120</v>
      </c>
      <c r="AB233" s="120" t="s">
        <v>147</v>
      </c>
      <c r="AC233" s="137">
        <v>4.4999999999999998E-2</v>
      </c>
      <c r="AD233" s="121"/>
      <c r="AE233" s="120">
        <v>333415</v>
      </c>
      <c r="AF233" s="120" t="s">
        <v>109</v>
      </c>
      <c r="AH233" s="120" t="s">
        <v>147</v>
      </c>
      <c r="AI233" s="120">
        <v>1171</v>
      </c>
      <c r="AL233" s="120" t="s">
        <v>1504</v>
      </c>
      <c r="AM233" s="120" t="s">
        <v>1069</v>
      </c>
      <c r="AN233" s="120" t="s">
        <v>1061</v>
      </c>
      <c r="AO233" s="120" t="s">
        <v>2827</v>
      </c>
      <c r="AP233" s="120" t="s">
        <v>2938</v>
      </c>
      <c r="AQ233" s="120" t="s">
        <v>2939</v>
      </c>
      <c r="AR233" s="120" t="s">
        <v>3177</v>
      </c>
      <c r="AS233" s="120" t="s">
        <v>2822</v>
      </c>
      <c r="AT233" s="120" t="s">
        <v>102</v>
      </c>
      <c r="AU233" s="120" t="s">
        <v>102</v>
      </c>
      <c r="AV233" s="120" t="s">
        <v>184</v>
      </c>
      <c r="AW233" s="120" t="s">
        <v>185</v>
      </c>
      <c r="AY233" s="120" t="s">
        <v>525</v>
      </c>
      <c r="AZ233" s="120" t="s">
        <v>119</v>
      </c>
      <c r="BA233" s="120" t="s">
        <v>526</v>
      </c>
      <c r="BC233" s="120">
        <v>6</v>
      </c>
      <c r="BH233" s="120" t="s">
        <v>276</v>
      </c>
      <c r="BJ233" s="120">
        <v>0.25</v>
      </c>
      <c r="BO233" s="120" t="s">
        <v>122</v>
      </c>
      <c r="BP233" s="120" t="s">
        <v>123</v>
      </c>
      <c r="BR233" s="120">
        <v>90</v>
      </c>
      <c r="BT233" s="120">
        <v>50</v>
      </c>
      <c r="BV233" s="120">
        <v>130</v>
      </c>
      <c r="BW233" s="120" t="s">
        <v>544</v>
      </c>
      <c r="BY233" s="120">
        <v>45</v>
      </c>
      <c r="CA233" s="120">
        <v>25</v>
      </c>
      <c r="CC233" s="120">
        <v>65</v>
      </c>
      <c r="CE233" s="121">
        <v>4.4999999999999998E-2</v>
      </c>
      <c r="CG233" s="121">
        <v>2.5000000000000001E-2</v>
      </c>
      <c r="CI233" s="121">
        <v>6.5000000000000002E-2</v>
      </c>
      <c r="CQ233" s="121"/>
      <c r="CW233" s="121"/>
      <c r="DB233" s="120" t="s">
        <v>528</v>
      </c>
      <c r="DD233" s="120" t="s">
        <v>125</v>
      </c>
      <c r="DE233" s="120">
        <v>7.6</v>
      </c>
      <c r="DF233" s="120">
        <v>230</v>
      </c>
      <c r="DG233" s="120" t="s">
        <v>568</v>
      </c>
      <c r="DK233" s="120">
        <v>50</v>
      </c>
      <c r="DL233" s="120" t="s">
        <v>126</v>
      </c>
      <c r="DM233" s="120" t="s">
        <v>545</v>
      </c>
      <c r="DN233" s="120">
        <v>1103778</v>
      </c>
      <c r="DO233" s="120">
        <v>7581</v>
      </c>
      <c r="DP233" s="120" t="s">
        <v>3118</v>
      </c>
      <c r="DQ233" s="120" t="s">
        <v>3119</v>
      </c>
      <c r="DR233" s="120" t="s">
        <v>3120</v>
      </c>
      <c r="DS233" s="120">
        <v>1976</v>
      </c>
      <c r="DT233" s="120" t="s">
        <v>503</v>
      </c>
    </row>
    <row r="234" spans="1:124" s="120" customFormat="1" x14ac:dyDescent="0.3">
      <c r="A234" s="120" t="s">
        <v>3005</v>
      </c>
      <c r="B234" s="120" t="s">
        <v>3006</v>
      </c>
      <c r="C234" s="120" t="s">
        <v>2872</v>
      </c>
      <c r="D234" s="120" t="s">
        <v>2769</v>
      </c>
      <c r="E234" s="120" t="s">
        <v>185</v>
      </c>
      <c r="G234" s="137">
        <v>4.6628700000000002E-2</v>
      </c>
      <c r="J234" s="121"/>
      <c r="K234" s="121" t="s">
        <v>528</v>
      </c>
      <c r="L234" s="120" t="s">
        <v>528</v>
      </c>
      <c r="M234" s="120" t="s">
        <v>109</v>
      </c>
      <c r="N234" s="120">
        <v>99.21</v>
      </c>
      <c r="O234" s="120" t="s">
        <v>102</v>
      </c>
      <c r="P234" s="120" t="s">
        <v>102</v>
      </c>
      <c r="Q234" s="120" t="s">
        <v>184</v>
      </c>
      <c r="R234" s="120">
        <v>1</v>
      </c>
      <c r="S234" s="120" t="s">
        <v>122</v>
      </c>
      <c r="T234" s="120" t="s">
        <v>526</v>
      </c>
      <c r="U234" s="120">
        <v>153560</v>
      </c>
      <c r="V234" s="123">
        <v>1338790</v>
      </c>
      <c r="W234" s="120">
        <v>2010</v>
      </c>
      <c r="X234" s="120" t="s">
        <v>3088</v>
      </c>
      <c r="Y234" s="120" t="s">
        <v>3089</v>
      </c>
      <c r="Z234" s="120" t="s">
        <v>3090</v>
      </c>
      <c r="AB234" s="120" t="s">
        <v>397</v>
      </c>
      <c r="AC234" s="137">
        <v>4.6628700000000002E-2</v>
      </c>
      <c r="AD234" s="121"/>
      <c r="AE234" s="120">
        <v>333415</v>
      </c>
      <c r="AF234" s="120" t="s">
        <v>109</v>
      </c>
      <c r="AH234" s="120" t="s">
        <v>397</v>
      </c>
      <c r="AI234" s="120">
        <v>372</v>
      </c>
      <c r="AM234" s="120" t="s">
        <v>1069</v>
      </c>
      <c r="AN234" s="120" t="s">
        <v>2773</v>
      </c>
      <c r="AO234" s="120" t="s">
        <v>2774</v>
      </c>
      <c r="AP234" s="120" t="s">
        <v>3005</v>
      </c>
      <c r="AQ234" s="120" t="s">
        <v>3006</v>
      </c>
      <c r="AR234" s="120" t="s">
        <v>2872</v>
      </c>
      <c r="AS234" s="120" t="s">
        <v>2769</v>
      </c>
      <c r="AT234" s="120" t="s">
        <v>102</v>
      </c>
      <c r="AU234" s="120" t="s">
        <v>102</v>
      </c>
      <c r="AV234" s="120" t="s">
        <v>184</v>
      </c>
      <c r="AW234" s="120" t="s">
        <v>185</v>
      </c>
      <c r="AY234" s="120" t="s">
        <v>525</v>
      </c>
      <c r="AZ234" s="120" t="s">
        <v>119</v>
      </c>
      <c r="BA234" s="120" t="s">
        <v>526</v>
      </c>
      <c r="BC234" s="120">
        <v>24</v>
      </c>
      <c r="BH234" s="120" t="s">
        <v>276</v>
      </c>
      <c r="BJ234" s="120">
        <v>1</v>
      </c>
      <c r="BO234" s="120" t="s">
        <v>122</v>
      </c>
      <c r="BP234" s="120" t="s">
        <v>123</v>
      </c>
      <c r="BR234" s="120">
        <v>47</v>
      </c>
      <c r="BW234" s="120" t="s">
        <v>544</v>
      </c>
      <c r="BY234" s="121">
        <v>46.628700000000002</v>
      </c>
      <c r="CE234" s="121">
        <v>4.6628700000000002E-2</v>
      </c>
      <c r="CQ234" s="121"/>
      <c r="CW234" s="121"/>
      <c r="DB234" s="120" t="s">
        <v>528</v>
      </c>
      <c r="DC234" s="120">
        <v>7</v>
      </c>
      <c r="DD234" s="120" t="s">
        <v>125</v>
      </c>
      <c r="DK234" s="120">
        <v>99.21</v>
      </c>
      <c r="DL234" s="120" t="s">
        <v>126</v>
      </c>
      <c r="DM234" s="120" t="s">
        <v>545</v>
      </c>
      <c r="DN234" s="120">
        <v>1338790</v>
      </c>
      <c r="DO234" s="120">
        <v>153560</v>
      </c>
      <c r="DP234" s="120" t="s">
        <v>3088</v>
      </c>
      <c r="DQ234" s="120" t="s">
        <v>3089</v>
      </c>
      <c r="DR234" s="120" t="s">
        <v>3090</v>
      </c>
      <c r="DS234" s="120">
        <v>2010</v>
      </c>
      <c r="DT234" s="120" t="s">
        <v>3091</v>
      </c>
    </row>
    <row r="235" spans="1:124" s="120" customFormat="1" x14ac:dyDescent="0.3">
      <c r="A235" s="120" t="s">
        <v>3178</v>
      </c>
      <c r="B235" s="120" t="s">
        <v>3179</v>
      </c>
      <c r="C235" s="120" t="s">
        <v>3180</v>
      </c>
      <c r="D235" s="120" t="s">
        <v>3181</v>
      </c>
      <c r="E235" s="120" t="s">
        <v>185</v>
      </c>
      <c r="G235" s="137">
        <v>4.7E-2</v>
      </c>
      <c r="J235" s="121"/>
      <c r="K235" s="121" t="s">
        <v>528</v>
      </c>
      <c r="L235" s="120" t="s">
        <v>528</v>
      </c>
      <c r="M235" s="120" t="s">
        <v>109</v>
      </c>
      <c r="N235" s="120">
        <v>94</v>
      </c>
      <c r="O235" s="120" t="s">
        <v>102</v>
      </c>
      <c r="P235" s="120" t="s">
        <v>102</v>
      </c>
      <c r="Q235" s="120" t="s">
        <v>184</v>
      </c>
      <c r="R235" s="120">
        <v>4</v>
      </c>
      <c r="S235" s="120" t="s">
        <v>122</v>
      </c>
      <c r="T235" s="120" t="s">
        <v>526</v>
      </c>
      <c r="U235" s="120">
        <v>7775</v>
      </c>
      <c r="V235" s="123">
        <v>1105232</v>
      </c>
      <c r="W235" s="120">
        <v>1976</v>
      </c>
      <c r="X235" s="120" t="s">
        <v>3182</v>
      </c>
      <c r="Y235" s="120" t="s">
        <v>3183</v>
      </c>
      <c r="Z235" s="120" t="s">
        <v>3184</v>
      </c>
      <c r="AA235" s="120" t="s">
        <v>3185</v>
      </c>
      <c r="AB235" s="120" t="s">
        <v>397</v>
      </c>
      <c r="AC235" s="137">
        <v>4.7E-2</v>
      </c>
      <c r="AD235" s="121"/>
      <c r="AE235" s="120">
        <v>333415</v>
      </c>
      <c r="AF235" s="120" t="s">
        <v>109</v>
      </c>
      <c r="AG235" s="120" t="s">
        <v>3185</v>
      </c>
      <c r="AH235" s="120" t="s">
        <v>397</v>
      </c>
      <c r="AI235" s="120">
        <v>919</v>
      </c>
      <c r="AL235" s="120" t="s">
        <v>3186</v>
      </c>
      <c r="AM235" s="120" t="s">
        <v>1069</v>
      </c>
      <c r="AN235" s="120" t="s">
        <v>1061</v>
      </c>
      <c r="AO235" s="120" t="s">
        <v>3187</v>
      </c>
      <c r="AP235" s="120" t="s">
        <v>3178</v>
      </c>
      <c r="AQ235" s="120" t="s">
        <v>3179</v>
      </c>
      <c r="AR235" s="120" t="s">
        <v>3180</v>
      </c>
      <c r="AS235" s="120" t="s">
        <v>3181</v>
      </c>
      <c r="AT235" s="120" t="s">
        <v>102</v>
      </c>
      <c r="AU235" s="120" t="s">
        <v>102</v>
      </c>
      <c r="AV235" s="120" t="s">
        <v>184</v>
      </c>
      <c r="AW235" s="120" t="s">
        <v>185</v>
      </c>
      <c r="AY235" s="120" t="s">
        <v>525</v>
      </c>
      <c r="AZ235" s="120" t="s">
        <v>119</v>
      </c>
      <c r="BA235" s="120" t="s">
        <v>526</v>
      </c>
      <c r="BC235" s="120">
        <v>96</v>
      </c>
      <c r="BH235" s="120" t="s">
        <v>276</v>
      </c>
      <c r="BJ235" s="120">
        <v>4</v>
      </c>
      <c r="BO235" s="120" t="s">
        <v>122</v>
      </c>
      <c r="BP235" s="120" t="s">
        <v>123</v>
      </c>
      <c r="BR235" s="120">
        <v>50</v>
      </c>
      <c r="BW235" s="120" t="s">
        <v>544</v>
      </c>
      <c r="BY235" s="120">
        <v>47</v>
      </c>
      <c r="CE235" s="121">
        <v>4.7E-2</v>
      </c>
      <c r="CG235" s="121"/>
      <c r="CI235" s="121"/>
      <c r="CQ235" s="121"/>
      <c r="CW235" s="121"/>
      <c r="DB235" s="120" t="s">
        <v>528</v>
      </c>
      <c r="DD235" s="120" t="s">
        <v>125</v>
      </c>
      <c r="DE235" s="120">
        <v>7.4</v>
      </c>
      <c r="DK235" s="120">
        <v>94</v>
      </c>
      <c r="DL235" s="120" t="s">
        <v>126</v>
      </c>
      <c r="DM235" s="120" t="s">
        <v>545</v>
      </c>
      <c r="DN235" s="120">
        <v>1105232</v>
      </c>
      <c r="DO235" s="120">
        <v>7775</v>
      </c>
      <c r="DP235" s="120" t="s">
        <v>3182</v>
      </c>
      <c r="DQ235" s="120" t="s">
        <v>3183</v>
      </c>
      <c r="DR235" s="120" t="s">
        <v>3184</v>
      </c>
      <c r="DS235" s="120">
        <v>1976</v>
      </c>
      <c r="DT235" s="120" t="s">
        <v>3188</v>
      </c>
    </row>
    <row r="236" spans="1:124" s="120" customFormat="1" x14ac:dyDescent="0.3">
      <c r="A236" s="120" t="s">
        <v>3143</v>
      </c>
      <c r="B236" s="120" t="s">
        <v>3169</v>
      </c>
      <c r="C236" s="120" t="s">
        <v>3189</v>
      </c>
      <c r="D236" s="120" t="s">
        <v>3171</v>
      </c>
      <c r="E236" s="120" t="s">
        <v>1128</v>
      </c>
      <c r="G236" s="137">
        <v>0.05</v>
      </c>
      <c r="J236" s="121"/>
      <c r="K236" s="121" t="s">
        <v>528</v>
      </c>
      <c r="L236" s="120" t="s">
        <v>528</v>
      </c>
      <c r="M236" s="120" t="s">
        <v>109</v>
      </c>
      <c r="N236" s="120">
        <v>60</v>
      </c>
      <c r="O236" s="120" t="s">
        <v>102</v>
      </c>
      <c r="P236" s="120" t="s">
        <v>102</v>
      </c>
      <c r="Q236" s="120" t="s">
        <v>184</v>
      </c>
      <c r="R236" s="120">
        <v>3</v>
      </c>
      <c r="S236" s="120" t="s">
        <v>122</v>
      </c>
      <c r="T236" s="120" t="s">
        <v>526</v>
      </c>
      <c r="U236" s="120">
        <v>5162</v>
      </c>
      <c r="V236" s="123">
        <v>1063710</v>
      </c>
      <c r="W236" s="120">
        <v>1979</v>
      </c>
      <c r="X236" s="120" t="s">
        <v>3190</v>
      </c>
      <c r="Y236" s="120" t="s">
        <v>3191</v>
      </c>
      <c r="Z236" s="120" t="s">
        <v>3192</v>
      </c>
      <c r="AB236" s="120" t="s">
        <v>147</v>
      </c>
      <c r="AC236" s="137">
        <v>0.05</v>
      </c>
      <c r="AD236" s="121"/>
      <c r="AE236" s="120">
        <v>333415</v>
      </c>
      <c r="AF236" s="120" t="s">
        <v>109</v>
      </c>
      <c r="AH236" s="120" t="s">
        <v>147</v>
      </c>
      <c r="AI236" s="120">
        <v>1230</v>
      </c>
      <c r="AJ236" s="120">
        <v>4</v>
      </c>
      <c r="AK236" s="120" t="s">
        <v>2919</v>
      </c>
      <c r="AL236" s="120" t="s">
        <v>1504</v>
      </c>
      <c r="AM236" s="120" t="s">
        <v>1069</v>
      </c>
      <c r="AN236" s="120" t="s">
        <v>1061</v>
      </c>
      <c r="AO236" s="120" t="s">
        <v>1065</v>
      </c>
      <c r="AP236" s="120" t="s">
        <v>3143</v>
      </c>
      <c r="AQ236" s="120" t="s">
        <v>3169</v>
      </c>
      <c r="AR236" s="120" t="s">
        <v>3189</v>
      </c>
      <c r="AS236" s="120" t="s">
        <v>3171</v>
      </c>
      <c r="AT236" s="120" t="s">
        <v>102</v>
      </c>
      <c r="AU236" s="120" t="s">
        <v>102</v>
      </c>
      <c r="AV236" s="120" t="s">
        <v>184</v>
      </c>
      <c r="AW236" s="120" t="s">
        <v>1128</v>
      </c>
      <c r="AY236" s="120" t="s">
        <v>525</v>
      </c>
      <c r="AZ236" s="120" t="s">
        <v>119</v>
      </c>
      <c r="BA236" s="120" t="s">
        <v>526</v>
      </c>
      <c r="BC236" s="120">
        <v>3</v>
      </c>
      <c r="BH236" s="120" t="s">
        <v>122</v>
      </c>
      <c r="BJ236" s="120">
        <v>3</v>
      </c>
      <c r="BO236" s="120" t="s">
        <v>122</v>
      </c>
      <c r="BP236" s="120" t="s">
        <v>158</v>
      </c>
      <c r="BR236" s="120">
        <v>0.05</v>
      </c>
      <c r="BW236" s="120" t="s">
        <v>175</v>
      </c>
      <c r="BY236" s="120">
        <v>0.05</v>
      </c>
      <c r="CE236" s="121">
        <v>0.05</v>
      </c>
      <c r="CG236" s="121"/>
      <c r="CI236" s="121"/>
      <c r="CQ236" s="121"/>
      <c r="CW236" s="121"/>
      <c r="DB236" s="120" t="s">
        <v>528</v>
      </c>
      <c r="DD236" s="120" t="s">
        <v>125</v>
      </c>
      <c r="DK236" s="120">
        <v>60</v>
      </c>
      <c r="DL236" s="120" t="s">
        <v>126</v>
      </c>
      <c r="DM236" s="120" t="s">
        <v>545</v>
      </c>
      <c r="DN236" s="120">
        <v>1063710</v>
      </c>
      <c r="DO236" s="120">
        <v>5162</v>
      </c>
      <c r="DP236" s="120" t="s">
        <v>3190</v>
      </c>
      <c r="DQ236" s="120" t="s">
        <v>3191</v>
      </c>
      <c r="DR236" s="120" t="s">
        <v>3192</v>
      </c>
      <c r="DS236" s="120">
        <v>1979</v>
      </c>
      <c r="DT236" s="120" t="s">
        <v>3193</v>
      </c>
    </row>
    <row r="237" spans="1:124" s="120" customFormat="1" x14ac:dyDescent="0.3">
      <c r="A237" s="120" t="s">
        <v>2946</v>
      </c>
      <c r="B237" s="120" t="s">
        <v>2947</v>
      </c>
      <c r="C237" s="120" t="s">
        <v>2948</v>
      </c>
      <c r="D237" s="120" t="s">
        <v>2949</v>
      </c>
      <c r="E237" s="120" t="s">
        <v>591</v>
      </c>
      <c r="G237" s="147">
        <f>(AC237/1000000000)*304.35*1000</f>
        <v>5.1282975000000008E-2</v>
      </c>
      <c r="K237" s="129" t="s">
        <v>528</v>
      </c>
      <c r="L237" s="120" t="s">
        <v>3042</v>
      </c>
      <c r="M237" s="120" t="s">
        <v>109</v>
      </c>
      <c r="N237" s="120" t="s">
        <v>3112</v>
      </c>
      <c r="O237" s="120" t="s">
        <v>367</v>
      </c>
      <c r="P237" s="120" t="s">
        <v>1310</v>
      </c>
      <c r="Q237" s="120" t="s">
        <v>2817</v>
      </c>
      <c r="R237" s="120">
        <v>1</v>
      </c>
      <c r="S237" s="120" t="s">
        <v>122</v>
      </c>
      <c r="T237" s="120" t="s">
        <v>526</v>
      </c>
      <c r="U237" s="120">
        <v>67687</v>
      </c>
      <c r="V237" s="123">
        <v>1265482</v>
      </c>
      <c r="W237" s="120">
        <v>1999</v>
      </c>
      <c r="X237" s="120" t="s">
        <v>3113</v>
      </c>
      <c r="Y237" s="120" t="s">
        <v>3114</v>
      </c>
      <c r="Z237" s="120" t="s">
        <v>3115</v>
      </c>
      <c r="AA237" s="120" t="s">
        <v>1344</v>
      </c>
      <c r="AB237" s="120" t="s">
        <v>397</v>
      </c>
      <c r="AC237" s="137">
        <v>168.5</v>
      </c>
      <c r="AE237" s="120">
        <v>333415</v>
      </c>
      <c r="AF237" s="120" t="s">
        <v>109</v>
      </c>
      <c r="AG237" s="120" t="s">
        <v>1344</v>
      </c>
      <c r="AH237" s="120" t="s">
        <v>397</v>
      </c>
      <c r="AI237" s="120">
        <v>964</v>
      </c>
      <c r="AJ237" s="120">
        <v>4</v>
      </c>
      <c r="AK237" s="120" t="s">
        <v>2919</v>
      </c>
      <c r="AL237" s="120" t="s">
        <v>1504</v>
      </c>
      <c r="AM237" s="120" t="s">
        <v>1069</v>
      </c>
      <c r="AN237" s="120" t="s">
        <v>1061</v>
      </c>
      <c r="AO237" s="120" t="s">
        <v>1065</v>
      </c>
      <c r="AP237" s="120" t="s">
        <v>2946</v>
      </c>
      <c r="AQ237" s="120" t="s">
        <v>2947</v>
      </c>
      <c r="AR237" s="120" t="s">
        <v>2948</v>
      </c>
      <c r="AS237" s="120" t="s">
        <v>2949</v>
      </c>
      <c r="AT237" s="120" t="s">
        <v>367</v>
      </c>
      <c r="AU237" s="120" t="s">
        <v>1310</v>
      </c>
      <c r="AV237" s="120" t="s">
        <v>2817</v>
      </c>
      <c r="AW237" s="120" t="s">
        <v>591</v>
      </c>
      <c r="AY237" s="120" t="s">
        <v>525</v>
      </c>
      <c r="AZ237" s="120" t="s">
        <v>119</v>
      </c>
      <c r="BA237" s="120" t="s">
        <v>526</v>
      </c>
      <c r="BC237" s="120">
        <v>24</v>
      </c>
      <c r="BH237" s="120" t="s">
        <v>276</v>
      </c>
      <c r="BJ237" s="120">
        <v>1</v>
      </c>
      <c r="BO237" s="120" t="s">
        <v>122</v>
      </c>
      <c r="BP237" s="120" t="s">
        <v>158</v>
      </c>
      <c r="BR237" s="120">
        <v>168.5</v>
      </c>
      <c r="BT237" s="120">
        <v>118.7</v>
      </c>
      <c r="BV237" s="120">
        <v>227.1</v>
      </c>
      <c r="BW237" s="120" t="s">
        <v>3042</v>
      </c>
      <c r="BY237" s="120">
        <v>168.5</v>
      </c>
      <c r="CA237" s="120">
        <v>118.7</v>
      </c>
      <c r="CC237" s="120">
        <v>227.1</v>
      </c>
      <c r="CE237" s="121">
        <v>168.5</v>
      </c>
      <c r="CG237" s="120">
        <v>118.7</v>
      </c>
      <c r="CI237" s="120">
        <v>227.1</v>
      </c>
      <c r="DB237" s="120" t="s">
        <v>3042</v>
      </c>
      <c r="DD237" s="120" t="s">
        <v>125</v>
      </c>
      <c r="DE237" s="120">
        <v>7</v>
      </c>
      <c r="DK237" s="120" t="s">
        <v>3112</v>
      </c>
      <c r="DL237" s="120" t="s">
        <v>126</v>
      </c>
      <c r="DM237" s="120" t="s">
        <v>3194</v>
      </c>
      <c r="DN237" s="120">
        <v>1265482</v>
      </c>
      <c r="DO237" s="120">
        <v>67687</v>
      </c>
      <c r="DP237" s="120" t="s">
        <v>3113</v>
      </c>
      <c r="DQ237" s="120" t="s">
        <v>3114</v>
      </c>
      <c r="DR237" s="120" t="s">
        <v>3115</v>
      </c>
      <c r="DS237" s="120">
        <v>1999</v>
      </c>
      <c r="DT237" s="120" t="s">
        <v>3195</v>
      </c>
    </row>
    <row r="238" spans="1:124" s="120" customFormat="1" x14ac:dyDescent="0.3">
      <c r="A238" s="120" t="s">
        <v>2946</v>
      </c>
      <c r="B238" s="120" t="s">
        <v>2947</v>
      </c>
      <c r="C238" s="120" t="s">
        <v>2948</v>
      </c>
      <c r="D238" s="120" t="s">
        <v>2949</v>
      </c>
      <c r="E238" s="120" t="s">
        <v>591</v>
      </c>
      <c r="G238" s="147">
        <f>(AC238/1000000000)*304.35*1000</f>
        <v>5.3139510000000001E-2</v>
      </c>
      <c r="K238" s="129" t="s">
        <v>528</v>
      </c>
      <c r="L238" s="120" t="s">
        <v>3042</v>
      </c>
      <c r="M238" s="120" t="s">
        <v>109</v>
      </c>
      <c r="N238" s="120" t="s">
        <v>3112</v>
      </c>
      <c r="O238" s="120" t="s">
        <v>367</v>
      </c>
      <c r="P238" s="120" t="s">
        <v>1310</v>
      </c>
      <c r="Q238" s="120" t="s">
        <v>2817</v>
      </c>
      <c r="R238" s="120">
        <v>1</v>
      </c>
      <c r="S238" s="120" t="s">
        <v>122</v>
      </c>
      <c r="T238" s="120" t="s">
        <v>526</v>
      </c>
      <c r="U238" s="120">
        <v>67687</v>
      </c>
      <c r="V238" s="123">
        <v>1265479</v>
      </c>
      <c r="W238" s="120">
        <v>1999</v>
      </c>
      <c r="X238" s="120" t="s">
        <v>3113</v>
      </c>
      <c r="Y238" s="120" t="s">
        <v>3114</v>
      </c>
      <c r="Z238" s="120" t="s">
        <v>3115</v>
      </c>
      <c r="AA238" s="120" t="s">
        <v>1344</v>
      </c>
      <c r="AB238" s="120" t="s">
        <v>397</v>
      </c>
      <c r="AC238" s="137">
        <v>174.6</v>
      </c>
      <c r="AE238" s="120">
        <v>333415</v>
      </c>
      <c r="AF238" s="120" t="s">
        <v>109</v>
      </c>
      <c r="AG238" s="120" t="s">
        <v>1344</v>
      </c>
      <c r="AH238" s="120" t="s">
        <v>397</v>
      </c>
      <c r="AI238" s="120">
        <v>964</v>
      </c>
      <c r="AJ238" s="120">
        <v>4</v>
      </c>
      <c r="AK238" s="120" t="s">
        <v>2919</v>
      </c>
      <c r="AL238" s="120" t="s">
        <v>1504</v>
      </c>
      <c r="AM238" s="120" t="s">
        <v>1069</v>
      </c>
      <c r="AN238" s="120" t="s">
        <v>1061</v>
      </c>
      <c r="AO238" s="120" t="s">
        <v>1065</v>
      </c>
      <c r="AP238" s="120" t="s">
        <v>2946</v>
      </c>
      <c r="AQ238" s="120" t="s">
        <v>2947</v>
      </c>
      <c r="AR238" s="120" t="s">
        <v>2948</v>
      </c>
      <c r="AS238" s="120" t="s">
        <v>2949</v>
      </c>
      <c r="AT238" s="120" t="s">
        <v>367</v>
      </c>
      <c r="AU238" s="120" t="s">
        <v>1310</v>
      </c>
      <c r="AV238" s="120" t="s">
        <v>2817</v>
      </c>
      <c r="AW238" s="120" t="s">
        <v>591</v>
      </c>
      <c r="AY238" s="120" t="s">
        <v>525</v>
      </c>
      <c r="AZ238" s="120" t="s">
        <v>119</v>
      </c>
      <c r="BA238" s="120" t="s">
        <v>526</v>
      </c>
      <c r="BC238" s="120">
        <v>24</v>
      </c>
      <c r="BH238" s="120" t="s">
        <v>276</v>
      </c>
      <c r="BJ238" s="120">
        <v>1</v>
      </c>
      <c r="BO238" s="120" t="s">
        <v>122</v>
      </c>
      <c r="BP238" s="120" t="s">
        <v>158</v>
      </c>
      <c r="BR238" s="120">
        <v>174.6</v>
      </c>
      <c r="BT238" s="120">
        <v>121.1</v>
      </c>
      <c r="BV238" s="120">
        <v>238.9</v>
      </c>
      <c r="BW238" s="120" t="s">
        <v>3042</v>
      </c>
      <c r="BY238" s="120">
        <v>174.6</v>
      </c>
      <c r="CA238" s="120">
        <v>121.1</v>
      </c>
      <c r="CC238" s="120">
        <v>238.9</v>
      </c>
      <c r="CE238" s="121">
        <v>174.6</v>
      </c>
      <c r="CG238" s="120">
        <v>121.1</v>
      </c>
      <c r="CI238" s="120">
        <v>238.9</v>
      </c>
      <c r="DB238" s="120" t="s">
        <v>3042</v>
      </c>
      <c r="DD238" s="120" t="s">
        <v>125</v>
      </c>
      <c r="DE238" s="120">
        <v>6</v>
      </c>
      <c r="DK238" s="120" t="s">
        <v>3112</v>
      </c>
      <c r="DL238" s="120" t="s">
        <v>126</v>
      </c>
      <c r="DM238" s="120" t="s">
        <v>3194</v>
      </c>
      <c r="DN238" s="120">
        <v>1265479</v>
      </c>
      <c r="DO238" s="120">
        <v>67687</v>
      </c>
      <c r="DP238" s="120" t="s">
        <v>3113</v>
      </c>
      <c r="DQ238" s="120" t="s">
        <v>3114</v>
      </c>
      <c r="DR238" s="120" t="s">
        <v>3115</v>
      </c>
      <c r="DS238" s="120">
        <v>1999</v>
      </c>
      <c r="DT238" s="120" t="s">
        <v>3195</v>
      </c>
    </row>
    <row r="239" spans="1:124" s="120" customFormat="1" x14ac:dyDescent="0.3">
      <c r="A239" s="120" t="s">
        <v>2946</v>
      </c>
      <c r="B239" s="120" t="s">
        <v>187</v>
      </c>
      <c r="C239" s="120" t="s">
        <v>2946</v>
      </c>
      <c r="D239" s="120" t="s">
        <v>3133</v>
      </c>
      <c r="E239" s="120" t="s">
        <v>136</v>
      </c>
      <c r="G239" s="137">
        <v>5.3999999999999999E-2</v>
      </c>
      <c r="J239" s="121"/>
      <c r="K239" s="121" t="s">
        <v>528</v>
      </c>
      <c r="L239" s="120" t="s">
        <v>528</v>
      </c>
      <c r="M239" s="120" t="s">
        <v>109</v>
      </c>
      <c r="N239" s="120">
        <v>88</v>
      </c>
      <c r="O239" s="120" t="s">
        <v>189</v>
      </c>
      <c r="P239" s="120" t="s">
        <v>189</v>
      </c>
      <c r="Q239" s="120" t="s">
        <v>190</v>
      </c>
      <c r="R239" s="120">
        <v>70</v>
      </c>
      <c r="S239" s="120" t="s">
        <v>122</v>
      </c>
      <c r="T239" s="120" t="s">
        <v>526</v>
      </c>
      <c r="U239" s="120">
        <v>16753</v>
      </c>
      <c r="V239" s="123">
        <v>1187537</v>
      </c>
      <c r="W239" s="120">
        <v>1996</v>
      </c>
      <c r="X239" s="120" t="s">
        <v>578</v>
      </c>
      <c r="Y239" s="120" t="s">
        <v>579</v>
      </c>
      <c r="Z239" s="120" t="s">
        <v>580</v>
      </c>
      <c r="AA239" s="120" t="s">
        <v>314</v>
      </c>
      <c r="AB239" s="120" t="s">
        <v>323</v>
      </c>
      <c r="AC239" s="137">
        <v>5.3999999999999999E-2</v>
      </c>
      <c r="AD239" s="121"/>
      <c r="AE239" s="120">
        <v>333415</v>
      </c>
      <c r="AF239" s="120" t="s">
        <v>109</v>
      </c>
      <c r="AG239" s="120" t="s">
        <v>314</v>
      </c>
      <c r="AH239" s="120" t="s">
        <v>323</v>
      </c>
      <c r="AI239" s="120">
        <v>256</v>
      </c>
      <c r="AM239" s="120" t="s">
        <v>1069</v>
      </c>
      <c r="AN239" s="120" t="s">
        <v>1061</v>
      </c>
      <c r="AO239" s="120" t="s">
        <v>1065</v>
      </c>
      <c r="AP239" s="120" t="s">
        <v>2946</v>
      </c>
      <c r="AQ239" s="120" t="s">
        <v>187</v>
      </c>
      <c r="AR239" s="120" t="s">
        <v>2946</v>
      </c>
      <c r="AS239" s="120" t="s">
        <v>3133</v>
      </c>
      <c r="AT239" s="120" t="s">
        <v>189</v>
      </c>
      <c r="AU239" s="120" t="s">
        <v>189</v>
      </c>
      <c r="AV239" s="120" t="s">
        <v>190</v>
      </c>
      <c r="AW239" s="120" t="s">
        <v>136</v>
      </c>
      <c r="AY239" s="120" t="s">
        <v>525</v>
      </c>
      <c r="AZ239" s="120" t="s">
        <v>119</v>
      </c>
      <c r="BA239" s="120" t="s">
        <v>526</v>
      </c>
      <c r="BC239" s="120">
        <v>70</v>
      </c>
      <c r="BH239" s="120" t="s">
        <v>122</v>
      </c>
      <c r="BJ239" s="120">
        <v>70</v>
      </c>
      <c r="BO239" s="120" t="s">
        <v>122</v>
      </c>
      <c r="BP239" s="120" t="s">
        <v>158</v>
      </c>
      <c r="BR239" s="120">
        <v>54</v>
      </c>
      <c r="BW239" s="120" t="s">
        <v>544</v>
      </c>
      <c r="BY239" s="120">
        <v>54</v>
      </c>
      <c r="CE239" s="121">
        <v>5.3999999999999999E-2</v>
      </c>
      <c r="CG239" s="121"/>
      <c r="CI239" s="121"/>
      <c r="CQ239" s="121"/>
      <c r="CW239" s="121"/>
      <c r="DB239" s="120" t="s">
        <v>528</v>
      </c>
      <c r="DD239" s="120" t="s">
        <v>176</v>
      </c>
      <c r="DE239" s="120" t="s">
        <v>576</v>
      </c>
      <c r="DF239" s="120" t="s">
        <v>577</v>
      </c>
      <c r="DG239" s="120" t="s">
        <v>568</v>
      </c>
      <c r="DK239" s="120">
        <v>88</v>
      </c>
      <c r="DL239" s="120" t="s">
        <v>192</v>
      </c>
      <c r="DM239" s="120" t="s">
        <v>315</v>
      </c>
      <c r="DN239" s="120">
        <v>1187537</v>
      </c>
      <c r="DO239" s="120">
        <v>16753</v>
      </c>
      <c r="DP239" s="120" t="s">
        <v>578</v>
      </c>
      <c r="DQ239" s="120" t="s">
        <v>579</v>
      </c>
      <c r="DR239" s="120" t="s">
        <v>580</v>
      </c>
      <c r="DS239" s="120">
        <v>1996</v>
      </c>
      <c r="DT239" s="120" t="s">
        <v>3134</v>
      </c>
    </row>
    <row r="240" spans="1:124" s="120" customFormat="1" x14ac:dyDescent="0.3">
      <c r="A240" s="120" t="s">
        <v>2946</v>
      </c>
      <c r="B240" s="120" t="s">
        <v>2947</v>
      </c>
      <c r="C240" s="120" t="s">
        <v>2948</v>
      </c>
      <c r="D240" s="120" t="s">
        <v>2949</v>
      </c>
      <c r="E240" s="120" t="s">
        <v>591</v>
      </c>
      <c r="G240" s="147">
        <f>(AC240/1000000000)*304.35*1000</f>
        <v>5.4143865000000006E-2</v>
      </c>
      <c r="K240" s="129" t="s">
        <v>528</v>
      </c>
      <c r="L240" s="120" t="s">
        <v>3042</v>
      </c>
      <c r="M240" s="120" t="s">
        <v>109</v>
      </c>
      <c r="N240" s="120" t="s">
        <v>3112</v>
      </c>
      <c r="O240" s="120" t="s">
        <v>367</v>
      </c>
      <c r="P240" s="120" t="s">
        <v>1310</v>
      </c>
      <c r="Q240" s="120" t="s">
        <v>2817</v>
      </c>
      <c r="R240" s="120">
        <v>1</v>
      </c>
      <c r="S240" s="120" t="s">
        <v>122</v>
      </c>
      <c r="T240" s="120" t="s">
        <v>526</v>
      </c>
      <c r="U240" s="120">
        <v>67687</v>
      </c>
      <c r="V240" s="123">
        <v>1265480</v>
      </c>
      <c r="W240" s="120">
        <v>1999</v>
      </c>
      <c r="X240" s="120" t="s">
        <v>3113</v>
      </c>
      <c r="Y240" s="120" t="s">
        <v>3114</v>
      </c>
      <c r="Z240" s="120" t="s">
        <v>3115</v>
      </c>
      <c r="AA240" s="120" t="s">
        <v>1344</v>
      </c>
      <c r="AB240" s="120" t="s">
        <v>397</v>
      </c>
      <c r="AC240" s="137">
        <v>177.9</v>
      </c>
      <c r="AE240" s="120">
        <v>333415</v>
      </c>
      <c r="AF240" s="120" t="s">
        <v>109</v>
      </c>
      <c r="AG240" s="120" t="s">
        <v>1344</v>
      </c>
      <c r="AH240" s="120" t="s">
        <v>397</v>
      </c>
      <c r="AI240" s="120">
        <v>964</v>
      </c>
      <c r="AJ240" s="120">
        <v>4</v>
      </c>
      <c r="AK240" s="120" t="s">
        <v>2919</v>
      </c>
      <c r="AL240" s="120" t="s">
        <v>1504</v>
      </c>
      <c r="AM240" s="120" t="s">
        <v>1069</v>
      </c>
      <c r="AN240" s="120" t="s">
        <v>1061</v>
      </c>
      <c r="AO240" s="120" t="s">
        <v>1065</v>
      </c>
      <c r="AP240" s="120" t="s">
        <v>2946</v>
      </c>
      <c r="AQ240" s="120" t="s">
        <v>2947</v>
      </c>
      <c r="AR240" s="120" t="s">
        <v>2948</v>
      </c>
      <c r="AS240" s="120" t="s">
        <v>2949</v>
      </c>
      <c r="AT240" s="120" t="s">
        <v>367</v>
      </c>
      <c r="AU240" s="120" t="s">
        <v>1310</v>
      </c>
      <c r="AV240" s="120" t="s">
        <v>2817</v>
      </c>
      <c r="AW240" s="120" t="s">
        <v>591</v>
      </c>
      <c r="AY240" s="120" t="s">
        <v>525</v>
      </c>
      <c r="AZ240" s="120" t="s">
        <v>119</v>
      </c>
      <c r="BA240" s="120" t="s">
        <v>526</v>
      </c>
      <c r="BC240" s="120">
        <v>24</v>
      </c>
      <c r="BH240" s="120" t="s">
        <v>276</v>
      </c>
      <c r="BJ240" s="120">
        <v>1</v>
      </c>
      <c r="BO240" s="120" t="s">
        <v>122</v>
      </c>
      <c r="BP240" s="120" t="s">
        <v>158</v>
      </c>
      <c r="BR240" s="120">
        <v>177.9</v>
      </c>
      <c r="BT240" s="120">
        <v>130.9</v>
      </c>
      <c r="BV240" s="120">
        <v>221.1</v>
      </c>
      <c r="BW240" s="120" t="s">
        <v>3042</v>
      </c>
      <c r="BY240" s="120">
        <v>177.9</v>
      </c>
      <c r="CA240" s="120">
        <v>130.9</v>
      </c>
      <c r="CC240" s="120">
        <v>221.1</v>
      </c>
      <c r="CE240" s="121">
        <v>177.9</v>
      </c>
      <c r="CG240" s="120">
        <v>130.9</v>
      </c>
      <c r="CI240" s="120">
        <v>221.1</v>
      </c>
      <c r="DB240" s="120" t="s">
        <v>3042</v>
      </c>
      <c r="DD240" s="120" t="s">
        <v>125</v>
      </c>
      <c r="DE240" s="120">
        <v>6</v>
      </c>
      <c r="DK240" s="120" t="s">
        <v>3112</v>
      </c>
      <c r="DL240" s="120" t="s">
        <v>126</v>
      </c>
      <c r="DM240" s="120" t="s">
        <v>3194</v>
      </c>
      <c r="DN240" s="120">
        <v>1265480</v>
      </c>
      <c r="DO240" s="120">
        <v>67687</v>
      </c>
      <c r="DP240" s="120" t="s">
        <v>3113</v>
      </c>
      <c r="DQ240" s="120" t="s">
        <v>3114</v>
      </c>
      <c r="DR240" s="120" t="s">
        <v>3115</v>
      </c>
      <c r="DS240" s="120">
        <v>1999</v>
      </c>
      <c r="DT240" s="120" t="s">
        <v>3195</v>
      </c>
    </row>
    <row r="241" spans="1:124" s="120" customFormat="1" x14ac:dyDescent="0.3">
      <c r="A241" s="120" t="s">
        <v>2766</v>
      </c>
      <c r="B241" s="120" t="s">
        <v>2767</v>
      </c>
      <c r="C241" s="120" t="s">
        <v>2768</v>
      </c>
      <c r="D241" s="120" t="s">
        <v>2769</v>
      </c>
      <c r="E241" s="120" t="s">
        <v>157</v>
      </c>
      <c r="G241" s="137">
        <v>5.5399999999999998E-2</v>
      </c>
      <c r="K241" s="121" t="s">
        <v>528</v>
      </c>
      <c r="L241" s="120" t="s">
        <v>124</v>
      </c>
      <c r="M241" s="120" t="s">
        <v>109</v>
      </c>
      <c r="N241" s="120">
        <v>100</v>
      </c>
      <c r="O241" s="120" t="s">
        <v>102</v>
      </c>
      <c r="P241" s="120" t="s">
        <v>102</v>
      </c>
      <c r="Q241" s="120" t="s">
        <v>233</v>
      </c>
      <c r="R241" s="120">
        <v>2</v>
      </c>
      <c r="S241" s="120" t="s">
        <v>122</v>
      </c>
      <c r="T241" s="120" t="s">
        <v>526</v>
      </c>
      <c r="U241" s="120">
        <v>100981</v>
      </c>
      <c r="V241" s="123">
        <v>1270332</v>
      </c>
      <c r="W241" s="120">
        <v>2007</v>
      </c>
      <c r="X241" s="120" t="s">
        <v>3156</v>
      </c>
      <c r="Y241" s="120" t="s">
        <v>3157</v>
      </c>
      <c r="Z241" s="120" t="s">
        <v>3158</v>
      </c>
      <c r="AC241" s="137">
        <v>5.5399999999999998E-2</v>
      </c>
      <c r="AE241" s="120">
        <v>333415</v>
      </c>
      <c r="AF241" s="120" t="s">
        <v>109</v>
      </c>
      <c r="AI241" s="120">
        <v>52</v>
      </c>
      <c r="AJ241" s="120" t="s">
        <v>820</v>
      </c>
      <c r="AK241" s="120" t="s">
        <v>122</v>
      </c>
      <c r="AM241" s="120" t="s">
        <v>1069</v>
      </c>
      <c r="AN241" s="120" t="s">
        <v>2773</v>
      </c>
      <c r="AO241" s="120" t="s">
        <v>2774</v>
      </c>
      <c r="AP241" s="120" t="s">
        <v>2766</v>
      </c>
      <c r="AQ241" s="120" t="s">
        <v>2767</v>
      </c>
      <c r="AR241" s="120" t="s">
        <v>2768</v>
      </c>
      <c r="AS241" s="120" t="s">
        <v>2769</v>
      </c>
      <c r="AT241" s="120" t="s">
        <v>102</v>
      </c>
      <c r="AU241" s="120" t="s">
        <v>102</v>
      </c>
      <c r="AV241" s="120" t="s">
        <v>233</v>
      </c>
      <c r="AW241" s="120" t="s">
        <v>157</v>
      </c>
      <c r="AY241" s="120" t="s">
        <v>525</v>
      </c>
      <c r="AZ241" s="120" t="s">
        <v>119</v>
      </c>
      <c r="BA241" s="120" t="s">
        <v>526</v>
      </c>
      <c r="BC241" s="120">
        <v>48</v>
      </c>
      <c r="BH241" s="120" t="s">
        <v>276</v>
      </c>
      <c r="BJ241" s="120">
        <v>2</v>
      </c>
      <c r="BO241" s="120" t="s">
        <v>122</v>
      </c>
      <c r="BP241" s="120" t="s">
        <v>158</v>
      </c>
      <c r="BR241" s="120">
        <v>55.4</v>
      </c>
      <c r="BW241" s="120" t="s">
        <v>3159</v>
      </c>
      <c r="BY241" s="120">
        <v>55.4</v>
      </c>
      <c r="CE241" s="121">
        <v>5.5399999999999998E-2</v>
      </c>
      <c r="DB241" s="120" t="s">
        <v>124</v>
      </c>
      <c r="DC241" s="120">
        <v>1</v>
      </c>
      <c r="DD241" s="120" t="s">
        <v>176</v>
      </c>
      <c r="DK241" s="120">
        <v>100</v>
      </c>
      <c r="DL241" s="120" t="s">
        <v>126</v>
      </c>
      <c r="DM241" s="120" t="s">
        <v>127</v>
      </c>
      <c r="DN241" s="120">
        <v>1270332</v>
      </c>
      <c r="DO241" s="120">
        <v>100981</v>
      </c>
      <c r="DP241" s="120" t="s">
        <v>3156</v>
      </c>
      <c r="DQ241" s="120" t="s">
        <v>3157</v>
      </c>
      <c r="DR241" s="120" t="s">
        <v>3158</v>
      </c>
      <c r="DS241" s="120">
        <v>2007</v>
      </c>
      <c r="DT241" s="120" t="s">
        <v>3196</v>
      </c>
    </row>
    <row r="242" spans="1:124" s="120" customFormat="1" x14ac:dyDescent="0.3">
      <c r="A242" s="120" t="s">
        <v>2766</v>
      </c>
      <c r="B242" s="120" t="s">
        <v>2767</v>
      </c>
      <c r="C242" s="120" t="s">
        <v>2768</v>
      </c>
      <c r="D242" s="120" t="s">
        <v>2769</v>
      </c>
      <c r="E242" s="120" t="s">
        <v>143</v>
      </c>
      <c r="G242" s="137">
        <v>5.6899999999999999E-2</v>
      </c>
      <c r="K242" s="121" t="s">
        <v>528</v>
      </c>
      <c r="L242" s="120" t="s">
        <v>124</v>
      </c>
      <c r="M242" s="120" t="s">
        <v>109</v>
      </c>
      <c r="N242" s="120">
        <v>100</v>
      </c>
      <c r="O242" s="120" t="s">
        <v>102</v>
      </c>
      <c r="P242" s="120" t="s">
        <v>102</v>
      </c>
      <c r="Q242" s="120" t="s">
        <v>233</v>
      </c>
      <c r="R242" s="120">
        <v>2</v>
      </c>
      <c r="S242" s="120" t="s">
        <v>122</v>
      </c>
      <c r="T242" s="120" t="s">
        <v>526</v>
      </c>
      <c r="U242" s="120">
        <v>100981</v>
      </c>
      <c r="V242" s="123">
        <v>1270324</v>
      </c>
      <c r="W242" s="120">
        <v>2007</v>
      </c>
      <c r="X242" s="120" t="s">
        <v>3156</v>
      </c>
      <c r="Y242" s="120" t="s">
        <v>3157</v>
      </c>
      <c r="Z242" s="120" t="s">
        <v>3158</v>
      </c>
      <c r="AC242" s="137">
        <v>5.6899999999999999E-2</v>
      </c>
      <c r="AE242" s="120">
        <v>333415</v>
      </c>
      <c r="AF242" s="120" t="s">
        <v>109</v>
      </c>
      <c r="AI242" s="120">
        <v>52</v>
      </c>
      <c r="AJ242" s="120" t="s">
        <v>820</v>
      </c>
      <c r="AK242" s="120" t="s">
        <v>122</v>
      </c>
      <c r="AM242" s="120" t="s">
        <v>1069</v>
      </c>
      <c r="AN242" s="120" t="s">
        <v>2773</v>
      </c>
      <c r="AO242" s="120" t="s">
        <v>2774</v>
      </c>
      <c r="AP242" s="120" t="s">
        <v>2766</v>
      </c>
      <c r="AQ242" s="120" t="s">
        <v>2767</v>
      </c>
      <c r="AR242" s="120" t="s">
        <v>2768</v>
      </c>
      <c r="AS242" s="120" t="s">
        <v>2769</v>
      </c>
      <c r="AT242" s="120" t="s">
        <v>102</v>
      </c>
      <c r="AU242" s="120" t="s">
        <v>102</v>
      </c>
      <c r="AV242" s="120" t="s">
        <v>233</v>
      </c>
      <c r="AW242" s="120" t="s">
        <v>143</v>
      </c>
      <c r="AY242" s="120" t="s">
        <v>525</v>
      </c>
      <c r="AZ242" s="120" t="s">
        <v>119</v>
      </c>
      <c r="BA242" s="120" t="s">
        <v>526</v>
      </c>
      <c r="BC242" s="120">
        <v>48</v>
      </c>
      <c r="BH242" s="120" t="s">
        <v>276</v>
      </c>
      <c r="BJ242" s="120">
        <v>2</v>
      </c>
      <c r="BO242" s="120" t="s">
        <v>122</v>
      </c>
      <c r="BP242" s="120" t="s">
        <v>158</v>
      </c>
      <c r="BR242" s="120">
        <v>56.9</v>
      </c>
      <c r="BW242" s="120" t="s">
        <v>3159</v>
      </c>
      <c r="BY242" s="120">
        <v>56.9</v>
      </c>
      <c r="CE242" s="121">
        <v>5.6899999999999999E-2</v>
      </c>
      <c r="DB242" s="120" t="s">
        <v>124</v>
      </c>
      <c r="DC242" s="120">
        <v>1</v>
      </c>
      <c r="DD242" s="120" t="s">
        <v>176</v>
      </c>
      <c r="DK242" s="120">
        <v>100</v>
      </c>
      <c r="DL242" s="120" t="s">
        <v>126</v>
      </c>
      <c r="DM242" s="120" t="s">
        <v>127</v>
      </c>
      <c r="DN242" s="120">
        <v>1270324</v>
      </c>
      <c r="DO242" s="120">
        <v>100981</v>
      </c>
      <c r="DP242" s="120" t="s">
        <v>3156</v>
      </c>
      <c r="DQ242" s="120" t="s">
        <v>3157</v>
      </c>
      <c r="DR242" s="120" t="s">
        <v>3158</v>
      </c>
      <c r="DS242" s="120">
        <v>2007</v>
      </c>
      <c r="DT242" s="120" t="s">
        <v>3197</v>
      </c>
    </row>
    <row r="243" spans="1:124" s="120" customFormat="1" x14ac:dyDescent="0.3">
      <c r="A243" s="120" t="s">
        <v>2946</v>
      </c>
      <c r="B243" s="120" t="s">
        <v>2947</v>
      </c>
      <c r="C243" s="120" t="s">
        <v>2948</v>
      </c>
      <c r="D243" s="120" t="s">
        <v>2949</v>
      </c>
      <c r="E243" s="120" t="s">
        <v>591</v>
      </c>
      <c r="G243" s="137">
        <v>5.7299999999999997E-2</v>
      </c>
      <c r="J243" s="121"/>
      <c r="K243" s="121" t="s">
        <v>528</v>
      </c>
      <c r="L243" s="120" t="s">
        <v>528</v>
      </c>
      <c r="M243" s="120" t="s">
        <v>109</v>
      </c>
      <c r="N243" s="120">
        <v>99.7</v>
      </c>
      <c r="O243" s="120" t="s">
        <v>154</v>
      </c>
      <c r="P243" s="120" t="s">
        <v>154</v>
      </c>
      <c r="Q243" s="120" t="s">
        <v>156</v>
      </c>
      <c r="R243" s="120">
        <v>4</v>
      </c>
      <c r="S243" s="120" t="s">
        <v>122</v>
      </c>
      <c r="T243" s="120" t="s">
        <v>526</v>
      </c>
      <c r="U243" s="120">
        <v>54582</v>
      </c>
      <c r="V243" s="123">
        <v>1255315</v>
      </c>
      <c r="W243" s="120">
        <v>2000</v>
      </c>
      <c r="X243" s="120" t="s">
        <v>2968</v>
      </c>
      <c r="Y243" s="120" t="s">
        <v>2969</v>
      </c>
      <c r="Z243" s="120" t="s">
        <v>2970</v>
      </c>
      <c r="AC243" s="137">
        <v>5.7299999999999997E-2</v>
      </c>
      <c r="AD243" s="121"/>
      <c r="AE243" s="120">
        <v>333415</v>
      </c>
      <c r="AF243" s="120" t="s">
        <v>109</v>
      </c>
      <c r="AI243" s="120">
        <v>964</v>
      </c>
      <c r="AJ243" s="120">
        <v>1</v>
      </c>
      <c r="AK243" s="120" t="s">
        <v>2919</v>
      </c>
      <c r="AL243" s="120" t="s">
        <v>1504</v>
      </c>
      <c r="AM243" s="120" t="s">
        <v>1069</v>
      </c>
      <c r="AN243" s="120" t="s">
        <v>1061</v>
      </c>
      <c r="AO243" s="120" t="s">
        <v>1065</v>
      </c>
      <c r="AP243" s="120" t="s">
        <v>2946</v>
      </c>
      <c r="AQ243" s="120" t="s">
        <v>2947</v>
      </c>
      <c r="AR243" s="120" t="s">
        <v>2948</v>
      </c>
      <c r="AS243" s="120" t="s">
        <v>2949</v>
      </c>
      <c r="AT243" s="120" t="s">
        <v>154</v>
      </c>
      <c r="AU243" s="120" t="s">
        <v>154</v>
      </c>
      <c r="AV243" s="120" t="s">
        <v>156</v>
      </c>
      <c r="AW243" s="120" t="s">
        <v>591</v>
      </c>
      <c r="AY243" s="120" t="s">
        <v>525</v>
      </c>
      <c r="AZ243" s="120" t="s">
        <v>119</v>
      </c>
      <c r="BA243" s="120" t="s">
        <v>526</v>
      </c>
      <c r="BC243" s="120">
        <v>96</v>
      </c>
      <c r="BH243" s="120" t="s">
        <v>276</v>
      </c>
      <c r="BJ243" s="120">
        <v>4</v>
      </c>
      <c r="BO243" s="120" t="s">
        <v>122</v>
      </c>
      <c r="BP243" s="120" t="s">
        <v>158</v>
      </c>
      <c r="BR243" s="120">
        <v>57.3</v>
      </c>
      <c r="BW243" s="120" t="s">
        <v>544</v>
      </c>
      <c r="BY243" s="120">
        <v>57.3</v>
      </c>
      <c r="CE243" s="121">
        <v>5.7299999999999997E-2</v>
      </c>
      <c r="CG243" s="121"/>
      <c r="CI243" s="121"/>
      <c r="CQ243" s="121"/>
      <c r="CW243" s="121"/>
      <c r="DB243" s="120" t="s">
        <v>528</v>
      </c>
      <c r="DC243" s="120">
        <v>5</v>
      </c>
      <c r="DD243" s="120" t="s">
        <v>176</v>
      </c>
      <c r="DK243" s="120">
        <v>99.7</v>
      </c>
      <c r="DL243" s="120" t="s">
        <v>126</v>
      </c>
      <c r="DM243" s="120" t="s">
        <v>545</v>
      </c>
      <c r="DN243" s="120">
        <v>1255315</v>
      </c>
      <c r="DO243" s="120">
        <v>54582</v>
      </c>
      <c r="DP243" s="120" t="s">
        <v>2968</v>
      </c>
      <c r="DQ243" s="120" t="s">
        <v>2969</v>
      </c>
      <c r="DR243" s="120" t="s">
        <v>2970</v>
      </c>
      <c r="DS243" s="120">
        <v>2000</v>
      </c>
      <c r="DT243" s="120" t="s">
        <v>3136</v>
      </c>
    </row>
    <row r="244" spans="1:124" s="120" customFormat="1" x14ac:dyDescent="0.3">
      <c r="A244" s="120" t="s">
        <v>2946</v>
      </c>
      <c r="B244" s="120" t="s">
        <v>2947</v>
      </c>
      <c r="C244" s="120" t="s">
        <v>2948</v>
      </c>
      <c r="D244" s="120" t="s">
        <v>2949</v>
      </c>
      <c r="E244" s="120" t="s">
        <v>591</v>
      </c>
      <c r="G244" s="147">
        <f>(AC244/1000000000)*304.35*1000</f>
        <v>5.7369975000000004E-2</v>
      </c>
      <c r="K244" s="129" t="s">
        <v>528</v>
      </c>
      <c r="L244" s="120" t="s">
        <v>3042</v>
      </c>
      <c r="M244" s="120" t="s">
        <v>109</v>
      </c>
      <c r="N244" s="120" t="s">
        <v>3112</v>
      </c>
      <c r="O244" s="120" t="s">
        <v>367</v>
      </c>
      <c r="P244" s="120" t="s">
        <v>1310</v>
      </c>
      <c r="Q244" s="120" t="s">
        <v>2817</v>
      </c>
      <c r="R244" s="120">
        <v>1</v>
      </c>
      <c r="S244" s="120" t="s">
        <v>122</v>
      </c>
      <c r="T244" s="120" t="s">
        <v>526</v>
      </c>
      <c r="U244" s="120">
        <v>67687</v>
      </c>
      <c r="V244" s="123">
        <v>1265486</v>
      </c>
      <c r="W244" s="120">
        <v>1999</v>
      </c>
      <c r="X244" s="120" t="s">
        <v>3113</v>
      </c>
      <c r="Y244" s="120" t="s">
        <v>3114</v>
      </c>
      <c r="Z244" s="120" t="s">
        <v>3115</v>
      </c>
      <c r="AA244" s="120" t="s">
        <v>1344</v>
      </c>
      <c r="AB244" s="120" t="s">
        <v>397</v>
      </c>
      <c r="AC244" s="137">
        <v>188.5</v>
      </c>
      <c r="AE244" s="120">
        <v>333415</v>
      </c>
      <c r="AF244" s="120" t="s">
        <v>109</v>
      </c>
      <c r="AG244" s="120" t="s">
        <v>1344</v>
      </c>
      <c r="AH244" s="120" t="s">
        <v>397</v>
      </c>
      <c r="AI244" s="120">
        <v>964</v>
      </c>
      <c r="AJ244" s="120">
        <v>4</v>
      </c>
      <c r="AK244" s="120" t="s">
        <v>2919</v>
      </c>
      <c r="AL244" s="120" t="s">
        <v>1504</v>
      </c>
      <c r="AM244" s="120" t="s">
        <v>1069</v>
      </c>
      <c r="AN244" s="120" t="s">
        <v>1061</v>
      </c>
      <c r="AO244" s="120" t="s">
        <v>1065</v>
      </c>
      <c r="AP244" s="120" t="s">
        <v>2946</v>
      </c>
      <c r="AQ244" s="120" t="s">
        <v>2947</v>
      </c>
      <c r="AR244" s="120" t="s">
        <v>2948</v>
      </c>
      <c r="AS244" s="120" t="s">
        <v>2949</v>
      </c>
      <c r="AT244" s="120" t="s">
        <v>367</v>
      </c>
      <c r="AU244" s="120" t="s">
        <v>1310</v>
      </c>
      <c r="AV244" s="120" t="s">
        <v>2817</v>
      </c>
      <c r="AW244" s="120" t="s">
        <v>591</v>
      </c>
      <c r="AY244" s="120" t="s">
        <v>525</v>
      </c>
      <c r="AZ244" s="120" t="s">
        <v>119</v>
      </c>
      <c r="BA244" s="120" t="s">
        <v>526</v>
      </c>
      <c r="BC244" s="120">
        <v>24</v>
      </c>
      <c r="BH244" s="120" t="s">
        <v>276</v>
      </c>
      <c r="BJ244" s="120">
        <v>1</v>
      </c>
      <c r="BO244" s="120" t="s">
        <v>122</v>
      </c>
      <c r="BP244" s="120" t="s">
        <v>158</v>
      </c>
      <c r="BR244" s="120">
        <v>188.5</v>
      </c>
      <c r="BT244" s="120">
        <v>146.30000000000001</v>
      </c>
      <c r="BV244" s="120">
        <v>225.6</v>
      </c>
      <c r="BW244" s="120" t="s">
        <v>3042</v>
      </c>
      <c r="BY244" s="120">
        <v>188.5</v>
      </c>
      <c r="CA244" s="120">
        <v>146.30000000000001</v>
      </c>
      <c r="CC244" s="120">
        <v>225.6</v>
      </c>
      <c r="CE244" s="121">
        <v>188.5</v>
      </c>
      <c r="CG244" s="120">
        <v>146.30000000000001</v>
      </c>
      <c r="CI244" s="120">
        <v>225.6</v>
      </c>
      <c r="DB244" s="120" t="s">
        <v>3042</v>
      </c>
      <c r="DD244" s="120" t="s">
        <v>125</v>
      </c>
      <c r="DE244" s="120">
        <v>8</v>
      </c>
      <c r="DK244" s="120" t="s">
        <v>3112</v>
      </c>
      <c r="DL244" s="120" t="s">
        <v>126</v>
      </c>
      <c r="DM244" s="120" t="s">
        <v>3194</v>
      </c>
      <c r="DN244" s="120">
        <v>1265486</v>
      </c>
      <c r="DO244" s="120">
        <v>67687</v>
      </c>
      <c r="DP244" s="120" t="s">
        <v>3113</v>
      </c>
      <c r="DQ244" s="120" t="s">
        <v>3114</v>
      </c>
      <c r="DR244" s="120" t="s">
        <v>3115</v>
      </c>
      <c r="DS244" s="120">
        <v>1999</v>
      </c>
      <c r="DT244" s="120" t="s">
        <v>3195</v>
      </c>
    </row>
    <row r="245" spans="1:124" s="120" customFormat="1" x14ac:dyDescent="0.3">
      <c r="A245" s="120" t="s">
        <v>2946</v>
      </c>
      <c r="B245" s="120" t="s">
        <v>2947</v>
      </c>
      <c r="C245" s="120" t="s">
        <v>2948</v>
      </c>
      <c r="D245" s="120" t="s">
        <v>2949</v>
      </c>
      <c r="E245" s="120" t="s">
        <v>591</v>
      </c>
      <c r="G245" s="147">
        <f>(AC245/1000000000)*304.35*1000</f>
        <v>5.9043899999999996E-2</v>
      </c>
      <c r="K245" s="129" t="s">
        <v>528</v>
      </c>
      <c r="L245" s="120" t="s">
        <v>3042</v>
      </c>
      <c r="M245" s="120" t="s">
        <v>109</v>
      </c>
      <c r="N245" s="120" t="s">
        <v>3112</v>
      </c>
      <c r="O245" s="120" t="s">
        <v>367</v>
      </c>
      <c r="P245" s="120" t="s">
        <v>1310</v>
      </c>
      <c r="Q245" s="120" t="s">
        <v>2817</v>
      </c>
      <c r="R245" s="120">
        <v>1</v>
      </c>
      <c r="S245" s="120" t="s">
        <v>122</v>
      </c>
      <c r="T245" s="120" t="s">
        <v>526</v>
      </c>
      <c r="U245" s="120">
        <v>67687</v>
      </c>
      <c r="V245" s="123">
        <v>1265481</v>
      </c>
      <c r="W245" s="120">
        <v>1999</v>
      </c>
      <c r="X245" s="120" t="s">
        <v>3113</v>
      </c>
      <c r="Y245" s="120" t="s">
        <v>3114</v>
      </c>
      <c r="Z245" s="120" t="s">
        <v>3115</v>
      </c>
      <c r="AA245" s="120" t="s">
        <v>1344</v>
      </c>
      <c r="AB245" s="120" t="s">
        <v>397</v>
      </c>
      <c r="AC245" s="137">
        <v>194</v>
      </c>
      <c r="AE245" s="120">
        <v>333415</v>
      </c>
      <c r="AF245" s="120" t="s">
        <v>109</v>
      </c>
      <c r="AG245" s="120" t="s">
        <v>1344</v>
      </c>
      <c r="AH245" s="120" t="s">
        <v>397</v>
      </c>
      <c r="AI245" s="120">
        <v>964</v>
      </c>
      <c r="AJ245" s="120">
        <v>4</v>
      </c>
      <c r="AK245" s="120" t="s">
        <v>2919</v>
      </c>
      <c r="AL245" s="120" t="s">
        <v>1504</v>
      </c>
      <c r="AM245" s="120" t="s">
        <v>1069</v>
      </c>
      <c r="AN245" s="120" t="s">
        <v>1061</v>
      </c>
      <c r="AO245" s="120" t="s">
        <v>1065</v>
      </c>
      <c r="AP245" s="120" t="s">
        <v>2946</v>
      </c>
      <c r="AQ245" s="120" t="s">
        <v>2947</v>
      </c>
      <c r="AR245" s="120" t="s">
        <v>2948</v>
      </c>
      <c r="AS245" s="120" t="s">
        <v>2949</v>
      </c>
      <c r="AT245" s="120" t="s">
        <v>367</v>
      </c>
      <c r="AU245" s="120" t="s">
        <v>1310</v>
      </c>
      <c r="AV245" s="120" t="s">
        <v>2817</v>
      </c>
      <c r="AW245" s="120" t="s">
        <v>591</v>
      </c>
      <c r="AY245" s="120" t="s">
        <v>525</v>
      </c>
      <c r="AZ245" s="120" t="s">
        <v>119</v>
      </c>
      <c r="BA245" s="120" t="s">
        <v>526</v>
      </c>
      <c r="BC245" s="120">
        <v>24</v>
      </c>
      <c r="BH245" s="120" t="s">
        <v>276</v>
      </c>
      <c r="BJ245" s="120">
        <v>1</v>
      </c>
      <c r="BO245" s="120" t="s">
        <v>122</v>
      </c>
      <c r="BP245" s="120" t="s">
        <v>158</v>
      </c>
      <c r="BR245" s="120">
        <v>194</v>
      </c>
      <c r="BT245" s="120">
        <v>157.1</v>
      </c>
      <c r="BV245" s="120">
        <v>232.2</v>
      </c>
      <c r="BW245" s="120" t="s">
        <v>3042</v>
      </c>
      <c r="BY245" s="120">
        <v>194</v>
      </c>
      <c r="CA245" s="120">
        <v>157.1</v>
      </c>
      <c r="CC245" s="120">
        <v>232.2</v>
      </c>
      <c r="CE245" s="121">
        <v>194</v>
      </c>
      <c r="CG245" s="120">
        <v>157.1</v>
      </c>
      <c r="CI245" s="120">
        <v>232.2</v>
      </c>
      <c r="DB245" s="120" t="s">
        <v>3042</v>
      </c>
      <c r="DD245" s="120" t="s">
        <v>125</v>
      </c>
      <c r="DE245" s="120">
        <v>7</v>
      </c>
      <c r="DK245" s="120" t="s">
        <v>3112</v>
      </c>
      <c r="DL245" s="120" t="s">
        <v>126</v>
      </c>
      <c r="DM245" s="120" t="s">
        <v>3194</v>
      </c>
      <c r="DN245" s="120">
        <v>1265481</v>
      </c>
      <c r="DO245" s="120">
        <v>67687</v>
      </c>
      <c r="DP245" s="120" t="s">
        <v>3113</v>
      </c>
      <c r="DQ245" s="120" t="s">
        <v>3114</v>
      </c>
      <c r="DR245" s="120" t="s">
        <v>3115</v>
      </c>
      <c r="DS245" s="120">
        <v>1999</v>
      </c>
      <c r="DT245" s="120" t="s">
        <v>3195</v>
      </c>
    </row>
    <row r="246" spans="1:124" s="120" customFormat="1" x14ac:dyDescent="0.3">
      <c r="A246" s="120" t="s">
        <v>2766</v>
      </c>
      <c r="B246" s="120" t="s">
        <v>2767</v>
      </c>
      <c r="C246" s="120" t="s">
        <v>2768</v>
      </c>
      <c r="D246" s="120" t="s">
        <v>2769</v>
      </c>
      <c r="E246" s="120" t="s">
        <v>143</v>
      </c>
      <c r="G246" s="137">
        <v>6.2100000000000002E-2</v>
      </c>
      <c r="K246" s="121" t="s">
        <v>528</v>
      </c>
      <c r="L246" s="120" t="s">
        <v>124</v>
      </c>
      <c r="M246" s="120" t="s">
        <v>109</v>
      </c>
      <c r="N246" s="120">
        <v>100</v>
      </c>
      <c r="O246" s="120" t="s">
        <v>102</v>
      </c>
      <c r="P246" s="120" t="s">
        <v>102</v>
      </c>
      <c r="Q246" s="120" t="s">
        <v>233</v>
      </c>
      <c r="R246" s="120">
        <v>2</v>
      </c>
      <c r="S246" s="120" t="s">
        <v>122</v>
      </c>
      <c r="T246" s="120" t="s">
        <v>526</v>
      </c>
      <c r="U246" s="120">
        <v>100981</v>
      </c>
      <c r="V246" s="123">
        <v>1270325</v>
      </c>
      <c r="W246" s="120">
        <v>2007</v>
      </c>
      <c r="X246" s="120" t="s">
        <v>3156</v>
      </c>
      <c r="Y246" s="120" t="s">
        <v>3157</v>
      </c>
      <c r="Z246" s="120" t="s">
        <v>3158</v>
      </c>
      <c r="AC246" s="137">
        <v>6.2100000000000002E-2</v>
      </c>
      <c r="AE246" s="120">
        <v>333415</v>
      </c>
      <c r="AF246" s="120" t="s">
        <v>109</v>
      </c>
      <c r="AI246" s="120">
        <v>52</v>
      </c>
      <c r="AJ246" s="120" t="s">
        <v>820</v>
      </c>
      <c r="AK246" s="120" t="s">
        <v>122</v>
      </c>
      <c r="AM246" s="120" t="s">
        <v>1069</v>
      </c>
      <c r="AN246" s="120" t="s">
        <v>2773</v>
      </c>
      <c r="AO246" s="120" t="s">
        <v>2774</v>
      </c>
      <c r="AP246" s="120" t="s">
        <v>2766</v>
      </c>
      <c r="AQ246" s="120" t="s">
        <v>2767</v>
      </c>
      <c r="AR246" s="120" t="s">
        <v>2768</v>
      </c>
      <c r="AS246" s="120" t="s">
        <v>2769</v>
      </c>
      <c r="AT246" s="120" t="s">
        <v>102</v>
      </c>
      <c r="AU246" s="120" t="s">
        <v>102</v>
      </c>
      <c r="AV246" s="120" t="s">
        <v>233</v>
      </c>
      <c r="AW246" s="120" t="s">
        <v>143</v>
      </c>
      <c r="AY246" s="120" t="s">
        <v>525</v>
      </c>
      <c r="AZ246" s="120" t="s">
        <v>119</v>
      </c>
      <c r="BA246" s="120" t="s">
        <v>526</v>
      </c>
      <c r="BC246" s="120">
        <v>48</v>
      </c>
      <c r="BH246" s="120" t="s">
        <v>276</v>
      </c>
      <c r="BJ246" s="120">
        <v>2</v>
      </c>
      <c r="BO246" s="120" t="s">
        <v>122</v>
      </c>
      <c r="BP246" s="120" t="s">
        <v>158</v>
      </c>
      <c r="BR246" s="120">
        <v>62.1</v>
      </c>
      <c r="BW246" s="120" t="s">
        <v>3159</v>
      </c>
      <c r="BY246" s="120">
        <v>62.1</v>
      </c>
      <c r="CE246" s="121">
        <v>6.2100000000000002E-2</v>
      </c>
      <c r="DB246" s="120" t="s">
        <v>124</v>
      </c>
      <c r="DC246" s="120">
        <v>1</v>
      </c>
      <c r="DD246" s="120" t="s">
        <v>176</v>
      </c>
      <c r="DK246" s="120">
        <v>100</v>
      </c>
      <c r="DL246" s="120" t="s">
        <v>126</v>
      </c>
      <c r="DM246" s="120" t="s">
        <v>127</v>
      </c>
      <c r="DN246" s="120">
        <v>1270325</v>
      </c>
      <c r="DO246" s="120">
        <v>100981</v>
      </c>
      <c r="DP246" s="120" t="s">
        <v>3156</v>
      </c>
      <c r="DQ246" s="120" t="s">
        <v>3157</v>
      </c>
      <c r="DR246" s="120" t="s">
        <v>3158</v>
      </c>
      <c r="DS246" s="120">
        <v>2007</v>
      </c>
      <c r="DT246" s="120" t="s">
        <v>3198</v>
      </c>
    </row>
    <row r="247" spans="1:124" s="120" customFormat="1" x14ac:dyDescent="0.3">
      <c r="A247" s="120" t="s">
        <v>2946</v>
      </c>
      <c r="B247" s="120" t="s">
        <v>2947</v>
      </c>
      <c r="C247" s="120" t="s">
        <v>2948</v>
      </c>
      <c r="D247" s="120" t="s">
        <v>2949</v>
      </c>
      <c r="E247" s="120" t="s">
        <v>591</v>
      </c>
      <c r="G247" s="147">
        <f>(AC247/1000000000)*304.35*1000</f>
        <v>6.4461329999999997E-2</v>
      </c>
      <c r="J247" s="121"/>
      <c r="K247" s="129" t="s">
        <v>528</v>
      </c>
      <c r="L247" s="120" t="s">
        <v>3042</v>
      </c>
      <c r="M247" s="120" t="s">
        <v>109</v>
      </c>
      <c r="N247" s="120" t="s">
        <v>3112</v>
      </c>
      <c r="O247" s="120" t="s">
        <v>367</v>
      </c>
      <c r="P247" s="120" t="s">
        <v>1310</v>
      </c>
      <c r="Q247" s="120" t="s">
        <v>2817</v>
      </c>
      <c r="R247" s="120">
        <v>1</v>
      </c>
      <c r="S247" s="120" t="s">
        <v>122</v>
      </c>
      <c r="T247" s="120" t="s">
        <v>526</v>
      </c>
      <c r="U247" s="120">
        <v>67687</v>
      </c>
      <c r="V247" s="123">
        <v>1255287</v>
      </c>
      <c r="W247" s="120">
        <v>1999</v>
      </c>
      <c r="X247" s="120" t="s">
        <v>3113</v>
      </c>
      <c r="Y247" s="120" t="s">
        <v>3114</v>
      </c>
      <c r="Z247" s="120" t="s">
        <v>3115</v>
      </c>
      <c r="AA247" s="120" t="s">
        <v>1344</v>
      </c>
      <c r="AB247" s="120" t="s">
        <v>397</v>
      </c>
      <c r="AC247" s="137">
        <v>211.8</v>
      </c>
      <c r="AD247" s="121"/>
      <c r="AE247" s="120">
        <v>333415</v>
      </c>
      <c r="AF247" s="120" t="s">
        <v>109</v>
      </c>
      <c r="AG247" s="120" t="s">
        <v>1344</v>
      </c>
      <c r="AH247" s="120" t="s">
        <v>397</v>
      </c>
      <c r="AI247" s="120">
        <v>964</v>
      </c>
      <c r="AJ247" s="120">
        <v>4</v>
      </c>
      <c r="AK247" s="120" t="s">
        <v>2919</v>
      </c>
      <c r="AL247" s="120" t="s">
        <v>1504</v>
      </c>
      <c r="AM247" s="120" t="s">
        <v>1069</v>
      </c>
      <c r="AN247" s="120" t="s">
        <v>1061</v>
      </c>
      <c r="AO247" s="120" t="s">
        <v>1065</v>
      </c>
      <c r="AP247" s="120" t="s">
        <v>2946</v>
      </c>
      <c r="AQ247" s="120" t="s">
        <v>2947</v>
      </c>
      <c r="AR247" s="120" t="s">
        <v>2948</v>
      </c>
      <c r="AS247" s="120" t="s">
        <v>2949</v>
      </c>
      <c r="AT247" s="120" t="s">
        <v>367</v>
      </c>
      <c r="AU247" s="120" t="s">
        <v>1310</v>
      </c>
      <c r="AV247" s="120" t="s">
        <v>2817</v>
      </c>
      <c r="AW247" s="120" t="s">
        <v>591</v>
      </c>
      <c r="AY247" s="120" t="s">
        <v>525</v>
      </c>
      <c r="AZ247" s="120" t="s">
        <v>119</v>
      </c>
      <c r="BA247" s="120" t="s">
        <v>526</v>
      </c>
      <c r="BC247" s="120">
        <v>24</v>
      </c>
      <c r="BH247" s="120" t="s">
        <v>276</v>
      </c>
      <c r="BJ247" s="120">
        <v>1</v>
      </c>
      <c r="BO247" s="120" t="s">
        <v>122</v>
      </c>
      <c r="BP247" s="120" t="s">
        <v>158</v>
      </c>
      <c r="BR247" s="120">
        <v>211.8</v>
      </c>
      <c r="BT247" s="120">
        <v>156.9</v>
      </c>
      <c r="BV247" s="120">
        <v>286.5</v>
      </c>
      <c r="BW247" s="120" t="s">
        <v>3042</v>
      </c>
      <c r="BY247" s="120">
        <v>211.8</v>
      </c>
      <c r="CA247" s="120">
        <v>156.9</v>
      </c>
      <c r="CC247" s="120">
        <v>286.5</v>
      </c>
      <c r="CE247" s="121">
        <v>211.8</v>
      </c>
      <c r="CG247" s="121">
        <v>156.9</v>
      </c>
      <c r="CI247" s="121">
        <v>286.5</v>
      </c>
      <c r="CQ247" s="121"/>
      <c r="CW247" s="121"/>
      <c r="DB247" s="120" t="s">
        <v>3042</v>
      </c>
      <c r="DD247" s="120" t="s">
        <v>125</v>
      </c>
      <c r="DE247" s="120">
        <v>8</v>
      </c>
      <c r="DK247" s="120" t="s">
        <v>3112</v>
      </c>
      <c r="DL247" s="120" t="s">
        <v>126</v>
      </c>
      <c r="DM247" s="120" t="s">
        <v>545</v>
      </c>
      <c r="DN247" s="120">
        <v>1255287</v>
      </c>
      <c r="DO247" s="120">
        <v>67687</v>
      </c>
      <c r="DP247" s="120" t="s">
        <v>3113</v>
      </c>
      <c r="DQ247" s="120" t="s">
        <v>3114</v>
      </c>
      <c r="DR247" s="120" t="s">
        <v>3115</v>
      </c>
      <c r="DS247" s="120">
        <v>1999</v>
      </c>
      <c r="DT247" s="120" t="s">
        <v>3116</v>
      </c>
    </row>
    <row r="248" spans="1:124" s="120" customFormat="1" x14ac:dyDescent="0.3">
      <c r="A248" s="120" t="s">
        <v>2946</v>
      </c>
      <c r="B248" s="120" t="s">
        <v>2947</v>
      </c>
      <c r="C248" s="120" t="s">
        <v>2948</v>
      </c>
      <c r="D248" s="120" t="s">
        <v>2949</v>
      </c>
      <c r="E248" s="120" t="s">
        <v>591</v>
      </c>
      <c r="G248" s="147">
        <f>(AC248/1000000000)*304.35*1000</f>
        <v>6.4978725000000001E-2</v>
      </c>
      <c r="J248" s="121"/>
      <c r="K248" s="129" t="s">
        <v>528</v>
      </c>
      <c r="L248" s="120" t="s">
        <v>3042</v>
      </c>
      <c r="M248" s="120" t="s">
        <v>109</v>
      </c>
      <c r="N248" s="120" t="s">
        <v>3112</v>
      </c>
      <c r="O248" s="120" t="s">
        <v>367</v>
      </c>
      <c r="P248" s="120" t="s">
        <v>1310</v>
      </c>
      <c r="Q248" s="120" t="s">
        <v>2817</v>
      </c>
      <c r="R248" s="120">
        <v>1</v>
      </c>
      <c r="S248" s="120" t="s">
        <v>122</v>
      </c>
      <c r="T248" s="120" t="s">
        <v>526</v>
      </c>
      <c r="U248" s="120">
        <v>67687</v>
      </c>
      <c r="V248" s="123">
        <v>1255284</v>
      </c>
      <c r="W248" s="120">
        <v>1999</v>
      </c>
      <c r="X248" s="120" t="s">
        <v>3113</v>
      </c>
      <c r="Y248" s="120" t="s">
        <v>3114</v>
      </c>
      <c r="Z248" s="120" t="s">
        <v>3115</v>
      </c>
      <c r="AA248" s="120" t="s">
        <v>1344</v>
      </c>
      <c r="AB248" s="120" t="s">
        <v>397</v>
      </c>
      <c r="AC248" s="137">
        <v>213.5</v>
      </c>
      <c r="AD248" s="121"/>
      <c r="AE248" s="120">
        <v>333415</v>
      </c>
      <c r="AF248" s="120" t="s">
        <v>109</v>
      </c>
      <c r="AG248" s="120" t="s">
        <v>1344</v>
      </c>
      <c r="AH248" s="120" t="s">
        <v>397</v>
      </c>
      <c r="AI248" s="120">
        <v>964</v>
      </c>
      <c r="AJ248" s="120">
        <v>4</v>
      </c>
      <c r="AK248" s="120" t="s">
        <v>2919</v>
      </c>
      <c r="AL248" s="120" t="s">
        <v>1504</v>
      </c>
      <c r="AM248" s="120" t="s">
        <v>1069</v>
      </c>
      <c r="AN248" s="120" t="s">
        <v>1061</v>
      </c>
      <c r="AO248" s="120" t="s">
        <v>1065</v>
      </c>
      <c r="AP248" s="120" t="s">
        <v>2946</v>
      </c>
      <c r="AQ248" s="120" t="s">
        <v>2947</v>
      </c>
      <c r="AR248" s="120" t="s">
        <v>2948</v>
      </c>
      <c r="AS248" s="120" t="s">
        <v>2949</v>
      </c>
      <c r="AT248" s="120" t="s">
        <v>367</v>
      </c>
      <c r="AU248" s="120" t="s">
        <v>1310</v>
      </c>
      <c r="AV248" s="120" t="s">
        <v>2817</v>
      </c>
      <c r="AW248" s="120" t="s">
        <v>591</v>
      </c>
      <c r="AY248" s="120" t="s">
        <v>525</v>
      </c>
      <c r="AZ248" s="120" t="s">
        <v>119</v>
      </c>
      <c r="BA248" s="120" t="s">
        <v>526</v>
      </c>
      <c r="BC248" s="120">
        <v>24</v>
      </c>
      <c r="BH248" s="120" t="s">
        <v>276</v>
      </c>
      <c r="BJ248" s="120">
        <v>1</v>
      </c>
      <c r="BO248" s="120" t="s">
        <v>122</v>
      </c>
      <c r="BP248" s="120" t="s">
        <v>158</v>
      </c>
      <c r="BR248" s="120">
        <v>213.5</v>
      </c>
      <c r="BT248" s="120">
        <v>166.5</v>
      </c>
      <c r="BV248" s="120">
        <v>269.3</v>
      </c>
      <c r="BW248" s="120" t="s">
        <v>3042</v>
      </c>
      <c r="BY248" s="120">
        <v>213.5</v>
      </c>
      <c r="CA248" s="120">
        <v>166.5</v>
      </c>
      <c r="CC248" s="120">
        <v>269.3</v>
      </c>
      <c r="CE248" s="121">
        <v>213.5</v>
      </c>
      <c r="CG248" s="121">
        <v>166.5</v>
      </c>
      <c r="CI248" s="121">
        <v>269.3</v>
      </c>
      <c r="CQ248" s="121"/>
      <c r="CW248" s="121"/>
      <c r="DB248" s="120" t="s">
        <v>3042</v>
      </c>
      <c r="DD248" s="120" t="s">
        <v>125</v>
      </c>
      <c r="DE248" s="120">
        <v>7</v>
      </c>
      <c r="DK248" s="120" t="s">
        <v>3112</v>
      </c>
      <c r="DL248" s="120" t="s">
        <v>126</v>
      </c>
      <c r="DM248" s="120" t="s">
        <v>545</v>
      </c>
      <c r="DN248" s="120">
        <v>1255284</v>
      </c>
      <c r="DO248" s="120">
        <v>67687</v>
      </c>
      <c r="DP248" s="120" t="s">
        <v>3113</v>
      </c>
      <c r="DQ248" s="120" t="s">
        <v>3114</v>
      </c>
      <c r="DR248" s="120" t="s">
        <v>3115</v>
      </c>
      <c r="DS248" s="120">
        <v>1999</v>
      </c>
      <c r="DT248" s="120" t="s">
        <v>3116</v>
      </c>
    </row>
    <row r="249" spans="1:124" s="120" customFormat="1" x14ac:dyDescent="0.3">
      <c r="A249" s="120" t="s">
        <v>3143</v>
      </c>
      <c r="B249" s="120" t="s">
        <v>1181</v>
      </c>
      <c r="C249" s="120" t="s">
        <v>1180</v>
      </c>
      <c r="D249" s="120" t="s">
        <v>3144</v>
      </c>
      <c r="E249" s="120" t="s">
        <v>997</v>
      </c>
      <c r="G249" s="137">
        <v>7.0000000000000007E-2</v>
      </c>
      <c r="J249" s="121"/>
      <c r="K249" s="121" t="s">
        <v>528</v>
      </c>
      <c r="L249" s="120" t="s">
        <v>528</v>
      </c>
      <c r="M249" s="120" t="s">
        <v>109</v>
      </c>
      <c r="N249" s="120">
        <v>100</v>
      </c>
      <c r="O249" s="120" t="s">
        <v>102</v>
      </c>
      <c r="P249" s="120" t="s">
        <v>102</v>
      </c>
      <c r="Q249" s="120" t="s">
        <v>184</v>
      </c>
      <c r="R249" s="120">
        <v>1</v>
      </c>
      <c r="S249" s="120" t="s">
        <v>122</v>
      </c>
      <c r="T249" s="120" t="s">
        <v>526</v>
      </c>
      <c r="U249" s="120">
        <v>116328</v>
      </c>
      <c r="V249" s="123">
        <v>1321985</v>
      </c>
      <c r="W249" s="120">
        <v>2009</v>
      </c>
      <c r="X249" s="120" t="s">
        <v>3145</v>
      </c>
      <c r="Y249" s="120" t="s">
        <v>3146</v>
      </c>
      <c r="Z249" s="120" t="s">
        <v>3147</v>
      </c>
      <c r="AA249" s="120" t="s">
        <v>314</v>
      </c>
      <c r="AC249" s="137">
        <v>7.0000000000000007E-2</v>
      </c>
      <c r="AD249" s="121"/>
      <c r="AE249" s="120">
        <v>333415</v>
      </c>
      <c r="AF249" s="120" t="s">
        <v>109</v>
      </c>
      <c r="AG249" s="120" t="s">
        <v>314</v>
      </c>
      <c r="AI249" s="120">
        <v>230</v>
      </c>
      <c r="AJ249" s="120">
        <v>1</v>
      </c>
      <c r="AK249" s="120" t="s">
        <v>2919</v>
      </c>
      <c r="AL249" s="120" t="s">
        <v>1504</v>
      </c>
      <c r="AM249" s="120" t="s">
        <v>1069</v>
      </c>
      <c r="AN249" s="120" t="s">
        <v>1061</v>
      </c>
      <c r="AO249" s="120" t="s">
        <v>1065</v>
      </c>
      <c r="AP249" s="120" t="s">
        <v>3143</v>
      </c>
      <c r="AQ249" s="120" t="s">
        <v>1181</v>
      </c>
      <c r="AR249" s="120" t="s">
        <v>1180</v>
      </c>
      <c r="AS249" s="120" t="s">
        <v>3144</v>
      </c>
      <c r="AT249" s="120" t="s">
        <v>102</v>
      </c>
      <c r="AU249" s="120" t="s">
        <v>102</v>
      </c>
      <c r="AV249" s="120" t="s">
        <v>184</v>
      </c>
      <c r="AW249" s="120" t="s">
        <v>997</v>
      </c>
      <c r="AY249" s="120" t="s">
        <v>525</v>
      </c>
      <c r="AZ249" s="120" t="s">
        <v>119</v>
      </c>
      <c r="BA249" s="120" t="s">
        <v>526</v>
      </c>
      <c r="BC249" s="120">
        <v>24</v>
      </c>
      <c r="BH249" s="120" t="s">
        <v>276</v>
      </c>
      <c r="BJ249" s="120">
        <v>1</v>
      </c>
      <c r="BO249" s="120" t="s">
        <v>122</v>
      </c>
      <c r="BP249" s="120" t="s">
        <v>158</v>
      </c>
      <c r="BR249" s="120">
        <v>70</v>
      </c>
      <c r="BT249" s="120">
        <v>55</v>
      </c>
      <c r="BV249" s="120">
        <v>120</v>
      </c>
      <c r="BW249" s="120" t="s">
        <v>527</v>
      </c>
      <c r="BY249" s="121">
        <v>70</v>
      </c>
      <c r="CA249" s="120">
        <v>55</v>
      </c>
      <c r="CC249" s="120">
        <v>120</v>
      </c>
      <c r="CE249" s="121">
        <v>7.0000000000000007E-2</v>
      </c>
      <c r="CG249" s="120">
        <v>5.5E-2</v>
      </c>
      <c r="CI249" s="120">
        <v>0.12</v>
      </c>
      <c r="CQ249" s="121"/>
      <c r="CW249" s="121"/>
      <c r="DB249" s="120" t="s">
        <v>528</v>
      </c>
      <c r="DC249" s="120">
        <v>5</v>
      </c>
      <c r="DD249" s="120" t="s">
        <v>125</v>
      </c>
      <c r="DK249" s="120">
        <v>100</v>
      </c>
      <c r="DL249" s="120" t="s">
        <v>126</v>
      </c>
      <c r="DM249" s="120" t="s">
        <v>545</v>
      </c>
      <c r="DN249" s="120">
        <v>1321985</v>
      </c>
      <c r="DO249" s="120">
        <v>116328</v>
      </c>
      <c r="DP249" s="120" t="s">
        <v>3145</v>
      </c>
      <c r="DQ249" s="120" t="s">
        <v>3146</v>
      </c>
      <c r="DR249" s="120" t="s">
        <v>3147</v>
      </c>
      <c r="DS249" s="120">
        <v>2009</v>
      </c>
      <c r="DT249" s="120" t="s">
        <v>3148</v>
      </c>
    </row>
    <row r="250" spans="1:124" s="120" customFormat="1" x14ac:dyDescent="0.3">
      <c r="A250" s="120" t="s">
        <v>2946</v>
      </c>
      <c r="B250" s="120" t="s">
        <v>2947</v>
      </c>
      <c r="C250" s="120" t="s">
        <v>2948</v>
      </c>
      <c r="D250" s="120" t="s">
        <v>2949</v>
      </c>
      <c r="E250" s="120" t="s">
        <v>591</v>
      </c>
      <c r="G250" s="147">
        <f>(AC250/1000000000)*304.35*1000</f>
        <v>7.3409219999999983E-2</v>
      </c>
      <c r="K250" s="129" t="s">
        <v>528</v>
      </c>
      <c r="L250" s="120" t="s">
        <v>3042</v>
      </c>
      <c r="M250" s="120" t="s">
        <v>109</v>
      </c>
      <c r="N250" s="120" t="s">
        <v>3112</v>
      </c>
      <c r="O250" s="120" t="s">
        <v>367</v>
      </c>
      <c r="P250" s="120" t="s">
        <v>1310</v>
      </c>
      <c r="Q250" s="120" t="s">
        <v>2817</v>
      </c>
      <c r="R250" s="120">
        <v>1</v>
      </c>
      <c r="S250" s="120" t="s">
        <v>122</v>
      </c>
      <c r="T250" s="120" t="s">
        <v>526</v>
      </c>
      <c r="U250" s="120">
        <v>67687</v>
      </c>
      <c r="V250" s="123">
        <v>1265485</v>
      </c>
      <c r="W250" s="120">
        <v>1999</v>
      </c>
      <c r="X250" s="120" t="s">
        <v>3113</v>
      </c>
      <c r="Y250" s="120" t="s">
        <v>3114</v>
      </c>
      <c r="Z250" s="120" t="s">
        <v>3115</v>
      </c>
      <c r="AA250" s="120" t="s">
        <v>1344</v>
      </c>
      <c r="AB250" s="120" t="s">
        <v>397</v>
      </c>
      <c r="AC250" s="137">
        <v>241.2</v>
      </c>
      <c r="AE250" s="120">
        <v>333415</v>
      </c>
      <c r="AF250" s="120" t="s">
        <v>109</v>
      </c>
      <c r="AG250" s="120" t="s">
        <v>1344</v>
      </c>
      <c r="AH250" s="120" t="s">
        <v>397</v>
      </c>
      <c r="AI250" s="120">
        <v>964</v>
      </c>
      <c r="AJ250" s="120">
        <v>4</v>
      </c>
      <c r="AK250" s="120" t="s">
        <v>2919</v>
      </c>
      <c r="AL250" s="120" t="s">
        <v>1504</v>
      </c>
      <c r="AM250" s="120" t="s">
        <v>1069</v>
      </c>
      <c r="AN250" s="120" t="s">
        <v>1061</v>
      </c>
      <c r="AO250" s="120" t="s">
        <v>1065</v>
      </c>
      <c r="AP250" s="120" t="s">
        <v>2946</v>
      </c>
      <c r="AQ250" s="120" t="s">
        <v>2947</v>
      </c>
      <c r="AR250" s="120" t="s">
        <v>2948</v>
      </c>
      <c r="AS250" s="120" t="s">
        <v>2949</v>
      </c>
      <c r="AT250" s="120" t="s">
        <v>367</v>
      </c>
      <c r="AU250" s="120" t="s">
        <v>1310</v>
      </c>
      <c r="AV250" s="120" t="s">
        <v>2817</v>
      </c>
      <c r="AW250" s="120" t="s">
        <v>591</v>
      </c>
      <c r="AY250" s="120" t="s">
        <v>525</v>
      </c>
      <c r="AZ250" s="120" t="s">
        <v>119</v>
      </c>
      <c r="BA250" s="120" t="s">
        <v>526</v>
      </c>
      <c r="BC250" s="120">
        <v>24</v>
      </c>
      <c r="BH250" s="120" t="s">
        <v>276</v>
      </c>
      <c r="BJ250" s="120">
        <v>1</v>
      </c>
      <c r="BO250" s="120" t="s">
        <v>122</v>
      </c>
      <c r="BP250" s="120" t="s">
        <v>158</v>
      </c>
      <c r="BR250" s="120">
        <v>241.2</v>
      </c>
      <c r="BT250" s="120">
        <v>178.1</v>
      </c>
      <c r="BV250" s="120">
        <v>308.60000000000002</v>
      </c>
      <c r="BW250" s="120" t="s">
        <v>3042</v>
      </c>
      <c r="BY250" s="120">
        <v>241.2</v>
      </c>
      <c r="CA250" s="120">
        <v>178.1</v>
      </c>
      <c r="CC250" s="120">
        <v>308.60000000000002</v>
      </c>
      <c r="CE250" s="121">
        <v>241.2</v>
      </c>
      <c r="CG250" s="120">
        <v>178.1</v>
      </c>
      <c r="CI250" s="120">
        <v>308.60000000000002</v>
      </c>
      <c r="DB250" s="120" t="s">
        <v>3042</v>
      </c>
      <c r="DD250" s="120" t="s">
        <v>125</v>
      </c>
      <c r="DE250" s="120">
        <v>8</v>
      </c>
      <c r="DK250" s="120" t="s">
        <v>3112</v>
      </c>
      <c r="DL250" s="120" t="s">
        <v>126</v>
      </c>
      <c r="DM250" s="120" t="s">
        <v>3194</v>
      </c>
      <c r="DN250" s="120">
        <v>1265485</v>
      </c>
      <c r="DO250" s="120">
        <v>67687</v>
      </c>
      <c r="DP250" s="120" t="s">
        <v>3113</v>
      </c>
      <c r="DQ250" s="120" t="s">
        <v>3114</v>
      </c>
      <c r="DR250" s="120" t="s">
        <v>3115</v>
      </c>
      <c r="DS250" s="120">
        <v>1999</v>
      </c>
      <c r="DT250" s="120" t="s">
        <v>3195</v>
      </c>
    </row>
    <row r="251" spans="1:124" s="120" customFormat="1" x14ac:dyDescent="0.3">
      <c r="A251" s="120" t="s">
        <v>2946</v>
      </c>
      <c r="B251" s="120" t="s">
        <v>2947</v>
      </c>
      <c r="C251" s="120" t="s">
        <v>2948</v>
      </c>
      <c r="D251" s="120" t="s">
        <v>2949</v>
      </c>
      <c r="E251" s="120" t="s">
        <v>591</v>
      </c>
      <c r="G251" s="147">
        <f>(AC251/1000000000)*304.35*1000</f>
        <v>8.019622500000001E-2</v>
      </c>
      <c r="K251" s="129" t="s">
        <v>528</v>
      </c>
      <c r="L251" s="120" t="s">
        <v>3042</v>
      </c>
      <c r="M251" s="120" t="s">
        <v>109</v>
      </c>
      <c r="N251" s="120" t="s">
        <v>3112</v>
      </c>
      <c r="O251" s="120" t="s">
        <v>367</v>
      </c>
      <c r="P251" s="120" t="s">
        <v>1310</v>
      </c>
      <c r="Q251" s="120" t="s">
        <v>2817</v>
      </c>
      <c r="R251" s="120">
        <v>1</v>
      </c>
      <c r="S251" s="120" t="s">
        <v>122</v>
      </c>
      <c r="T251" s="120" t="s">
        <v>526</v>
      </c>
      <c r="U251" s="120">
        <v>67687</v>
      </c>
      <c r="V251" s="123">
        <v>1265483</v>
      </c>
      <c r="W251" s="120">
        <v>1999</v>
      </c>
      <c r="X251" s="120" t="s">
        <v>3113</v>
      </c>
      <c r="Y251" s="120" t="s">
        <v>3114</v>
      </c>
      <c r="Z251" s="120" t="s">
        <v>3115</v>
      </c>
      <c r="AA251" s="120" t="s">
        <v>1344</v>
      </c>
      <c r="AB251" s="120" t="s">
        <v>397</v>
      </c>
      <c r="AC251" s="137">
        <v>263.5</v>
      </c>
      <c r="AE251" s="120">
        <v>333415</v>
      </c>
      <c r="AF251" s="120" t="s">
        <v>109</v>
      </c>
      <c r="AG251" s="120" t="s">
        <v>1344</v>
      </c>
      <c r="AH251" s="120" t="s">
        <v>397</v>
      </c>
      <c r="AI251" s="120">
        <v>964</v>
      </c>
      <c r="AJ251" s="120">
        <v>4</v>
      </c>
      <c r="AK251" s="120" t="s">
        <v>2919</v>
      </c>
      <c r="AL251" s="120" t="s">
        <v>1504</v>
      </c>
      <c r="AM251" s="120" t="s">
        <v>1069</v>
      </c>
      <c r="AN251" s="120" t="s">
        <v>1061</v>
      </c>
      <c r="AO251" s="120" t="s">
        <v>1065</v>
      </c>
      <c r="AP251" s="120" t="s">
        <v>2946</v>
      </c>
      <c r="AQ251" s="120" t="s">
        <v>2947</v>
      </c>
      <c r="AR251" s="120" t="s">
        <v>2948</v>
      </c>
      <c r="AS251" s="120" t="s">
        <v>2949</v>
      </c>
      <c r="AT251" s="120" t="s">
        <v>367</v>
      </c>
      <c r="AU251" s="120" t="s">
        <v>1310</v>
      </c>
      <c r="AV251" s="120" t="s">
        <v>2817</v>
      </c>
      <c r="AW251" s="120" t="s">
        <v>591</v>
      </c>
      <c r="AY251" s="120" t="s">
        <v>525</v>
      </c>
      <c r="AZ251" s="120" t="s">
        <v>119</v>
      </c>
      <c r="BA251" s="120" t="s">
        <v>526</v>
      </c>
      <c r="BC251" s="120">
        <v>24</v>
      </c>
      <c r="BH251" s="120" t="s">
        <v>276</v>
      </c>
      <c r="BJ251" s="120">
        <v>1</v>
      </c>
      <c r="BO251" s="120" t="s">
        <v>122</v>
      </c>
      <c r="BP251" s="120" t="s">
        <v>158</v>
      </c>
      <c r="BR251" s="120">
        <v>263.5</v>
      </c>
      <c r="BT251" s="120">
        <v>191.5</v>
      </c>
      <c r="BV251" s="120">
        <v>346.5</v>
      </c>
      <c r="BW251" s="120" t="s">
        <v>3042</v>
      </c>
      <c r="BY251" s="120">
        <v>263.5</v>
      </c>
      <c r="CA251" s="120">
        <v>191.5</v>
      </c>
      <c r="CC251" s="120">
        <v>346.5</v>
      </c>
      <c r="CE251" s="121">
        <v>263.5</v>
      </c>
      <c r="CG251" s="120">
        <v>191.5</v>
      </c>
      <c r="CI251" s="120">
        <v>346.5</v>
      </c>
      <c r="DB251" s="120" t="s">
        <v>3042</v>
      </c>
      <c r="DD251" s="120" t="s">
        <v>125</v>
      </c>
      <c r="DE251" s="120">
        <v>7</v>
      </c>
      <c r="DK251" s="120" t="s">
        <v>3112</v>
      </c>
      <c r="DL251" s="120" t="s">
        <v>126</v>
      </c>
      <c r="DM251" s="120" t="s">
        <v>3194</v>
      </c>
      <c r="DN251" s="120">
        <v>1265483</v>
      </c>
      <c r="DO251" s="120">
        <v>67687</v>
      </c>
      <c r="DP251" s="120" t="s">
        <v>3113</v>
      </c>
      <c r="DQ251" s="120" t="s">
        <v>3114</v>
      </c>
      <c r="DR251" s="120" t="s">
        <v>3115</v>
      </c>
      <c r="DS251" s="120">
        <v>1999</v>
      </c>
      <c r="DT251" s="120" t="s">
        <v>3195</v>
      </c>
    </row>
    <row r="252" spans="1:124" s="120" customFormat="1" x14ac:dyDescent="0.3">
      <c r="A252" s="120" t="s">
        <v>3143</v>
      </c>
      <c r="B252" s="120" t="s">
        <v>3169</v>
      </c>
      <c r="C252" s="120" t="s">
        <v>3199</v>
      </c>
      <c r="D252" s="120" t="s">
        <v>3171</v>
      </c>
      <c r="E252" s="120" t="s">
        <v>185</v>
      </c>
      <c r="G252" s="137">
        <v>8.2585000000000006E-2</v>
      </c>
      <c r="K252" s="121" t="s">
        <v>528</v>
      </c>
      <c r="L252" s="120" t="s">
        <v>528</v>
      </c>
      <c r="M252" s="120" t="s">
        <v>109</v>
      </c>
      <c r="N252" s="120">
        <v>99.5</v>
      </c>
      <c r="O252" s="120" t="s">
        <v>102</v>
      </c>
      <c r="P252" s="120" t="s">
        <v>102</v>
      </c>
      <c r="Q252" s="120" t="s">
        <v>184</v>
      </c>
      <c r="R252" s="120">
        <v>1</v>
      </c>
      <c r="S252" s="120" t="s">
        <v>122</v>
      </c>
      <c r="T252" s="120" t="s">
        <v>526</v>
      </c>
      <c r="U252" s="120">
        <v>100122</v>
      </c>
      <c r="V252" s="123">
        <v>1268475</v>
      </c>
      <c r="W252" s="120">
        <v>2007</v>
      </c>
      <c r="X252" s="120" t="s">
        <v>3200</v>
      </c>
      <c r="Y252" s="120" t="s">
        <v>3201</v>
      </c>
      <c r="Z252" s="120" t="s">
        <v>3202</v>
      </c>
      <c r="AC252" s="137">
        <v>8.2585000000000006E-2</v>
      </c>
      <c r="AE252" s="120">
        <v>333415</v>
      </c>
      <c r="AF252" s="120" t="s">
        <v>109</v>
      </c>
      <c r="AI252" s="120">
        <v>1049</v>
      </c>
      <c r="AJ252" s="120">
        <v>4</v>
      </c>
      <c r="AK252" s="120" t="s">
        <v>2919</v>
      </c>
      <c r="AL252" s="120" t="s">
        <v>3203</v>
      </c>
      <c r="AM252" s="120" t="s">
        <v>1069</v>
      </c>
      <c r="AN252" s="120" t="s">
        <v>1061</v>
      </c>
      <c r="AO252" s="120" t="s">
        <v>1065</v>
      </c>
      <c r="AP252" s="120" t="s">
        <v>3143</v>
      </c>
      <c r="AQ252" s="120" t="s">
        <v>3169</v>
      </c>
      <c r="AR252" s="120" t="s">
        <v>3199</v>
      </c>
      <c r="AS252" s="120" t="s">
        <v>3171</v>
      </c>
      <c r="AT252" s="120" t="s">
        <v>102</v>
      </c>
      <c r="AU252" s="120" t="s">
        <v>102</v>
      </c>
      <c r="AV252" s="120" t="s">
        <v>184</v>
      </c>
      <c r="AW252" s="120" t="s">
        <v>185</v>
      </c>
      <c r="AY252" s="120" t="s">
        <v>525</v>
      </c>
      <c r="AZ252" s="120" t="s">
        <v>119</v>
      </c>
      <c r="BA252" s="120" t="s">
        <v>526</v>
      </c>
      <c r="BC252" s="120">
        <v>24</v>
      </c>
      <c r="BH252" s="120" t="s">
        <v>276</v>
      </c>
      <c r="BJ252" s="120">
        <v>1</v>
      </c>
      <c r="BO252" s="120" t="s">
        <v>122</v>
      </c>
      <c r="BP252" s="120" t="s">
        <v>123</v>
      </c>
      <c r="BR252" s="120">
        <v>83</v>
      </c>
      <c r="BT252" s="120">
        <v>79</v>
      </c>
      <c r="BV252" s="120">
        <v>88</v>
      </c>
      <c r="BW252" s="120" t="s">
        <v>3204</v>
      </c>
      <c r="BY252" s="120">
        <v>82.584999999999994</v>
      </c>
      <c r="CA252" s="120">
        <v>78.605000000000004</v>
      </c>
      <c r="CC252" s="120">
        <v>87.56</v>
      </c>
      <c r="CE252" s="121">
        <v>8.2585000000000006E-2</v>
      </c>
      <c r="CG252" s="120">
        <v>7.8604999999999994E-2</v>
      </c>
      <c r="CI252" s="120">
        <v>8.7559999999999999E-2</v>
      </c>
      <c r="DB252" s="120" t="s">
        <v>528</v>
      </c>
      <c r="DD252" s="120" t="s">
        <v>125</v>
      </c>
      <c r="DK252" s="120">
        <v>99.5</v>
      </c>
      <c r="DL252" s="120" t="s">
        <v>126</v>
      </c>
      <c r="DM252" s="120" t="s">
        <v>545</v>
      </c>
      <c r="DN252" s="120">
        <v>1268475</v>
      </c>
      <c r="DO252" s="120">
        <v>100122</v>
      </c>
      <c r="DP252" s="120" t="s">
        <v>3200</v>
      </c>
      <c r="DQ252" s="120" t="s">
        <v>3201</v>
      </c>
      <c r="DR252" s="120" t="s">
        <v>3202</v>
      </c>
      <c r="DS252" s="120">
        <v>2007</v>
      </c>
      <c r="DT252" s="120" t="s">
        <v>3205</v>
      </c>
    </row>
    <row r="253" spans="1:124" s="120" customFormat="1" x14ac:dyDescent="0.3">
      <c r="A253" s="120" t="s">
        <v>3206</v>
      </c>
      <c r="B253" s="120" t="s">
        <v>3207</v>
      </c>
      <c r="C253" s="120" t="s">
        <v>352</v>
      </c>
      <c r="D253" s="120" t="s">
        <v>3208</v>
      </c>
      <c r="E253" s="120" t="s">
        <v>274</v>
      </c>
      <c r="G253" s="137">
        <v>8.4000000000000005E-2</v>
      </c>
      <c r="J253" s="121"/>
      <c r="K253" s="121" t="s">
        <v>528</v>
      </c>
      <c r="L253" s="120" t="s">
        <v>528</v>
      </c>
      <c r="M253" s="120" t="s">
        <v>109</v>
      </c>
      <c r="N253" s="120">
        <v>60</v>
      </c>
      <c r="O253" s="120" t="s">
        <v>102</v>
      </c>
      <c r="P253" s="120" t="s">
        <v>102</v>
      </c>
      <c r="Q253" s="120" t="s">
        <v>184</v>
      </c>
      <c r="R253" s="120">
        <v>1</v>
      </c>
      <c r="S253" s="120" t="s">
        <v>122</v>
      </c>
      <c r="T253" s="120" t="s">
        <v>526</v>
      </c>
      <c r="U253" s="120">
        <v>45081</v>
      </c>
      <c r="V253" s="123">
        <v>1220693</v>
      </c>
      <c r="W253" s="120">
        <v>1995</v>
      </c>
      <c r="X253" s="120" t="s">
        <v>3209</v>
      </c>
      <c r="Y253" s="120" t="s">
        <v>3210</v>
      </c>
      <c r="Z253" s="120" t="s">
        <v>3211</v>
      </c>
      <c r="AB253" s="120" t="s">
        <v>147</v>
      </c>
      <c r="AC253" s="137">
        <v>8.4000000000000005E-2</v>
      </c>
      <c r="AD253" s="121"/>
      <c r="AE253" s="120">
        <v>333415</v>
      </c>
      <c r="AF253" s="120" t="s">
        <v>109</v>
      </c>
      <c r="AH253" s="120" t="s">
        <v>147</v>
      </c>
      <c r="AI253" s="120">
        <v>11314</v>
      </c>
      <c r="AL253" s="120" t="s">
        <v>1504</v>
      </c>
      <c r="AM253" s="120" t="s">
        <v>1069</v>
      </c>
      <c r="AN253" s="120" t="s">
        <v>1061</v>
      </c>
      <c r="AO253" s="120" t="s">
        <v>3212</v>
      </c>
      <c r="AP253" s="120" t="s">
        <v>3206</v>
      </c>
      <c r="AQ253" s="120" t="s">
        <v>3207</v>
      </c>
      <c r="AR253" s="120" t="s">
        <v>352</v>
      </c>
      <c r="AS253" s="120" t="s">
        <v>3208</v>
      </c>
      <c r="AT253" s="120" t="s">
        <v>102</v>
      </c>
      <c r="AU253" s="120" t="s">
        <v>102</v>
      </c>
      <c r="AV253" s="120" t="s">
        <v>184</v>
      </c>
      <c r="AW253" s="120" t="s">
        <v>274</v>
      </c>
      <c r="AY253" s="120" t="s">
        <v>525</v>
      </c>
      <c r="AZ253" s="120" t="s">
        <v>119</v>
      </c>
      <c r="BA253" s="120" t="s">
        <v>526</v>
      </c>
      <c r="BC253" s="120">
        <v>24</v>
      </c>
      <c r="BH253" s="120" t="s">
        <v>276</v>
      </c>
      <c r="BJ253" s="120">
        <v>1</v>
      </c>
      <c r="BO253" s="120" t="s">
        <v>122</v>
      </c>
      <c r="BP253" s="120" t="s">
        <v>123</v>
      </c>
      <c r="BR253" s="120">
        <v>0.14000000000000001</v>
      </c>
      <c r="BT253" s="120">
        <v>0.1066</v>
      </c>
      <c r="BV253" s="120">
        <v>0.16320000000000001</v>
      </c>
      <c r="BW253" s="120" t="s">
        <v>124</v>
      </c>
      <c r="BY253" s="120">
        <v>8.4000000000000005E-2</v>
      </c>
      <c r="CA253" s="120">
        <v>6.3960000000000003E-2</v>
      </c>
      <c r="CC253" s="120">
        <v>9.7919999999999993E-2</v>
      </c>
      <c r="CE253" s="121">
        <v>8.4000000000000005E-2</v>
      </c>
      <c r="CG253" s="121">
        <v>6.3960000000000003E-2</v>
      </c>
      <c r="CI253" s="121">
        <v>9.7919999999999993E-2</v>
      </c>
      <c r="CQ253" s="121"/>
      <c r="CW253" s="121"/>
      <c r="DB253" s="120" t="s">
        <v>528</v>
      </c>
      <c r="DD253" s="120" t="s">
        <v>125</v>
      </c>
      <c r="DK253" s="120">
        <v>60</v>
      </c>
      <c r="DL253" s="120" t="s">
        <v>126</v>
      </c>
      <c r="DM253" s="120" t="s">
        <v>187</v>
      </c>
      <c r="DN253" s="120">
        <v>1220693</v>
      </c>
      <c r="DO253" s="120">
        <v>45081</v>
      </c>
      <c r="DP253" s="120" t="s">
        <v>3209</v>
      </c>
      <c r="DQ253" s="120" t="s">
        <v>3210</v>
      </c>
      <c r="DR253" s="120" t="s">
        <v>3211</v>
      </c>
      <c r="DS253" s="120">
        <v>1995</v>
      </c>
      <c r="DT253" s="120" t="s">
        <v>3213</v>
      </c>
    </row>
    <row r="254" spans="1:124" s="120" customFormat="1" x14ac:dyDescent="0.3">
      <c r="A254" s="120" t="s">
        <v>2938</v>
      </c>
      <c r="B254" s="120" t="s">
        <v>2990</v>
      </c>
      <c r="C254" s="120" t="s">
        <v>3117</v>
      </c>
      <c r="D254" s="120" t="s">
        <v>2822</v>
      </c>
      <c r="E254" s="120" t="s">
        <v>185</v>
      </c>
      <c r="G254" s="137">
        <v>9.5000000000000001E-2</v>
      </c>
      <c r="J254" s="121"/>
      <c r="K254" s="121" t="s">
        <v>528</v>
      </c>
      <c r="L254" s="120" t="s">
        <v>528</v>
      </c>
      <c r="M254" s="120" t="s">
        <v>109</v>
      </c>
      <c r="N254" s="120">
        <v>50</v>
      </c>
      <c r="O254" s="120" t="s">
        <v>102</v>
      </c>
      <c r="P254" s="120" t="s">
        <v>102</v>
      </c>
      <c r="Q254" s="120" t="s">
        <v>184</v>
      </c>
      <c r="R254" s="120">
        <v>0.125</v>
      </c>
      <c r="S254" s="120" t="s">
        <v>122</v>
      </c>
      <c r="T254" s="120" t="s">
        <v>526</v>
      </c>
      <c r="U254" s="120">
        <v>7581</v>
      </c>
      <c r="V254" s="123">
        <v>1103779</v>
      </c>
      <c r="W254" s="120">
        <v>1976</v>
      </c>
      <c r="X254" s="120" t="s">
        <v>3118</v>
      </c>
      <c r="Y254" s="120" t="s">
        <v>3119</v>
      </c>
      <c r="Z254" s="120" t="s">
        <v>3120</v>
      </c>
      <c r="AB254" s="120" t="s">
        <v>147</v>
      </c>
      <c r="AC254" s="137">
        <v>9.5000000000000001E-2</v>
      </c>
      <c r="AD254" s="121"/>
      <c r="AE254" s="120">
        <v>333415</v>
      </c>
      <c r="AF254" s="120" t="s">
        <v>109</v>
      </c>
      <c r="AH254" s="120" t="s">
        <v>147</v>
      </c>
      <c r="AI254" s="120">
        <v>1985</v>
      </c>
      <c r="AL254" s="120" t="s">
        <v>1504</v>
      </c>
      <c r="AM254" s="120" t="s">
        <v>1069</v>
      </c>
      <c r="AN254" s="120" t="s">
        <v>1061</v>
      </c>
      <c r="AO254" s="120" t="s">
        <v>2827</v>
      </c>
      <c r="AP254" s="120" t="s">
        <v>2938</v>
      </c>
      <c r="AQ254" s="120" t="s">
        <v>2990</v>
      </c>
      <c r="AR254" s="120" t="s">
        <v>3117</v>
      </c>
      <c r="AS254" s="120" t="s">
        <v>2822</v>
      </c>
      <c r="AT254" s="120" t="s">
        <v>102</v>
      </c>
      <c r="AU254" s="120" t="s">
        <v>102</v>
      </c>
      <c r="AV254" s="120" t="s">
        <v>184</v>
      </c>
      <c r="AW254" s="120" t="s">
        <v>185</v>
      </c>
      <c r="AY254" s="120" t="s">
        <v>525</v>
      </c>
      <c r="AZ254" s="120" t="s">
        <v>119</v>
      </c>
      <c r="BA254" s="120" t="s">
        <v>526</v>
      </c>
      <c r="BC254" s="120">
        <v>3</v>
      </c>
      <c r="BH254" s="120" t="s">
        <v>276</v>
      </c>
      <c r="BJ254" s="120">
        <v>0.125</v>
      </c>
      <c r="BO254" s="120" t="s">
        <v>122</v>
      </c>
      <c r="BP254" s="120" t="s">
        <v>123</v>
      </c>
      <c r="BR254" s="120">
        <v>190</v>
      </c>
      <c r="BT254" s="120">
        <v>90</v>
      </c>
      <c r="BV254" s="120">
        <v>290</v>
      </c>
      <c r="BW254" s="120" t="s">
        <v>544</v>
      </c>
      <c r="BY254" s="120">
        <v>95</v>
      </c>
      <c r="CA254" s="120">
        <v>45</v>
      </c>
      <c r="CC254" s="120">
        <v>145</v>
      </c>
      <c r="CE254" s="121">
        <v>9.5000000000000001E-2</v>
      </c>
      <c r="CG254" s="121">
        <v>4.4999999999999998E-2</v>
      </c>
      <c r="CI254" s="121">
        <v>0.14499999999999999</v>
      </c>
      <c r="CQ254" s="121"/>
      <c r="CW254" s="121"/>
      <c r="DB254" s="120" t="s">
        <v>528</v>
      </c>
      <c r="DD254" s="120" t="s">
        <v>125</v>
      </c>
      <c r="DE254" s="120">
        <v>7.6</v>
      </c>
      <c r="DF254" s="120">
        <v>230</v>
      </c>
      <c r="DG254" s="120" t="s">
        <v>568</v>
      </c>
      <c r="DK254" s="120">
        <v>50</v>
      </c>
      <c r="DL254" s="120" t="s">
        <v>126</v>
      </c>
      <c r="DM254" s="120" t="s">
        <v>545</v>
      </c>
      <c r="DN254" s="120">
        <v>1103779</v>
      </c>
      <c r="DO254" s="120">
        <v>7581</v>
      </c>
      <c r="DP254" s="120" t="s">
        <v>3118</v>
      </c>
      <c r="DQ254" s="120" t="s">
        <v>3119</v>
      </c>
      <c r="DR254" s="120" t="s">
        <v>3120</v>
      </c>
      <c r="DS254" s="120">
        <v>1976</v>
      </c>
      <c r="DT254" s="120" t="s">
        <v>503</v>
      </c>
    </row>
    <row r="255" spans="1:124" s="120" customFormat="1" x14ac:dyDescent="0.3">
      <c r="A255" s="120" t="s">
        <v>3206</v>
      </c>
      <c r="B255" s="120" t="s">
        <v>3214</v>
      </c>
      <c r="C255" s="120" t="s">
        <v>352</v>
      </c>
      <c r="D255" s="120" t="s">
        <v>3208</v>
      </c>
      <c r="E255" s="120" t="s">
        <v>274</v>
      </c>
      <c r="G255" s="137">
        <v>9.6000000000000002E-2</v>
      </c>
      <c r="J255" s="121"/>
      <c r="K255" s="121" t="s">
        <v>528</v>
      </c>
      <c r="L255" s="120" t="s">
        <v>528</v>
      </c>
      <c r="M255" s="120" t="s">
        <v>109</v>
      </c>
      <c r="N255" s="120">
        <v>60</v>
      </c>
      <c r="O255" s="120" t="s">
        <v>102</v>
      </c>
      <c r="P255" s="120" t="s">
        <v>102</v>
      </c>
      <c r="Q255" s="120" t="s">
        <v>184</v>
      </c>
      <c r="R255" s="120">
        <v>1</v>
      </c>
      <c r="S255" s="120" t="s">
        <v>122</v>
      </c>
      <c r="T255" s="120" t="s">
        <v>526</v>
      </c>
      <c r="U255" s="120">
        <v>45081</v>
      </c>
      <c r="V255" s="123">
        <v>1220694</v>
      </c>
      <c r="W255" s="120">
        <v>1995</v>
      </c>
      <c r="X255" s="120" t="s">
        <v>3209</v>
      </c>
      <c r="Y255" s="120" t="s">
        <v>3210</v>
      </c>
      <c r="Z255" s="120" t="s">
        <v>3211</v>
      </c>
      <c r="AB255" s="120" t="s">
        <v>147</v>
      </c>
      <c r="AC255" s="137">
        <v>9.6000000000000002E-2</v>
      </c>
      <c r="AD255" s="121"/>
      <c r="AE255" s="120">
        <v>333415</v>
      </c>
      <c r="AF255" s="120" t="s">
        <v>109</v>
      </c>
      <c r="AH255" s="120" t="s">
        <v>147</v>
      </c>
      <c r="AI255" s="120">
        <v>11313</v>
      </c>
      <c r="AL255" s="120" t="s">
        <v>1504</v>
      </c>
      <c r="AM255" s="120" t="s">
        <v>1069</v>
      </c>
      <c r="AN255" s="120" t="s">
        <v>1061</v>
      </c>
      <c r="AO255" s="120" t="s">
        <v>3212</v>
      </c>
      <c r="AP255" s="120" t="s">
        <v>3206</v>
      </c>
      <c r="AQ255" s="120" t="s">
        <v>3214</v>
      </c>
      <c r="AR255" s="120" t="s">
        <v>352</v>
      </c>
      <c r="AS255" s="120" t="s">
        <v>3208</v>
      </c>
      <c r="AT255" s="120" t="s">
        <v>102</v>
      </c>
      <c r="AU255" s="120" t="s">
        <v>102</v>
      </c>
      <c r="AV255" s="120" t="s">
        <v>184</v>
      </c>
      <c r="AW255" s="120" t="s">
        <v>274</v>
      </c>
      <c r="AY255" s="120" t="s">
        <v>525</v>
      </c>
      <c r="AZ255" s="120" t="s">
        <v>119</v>
      </c>
      <c r="BA255" s="120" t="s">
        <v>526</v>
      </c>
      <c r="BC255" s="120">
        <v>24</v>
      </c>
      <c r="BH255" s="120" t="s">
        <v>276</v>
      </c>
      <c r="BJ255" s="120">
        <v>1</v>
      </c>
      <c r="BO255" s="120" t="s">
        <v>122</v>
      </c>
      <c r="BP255" s="120" t="s">
        <v>123</v>
      </c>
      <c r="BR255" s="120">
        <v>0.16</v>
      </c>
      <c r="BT255" s="120">
        <v>0.14560000000000001</v>
      </c>
      <c r="BV255" s="120">
        <v>0.1704</v>
      </c>
      <c r="BW255" s="120" t="s">
        <v>124</v>
      </c>
      <c r="BY255" s="120">
        <v>9.6000000000000002E-2</v>
      </c>
      <c r="CA255" s="120">
        <v>8.7359999999999993E-2</v>
      </c>
      <c r="CC255" s="120">
        <v>0.10224</v>
      </c>
      <c r="CE255" s="121">
        <v>9.6000000000000002E-2</v>
      </c>
      <c r="CG255" s="121">
        <v>8.7359999999999993E-2</v>
      </c>
      <c r="CI255" s="121">
        <v>0.10224</v>
      </c>
      <c r="CQ255" s="121"/>
      <c r="CW255" s="121"/>
      <c r="DB255" s="120" t="s">
        <v>528</v>
      </c>
      <c r="DD255" s="120" t="s">
        <v>125</v>
      </c>
      <c r="DK255" s="120">
        <v>60</v>
      </c>
      <c r="DL255" s="120" t="s">
        <v>126</v>
      </c>
      <c r="DM255" s="120" t="s">
        <v>187</v>
      </c>
      <c r="DN255" s="120">
        <v>1220694</v>
      </c>
      <c r="DO255" s="120">
        <v>45081</v>
      </c>
      <c r="DP255" s="120" t="s">
        <v>3209</v>
      </c>
      <c r="DQ255" s="120" t="s">
        <v>3210</v>
      </c>
      <c r="DR255" s="120" t="s">
        <v>3211</v>
      </c>
      <c r="DS255" s="120">
        <v>1995</v>
      </c>
      <c r="DT255" s="120" t="s">
        <v>3213</v>
      </c>
    </row>
    <row r="256" spans="1:124" s="120" customFormat="1" x14ac:dyDescent="0.3">
      <c r="A256" s="120" t="s">
        <v>2938</v>
      </c>
      <c r="B256" s="120" t="s">
        <v>2939</v>
      </c>
      <c r="C256" s="120" t="s">
        <v>3177</v>
      </c>
      <c r="D256" s="120" t="s">
        <v>2822</v>
      </c>
      <c r="E256" s="120" t="s">
        <v>185</v>
      </c>
      <c r="G256" s="137">
        <v>0.11</v>
      </c>
      <c r="J256" s="121"/>
      <c r="K256" s="121" t="s">
        <v>528</v>
      </c>
      <c r="L256" s="120" t="s">
        <v>528</v>
      </c>
      <c r="M256" s="120" t="s">
        <v>109</v>
      </c>
      <c r="N256" s="120">
        <v>50</v>
      </c>
      <c r="O256" s="120" t="s">
        <v>102</v>
      </c>
      <c r="P256" s="120" t="s">
        <v>102</v>
      </c>
      <c r="Q256" s="120" t="s">
        <v>184</v>
      </c>
      <c r="R256" s="120">
        <v>1</v>
      </c>
      <c r="S256" s="120" t="s">
        <v>122</v>
      </c>
      <c r="T256" s="120" t="s">
        <v>526</v>
      </c>
      <c r="U256" s="120">
        <v>7581</v>
      </c>
      <c r="V256" s="123">
        <v>1103777</v>
      </c>
      <c r="W256" s="120">
        <v>1976</v>
      </c>
      <c r="X256" s="120" t="s">
        <v>3118</v>
      </c>
      <c r="Y256" s="120" t="s">
        <v>3119</v>
      </c>
      <c r="Z256" s="120" t="s">
        <v>3120</v>
      </c>
      <c r="AB256" s="120" t="s">
        <v>147</v>
      </c>
      <c r="AC256" s="137">
        <v>0.11</v>
      </c>
      <c r="AD256" s="121"/>
      <c r="AE256" s="120">
        <v>333415</v>
      </c>
      <c r="AF256" s="120" t="s">
        <v>109</v>
      </c>
      <c r="AH256" s="120" t="s">
        <v>147</v>
      </c>
      <c r="AI256" s="120">
        <v>1171</v>
      </c>
      <c r="AL256" s="120" t="s">
        <v>1504</v>
      </c>
      <c r="AM256" s="120" t="s">
        <v>1069</v>
      </c>
      <c r="AN256" s="120" t="s">
        <v>1061</v>
      </c>
      <c r="AO256" s="120" t="s">
        <v>2827</v>
      </c>
      <c r="AP256" s="120" t="s">
        <v>2938</v>
      </c>
      <c r="AQ256" s="120" t="s">
        <v>2939</v>
      </c>
      <c r="AR256" s="120" t="s">
        <v>3177</v>
      </c>
      <c r="AS256" s="120" t="s">
        <v>2822</v>
      </c>
      <c r="AT256" s="120" t="s">
        <v>102</v>
      </c>
      <c r="AU256" s="120" t="s">
        <v>102</v>
      </c>
      <c r="AV256" s="120" t="s">
        <v>184</v>
      </c>
      <c r="AW256" s="120" t="s">
        <v>185</v>
      </c>
      <c r="AY256" s="120" t="s">
        <v>525</v>
      </c>
      <c r="AZ256" s="120" t="s">
        <v>119</v>
      </c>
      <c r="BA256" s="120" t="s">
        <v>526</v>
      </c>
      <c r="BC256" s="120">
        <v>24</v>
      </c>
      <c r="BH256" s="120" t="s">
        <v>276</v>
      </c>
      <c r="BJ256" s="120">
        <v>1</v>
      </c>
      <c r="BO256" s="120" t="s">
        <v>122</v>
      </c>
      <c r="BP256" s="120" t="s">
        <v>123</v>
      </c>
      <c r="BR256" s="120">
        <v>220</v>
      </c>
      <c r="BT256" s="120">
        <v>150</v>
      </c>
      <c r="BV256" s="120">
        <v>290</v>
      </c>
      <c r="BW256" s="120" t="s">
        <v>544</v>
      </c>
      <c r="BY256" s="120">
        <v>110</v>
      </c>
      <c r="CA256" s="120">
        <v>75</v>
      </c>
      <c r="CC256" s="120">
        <v>145</v>
      </c>
      <c r="CE256" s="121">
        <v>0.11</v>
      </c>
      <c r="CG256" s="121">
        <v>7.4999999999999997E-2</v>
      </c>
      <c r="CI256" s="121">
        <v>0.14499999999999999</v>
      </c>
      <c r="CQ256" s="121"/>
      <c r="CW256" s="121"/>
      <c r="DB256" s="120" t="s">
        <v>528</v>
      </c>
      <c r="DD256" s="120" t="s">
        <v>125</v>
      </c>
      <c r="DE256" s="120">
        <v>7.6</v>
      </c>
      <c r="DF256" s="120">
        <v>230</v>
      </c>
      <c r="DG256" s="120" t="s">
        <v>568</v>
      </c>
      <c r="DK256" s="120">
        <v>50</v>
      </c>
      <c r="DL256" s="120" t="s">
        <v>126</v>
      </c>
      <c r="DM256" s="120" t="s">
        <v>545</v>
      </c>
      <c r="DN256" s="120">
        <v>1103777</v>
      </c>
      <c r="DO256" s="120">
        <v>7581</v>
      </c>
      <c r="DP256" s="120" t="s">
        <v>3118</v>
      </c>
      <c r="DQ256" s="120" t="s">
        <v>3119</v>
      </c>
      <c r="DR256" s="120" t="s">
        <v>3120</v>
      </c>
      <c r="DS256" s="120">
        <v>1976</v>
      </c>
      <c r="DT256" s="120" t="s">
        <v>503</v>
      </c>
    </row>
    <row r="257" spans="1:124" s="120" customFormat="1" x14ac:dyDescent="0.3">
      <c r="A257" s="120" t="s">
        <v>3215</v>
      </c>
      <c r="B257" s="120" t="s">
        <v>3216</v>
      </c>
      <c r="C257" s="120" t="s">
        <v>3217</v>
      </c>
      <c r="D257" s="120" t="s">
        <v>2822</v>
      </c>
      <c r="E257" s="120" t="s">
        <v>185</v>
      </c>
      <c r="G257" s="137">
        <v>0.11</v>
      </c>
      <c r="J257" s="121"/>
      <c r="K257" s="121" t="s">
        <v>528</v>
      </c>
      <c r="L257" s="120" t="s">
        <v>528</v>
      </c>
      <c r="M257" s="120" t="s">
        <v>109</v>
      </c>
      <c r="N257" s="120">
        <v>50</v>
      </c>
      <c r="O257" s="120" t="s">
        <v>102</v>
      </c>
      <c r="P257" s="120" t="s">
        <v>102</v>
      </c>
      <c r="Q257" s="120" t="s">
        <v>184</v>
      </c>
      <c r="R257" s="120">
        <v>0.125</v>
      </c>
      <c r="S257" s="120" t="s">
        <v>122</v>
      </c>
      <c r="T257" s="120" t="s">
        <v>526</v>
      </c>
      <c r="U257" s="120">
        <v>7581</v>
      </c>
      <c r="V257" s="123">
        <v>1103832</v>
      </c>
      <c r="W257" s="120">
        <v>1976</v>
      </c>
      <c r="X257" s="120" t="s">
        <v>3118</v>
      </c>
      <c r="Y257" s="120" t="s">
        <v>3119</v>
      </c>
      <c r="Z257" s="120" t="s">
        <v>3120</v>
      </c>
      <c r="AB257" s="120" t="s">
        <v>147</v>
      </c>
      <c r="AC257" s="137">
        <v>0.11</v>
      </c>
      <c r="AD257" s="121"/>
      <c r="AE257" s="120">
        <v>333415</v>
      </c>
      <c r="AF257" s="120" t="s">
        <v>109</v>
      </c>
      <c r="AH257" s="120" t="s">
        <v>147</v>
      </c>
      <c r="AI257" s="120">
        <v>1621</v>
      </c>
      <c r="AL257" s="120" t="s">
        <v>1504</v>
      </c>
      <c r="AM257" s="120" t="s">
        <v>1069</v>
      </c>
      <c r="AN257" s="120" t="s">
        <v>1061</v>
      </c>
      <c r="AO257" s="120" t="s">
        <v>2827</v>
      </c>
      <c r="AP257" s="120" t="s">
        <v>3215</v>
      </c>
      <c r="AQ257" s="120" t="s">
        <v>3216</v>
      </c>
      <c r="AR257" s="120" t="s">
        <v>3217</v>
      </c>
      <c r="AS257" s="120" t="s">
        <v>2822</v>
      </c>
      <c r="AT257" s="120" t="s">
        <v>102</v>
      </c>
      <c r="AU257" s="120" t="s">
        <v>102</v>
      </c>
      <c r="AV257" s="120" t="s">
        <v>184</v>
      </c>
      <c r="AW257" s="120" t="s">
        <v>185</v>
      </c>
      <c r="AY257" s="120" t="s">
        <v>525</v>
      </c>
      <c r="AZ257" s="120" t="s">
        <v>119</v>
      </c>
      <c r="BA257" s="120" t="s">
        <v>526</v>
      </c>
      <c r="BC257" s="120">
        <v>3</v>
      </c>
      <c r="BH257" s="120" t="s">
        <v>276</v>
      </c>
      <c r="BJ257" s="120">
        <v>0.125</v>
      </c>
      <c r="BO257" s="120" t="s">
        <v>122</v>
      </c>
      <c r="BP257" s="120" t="s">
        <v>123</v>
      </c>
      <c r="BR257" s="120">
        <v>220</v>
      </c>
      <c r="BT257" s="120">
        <v>150</v>
      </c>
      <c r="BV257" s="120">
        <v>290</v>
      </c>
      <c r="BW257" s="120" t="s">
        <v>544</v>
      </c>
      <c r="BY257" s="120">
        <v>110</v>
      </c>
      <c r="CA257" s="120">
        <v>75</v>
      </c>
      <c r="CC257" s="120">
        <v>145</v>
      </c>
      <c r="CE257" s="121">
        <v>0.11</v>
      </c>
      <c r="CG257" s="121">
        <v>7.4999999999999997E-2</v>
      </c>
      <c r="CI257" s="121">
        <v>0.14499999999999999</v>
      </c>
      <c r="CQ257" s="121"/>
      <c r="CW257" s="121"/>
      <c r="DB257" s="120" t="s">
        <v>528</v>
      </c>
      <c r="DD257" s="120" t="s">
        <v>125</v>
      </c>
      <c r="DE257" s="120">
        <v>7.6</v>
      </c>
      <c r="DF257" s="120">
        <v>230</v>
      </c>
      <c r="DG257" s="120" t="s">
        <v>568</v>
      </c>
      <c r="DK257" s="120">
        <v>50</v>
      </c>
      <c r="DL257" s="120" t="s">
        <v>126</v>
      </c>
      <c r="DM257" s="120" t="s">
        <v>545</v>
      </c>
      <c r="DN257" s="120">
        <v>1103832</v>
      </c>
      <c r="DO257" s="120">
        <v>7581</v>
      </c>
      <c r="DP257" s="120" t="s">
        <v>3118</v>
      </c>
      <c r="DQ257" s="120" t="s">
        <v>3119</v>
      </c>
      <c r="DR257" s="120" t="s">
        <v>3120</v>
      </c>
      <c r="DS257" s="120">
        <v>1976</v>
      </c>
      <c r="DT257" s="120" t="s">
        <v>503</v>
      </c>
    </row>
    <row r="258" spans="1:124" s="120" customFormat="1" x14ac:dyDescent="0.3">
      <c r="A258" s="120" t="s">
        <v>2946</v>
      </c>
      <c r="B258" s="120" t="s">
        <v>2947</v>
      </c>
      <c r="C258" s="120" t="s">
        <v>2948</v>
      </c>
      <c r="D258" s="120" t="s">
        <v>2949</v>
      </c>
      <c r="E258" s="120" t="s">
        <v>591</v>
      </c>
      <c r="G258" s="147">
        <f>(AC258/1000000000)*304.35*1000</f>
        <v>0.13872273000000002</v>
      </c>
      <c r="K258" s="129" t="s">
        <v>528</v>
      </c>
      <c r="L258" s="120" t="s">
        <v>3042</v>
      </c>
      <c r="M258" s="120" t="s">
        <v>109</v>
      </c>
      <c r="N258" s="120" t="s">
        <v>3112</v>
      </c>
      <c r="O258" s="120" t="s">
        <v>367</v>
      </c>
      <c r="P258" s="120" t="s">
        <v>1310</v>
      </c>
      <c r="Q258" s="120" t="s">
        <v>2817</v>
      </c>
      <c r="R258" s="120">
        <v>1</v>
      </c>
      <c r="S258" s="120" t="s">
        <v>122</v>
      </c>
      <c r="T258" s="120" t="s">
        <v>526</v>
      </c>
      <c r="U258" s="120">
        <v>67687</v>
      </c>
      <c r="V258" s="123">
        <v>1265484</v>
      </c>
      <c r="W258" s="120">
        <v>1999</v>
      </c>
      <c r="X258" s="120" t="s">
        <v>3113</v>
      </c>
      <c r="Y258" s="120" t="s">
        <v>3114</v>
      </c>
      <c r="Z258" s="120" t="s">
        <v>3115</v>
      </c>
      <c r="AA258" s="120" t="s">
        <v>1344</v>
      </c>
      <c r="AB258" s="120" t="s">
        <v>397</v>
      </c>
      <c r="AC258" s="137">
        <v>455.8</v>
      </c>
      <c r="AE258" s="120">
        <v>333415</v>
      </c>
      <c r="AF258" s="120" t="s">
        <v>109</v>
      </c>
      <c r="AG258" s="120" t="s">
        <v>1344</v>
      </c>
      <c r="AH258" s="120" t="s">
        <v>397</v>
      </c>
      <c r="AI258" s="120">
        <v>964</v>
      </c>
      <c r="AJ258" s="120">
        <v>4</v>
      </c>
      <c r="AK258" s="120" t="s">
        <v>2919</v>
      </c>
      <c r="AL258" s="120" t="s">
        <v>1504</v>
      </c>
      <c r="AM258" s="120" t="s">
        <v>1069</v>
      </c>
      <c r="AN258" s="120" t="s">
        <v>1061</v>
      </c>
      <c r="AO258" s="120" t="s">
        <v>1065</v>
      </c>
      <c r="AP258" s="120" t="s">
        <v>2946</v>
      </c>
      <c r="AQ258" s="120" t="s">
        <v>2947</v>
      </c>
      <c r="AR258" s="120" t="s">
        <v>2948</v>
      </c>
      <c r="AS258" s="120" t="s">
        <v>2949</v>
      </c>
      <c r="AT258" s="120" t="s">
        <v>367</v>
      </c>
      <c r="AU258" s="120" t="s">
        <v>1310</v>
      </c>
      <c r="AV258" s="120" t="s">
        <v>2817</v>
      </c>
      <c r="AW258" s="120" t="s">
        <v>591</v>
      </c>
      <c r="AY258" s="120" t="s">
        <v>525</v>
      </c>
      <c r="AZ258" s="120" t="s">
        <v>119</v>
      </c>
      <c r="BA258" s="120" t="s">
        <v>526</v>
      </c>
      <c r="BC258" s="120">
        <v>24</v>
      </c>
      <c r="BH258" s="120" t="s">
        <v>276</v>
      </c>
      <c r="BJ258" s="120">
        <v>1</v>
      </c>
      <c r="BO258" s="120" t="s">
        <v>122</v>
      </c>
      <c r="BP258" s="120" t="s">
        <v>158</v>
      </c>
      <c r="BR258" s="120">
        <v>455.8</v>
      </c>
      <c r="BT258" s="120">
        <v>363.3</v>
      </c>
      <c r="BV258" s="120">
        <v>556.70000000000005</v>
      </c>
      <c r="BW258" s="120" t="s">
        <v>3042</v>
      </c>
      <c r="BY258" s="120">
        <v>455.8</v>
      </c>
      <c r="CA258" s="120">
        <v>363.3</v>
      </c>
      <c r="CC258" s="120">
        <v>556.70000000000005</v>
      </c>
      <c r="CE258" s="121">
        <v>455.8</v>
      </c>
      <c r="CG258" s="120">
        <v>363.3</v>
      </c>
      <c r="CI258" s="120">
        <v>556.70000000000005</v>
      </c>
      <c r="DB258" s="120" t="s">
        <v>3042</v>
      </c>
      <c r="DD258" s="120" t="s">
        <v>125</v>
      </c>
      <c r="DE258" s="120">
        <v>8</v>
      </c>
      <c r="DK258" s="120" t="s">
        <v>3112</v>
      </c>
      <c r="DL258" s="120" t="s">
        <v>126</v>
      </c>
      <c r="DM258" s="120" t="s">
        <v>3194</v>
      </c>
      <c r="DN258" s="120">
        <v>1265484</v>
      </c>
      <c r="DO258" s="120">
        <v>67687</v>
      </c>
      <c r="DP258" s="120" t="s">
        <v>3113</v>
      </c>
      <c r="DQ258" s="120" t="s">
        <v>3114</v>
      </c>
      <c r="DR258" s="120" t="s">
        <v>3115</v>
      </c>
      <c r="DS258" s="120">
        <v>1999</v>
      </c>
      <c r="DT258" s="120" t="s">
        <v>3195</v>
      </c>
    </row>
    <row r="259" spans="1:124" s="120" customFormat="1" x14ac:dyDescent="0.3">
      <c r="A259" s="120" t="s">
        <v>3143</v>
      </c>
      <c r="B259" s="120" t="s">
        <v>3169</v>
      </c>
      <c r="C259" s="120" t="s">
        <v>3199</v>
      </c>
      <c r="D259" s="120" t="s">
        <v>3171</v>
      </c>
      <c r="E259" s="120" t="s">
        <v>185</v>
      </c>
      <c r="G259" s="137">
        <v>0.13930000000000001</v>
      </c>
      <c r="K259" s="121" t="s">
        <v>528</v>
      </c>
      <c r="L259" s="120" t="s">
        <v>528</v>
      </c>
      <c r="M259" s="120" t="s">
        <v>109</v>
      </c>
      <c r="N259" s="120">
        <v>99.5</v>
      </c>
      <c r="O259" s="120" t="s">
        <v>102</v>
      </c>
      <c r="P259" s="120" t="s">
        <v>102</v>
      </c>
      <c r="Q259" s="120" t="s">
        <v>184</v>
      </c>
      <c r="R259" s="120">
        <v>1</v>
      </c>
      <c r="S259" s="120" t="s">
        <v>122</v>
      </c>
      <c r="T259" s="120" t="s">
        <v>526</v>
      </c>
      <c r="U259" s="120">
        <v>100122</v>
      </c>
      <c r="V259" s="123">
        <v>1268474</v>
      </c>
      <c r="W259" s="120">
        <v>2007</v>
      </c>
      <c r="X259" s="120" t="s">
        <v>3200</v>
      </c>
      <c r="Y259" s="120" t="s">
        <v>3201</v>
      </c>
      <c r="Z259" s="120" t="s">
        <v>3202</v>
      </c>
      <c r="AC259" s="137">
        <v>0.13930000000000001</v>
      </c>
      <c r="AE259" s="120">
        <v>333415</v>
      </c>
      <c r="AF259" s="120" t="s">
        <v>109</v>
      </c>
      <c r="AI259" s="120">
        <v>1049</v>
      </c>
      <c r="AJ259" s="120">
        <v>4</v>
      </c>
      <c r="AK259" s="120" t="s">
        <v>2919</v>
      </c>
      <c r="AL259" s="120" t="s">
        <v>3203</v>
      </c>
      <c r="AM259" s="120" t="s">
        <v>1069</v>
      </c>
      <c r="AN259" s="120" t="s">
        <v>1061</v>
      </c>
      <c r="AO259" s="120" t="s">
        <v>1065</v>
      </c>
      <c r="AP259" s="120" t="s">
        <v>3143</v>
      </c>
      <c r="AQ259" s="120" t="s">
        <v>3169</v>
      </c>
      <c r="AR259" s="120" t="s">
        <v>3199</v>
      </c>
      <c r="AS259" s="120" t="s">
        <v>3171</v>
      </c>
      <c r="AT259" s="120" t="s">
        <v>102</v>
      </c>
      <c r="AU259" s="120" t="s">
        <v>102</v>
      </c>
      <c r="AV259" s="120" t="s">
        <v>184</v>
      </c>
      <c r="AW259" s="120" t="s">
        <v>185</v>
      </c>
      <c r="AY259" s="120" t="s">
        <v>525</v>
      </c>
      <c r="AZ259" s="120" t="s">
        <v>119</v>
      </c>
      <c r="BA259" s="120" t="s">
        <v>526</v>
      </c>
      <c r="BC259" s="120">
        <v>24</v>
      </c>
      <c r="BH259" s="120" t="s">
        <v>276</v>
      </c>
      <c r="BJ259" s="120">
        <v>1</v>
      </c>
      <c r="BO259" s="120" t="s">
        <v>122</v>
      </c>
      <c r="BP259" s="120" t="s">
        <v>123</v>
      </c>
      <c r="BR259" s="120">
        <v>140</v>
      </c>
      <c r="BT259" s="120">
        <v>140</v>
      </c>
      <c r="BV259" s="120">
        <v>150</v>
      </c>
      <c r="BW259" s="120" t="s">
        <v>3204</v>
      </c>
      <c r="BY259" s="120">
        <v>139.30000000000001</v>
      </c>
      <c r="CA259" s="120">
        <v>139.30000000000001</v>
      </c>
      <c r="CC259" s="120">
        <v>149.25</v>
      </c>
      <c r="CE259" s="121">
        <v>0.13930000000000001</v>
      </c>
      <c r="CG259" s="120">
        <v>0.13930000000000001</v>
      </c>
      <c r="CI259" s="120">
        <v>0.14924999999999999</v>
      </c>
      <c r="DB259" s="120" t="s">
        <v>528</v>
      </c>
      <c r="DD259" s="120" t="s">
        <v>125</v>
      </c>
      <c r="DK259" s="120">
        <v>99.5</v>
      </c>
      <c r="DL259" s="120" t="s">
        <v>126</v>
      </c>
      <c r="DM259" s="120" t="s">
        <v>545</v>
      </c>
      <c r="DN259" s="120">
        <v>1268474</v>
      </c>
      <c r="DO259" s="120">
        <v>100122</v>
      </c>
      <c r="DP259" s="120" t="s">
        <v>3200</v>
      </c>
      <c r="DQ259" s="120" t="s">
        <v>3201</v>
      </c>
      <c r="DR259" s="120" t="s">
        <v>3202</v>
      </c>
      <c r="DS259" s="120">
        <v>2007</v>
      </c>
      <c r="DT259" s="120" t="s">
        <v>3218</v>
      </c>
    </row>
    <row r="260" spans="1:124" s="120" customFormat="1" x14ac:dyDescent="0.3">
      <c r="A260" s="120" t="s">
        <v>3219</v>
      </c>
      <c r="B260" s="120" t="s">
        <v>3220</v>
      </c>
      <c r="C260" s="120" t="s">
        <v>3221</v>
      </c>
      <c r="D260" s="120" t="s">
        <v>3222</v>
      </c>
      <c r="E260" s="120" t="s">
        <v>3223</v>
      </c>
      <c r="G260" s="137">
        <v>0.14000000000000001</v>
      </c>
      <c r="J260" s="121"/>
      <c r="K260" s="121" t="s">
        <v>528</v>
      </c>
      <c r="L260" s="120" t="s">
        <v>528</v>
      </c>
      <c r="M260" s="120" t="s">
        <v>109</v>
      </c>
      <c r="N260" s="120">
        <v>100</v>
      </c>
      <c r="O260" s="120" t="s">
        <v>102</v>
      </c>
      <c r="P260" s="120" t="s">
        <v>102</v>
      </c>
      <c r="Q260" s="120" t="s">
        <v>184</v>
      </c>
      <c r="R260" s="120">
        <v>2</v>
      </c>
      <c r="S260" s="120" t="s">
        <v>122</v>
      </c>
      <c r="T260" s="120" t="s">
        <v>526</v>
      </c>
      <c r="U260" s="120">
        <v>7119</v>
      </c>
      <c r="V260" s="123">
        <v>1099502</v>
      </c>
      <c r="W260" s="120">
        <v>1978</v>
      </c>
      <c r="X260" s="120" t="s">
        <v>3224</v>
      </c>
      <c r="Y260" s="120" t="s">
        <v>3225</v>
      </c>
      <c r="Z260" s="120" t="s">
        <v>3226</v>
      </c>
      <c r="AC260" s="137">
        <v>0.14000000000000001</v>
      </c>
      <c r="AD260" s="121"/>
      <c r="AE260" s="120">
        <v>333415</v>
      </c>
      <c r="AF260" s="120" t="s">
        <v>109</v>
      </c>
      <c r="AI260" s="120">
        <v>444</v>
      </c>
      <c r="AM260" s="120" t="s">
        <v>1069</v>
      </c>
      <c r="AN260" s="120" t="s">
        <v>1061</v>
      </c>
      <c r="AO260" s="120" t="s">
        <v>3212</v>
      </c>
      <c r="AP260" s="120" t="s">
        <v>3219</v>
      </c>
      <c r="AQ260" s="120" t="s">
        <v>3220</v>
      </c>
      <c r="AR260" s="120" t="s">
        <v>3221</v>
      </c>
      <c r="AS260" s="120" t="s">
        <v>3222</v>
      </c>
      <c r="AT260" s="120" t="s">
        <v>102</v>
      </c>
      <c r="AU260" s="120" t="s">
        <v>102</v>
      </c>
      <c r="AV260" s="120" t="s">
        <v>184</v>
      </c>
      <c r="AW260" s="120" t="s">
        <v>3223</v>
      </c>
      <c r="AY260" s="120" t="s">
        <v>525</v>
      </c>
      <c r="AZ260" s="120" t="s">
        <v>119</v>
      </c>
      <c r="BA260" s="120" t="s">
        <v>526</v>
      </c>
      <c r="BC260" s="120">
        <v>48</v>
      </c>
      <c r="BH260" s="120" t="s">
        <v>276</v>
      </c>
      <c r="BJ260" s="120">
        <v>2</v>
      </c>
      <c r="BO260" s="120" t="s">
        <v>122</v>
      </c>
      <c r="BP260" s="120" t="s">
        <v>123</v>
      </c>
      <c r="BR260" s="120">
        <v>140</v>
      </c>
      <c r="BW260" s="120" t="s">
        <v>544</v>
      </c>
      <c r="BY260" s="120">
        <v>140</v>
      </c>
      <c r="CE260" s="121">
        <v>0.14000000000000001</v>
      </c>
      <c r="CG260" s="121"/>
      <c r="CI260" s="121"/>
      <c r="CQ260" s="121"/>
      <c r="CW260" s="121"/>
      <c r="DB260" s="120" t="s">
        <v>528</v>
      </c>
      <c r="DD260" s="120" t="s">
        <v>125</v>
      </c>
      <c r="DK260" s="120">
        <v>100</v>
      </c>
      <c r="DL260" s="120" t="s">
        <v>126</v>
      </c>
      <c r="DM260" s="120" t="s">
        <v>187</v>
      </c>
      <c r="DN260" s="120">
        <v>1099502</v>
      </c>
      <c r="DO260" s="120">
        <v>7119</v>
      </c>
      <c r="DP260" s="120" t="s">
        <v>3224</v>
      </c>
      <c r="DQ260" s="120" t="s">
        <v>3225</v>
      </c>
      <c r="DR260" s="120" t="s">
        <v>3226</v>
      </c>
      <c r="DS260" s="120">
        <v>1978</v>
      </c>
      <c r="DT260" s="120" t="s">
        <v>3227</v>
      </c>
    </row>
    <row r="261" spans="1:124" s="120" customFormat="1" x14ac:dyDescent="0.3">
      <c r="A261" s="120" t="s">
        <v>3219</v>
      </c>
      <c r="B261" s="120" t="s">
        <v>3220</v>
      </c>
      <c r="C261" s="120" t="s">
        <v>3221</v>
      </c>
      <c r="D261" s="120" t="s">
        <v>3222</v>
      </c>
      <c r="E261" s="120" t="s">
        <v>3223</v>
      </c>
      <c r="G261" s="137">
        <v>0.15</v>
      </c>
      <c r="J261" s="121"/>
      <c r="K261" s="121" t="s">
        <v>528</v>
      </c>
      <c r="L261" s="120" t="s">
        <v>528</v>
      </c>
      <c r="M261" s="120" t="s">
        <v>109</v>
      </c>
      <c r="N261" s="120">
        <v>100</v>
      </c>
      <c r="O261" s="120" t="s">
        <v>102</v>
      </c>
      <c r="P261" s="120" t="s">
        <v>102</v>
      </c>
      <c r="Q261" s="120" t="s">
        <v>184</v>
      </c>
      <c r="R261" s="120">
        <v>1</v>
      </c>
      <c r="S261" s="120" t="s">
        <v>122</v>
      </c>
      <c r="T261" s="120" t="s">
        <v>526</v>
      </c>
      <c r="U261" s="120">
        <v>7119</v>
      </c>
      <c r="V261" s="123">
        <v>1099501</v>
      </c>
      <c r="W261" s="120">
        <v>1978</v>
      </c>
      <c r="X261" s="120" t="s">
        <v>3224</v>
      </c>
      <c r="Y261" s="120" t="s">
        <v>3225</v>
      </c>
      <c r="Z261" s="120" t="s">
        <v>3226</v>
      </c>
      <c r="AC261" s="137">
        <v>0.15</v>
      </c>
      <c r="AD261" s="121"/>
      <c r="AE261" s="120">
        <v>333415</v>
      </c>
      <c r="AF261" s="120" t="s">
        <v>109</v>
      </c>
      <c r="AI261" s="120">
        <v>444</v>
      </c>
      <c r="AM261" s="120" t="s">
        <v>1069</v>
      </c>
      <c r="AN261" s="120" t="s">
        <v>1061</v>
      </c>
      <c r="AO261" s="120" t="s">
        <v>3212</v>
      </c>
      <c r="AP261" s="120" t="s">
        <v>3219</v>
      </c>
      <c r="AQ261" s="120" t="s">
        <v>3220</v>
      </c>
      <c r="AR261" s="120" t="s">
        <v>3221</v>
      </c>
      <c r="AS261" s="120" t="s">
        <v>3222</v>
      </c>
      <c r="AT261" s="120" t="s">
        <v>102</v>
      </c>
      <c r="AU261" s="120" t="s">
        <v>102</v>
      </c>
      <c r="AV261" s="120" t="s">
        <v>184</v>
      </c>
      <c r="AW261" s="120" t="s">
        <v>3223</v>
      </c>
      <c r="AY261" s="120" t="s">
        <v>525</v>
      </c>
      <c r="AZ261" s="120" t="s">
        <v>119</v>
      </c>
      <c r="BA261" s="120" t="s">
        <v>526</v>
      </c>
      <c r="BC261" s="120">
        <v>24</v>
      </c>
      <c r="BH261" s="120" t="s">
        <v>276</v>
      </c>
      <c r="BJ261" s="120">
        <v>1</v>
      </c>
      <c r="BO261" s="120" t="s">
        <v>122</v>
      </c>
      <c r="BP261" s="120" t="s">
        <v>123</v>
      </c>
      <c r="BR261" s="120">
        <v>150</v>
      </c>
      <c r="BW261" s="120" t="s">
        <v>544</v>
      </c>
      <c r="BY261" s="120">
        <v>150</v>
      </c>
      <c r="CE261" s="121">
        <v>0.15</v>
      </c>
      <c r="CG261" s="121"/>
      <c r="CI261" s="121"/>
      <c r="CQ261" s="121"/>
      <c r="CW261" s="121"/>
      <c r="DB261" s="120" t="s">
        <v>528</v>
      </c>
      <c r="DD261" s="120" t="s">
        <v>125</v>
      </c>
      <c r="DK261" s="120">
        <v>100</v>
      </c>
      <c r="DL261" s="120" t="s">
        <v>126</v>
      </c>
      <c r="DM261" s="120" t="s">
        <v>187</v>
      </c>
      <c r="DN261" s="120">
        <v>1099501</v>
      </c>
      <c r="DO261" s="120">
        <v>7119</v>
      </c>
      <c r="DP261" s="120" t="s">
        <v>3224</v>
      </c>
      <c r="DQ261" s="120" t="s">
        <v>3225</v>
      </c>
      <c r="DR261" s="120" t="s">
        <v>3226</v>
      </c>
      <c r="DS261" s="120">
        <v>1978</v>
      </c>
      <c r="DT261" s="120" t="s">
        <v>3227</v>
      </c>
    </row>
    <row r="262" spans="1:124" s="120" customFormat="1" x14ac:dyDescent="0.3">
      <c r="A262" s="120" t="s">
        <v>3137</v>
      </c>
      <c r="B262" s="120" t="s">
        <v>3138</v>
      </c>
      <c r="C262" s="120" t="s">
        <v>3139</v>
      </c>
      <c r="D262" s="120" t="s">
        <v>3140</v>
      </c>
      <c r="E262" s="120" t="s">
        <v>185</v>
      </c>
      <c r="G262" s="137">
        <v>0.155</v>
      </c>
      <c r="J262" s="121"/>
      <c r="K262" s="121" t="s">
        <v>528</v>
      </c>
      <c r="L262" s="120" t="s">
        <v>528</v>
      </c>
      <c r="M262" s="120" t="s">
        <v>109</v>
      </c>
      <c r="N262" s="120">
        <v>89</v>
      </c>
      <c r="O262" s="120" t="s">
        <v>102</v>
      </c>
      <c r="P262" s="120" t="s">
        <v>102</v>
      </c>
      <c r="Q262" s="120" t="s">
        <v>184</v>
      </c>
      <c r="R262" s="120">
        <v>1</v>
      </c>
      <c r="S262" s="120" t="s">
        <v>122</v>
      </c>
      <c r="T262" s="120" t="s">
        <v>526</v>
      </c>
      <c r="U262" s="120">
        <v>6797</v>
      </c>
      <c r="V262" s="123">
        <v>1090107</v>
      </c>
      <c r="W262" s="120">
        <v>1986</v>
      </c>
      <c r="X262" s="120" t="s">
        <v>1728</v>
      </c>
      <c r="Y262" s="120" t="s">
        <v>1729</v>
      </c>
      <c r="Z262" s="120" t="s">
        <v>1730</v>
      </c>
      <c r="AB262" s="120" t="s">
        <v>397</v>
      </c>
      <c r="AC262" s="137">
        <v>0.155</v>
      </c>
      <c r="AD262" s="121"/>
      <c r="AE262" s="120">
        <v>333415</v>
      </c>
      <c r="AF262" s="120" t="s">
        <v>109</v>
      </c>
      <c r="AH262" s="120" t="s">
        <v>397</v>
      </c>
      <c r="AI262" s="120">
        <v>9942</v>
      </c>
      <c r="AJ262" s="120">
        <v>2</v>
      </c>
      <c r="AK262" s="120" t="s">
        <v>3141</v>
      </c>
      <c r="AM262" s="120" t="s">
        <v>1069</v>
      </c>
      <c r="AN262" s="120" t="s">
        <v>1061</v>
      </c>
      <c r="AO262" s="120" t="s">
        <v>3142</v>
      </c>
      <c r="AP262" s="120" t="s">
        <v>3137</v>
      </c>
      <c r="AQ262" s="120" t="s">
        <v>3138</v>
      </c>
      <c r="AR262" s="120" t="s">
        <v>3139</v>
      </c>
      <c r="AS262" s="120" t="s">
        <v>3140</v>
      </c>
      <c r="AT262" s="120" t="s">
        <v>102</v>
      </c>
      <c r="AU262" s="120" t="s">
        <v>102</v>
      </c>
      <c r="AV262" s="120" t="s">
        <v>184</v>
      </c>
      <c r="AW262" s="120" t="s">
        <v>185</v>
      </c>
      <c r="AY262" s="120" t="s">
        <v>525</v>
      </c>
      <c r="AZ262" s="120" t="s">
        <v>119</v>
      </c>
      <c r="BA262" s="120" t="s">
        <v>526</v>
      </c>
      <c r="BC262" s="120">
        <v>24</v>
      </c>
      <c r="BH262" s="120" t="s">
        <v>276</v>
      </c>
      <c r="BJ262" s="120">
        <v>1</v>
      </c>
      <c r="BO262" s="120" t="s">
        <v>122</v>
      </c>
      <c r="BP262" s="120" t="s">
        <v>158</v>
      </c>
      <c r="BR262" s="120">
        <v>155</v>
      </c>
      <c r="BT262" s="120">
        <v>115</v>
      </c>
      <c r="BV262" s="120">
        <v>210</v>
      </c>
      <c r="BW262" s="120" t="s">
        <v>1731</v>
      </c>
      <c r="BY262" s="120">
        <v>155</v>
      </c>
      <c r="CA262" s="120">
        <v>115</v>
      </c>
      <c r="CC262" s="120">
        <v>210</v>
      </c>
      <c r="CE262" s="121">
        <v>0.155</v>
      </c>
      <c r="CG262" s="121">
        <v>0.115</v>
      </c>
      <c r="CI262" s="121">
        <v>0.21</v>
      </c>
      <c r="CQ262" s="121"/>
      <c r="CW262" s="121"/>
      <c r="DB262" s="120" t="s">
        <v>528</v>
      </c>
      <c r="DD262" s="120" t="s">
        <v>187</v>
      </c>
      <c r="DE262" s="120">
        <v>7.1</v>
      </c>
      <c r="DF262" s="120">
        <v>44</v>
      </c>
      <c r="DG262" s="120" t="s">
        <v>568</v>
      </c>
      <c r="DK262" s="120">
        <v>89</v>
      </c>
      <c r="DL262" s="120" t="s">
        <v>126</v>
      </c>
      <c r="DM262" s="120" t="s">
        <v>545</v>
      </c>
      <c r="DN262" s="120">
        <v>1090107</v>
      </c>
      <c r="DO262" s="120">
        <v>6797</v>
      </c>
      <c r="DP262" s="120" t="s">
        <v>1728</v>
      </c>
      <c r="DQ262" s="120" t="s">
        <v>1729</v>
      </c>
      <c r="DR262" s="120" t="s">
        <v>1730</v>
      </c>
      <c r="DS262" s="120">
        <v>1986</v>
      </c>
      <c r="DT262" s="120" t="s">
        <v>2920</v>
      </c>
    </row>
    <row r="263" spans="1:124" s="120" customFormat="1" x14ac:dyDescent="0.3">
      <c r="A263" s="120" t="s">
        <v>2946</v>
      </c>
      <c r="B263" s="120" t="s">
        <v>2947</v>
      </c>
      <c r="C263" s="120" t="s">
        <v>2948</v>
      </c>
      <c r="D263" s="120" t="s">
        <v>2949</v>
      </c>
      <c r="E263" s="120" t="s">
        <v>185</v>
      </c>
      <c r="G263" s="137">
        <v>0.16700000000000001</v>
      </c>
      <c r="J263" s="121"/>
      <c r="K263" s="121" t="s">
        <v>528</v>
      </c>
      <c r="L263" s="120" t="s">
        <v>528</v>
      </c>
      <c r="M263" s="120" t="s">
        <v>109</v>
      </c>
      <c r="N263" s="120">
        <v>99.7</v>
      </c>
      <c r="O263" s="120" t="s">
        <v>102</v>
      </c>
      <c r="P263" s="120" t="s">
        <v>102</v>
      </c>
      <c r="Q263" s="120" t="s">
        <v>184</v>
      </c>
      <c r="R263" s="120">
        <v>4</v>
      </c>
      <c r="S263" s="120" t="s">
        <v>122</v>
      </c>
      <c r="T263" s="120" t="s">
        <v>526</v>
      </c>
      <c r="U263" s="120">
        <v>54582</v>
      </c>
      <c r="V263" s="123">
        <v>1255318</v>
      </c>
      <c r="W263" s="120">
        <v>2000</v>
      </c>
      <c r="X263" s="120" t="s">
        <v>2968</v>
      </c>
      <c r="Y263" s="120" t="s">
        <v>2969</v>
      </c>
      <c r="Z263" s="120" t="s">
        <v>2970</v>
      </c>
      <c r="AC263" s="137">
        <v>0.16700000000000001</v>
      </c>
      <c r="AD263" s="121"/>
      <c r="AE263" s="120">
        <v>333415</v>
      </c>
      <c r="AF263" s="120" t="s">
        <v>109</v>
      </c>
      <c r="AI263" s="120">
        <v>964</v>
      </c>
      <c r="AJ263" s="120">
        <v>4</v>
      </c>
      <c r="AK263" s="120" t="s">
        <v>2919</v>
      </c>
      <c r="AL263" s="120" t="s">
        <v>1504</v>
      </c>
      <c r="AM263" s="120" t="s">
        <v>1069</v>
      </c>
      <c r="AN263" s="120" t="s">
        <v>1061</v>
      </c>
      <c r="AO263" s="120" t="s">
        <v>1065</v>
      </c>
      <c r="AP263" s="120" t="s">
        <v>2946</v>
      </c>
      <c r="AQ263" s="120" t="s">
        <v>2947</v>
      </c>
      <c r="AR263" s="120" t="s">
        <v>2948</v>
      </c>
      <c r="AS263" s="120" t="s">
        <v>2949</v>
      </c>
      <c r="AT263" s="120" t="s">
        <v>102</v>
      </c>
      <c r="AU263" s="120" t="s">
        <v>102</v>
      </c>
      <c r="AV263" s="120" t="s">
        <v>184</v>
      </c>
      <c r="AW263" s="120" t="s">
        <v>185</v>
      </c>
      <c r="AY263" s="120" t="s">
        <v>525</v>
      </c>
      <c r="AZ263" s="120" t="s">
        <v>119</v>
      </c>
      <c r="BA263" s="120" t="s">
        <v>526</v>
      </c>
      <c r="BC263" s="120">
        <v>96</v>
      </c>
      <c r="BH263" s="120" t="s">
        <v>276</v>
      </c>
      <c r="BJ263" s="120">
        <v>4</v>
      </c>
      <c r="BO263" s="120" t="s">
        <v>122</v>
      </c>
      <c r="BP263" s="120" t="s">
        <v>158</v>
      </c>
      <c r="BR263" s="120">
        <v>167</v>
      </c>
      <c r="BW263" s="120" t="s">
        <v>544</v>
      </c>
      <c r="BY263" s="120">
        <v>167</v>
      </c>
      <c r="CE263" s="121">
        <v>0.16700000000000001</v>
      </c>
      <c r="CG263" s="121"/>
      <c r="CI263" s="121"/>
      <c r="CQ263" s="121"/>
      <c r="CW263" s="121"/>
      <c r="DB263" s="120" t="s">
        <v>528</v>
      </c>
      <c r="DC263" s="120">
        <v>6</v>
      </c>
      <c r="DD263" s="120" t="s">
        <v>176</v>
      </c>
      <c r="DK263" s="120">
        <v>99.7</v>
      </c>
      <c r="DL263" s="120" t="s">
        <v>126</v>
      </c>
      <c r="DM263" s="120" t="s">
        <v>545</v>
      </c>
      <c r="DN263" s="120">
        <v>1255318</v>
      </c>
      <c r="DO263" s="120">
        <v>54582</v>
      </c>
      <c r="DP263" s="120" t="s">
        <v>2968</v>
      </c>
      <c r="DQ263" s="120" t="s">
        <v>2969</v>
      </c>
      <c r="DR263" s="120" t="s">
        <v>2970</v>
      </c>
      <c r="DS263" s="120">
        <v>2000</v>
      </c>
      <c r="DT263" s="120" t="s">
        <v>3228</v>
      </c>
    </row>
    <row r="264" spans="1:124" s="120" customFormat="1" x14ac:dyDescent="0.3">
      <c r="A264" s="120" t="s">
        <v>3143</v>
      </c>
      <c r="B264" s="120" t="s">
        <v>3229</v>
      </c>
      <c r="C264" s="120" t="s">
        <v>3230</v>
      </c>
      <c r="D264" s="120" t="s">
        <v>3171</v>
      </c>
      <c r="E264" s="120" t="s">
        <v>185</v>
      </c>
      <c r="G264" s="137">
        <v>0.17</v>
      </c>
      <c r="K264" s="121" t="s">
        <v>528</v>
      </c>
      <c r="L264" s="120" t="s">
        <v>528</v>
      </c>
      <c r="M264" s="120" t="s">
        <v>109</v>
      </c>
      <c r="N264" s="120">
        <v>20</v>
      </c>
      <c r="O264" s="120" t="s">
        <v>102</v>
      </c>
      <c r="P264" s="120" t="s">
        <v>102</v>
      </c>
      <c r="Q264" s="120" t="s">
        <v>184</v>
      </c>
      <c r="R264" s="120">
        <v>0.25</v>
      </c>
      <c r="S264" s="120" t="s">
        <v>122</v>
      </c>
      <c r="T264" s="120" t="s">
        <v>526</v>
      </c>
      <c r="U264" s="120">
        <v>13491</v>
      </c>
      <c r="V264" s="123">
        <v>2075911</v>
      </c>
      <c r="W264" s="120">
        <v>1958</v>
      </c>
      <c r="X264" s="120" t="s">
        <v>3231</v>
      </c>
      <c r="Y264" s="120" t="s">
        <v>3232</v>
      </c>
      <c r="Z264" s="120" t="s">
        <v>3233</v>
      </c>
      <c r="AB264" s="120" t="s">
        <v>147</v>
      </c>
      <c r="AC264" s="137">
        <v>0.17</v>
      </c>
      <c r="AE264" s="120">
        <v>333415</v>
      </c>
      <c r="AF264" s="120" t="s">
        <v>109</v>
      </c>
      <c r="AH264" s="120" t="s">
        <v>147</v>
      </c>
      <c r="AI264" s="120">
        <v>2919</v>
      </c>
      <c r="AJ264" s="120">
        <v>4</v>
      </c>
      <c r="AK264" s="120" t="s">
        <v>2919</v>
      </c>
      <c r="AL264" s="120" t="s">
        <v>1504</v>
      </c>
      <c r="AM264" s="120" t="s">
        <v>1069</v>
      </c>
      <c r="AN264" s="120" t="s">
        <v>1061</v>
      </c>
      <c r="AO264" s="120" t="s">
        <v>1065</v>
      </c>
      <c r="AP264" s="120" t="s">
        <v>3143</v>
      </c>
      <c r="AQ264" s="120" t="s">
        <v>3229</v>
      </c>
      <c r="AR264" s="120" t="s">
        <v>3230</v>
      </c>
      <c r="AS264" s="120" t="s">
        <v>3171</v>
      </c>
      <c r="AT264" s="120" t="s">
        <v>102</v>
      </c>
      <c r="AU264" s="120" t="s">
        <v>102</v>
      </c>
      <c r="AV264" s="120" t="s">
        <v>184</v>
      </c>
      <c r="AW264" s="120" t="s">
        <v>185</v>
      </c>
      <c r="AY264" s="120" t="s">
        <v>525</v>
      </c>
      <c r="AZ264" s="120" t="s">
        <v>119</v>
      </c>
      <c r="BA264" s="120" t="s">
        <v>526</v>
      </c>
      <c r="BC264" s="120">
        <v>6</v>
      </c>
      <c r="BH264" s="120" t="s">
        <v>276</v>
      </c>
      <c r="BJ264" s="120">
        <v>0.25</v>
      </c>
      <c r="BO264" s="120" t="s">
        <v>122</v>
      </c>
      <c r="BP264" s="120" t="s">
        <v>123</v>
      </c>
      <c r="BR264" s="120">
        <v>0.85</v>
      </c>
      <c r="BT264" s="120">
        <v>0.75</v>
      </c>
      <c r="BV264" s="120">
        <v>0.95</v>
      </c>
      <c r="BW264" s="120" t="s">
        <v>124</v>
      </c>
      <c r="BY264" s="120">
        <v>0.17</v>
      </c>
      <c r="CA264" s="120">
        <v>0.15</v>
      </c>
      <c r="CC264" s="120">
        <v>0.19</v>
      </c>
      <c r="CE264" s="121">
        <v>0.17</v>
      </c>
      <c r="CG264" s="120">
        <v>0.15</v>
      </c>
      <c r="CI264" s="120">
        <v>0.19</v>
      </c>
      <c r="DB264" s="120" t="s">
        <v>528</v>
      </c>
      <c r="DC264" s="120">
        <v>1</v>
      </c>
      <c r="DD264" s="120" t="s">
        <v>125</v>
      </c>
      <c r="DK264" s="120">
        <v>20</v>
      </c>
      <c r="DL264" s="120" t="s">
        <v>126</v>
      </c>
      <c r="DM264" s="120" t="s">
        <v>545</v>
      </c>
      <c r="DN264" s="120">
        <v>2075911</v>
      </c>
      <c r="DO264" s="120">
        <v>13491</v>
      </c>
      <c r="DP264" s="120" t="s">
        <v>3231</v>
      </c>
      <c r="DQ264" s="120" t="s">
        <v>3232</v>
      </c>
      <c r="DR264" s="120" t="s">
        <v>3233</v>
      </c>
      <c r="DS264" s="120">
        <v>1958</v>
      </c>
      <c r="DT264" s="120" t="s">
        <v>3234</v>
      </c>
    </row>
    <row r="265" spans="1:124" s="120" customFormat="1" x14ac:dyDescent="0.3">
      <c r="A265" s="120" t="s">
        <v>2766</v>
      </c>
      <c r="B265" s="120" t="s">
        <v>2767</v>
      </c>
      <c r="C265" s="120" t="s">
        <v>2768</v>
      </c>
      <c r="D265" s="120" t="s">
        <v>2769</v>
      </c>
      <c r="E265" s="120" t="s">
        <v>143</v>
      </c>
      <c r="G265" s="137">
        <v>0.1767</v>
      </c>
      <c r="K265" s="121" t="s">
        <v>528</v>
      </c>
      <c r="L265" s="120" t="s">
        <v>124</v>
      </c>
      <c r="M265" s="120" t="s">
        <v>109</v>
      </c>
      <c r="N265" s="120">
        <v>100</v>
      </c>
      <c r="O265" s="120" t="s">
        <v>102</v>
      </c>
      <c r="P265" s="120" t="s">
        <v>102</v>
      </c>
      <c r="Q265" s="120" t="s">
        <v>233</v>
      </c>
      <c r="R265" s="120">
        <v>2</v>
      </c>
      <c r="S265" s="120" t="s">
        <v>122</v>
      </c>
      <c r="T265" s="120" t="s">
        <v>526</v>
      </c>
      <c r="U265" s="120">
        <v>100981</v>
      </c>
      <c r="V265" s="123">
        <v>1270331</v>
      </c>
      <c r="W265" s="120">
        <v>2007</v>
      </c>
      <c r="X265" s="120" t="s">
        <v>3156</v>
      </c>
      <c r="Y265" s="120" t="s">
        <v>3157</v>
      </c>
      <c r="Z265" s="120" t="s">
        <v>3158</v>
      </c>
      <c r="AC265" s="137">
        <v>0.1767</v>
      </c>
      <c r="AE265" s="120">
        <v>333415</v>
      </c>
      <c r="AF265" s="120" t="s">
        <v>109</v>
      </c>
      <c r="AI265" s="120">
        <v>52</v>
      </c>
      <c r="AJ265" s="120" t="s">
        <v>820</v>
      </c>
      <c r="AK265" s="120" t="s">
        <v>122</v>
      </c>
      <c r="AM265" s="120" t="s">
        <v>1069</v>
      </c>
      <c r="AN265" s="120" t="s">
        <v>2773</v>
      </c>
      <c r="AO265" s="120" t="s">
        <v>2774</v>
      </c>
      <c r="AP265" s="120" t="s">
        <v>2766</v>
      </c>
      <c r="AQ265" s="120" t="s">
        <v>2767</v>
      </c>
      <c r="AR265" s="120" t="s">
        <v>2768</v>
      </c>
      <c r="AS265" s="120" t="s">
        <v>2769</v>
      </c>
      <c r="AT265" s="120" t="s">
        <v>102</v>
      </c>
      <c r="AU265" s="120" t="s">
        <v>102</v>
      </c>
      <c r="AV265" s="120" t="s">
        <v>233</v>
      </c>
      <c r="AW265" s="120" t="s">
        <v>143</v>
      </c>
      <c r="AY265" s="120" t="s">
        <v>525</v>
      </c>
      <c r="AZ265" s="120" t="s">
        <v>119</v>
      </c>
      <c r="BA265" s="120" t="s">
        <v>526</v>
      </c>
      <c r="BC265" s="120">
        <v>48</v>
      </c>
      <c r="BH265" s="120" t="s">
        <v>276</v>
      </c>
      <c r="BJ265" s="120">
        <v>2</v>
      </c>
      <c r="BO265" s="120" t="s">
        <v>122</v>
      </c>
      <c r="BP265" s="120" t="s">
        <v>158</v>
      </c>
      <c r="BR265" s="120">
        <v>176.7</v>
      </c>
      <c r="BW265" s="120" t="s">
        <v>3159</v>
      </c>
      <c r="BY265" s="120">
        <v>176.7</v>
      </c>
      <c r="CE265" s="121">
        <v>0.1767</v>
      </c>
      <c r="DB265" s="120" t="s">
        <v>124</v>
      </c>
      <c r="DC265" s="120">
        <v>1</v>
      </c>
      <c r="DD265" s="120" t="s">
        <v>176</v>
      </c>
      <c r="DK265" s="120">
        <v>100</v>
      </c>
      <c r="DL265" s="120" t="s">
        <v>126</v>
      </c>
      <c r="DM265" s="120" t="s">
        <v>127</v>
      </c>
      <c r="DN265" s="120">
        <v>1270331</v>
      </c>
      <c r="DO265" s="120">
        <v>100981</v>
      </c>
      <c r="DP265" s="120" t="s">
        <v>3156</v>
      </c>
      <c r="DQ265" s="120" t="s">
        <v>3157</v>
      </c>
      <c r="DR265" s="120" t="s">
        <v>3158</v>
      </c>
      <c r="DS265" s="120">
        <v>2007</v>
      </c>
      <c r="DT265" s="120" t="s">
        <v>3235</v>
      </c>
    </row>
    <row r="266" spans="1:124" s="120" customFormat="1" x14ac:dyDescent="0.3">
      <c r="A266" s="120" t="s">
        <v>2766</v>
      </c>
      <c r="B266" s="120" t="s">
        <v>2767</v>
      </c>
      <c r="C266" s="120" t="s">
        <v>2768</v>
      </c>
      <c r="D266" s="120" t="s">
        <v>2769</v>
      </c>
      <c r="E266" s="120" t="s">
        <v>157</v>
      </c>
      <c r="G266" s="137">
        <v>0.19120000000000001</v>
      </c>
      <c r="K266" s="121" t="s">
        <v>528</v>
      </c>
      <c r="L266" s="120" t="s">
        <v>124</v>
      </c>
      <c r="M266" s="120" t="s">
        <v>109</v>
      </c>
      <c r="N266" s="120">
        <v>100</v>
      </c>
      <c r="O266" s="120" t="s">
        <v>102</v>
      </c>
      <c r="P266" s="120" t="s">
        <v>102</v>
      </c>
      <c r="Q266" s="120" t="s">
        <v>233</v>
      </c>
      <c r="R266" s="120">
        <v>2</v>
      </c>
      <c r="S266" s="120" t="s">
        <v>122</v>
      </c>
      <c r="T266" s="120" t="s">
        <v>526</v>
      </c>
      <c r="U266" s="120">
        <v>100981</v>
      </c>
      <c r="V266" s="123">
        <v>1270342</v>
      </c>
      <c r="W266" s="120">
        <v>2007</v>
      </c>
      <c r="X266" s="120" t="s">
        <v>3156</v>
      </c>
      <c r="Y266" s="120" t="s">
        <v>3157</v>
      </c>
      <c r="Z266" s="120" t="s">
        <v>3158</v>
      </c>
      <c r="AC266" s="137">
        <v>0.19120000000000001</v>
      </c>
      <c r="AE266" s="120">
        <v>333415</v>
      </c>
      <c r="AF266" s="120" t="s">
        <v>109</v>
      </c>
      <c r="AI266" s="120">
        <v>52</v>
      </c>
      <c r="AJ266" s="120" t="s">
        <v>820</v>
      </c>
      <c r="AK266" s="120" t="s">
        <v>122</v>
      </c>
      <c r="AM266" s="120" t="s">
        <v>1069</v>
      </c>
      <c r="AN266" s="120" t="s">
        <v>2773</v>
      </c>
      <c r="AO266" s="120" t="s">
        <v>2774</v>
      </c>
      <c r="AP266" s="120" t="s">
        <v>2766</v>
      </c>
      <c r="AQ266" s="120" t="s">
        <v>2767</v>
      </c>
      <c r="AR266" s="120" t="s">
        <v>2768</v>
      </c>
      <c r="AS266" s="120" t="s">
        <v>2769</v>
      </c>
      <c r="AT266" s="120" t="s">
        <v>102</v>
      </c>
      <c r="AU266" s="120" t="s">
        <v>102</v>
      </c>
      <c r="AV266" s="120" t="s">
        <v>233</v>
      </c>
      <c r="AW266" s="120" t="s">
        <v>157</v>
      </c>
      <c r="AY266" s="120" t="s">
        <v>525</v>
      </c>
      <c r="AZ266" s="120" t="s">
        <v>119</v>
      </c>
      <c r="BA266" s="120" t="s">
        <v>526</v>
      </c>
      <c r="BC266" s="120">
        <v>48</v>
      </c>
      <c r="BH266" s="120" t="s">
        <v>276</v>
      </c>
      <c r="BJ266" s="120">
        <v>2</v>
      </c>
      <c r="BO266" s="120" t="s">
        <v>122</v>
      </c>
      <c r="BP266" s="120" t="s">
        <v>158</v>
      </c>
      <c r="BR266" s="120">
        <v>191.2</v>
      </c>
      <c r="BW266" s="120" t="s">
        <v>3159</v>
      </c>
      <c r="BY266" s="120">
        <v>191.2</v>
      </c>
      <c r="CE266" s="121">
        <v>0.19120000000000001</v>
      </c>
      <c r="DB266" s="120" t="s">
        <v>124</v>
      </c>
      <c r="DC266" s="120">
        <v>1</v>
      </c>
      <c r="DD266" s="120" t="s">
        <v>176</v>
      </c>
      <c r="DK266" s="120">
        <v>100</v>
      </c>
      <c r="DL266" s="120" t="s">
        <v>126</v>
      </c>
      <c r="DM266" s="120" t="s">
        <v>127</v>
      </c>
      <c r="DN266" s="120">
        <v>1270342</v>
      </c>
      <c r="DO266" s="120">
        <v>100981</v>
      </c>
      <c r="DP266" s="120" t="s">
        <v>3156</v>
      </c>
      <c r="DQ266" s="120" t="s">
        <v>3157</v>
      </c>
      <c r="DR266" s="120" t="s">
        <v>3158</v>
      </c>
      <c r="DS266" s="120">
        <v>2007</v>
      </c>
      <c r="DT266" s="120" t="s">
        <v>3236</v>
      </c>
    </row>
    <row r="267" spans="1:124" s="120" customFormat="1" x14ac:dyDescent="0.3">
      <c r="A267" s="120" t="s">
        <v>187</v>
      </c>
      <c r="B267" s="120" t="s">
        <v>187</v>
      </c>
      <c r="C267" s="120" t="s">
        <v>3212</v>
      </c>
      <c r="D267" s="120" t="s">
        <v>3237</v>
      </c>
      <c r="E267" s="120" t="s">
        <v>251</v>
      </c>
      <c r="G267" s="137">
        <v>0.20499999999999999</v>
      </c>
      <c r="J267" s="121"/>
      <c r="K267" s="121" t="s">
        <v>528</v>
      </c>
      <c r="L267" s="120" t="s">
        <v>528</v>
      </c>
      <c r="M267" s="120" t="s">
        <v>109</v>
      </c>
      <c r="N267" s="120">
        <v>88</v>
      </c>
      <c r="O267" s="120" t="s">
        <v>189</v>
      </c>
      <c r="P267" s="120" t="s">
        <v>189</v>
      </c>
      <c r="Q267" s="120" t="s">
        <v>190</v>
      </c>
      <c r="R267" s="120">
        <v>70</v>
      </c>
      <c r="S267" s="120" t="s">
        <v>122</v>
      </c>
      <c r="T267" s="120" t="s">
        <v>526</v>
      </c>
      <c r="U267" s="120">
        <v>16753</v>
      </c>
      <c r="V267" s="123">
        <v>1187539</v>
      </c>
      <c r="W267" s="120">
        <v>1996</v>
      </c>
      <c r="X267" s="120" t="s">
        <v>578</v>
      </c>
      <c r="Y267" s="120" t="s">
        <v>579</v>
      </c>
      <c r="Z267" s="120" t="s">
        <v>580</v>
      </c>
      <c r="AA267" s="120" t="s">
        <v>314</v>
      </c>
      <c r="AB267" s="120" t="s">
        <v>323</v>
      </c>
      <c r="AC267" s="137">
        <v>0.20499999999999999</v>
      </c>
      <c r="AD267" s="121"/>
      <c r="AE267" s="120">
        <v>333415</v>
      </c>
      <c r="AF267" s="120" t="s">
        <v>109</v>
      </c>
      <c r="AG267" s="120" t="s">
        <v>314</v>
      </c>
      <c r="AH267" s="120" t="s">
        <v>323</v>
      </c>
      <c r="AI267" s="120">
        <v>1129</v>
      </c>
      <c r="AM267" s="120" t="s">
        <v>1069</v>
      </c>
      <c r="AN267" s="120" t="s">
        <v>1061</v>
      </c>
      <c r="AO267" s="120" t="s">
        <v>3212</v>
      </c>
      <c r="AP267" s="120" t="s">
        <v>187</v>
      </c>
      <c r="AQ267" s="120" t="s">
        <v>187</v>
      </c>
      <c r="AR267" s="120" t="s">
        <v>3212</v>
      </c>
      <c r="AS267" s="120" t="s">
        <v>3237</v>
      </c>
      <c r="AT267" s="120" t="s">
        <v>189</v>
      </c>
      <c r="AU267" s="120" t="s">
        <v>189</v>
      </c>
      <c r="AV267" s="120" t="s">
        <v>190</v>
      </c>
      <c r="AW267" s="120" t="s">
        <v>251</v>
      </c>
      <c r="AY267" s="120" t="s">
        <v>525</v>
      </c>
      <c r="AZ267" s="120" t="s">
        <v>119</v>
      </c>
      <c r="BA267" s="120" t="s">
        <v>526</v>
      </c>
      <c r="BC267" s="120">
        <v>70</v>
      </c>
      <c r="BH267" s="120" t="s">
        <v>122</v>
      </c>
      <c r="BJ267" s="120">
        <v>70</v>
      </c>
      <c r="BO267" s="120" t="s">
        <v>122</v>
      </c>
      <c r="BP267" s="120" t="s">
        <v>158</v>
      </c>
      <c r="BR267" s="120">
        <v>205</v>
      </c>
      <c r="BW267" s="120" t="s">
        <v>544</v>
      </c>
      <c r="BY267" s="120">
        <v>205</v>
      </c>
      <c r="CE267" s="121">
        <v>0.20499999999999999</v>
      </c>
      <c r="CG267" s="121"/>
      <c r="CI267" s="121"/>
      <c r="CQ267" s="121"/>
      <c r="CW267" s="121"/>
      <c r="DB267" s="120" t="s">
        <v>528</v>
      </c>
      <c r="DD267" s="120" t="s">
        <v>176</v>
      </c>
      <c r="DE267" s="120" t="s">
        <v>576</v>
      </c>
      <c r="DF267" s="120" t="s">
        <v>577</v>
      </c>
      <c r="DG267" s="120" t="s">
        <v>568</v>
      </c>
      <c r="DK267" s="120">
        <v>88</v>
      </c>
      <c r="DL267" s="120" t="s">
        <v>192</v>
      </c>
      <c r="DM267" s="120" t="s">
        <v>315</v>
      </c>
      <c r="DN267" s="120">
        <v>1187539</v>
      </c>
      <c r="DO267" s="120">
        <v>16753</v>
      </c>
      <c r="DP267" s="120" t="s">
        <v>578</v>
      </c>
      <c r="DQ267" s="120" t="s">
        <v>579</v>
      </c>
      <c r="DR267" s="120" t="s">
        <v>580</v>
      </c>
      <c r="DS267" s="120">
        <v>1996</v>
      </c>
      <c r="DT267" s="120" t="s">
        <v>581</v>
      </c>
    </row>
    <row r="268" spans="1:124" s="120" customFormat="1" x14ac:dyDescent="0.3">
      <c r="A268" s="120" t="s">
        <v>187</v>
      </c>
      <c r="B268" s="120" t="s">
        <v>187</v>
      </c>
      <c r="C268" s="120" t="s">
        <v>3238</v>
      </c>
      <c r="D268" s="120" t="s">
        <v>3239</v>
      </c>
      <c r="E268" s="120" t="s">
        <v>251</v>
      </c>
      <c r="G268" s="137">
        <v>0.20499999999999999</v>
      </c>
      <c r="J268" s="121"/>
      <c r="K268" s="121" t="s">
        <v>528</v>
      </c>
      <c r="L268" s="120" t="s">
        <v>528</v>
      </c>
      <c r="M268" s="120" t="s">
        <v>109</v>
      </c>
      <c r="N268" s="120">
        <v>88</v>
      </c>
      <c r="O268" s="120" t="s">
        <v>189</v>
      </c>
      <c r="P268" s="120" t="s">
        <v>189</v>
      </c>
      <c r="Q268" s="120" t="s">
        <v>190</v>
      </c>
      <c r="R268" s="120">
        <v>70</v>
      </c>
      <c r="S268" s="120" t="s">
        <v>122</v>
      </c>
      <c r="T268" s="120" t="s">
        <v>526</v>
      </c>
      <c r="U268" s="120">
        <v>16753</v>
      </c>
      <c r="V268" s="123">
        <v>1187540</v>
      </c>
      <c r="W268" s="120">
        <v>1996</v>
      </c>
      <c r="X268" s="120" t="s">
        <v>578</v>
      </c>
      <c r="Y268" s="120" t="s">
        <v>579</v>
      </c>
      <c r="Z268" s="120" t="s">
        <v>580</v>
      </c>
      <c r="AA268" s="120" t="s">
        <v>314</v>
      </c>
      <c r="AB268" s="120" t="s">
        <v>323</v>
      </c>
      <c r="AC268" s="137">
        <v>0.20499999999999999</v>
      </c>
      <c r="AD268" s="121"/>
      <c r="AE268" s="120">
        <v>333415</v>
      </c>
      <c r="AF268" s="120" t="s">
        <v>109</v>
      </c>
      <c r="AG268" s="120" t="s">
        <v>314</v>
      </c>
      <c r="AH268" s="120" t="s">
        <v>323</v>
      </c>
      <c r="AI268" s="120">
        <v>1125</v>
      </c>
      <c r="AM268" s="120" t="s">
        <v>3240</v>
      </c>
      <c r="AN268" s="120" t="s">
        <v>3238</v>
      </c>
      <c r="AO268" s="120" t="s">
        <v>187</v>
      </c>
      <c r="AP268" s="120" t="s">
        <v>187</v>
      </c>
      <c r="AQ268" s="120" t="s">
        <v>187</v>
      </c>
      <c r="AR268" s="120" t="s">
        <v>3238</v>
      </c>
      <c r="AS268" s="120" t="s">
        <v>3239</v>
      </c>
      <c r="AT268" s="120" t="s">
        <v>189</v>
      </c>
      <c r="AU268" s="120" t="s">
        <v>189</v>
      </c>
      <c r="AV268" s="120" t="s">
        <v>190</v>
      </c>
      <c r="AW268" s="120" t="s">
        <v>251</v>
      </c>
      <c r="AY268" s="120" t="s">
        <v>525</v>
      </c>
      <c r="AZ268" s="120" t="s">
        <v>119</v>
      </c>
      <c r="BA268" s="120" t="s">
        <v>526</v>
      </c>
      <c r="BC268" s="120">
        <v>70</v>
      </c>
      <c r="BH268" s="120" t="s">
        <v>122</v>
      </c>
      <c r="BJ268" s="120">
        <v>70</v>
      </c>
      <c r="BO268" s="120" t="s">
        <v>122</v>
      </c>
      <c r="BP268" s="120" t="s">
        <v>158</v>
      </c>
      <c r="BR268" s="120">
        <v>205</v>
      </c>
      <c r="BW268" s="120" t="s">
        <v>544</v>
      </c>
      <c r="BY268" s="120">
        <v>205</v>
      </c>
      <c r="CE268" s="121">
        <v>0.20499999999999999</v>
      </c>
      <c r="CG268" s="121"/>
      <c r="CI268" s="121"/>
      <c r="CQ268" s="121"/>
      <c r="CW268" s="121"/>
      <c r="DB268" s="120" t="s">
        <v>528</v>
      </c>
      <c r="DD268" s="120" t="s">
        <v>176</v>
      </c>
      <c r="DE268" s="120" t="s">
        <v>576</v>
      </c>
      <c r="DF268" s="120" t="s">
        <v>577</v>
      </c>
      <c r="DG268" s="120" t="s">
        <v>568</v>
      </c>
      <c r="DK268" s="120">
        <v>88</v>
      </c>
      <c r="DL268" s="120" t="s">
        <v>192</v>
      </c>
      <c r="DM268" s="120" t="s">
        <v>315</v>
      </c>
      <c r="DN268" s="120">
        <v>1187540</v>
      </c>
      <c r="DO268" s="120">
        <v>16753</v>
      </c>
      <c r="DP268" s="120" t="s">
        <v>578</v>
      </c>
      <c r="DQ268" s="120" t="s">
        <v>579</v>
      </c>
      <c r="DR268" s="120" t="s">
        <v>580</v>
      </c>
      <c r="DS268" s="120">
        <v>1996</v>
      </c>
      <c r="DT268" s="120" t="s">
        <v>581</v>
      </c>
    </row>
    <row r="269" spans="1:124" s="120" customFormat="1" x14ac:dyDescent="0.3">
      <c r="A269" s="120" t="s">
        <v>187</v>
      </c>
      <c r="B269" s="120" t="s">
        <v>187</v>
      </c>
      <c r="C269" s="120" t="s">
        <v>3212</v>
      </c>
      <c r="D269" s="120" t="s">
        <v>3237</v>
      </c>
      <c r="E269" s="120" t="s">
        <v>274</v>
      </c>
      <c r="G269" s="137">
        <v>0.21</v>
      </c>
      <c r="J269" s="121"/>
      <c r="K269" s="121" t="s">
        <v>528</v>
      </c>
      <c r="L269" s="120" t="s">
        <v>528</v>
      </c>
      <c r="M269" s="120" t="s">
        <v>109</v>
      </c>
      <c r="N269" s="120">
        <v>60</v>
      </c>
      <c r="O269" s="120" t="s">
        <v>102</v>
      </c>
      <c r="P269" s="120" t="s">
        <v>102</v>
      </c>
      <c r="Q269" s="120" t="s">
        <v>184</v>
      </c>
      <c r="R269" s="120">
        <v>1</v>
      </c>
      <c r="S269" s="120" t="s">
        <v>122</v>
      </c>
      <c r="T269" s="120" t="s">
        <v>526</v>
      </c>
      <c r="U269" s="120">
        <v>45081</v>
      </c>
      <c r="V269" s="123">
        <v>1220695</v>
      </c>
      <c r="W269" s="120">
        <v>1995</v>
      </c>
      <c r="X269" s="120" t="s">
        <v>3209</v>
      </c>
      <c r="Y269" s="120" t="s">
        <v>3210</v>
      </c>
      <c r="Z269" s="120" t="s">
        <v>3211</v>
      </c>
      <c r="AB269" s="120" t="s">
        <v>147</v>
      </c>
      <c r="AC269" s="137">
        <v>0.21</v>
      </c>
      <c r="AD269" s="121"/>
      <c r="AE269" s="120">
        <v>333415</v>
      </c>
      <c r="AF269" s="120" t="s">
        <v>109</v>
      </c>
      <c r="AH269" s="120" t="s">
        <v>147</v>
      </c>
      <c r="AI269" s="120">
        <v>1129</v>
      </c>
      <c r="AL269" s="120" t="s">
        <v>1504</v>
      </c>
      <c r="AM269" s="120" t="s">
        <v>1069</v>
      </c>
      <c r="AN269" s="120" t="s">
        <v>1061</v>
      </c>
      <c r="AO269" s="120" t="s">
        <v>3212</v>
      </c>
      <c r="AP269" s="120" t="s">
        <v>187</v>
      </c>
      <c r="AQ269" s="120" t="s">
        <v>187</v>
      </c>
      <c r="AR269" s="120" t="s">
        <v>3212</v>
      </c>
      <c r="AS269" s="120" t="s">
        <v>3237</v>
      </c>
      <c r="AT269" s="120" t="s">
        <v>102</v>
      </c>
      <c r="AU269" s="120" t="s">
        <v>102</v>
      </c>
      <c r="AV269" s="120" t="s">
        <v>184</v>
      </c>
      <c r="AW269" s="120" t="s">
        <v>274</v>
      </c>
      <c r="AY269" s="120" t="s">
        <v>525</v>
      </c>
      <c r="AZ269" s="120" t="s">
        <v>119</v>
      </c>
      <c r="BA269" s="120" t="s">
        <v>526</v>
      </c>
      <c r="BC269" s="120">
        <v>24</v>
      </c>
      <c r="BH269" s="120" t="s">
        <v>276</v>
      </c>
      <c r="BJ269" s="120">
        <v>1</v>
      </c>
      <c r="BO269" s="120" t="s">
        <v>122</v>
      </c>
      <c r="BP269" s="120" t="s">
        <v>123</v>
      </c>
      <c r="BR269" s="120">
        <v>0.35</v>
      </c>
      <c r="BT269" s="120">
        <v>0.255</v>
      </c>
      <c r="BV269" s="120">
        <v>0.44500000000000001</v>
      </c>
      <c r="BW269" s="120" t="s">
        <v>124</v>
      </c>
      <c r="BY269" s="120">
        <v>0.21</v>
      </c>
      <c r="CA269" s="120">
        <v>0.153</v>
      </c>
      <c r="CC269" s="120">
        <v>0.26700000000000002</v>
      </c>
      <c r="CE269" s="121">
        <v>0.21</v>
      </c>
      <c r="CG269" s="121">
        <v>0.153</v>
      </c>
      <c r="CI269" s="121">
        <v>0.26700000000000002</v>
      </c>
      <c r="CQ269" s="121"/>
      <c r="CW269" s="121"/>
      <c r="DB269" s="120" t="s">
        <v>528</v>
      </c>
      <c r="DD269" s="120" t="s">
        <v>125</v>
      </c>
      <c r="DK269" s="120">
        <v>60</v>
      </c>
      <c r="DL269" s="120" t="s">
        <v>126</v>
      </c>
      <c r="DM269" s="120" t="s">
        <v>187</v>
      </c>
      <c r="DN269" s="120">
        <v>1220695</v>
      </c>
      <c r="DO269" s="120">
        <v>45081</v>
      </c>
      <c r="DP269" s="120" t="s">
        <v>3209</v>
      </c>
      <c r="DQ269" s="120" t="s">
        <v>3210</v>
      </c>
      <c r="DR269" s="120" t="s">
        <v>3211</v>
      </c>
      <c r="DS269" s="120">
        <v>1995</v>
      </c>
      <c r="DT269" s="120" t="s">
        <v>3241</v>
      </c>
    </row>
    <row r="270" spans="1:124" s="120" customFormat="1" x14ac:dyDescent="0.3">
      <c r="A270" s="120" t="s">
        <v>3143</v>
      </c>
      <c r="B270" s="120" t="s">
        <v>3169</v>
      </c>
      <c r="C270" s="120" t="s">
        <v>3170</v>
      </c>
      <c r="D270" s="120" t="s">
        <v>3171</v>
      </c>
      <c r="E270" s="120" t="s">
        <v>200</v>
      </c>
      <c r="G270" s="137">
        <v>0.23799999999999999</v>
      </c>
      <c r="J270" s="121"/>
      <c r="K270" s="121" t="s">
        <v>528</v>
      </c>
      <c r="L270" s="120" t="s">
        <v>528</v>
      </c>
      <c r="M270" s="120" t="s">
        <v>109</v>
      </c>
      <c r="N270" s="120">
        <v>34</v>
      </c>
      <c r="O270" s="120" t="s">
        <v>102</v>
      </c>
      <c r="P270" s="120" t="s">
        <v>102</v>
      </c>
      <c r="Q270" s="120" t="s">
        <v>184</v>
      </c>
      <c r="R270" s="120">
        <v>1</v>
      </c>
      <c r="S270" s="120" t="s">
        <v>122</v>
      </c>
      <c r="T270" s="120" t="s">
        <v>526</v>
      </c>
      <c r="U270" s="120">
        <v>10440</v>
      </c>
      <c r="V270" s="123">
        <v>1255215</v>
      </c>
      <c r="W270" s="120">
        <v>1981</v>
      </c>
      <c r="X270" s="120" t="s">
        <v>3172</v>
      </c>
      <c r="Y270" s="120" t="s">
        <v>3173</v>
      </c>
      <c r="Z270" s="120" t="s">
        <v>3174</v>
      </c>
      <c r="AC270" s="137">
        <v>0.23799999999999999</v>
      </c>
      <c r="AD270" s="121"/>
      <c r="AE270" s="120">
        <v>333415</v>
      </c>
      <c r="AF270" s="120" t="s">
        <v>109</v>
      </c>
      <c r="AI270" s="120">
        <v>1579</v>
      </c>
      <c r="AJ270" s="120">
        <v>4</v>
      </c>
      <c r="AK270" s="120" t="s">
        <v>2919</v>
      </c>
      <c r="AL270" s="120" t="s">
        <v>1504</v>
      </c>
      <c r="AM270" s="120" t="s">
        <v>1069</v>
      </c>
      <c r="AN270" s="120" t="s">
        <v>1061</v>
      </c>
      <c r="AO270" s="120" t="s">
        <v>1065</v>
      </c>
      <c r="AP270" s="120" t="s">
        <v>3143</v>
      </c>
      <c r="AQ270" s="120" t="s">
        <v>3169</v>
      </c>
      <c r="AR270" s="120" t="s">
        <v>3170</v>
      </c>
      <c r="AS270" s="120" t="s">
        <v>3171</v>
      </c>
      <c r="AT270" s="120" t="s">
        <v>102</v>
      </c>
      <c r="AU270" s="120" t="s">
        <v>102</v>
      </c>
      <c r="AV270" s="120" t="s">
        <v>184</v>
      </c>
      <c r="AW270" s="120" t="s">
        <v>200</v>
      </c>
      <c r="AY270" s="120" t="s">
        <v>525</v>
      </c>
      <c r="AZ270" s="120" t="s">
        <v>119</v>
      </c>
      <c r="BA270" s="120" t="s">
        <v>526</v>
      </c>
      <c r="BC270" s="120">
        <v>1</v>
      </c>
      <c r="BH270" s="120" t="s">
        <v>122</v>
      </c>
      <c r="BJ270" s="120">
        <v>1</v>
      </c>
      <c r="BO270" s="120" t="s">
        <v>122</v>
      </c>
      <c r="BP270" s="120" t="s">
        <v>123</v>
      </c>
      <c r="BR270" s="120">
        <v>0.7</v>
      </c>
      <c r="BW270" s="120" t="s">
        <v>124</v>
      </c>
      <c r="BY270" s="120">
        <v>0.23799999999999999</v>
      </c>
      <c r="CE270" s="121">
        <v>0.23799999999999999</v>
      </c>
      <c r="CG270" s="121"/>
      <c r="CI270" s="121"/>
      <c r="CQ270" s="121"/>
      <c r="CW270" s="121"/>
      <c r="DB270" s="120" t="s">
        <v>528</v>
      </c>
      <c r="DC270" s="120">
        <v>1</v>
      </c>
      <c r="DD270" s="120" t="s">
        <v>125</v>
      </c>
      <c r="DK270" s="120">
        <v>34</v>
      </c>
      <c r="DL270" s="120" t="s">
        <v>126</v>
      </c>
      <c r="DM270" s="120" t="s">
        <v>545</v>
      </c>
      <c r="DN270" s="120">
        <v>1255215</v>
      </c>
      <c r="DO270" s="120">
        <v>10440</v>
      </c>
      <c r="DP270" s="120" t="s">
        <v>3172</v>
      </c>
      <c r="DQ270" s="120" t="s">
        <v>3173</v>
      </c>
      <c r="DR270" s="120" t="s">
        <v>3174</v>
      </c>
      <c r="DS270" s="120">
        <v>1981</v>
      </c>
      <c r="DT270" s="120" t="s">
        <v>3242</v>
      </c>
    </row>
    <row r="271" spans="1:124" s="120" customFormat="1" x14ac:dyDescent="0.3">
      <c r="A271" s="120" t="s">
        <v>3143</v>
      </c>
      <c r="B271" s="120" t="s">
        <v>3169</v>
      </c>
      <c r="C271" s="120" t="s">
        <v>3170</v>
      </c>
      <c r="D271" s="120" t="s">
        <v>3171</v>
      </c>
      <c r="E271" s="120" t="s">
        <v>200</v>
      </c>
      <c r="G271" s="137">
        <v>0.23799999999999999</v>
      </c>
      <c r="J271" s="121"/>
      <c r="K271" s="121" t="s">
        <v>528</v>
      </c>
      <c r="L271" s="120" t="s">
        <v>528</v>
      </c>
      <c r="M271" s="120" t="s">
        <v>109</v>
      </c>
      <c r="N271" s="120">
        <v>34</v>
      </c>
      <c r="O271" s="120" t="s">
        <v>102</v>
      </c>
      <c r="P271" s="120" t="s">
        <v>102</v>
      </c>
      <c r="Q271" s="120" t="s">
        <v>184</v>
      </c>
      <c r="R271" s="120">
        <v>1</v>
      </c>
      <c r="S271" s="120" t="s">
        <v>122</v>
      </c>
      <c r="T271" s="120" t="s">
        <v>526</v>
      </c>
      <c r="U271" s="120">
        <v>10440</v>
      </c>
      <c r="V271" s="123">
        <v>1255214</v>
      </c>
      <c r="W271" s="120">
        <v>1981</v>
      </c>
      <c r="X271" s="120" t="s">
        <v>3172</v>
      </c>
      <c r="Y271" s="120" t="s">
        <v>3173</v>
      </c>
      <c r="Z271" s="120" t="s">
        <v>3174</v>
      </c>
      <c r="AC271" s="137">
        <v>0.23799999999999999</v>
      </c>
      <c r="AD271" s="121"/>
      <c r="AE271" s="120">
        <v>333415</v>
      </c>
      <c r="AF271" s="120" t="s">
        <v>109</v>
      </c>
      <c r="AI271" s="120">
        <v>1579</v>
      </c>
      <c r="AJ271" s="120">
        <v>4</v>
      </c>
      <c r="AK271" s="120" t="s">
        <v>2919</v>
      </c>
      <c r="AL271" s="120" t="s">
        <v>1504</v>
      </c>
      <c r="AM271" s="120" t="s">
        <v>1069</v>
      </c>
      <c r="AN271" s="120" t="s">
        <v>1061</v>
      </c>
      <c r="AO271" s="120" t="s">
        <v>1065</v>
      </c>
      <c r="AP271" s="120" t="s">
        <v>3143</v>
      </c>
      <c r="AQ271" s="120" t="s">
        <v>3169</v>
      </c>
      <c r="AR271" s="120" t="s">
        <v>3170</v>
      </c>
      <c r="AS271" s="120" t="s">
        <v>3171</v>
      </c>
      <c r="AT271" s="120" t="s">
        <v>102</v>
      </c>
      <c r="AU271" s="120" t="s">
        <v>102</v>
      </c>
      <c r="AV271" s="120" t="s">
        <v>184</v>
      </c>
      <c r="AW271" s="120" t="s">
        <v>200</v>
      </c>
      <c r="AY271" s="120" t="s">
        <v>525</v>
      </c>
      <c r="AZ271" s="120" t="s">
        <v>119</v>
      </c>
      <c r="BA271" s="120" t="s">
        <v>526</v>
      </c>
      <c r="BC271" s="120">
        <v>1</v>
      </c>
      <c r="BH271" s="120" t="s">
        <v>122</v>
      </c>
      <c r="BJ271" s="120">
        <v>1</v>
      </c>
      <c r="BO271" s="120" t="s">
        <v>122</v>
      </c>
      <c r="BP271" s="120" t="s">
        <v>123</v>
      </c>
      <c r="BR271" s="120">
        <v>0.7</v>
      </c>
      <c r="BW271" s="120" t="s">
        <v>124</v>
      </c>
      <c r="BY271" s="120">
        <v>0.23799999999999999</v>
      </c>
      <c r="CE271" s="121">
        <v>0.23799999999999999</v>
      </c>
      <c r="CG271" s="121"/>
      <c r="CI271" s="121"/>
      <c r="CQ271" s="121"/>
      <c r="CW271" s="121"/>
      <c r="DB271" s="120" t="s">
        <v>528</v>
      </c>
      <c r="DC271" s="120">
        <v>1</v>
      </c>
      <c r="DD271" s="120" t="s">
        <v>125</v>
      </c>
      <c r="DK271" s="120">
        <v>34</v>
      </c>
      <c r="DL271" s="120" t="s">
        <v>126</v>
      </c>
      <c r="DM271" s="120" t="s">
        <v>123</v>
      </c>
      <c r="DN271" s="120">
        <v>1255214</v>
      </c>
      <c r="DO271" s="120">
        <v>10440</v>
      </c>
      <c r="DP271" s="120" t="s">
        <v>3172</v>
      </c>
      <c r="DQ271" s="120" t="s">
        <v>3173</v>
      </c>
      <c r="DR271" s="120" t="s">
        <v>3174</v>
      </c>
      <c r="DS271" s="120">
        <v>1981</v>
      </c>
      <c r="DT271" s="120" t="s">
        <v>3243</v>
      </c>
    </row>
    <row r="272" spans="1:124" s="120" customFormat="1" x14ac:dyDescent="0.3">
      <c r="A272" s="120" t="s">
        <v>2766</v>
      </c>
      <c r="B272" s="120" t="s">
        <v>2767</v>
      </c>
      <c r="C272" s="120" t="s">
        <v>2768</v>
      </c>
      <c r="D272" s="120" t="s">
        <v>2769</v>
      </c>
      <c r="E272" s="120" t="s">
        <v>143</v>
      </c>
      <c r="G272" s="137">
        <v>0.24329999999999999</v>
      </c>
      <c r="K272" s="121" t="s">
        <v>528</v>
      </c>
      <c r="L272" s="120" t="s">
        <v>124</v>
      </c>
      <c r="M272" s="120" t="s">
        <v>109</v>
      </c>
      <c r="N272" s="120">
        <v>100</v>
      </c>
      <c r="O272" s="120" t="s">
        <v>102</v>
      </c>
      <c r="P272" s="120" t="s">
        <v>102</v>
      </c>
      <c r="Q272" s="120" t="s">
        <v>233</v>
      </c>
      <c r="R272" s="120">
        <v>2</v>
      </c>
      <c r="S272" s="120" t="s">
        <v>122</v>
      </c>
      <c r="T272" s="120" t="s">
        <v>526</v>
      </c>
      <c r="U272" s="120">
        <v>100981</v>
      </c>
      <c r="V272" s="123">
        <v>1270341</v>
      </c>
      <c r="W272" s="120">
        <v>2007</v>
      </c>
      <c r="X272" s="120" t="s">
        <v>3156</v>
      </c>
      <c r="Y272" s="120" t="s">
        <v>3157</v>
      </c>
      <c r="Z272" s="120" t="s">
        <v>3158</v>
      </c>
      <c r="AC272" s="137">
        <v>0.24329999999999999</v>
      </c>
      <c r="AE272" s="120">
        <v>333415</v>
      </c>
      <c r="AF272" s="120" t="s">
        <v>109</v>
      </c>
      <c r="AI272" s="120">
        <v>52</v>
      </c>
      <c r="AJ272" s="120" t="s">
        <v>820</v>
      </c>
      <c r="AK272" s="120" t="s">
        <v>122</v>
      </c>
      <c r="AM272" s="120" t="s">
        <v>1069</v>
      </c>
      <c r="AN272" s="120" t="s">
        <v>2773</v>
      </c>
      <c r="AO272" s="120" t="s">
        <v>2774</v>
      </c>
      <c r="AP272" s="120" t="s">
        <v>2766</v>
      </c>
      <c r="AQ272" s="120" t="s">
        <v>2767</v>
      </c>
      <c r="AR272" s="120" t="s">
        <v>2768</v>
      </c>
      <c r="AS272" s="120" t="s">
        <v>2769</v>
      </c>
      <c r="AT272" s="120" t="s">
        <v>102</v>
      </c>
      <c r="AU272" s="120" t="s">
        <v>102</v>
      </c>
      <c r="AV272" s="120" t="s">
        <v>233</v>
      </c>
      <c r="AW272" s="120" t="s">
        <v>143</v>
      </c>
      <c r="AY272" s="120" t="s">
        <v>525</v>
      </c>
      <c r="AZ272" s="120" t="s">
        <v>119</v>
      </c>
      <c r="BA272" s="120" t="s">
        <v>526</v>
      </c>
      <c r="BC272" s="120">
        <v>48</v>
      </c>
      <c r="BH272" s="120" t="s">
        <v>276</v>
      </c>
      <c r="BJ272" s="120">
        <v>2</v>
      </c>
      <c r="BO272" s="120" t="s">
        <v>122</v>
      </c>
      <c r="BP272" s="120" t="s">
        <v>158</v>
      </c>
      <c r="BR272" s="120">
        <v>243.3</v>
      </c>
      <c r="BW272" s="120" t="s">
        <v>3159</v>
      </c>
      <c r="BY272" s="120">
        <v>243.3</v>
      </c>
      <c r="CE272" s="121">
        <v>0.24329999999999999</v>
      </c>
      <c r="DB272" s="120" t="s">
        <v>124</v>
      </c>
      <c r="DC272" s="120">
        <v>1</v>
      </c>
      <c r="DD272" s="120" t="s">
        <v>176</v>
      </c>
      <c r="DK272" s="120">
        <v>100</v>
      </c>
      <c r="DL272" s="120" t="s">
        <v>126</v>
      </c>
      <c r="DM272" s="120" t="s">
        <v>127</v>
      </c>
      <c r="DN272" s="120">
        <v>1270341</v>
      </c>
      <c r="DO272" s="120">
        <v>100981</v>
      </c>
      <c r="DP272" s="120" t="s">
        <v>3156</v>
      </c>
      <c r="DQ272" s="120" t="s">
        <v>3157</v>
      </c>
      <c r="DR272" s="120" t="s">
        <v>3158</v>
      </c>
      <c r="DS272" s="120">
        <v>2007</v>
      </c>
      <c r="DT272" s="120" t="s">
        <v>3244</v>
      </c>
    </row>
    <row r="273" spans="1:124" s="120" customFormat="1" x14ac:dyDescent="0.3">
      <c r="A273" s="120" t="s">
        <v>2946</v>
      </c>
      <c r="B273" s="120" t="s">
        <v>2947</v>
      </c>
      <c r="C273" s="120" t="s">
        <v>2948</v>
      </c>
      <c r="D273" s="120" t="s">
        <v>2949</v>
      </c>
      <c r="E273" s="120" t="s">
        <v>591</v>
      </c>
      <c r="G273" s="147">
        <f>(AC273/1000000000)*304.35*1000</f>
        <v>0.24652350000000001</v>
      </c>
      <c r="K273" s="129" t="s">
        <v>528</v>
      </c>
      <c r="L273" s="120" t="s">
        <v>3042</v>
      </c>
      <c r="M273" s="120" t="s">
        <v>109</v>
      </c>
      <c r="N273" s="120" t="s">
        <v>3112</v>
      </c>
      <c r="O273" s="120" t="s">
        <v>367</v>
      </c>
      <c r="P273" s="120" t="s">
        <v>1310</v>
      </c>
      <c r="Q273" s="120" t="s">
        <v>2817</v>
      </c>
      <c r="R273" s="120">
        <v>1</v>
      </c>
      <c r="S273" s="120" t="s">
        <v>122</v>
      </c>
      <c r="T273" s="120" t="s">
        <v>526</v>
      </c>
      <c r="U273" s="120">
        <v>67687</v>
      </c>
      <c r="V273" s="123">
        <v>1265478</v>
      </c>
      <c r="W273" s="120">
        <v>1999</v>
      </c>
      <c r="X273" s="120" t="s">
        <v>3113</v>
      </c>
      <c r="Y273" s="120" t="s">
        <v>3114</v>
      </c>
      <c r="Z273" s="120" t="s">
        <v>3115</v>
      </c>
      <c r="AA273" s="120" t="s">
        <v>1344</v>
      </c>
      <c r="AB273" s="120" t="s">
        <v>397</v>
      </c>
      <c r="AC273" s="137">
        <v>810</v>
      </c>
      <c r="AE273" s="120">
        <v>333415</v>
      </c>
      <c r="AF273" s="120" t="s">
        <v>109</v>
      </c>
      <c r="AG273" s="120" t="s">
        <v>1344</v>
      </c>
      <c r="AH273" s="120" t="s">
        <v>397</v>
      </c>
      <c r="AI273" s="120">
        <v>964</v>
      </c>
      <c r="AJ273" s="120">
        <v>4</v>
      </c>
      <c r="AK273" s="120" t="s">
        <v>2919</v>
      </c>
      <c r="AL273" s="120" t="s">
        <v>1504</v>
      </c>
      <c r="AM273" s="120" t="s">
        <v>1069</v>
      </c>
      <c r="AN273" s="120" t="s">
        <v>1061</v>
      </c>
      <c r="AO273" s="120" t="s">
        <v>1065</v>
      </c>
      <c r="AP273" s="120" t="s">
        <v>2946</v>
      </c>
      <c r="AQ273" s="120" t="s">
        <v>2947</v>
      </c>
      <c r="AR273" s="120" t="s">
        <v>2948</v>
      </c>
      <c r="AS273" s="120" t="s">
        <v>2949</v>
      </c>
      <c r="AT273" s="120" t="s">
        <v>367</v>
      </c>
      <c r="AU273" s="120" t="s">
        <v>1310</v>
      </c>
      <c r="AV273" s="120" t="s">
        <v>2817</v>
      </c>
      <c r="AW273" s="120" t="s">
        <v>591</v>
      </c>
      <c r="AY273" s="120" t="s">
        <v>525</v>
      </c>
      <c r="AZ273" s="120" t="s">
        <v>119</v>
      </c>
      <c r="BA273" s="120" t="s">
        <v>526</v>
      </c>
      <c r="BC273" s="120">
        <v>24</v>
      </c>
      <c r="BH273" s="120" t="s">
        <v>276</v>
      </c>
      <c r="BJ273" s="120">
        <v>1</v>
      </c>
      <c r="BO273" s="120" t="s">
        <v>122</v>
      </c>
      <c r="BP273" s="120" t="s">
        <v>158</v>
      </c>
      <c r="BR273" s="120">
        <v>810</v>
      </c>
      <c r="BT273" s="120">
        <v>665.6</v>
      </c>
      <c r="BV273" s="120">
        <v>956.3</v>
      </c>
      <c r="BW273" s="120" t="s">
        <v>3042</v>
      </c>
      <c r="BY273" s="120">
        <v>810</v>
      </c>
      <c r="CA273" s="120">
        <v>665.6</v>
      </c>
      <c r="CC273" s="120">
        <v>956.3</v>
      </c>
      <c r="CE273" s="121">
        <v>810</v>
      </c>
      <c r="CG273" s="120">
        <v>665.6</v>
      </c>
      <c r="CI273" s="120">
        <v>956.3</v>
      </c>
      <c r="DB273" s="120" t="s">
        <v>3042</v>
      </c>
      <c r="DD273" s="120" t="s">
        <v>125</v>
      </c>
      <c r="DE273" s="120">
        <v>6</v>
      </c>
      <c r="DK273" s="120" t="s">
        <v>3112</v>
      </c>
      <c r="DL273" s="120" t="s">
        <v>126</v>
      </c>
      <c r="DM273" s="120" t="s">
        <v>3194</v>
      </c>
      <c r="DN273" s="120">
        <v>1265478</v>
      </c>
      <c r="DO273" s="120">
        <v>67687</v>
      </c>
      <c r="DP273" s="120" t="s">
        <v>3113</v>
      </c>
      <c r="DQ273" s="120" t="s">
        <v>3114</v>
      </c>
      <c r="DR273" s="120" t="s">
        <v>3115</v>
      </c>
      <c r="DS273" s="120">
        <v>1999</v>
      </c>
      <c r="DT273" s="120" t="s">
        <v>3195</v>
      </c>
    </row>
    <row r="274" spans="1:124" s="120" customFormat="1" x14ac:dyDescent="0.3">
      <c r="A274" s="120" t="s">
        <v>3245</v>
      </c>
      <c r="B274" s="120" t="s">
        <v>3246</v>
      </c>
      <c r="C274" s="120" t="s">
        <v>3247</v>
      </c>
      <c r="D274" s="120" t="s">
        <v>3248</v>
      </c>
      <c r="E274" s="120" t="s">
        <v>166</v>
      </c>
      <c r="G274" s="137">
        <v>0.28000000000000003</v>
      </c>
      <c r="H274" s="120" t="s">
        <v>117</v>
      </c>
      <c r="J274" s="121">
        <v>0.55000000000000004</v>
      </c>
      <c r="K274" s="121" t="s">
        <v>528</v>
      </c>
      <c r="L274" s="120" t="s">
        <v>528</v>
      </c>
      <c r="M274" s="120" t="s">
        <v>109</v>
      </c>
      <c r="N274" s="120">
        <v>22.4</v>
      </c>
      <c r="O274" s="120" t="s">
        <v>1002</v>
      </c>
      <c r="P274" s="120" t="s">
        <v>1001</v>
      </c>
      <c r="Q274" s="120" t="s">
        <v>827</v>
      </c>
      <c r="R274" s="120">
        <v>1</v>
      </c>
      <c r="S274" s="120" t="s">
        <v>122</v>
      </c>
      <c r="T274" s="120" t="s">
        <v>526</v>
      </c>
      <c r="U274" s="120">
        <v>74236</v>
      </c>
      <c r="V274" s="123">
        <v>1255276</v>
      </c>
      <c r="W274" s="120">
        <v>2004</v>
      </c>
      <c r="X274" s="120" t="s">
        <v>3249</v>
      </c>
      <c r="Y274" s="120" t="s">
        <v>3250</v>
      </c>
      <c r="Z274" s="120" t="s">
        <v>3251</v>
      </c>
      <c r="AC274" s="137">
        <v>0.28000000000000003</v>
      </c>
      <c r="AD274" s="121">
        <v>0.55000000000000004</v>
      </c>
      <c r="AE274" s="120">
        <v>333415</v>
      </c>
      <c r="AF274" s="120" t="s">
        <v>109</v>
      </c>
      <c r="AI274" s="120">
        <v>5940</v>
      </c>
      <c r="AL274" s="120" t="s">
        <v>3252</v>
      </c>
      <c r="AM274" s="120" t="s">
        <v>3240</v>
      </c>
      <c r="AN274" s="120" t="s">
        <v>3253</v>
      </c>
      <c r="AO274" s="120" t="s">
        <v>3254</v>
      </c>
      <c r="AP274" s="120" t="s">
        <v>3245</v>
      </c>
      <c r="AQ274" s="120" t="s">
        <v>3246</v>
      </c>
      <c r="AR274" s="120" t="s">
        <v>3247</v>
      </c>
      <c r="AS274" s="120" t="s">
        <v>3248</v>
      </c>
      <c r="AT274" s="120" t="s">
        <v>1002</v>
      </c>
      <c r="AU274" s="120" t="s">
        <v>1001</v>
      </c>
      <c r="AV274" s="120" t="s">
        <v>827</v>
      </c>
      <c r="AW274" s="120" t="s">
        <v>166</v>
      </c>
      <c r="AX274" s="120" t="s">
        <v>117</v>
      </c>
      <c r="AY274" s="120" t="s">
        <v>525</v>
      </c>
      <c r="AZ274" s="120" t="s">
        <v>119</v>
      </c>
      <c r="BA274" s="120" t="s">
        <v>526</v>
      </c>
      <c r="BC274" s="120">
        <v>24</v>
      </c>
      <c r="BH274" s="120" t="s">
        <v>276</v>
      </c>
      <c r="BJ274" s="120">
        <v>1</v>
      </c>
      <c r="BO274" s="120" t="s">
        <v>122</v>
      </c>
      <c r="BP274" s="120" t="s">
        <v>158</v>
      </c>
      <c r="BR274" s="120">
        <v>0.28000000000000003</v>
      </c>
      <c r="BW274" s="120" t="s">
        <v>1787</v>
      </c>
      <c r="BY274" s="120">
        <v>0.28000000000000003</v>
      </c>
      <c r="CE274" s="121">
        <v>0.28000000000000003</v>
      </c>
      <c r="CG274" s="121"/>
      <c r="CI274" s="121"/>
      <c r="CK274" s="120">
        <v>0.55000000000000004</v>
      </c>
      <c r="CQ274" s="121">
        <v>0.55000000000000004</v>
      </c>
      <c r="CW274" s="121">
        <v>0.55000000000000004</v>
      </c>
      <c r="DB274" s="120" t="s">
        <v>528</v>
      </c>
      <c r="DC274" s="120">
        <v>2</v>
      </c>
      <c r="DD274" s="120" t="s">
        <v>125</v>
      </c>
      <c r="DE274" s="120">
        <v>8.23</v>
      </c>
      <c r="DF274" s="120">
        <v>88</v>
      </c>
      <c r="DG274" s="120" t="s">
        <v>528</v>
      </c>
      <c r="DK274" s="120">
        <v>22.4</v>
      </c>
      <c r="DL274" s="120" t="s">
        <v>126</v>
      </c>
      <c r="DM274" s="120" t="s">
        <v>545</v>
      </c>
      <c r="DN274" s="120">
        <v>1255276</v>
      </c>
      <c r="DO274" s="120">
        <v>74236</v>
      </c>
      <c r="DP274" s="120" t="s">
        <v>3249</v>
      </c>
      <c r="DQ274" s="120" t="s">
        <v>3250</v>
      </c>
      <c r="DR274" s="120" t="s">
        <v>3251</v>
      </c>
      <c r="DS274" s="120">
        <v>2004</v>
      </c>
      <c r="DT274" s="120" t="s">
        <v>3255</v>
      </c>
    </row>
    <row r="275" spans="1:124" s="120" customFormat="1" x14ac:dyDescent="0.3">
      <c r="A275" s="120" t="s">
        <v>3143</v>
      </c>
      <c r="B275" s="120" t="s">
        <v>3229</v>
      </c>
      <c r="C275" s="120" t="s">
        <v>3230</v>
      </c>
      <c r="D275" s="120" t="s">
        <v>3171</v>
      </c>
      <c r="E275" s="120" t="s">
        <v>185</v>
      </c>
      <c r="G275" s="137">
        <v>0.3</v>
      </c>
      <c r="K275" s="121" t="s">
        <v>528</v>
      </c>
      <c r="L275" s="120" t="s">
        <v>528</v>
      </c>
      <c r="M275" s="120" t="s">
        <v>109</v>
      </c>
      <c r="N275" s="120">
        <v>20</v>
      </c>
      <c r="O275" s="120" t="s">
        <v>102</v>
      </c>
      <c r="P275" s="120" t="s">
        <v>102</v>
      </c>
      <c r="Q275" s="120" t="s">
        <v>184</v>
      </c>
      <c r="R275" s="120">
        <v>0.25</v>
      </c>
      <c r="S275" s="120" t="s">
        <v>122</v>
      </c>
      <c r="T275" s="120" t="s">
        <v>526</v>
      </c>
      <c r="U275" s="120">
        <v>13491</v>
      </c>
      <c r="V275" s="123">
        <v>2075964</v>
      </c>
      <c r="W275" s="120">
        <v>1958</v>
      </c>
      <c r="X275" s="120" t="s">
        <v>3231</v>
      </c>
      <c r="Y275" s="120" t="s">
        <v>3232</v>
      </c>
      <c r="Z275" s="120" t="s">
        <v>3233</v>
      </c>
      <c r="AB275" s="120" t="s">
        <v>147</v>
      </c>
      <c r="AC275" s="137">
        <v>0.3</v>
      </c>
      <c r="AE275" s="120">
        <v>333415</v>
      </c>
      <c r="AF275" s="120" t="s">
        <v>109</v>
      </c>
      <c r="AH275" s="120" t="s">
        <v>147</v>
      </c>
      <c r="AI275" s="120">
        <v>2919</v>
      </c>
      <c r="AJ275" s="120">
        <v>4</v>
      </c>
      <c r="AK275" s="120" t="s">
        <v>2919</v>
      </c>
      <c r="AL275" s="120" t="s">
        <v>1504</v>
      </c>
      <c r="AM275" s="120" t="s">
        <v>1069</v>
      </c>
      <c r="AN275" s="120" t="s">
        <v>1061</v>
      </c>
      <c r="AO275" s="120" t="s">
        <v>1065</v>
      </c>
      <c r="AP275" s="120" t="s">
        <v>3143</v>
      </c>
      <c r="AQ275" s="120" t="s">
        <v>3229</v>
      </c>
      <c r="AR275" s="120" t="s">
        <v>3230</v>
      </c>
      <c r="AS275" s="120" t="s">
        <v>3171</v>
      </c>
      <c r="AT275" s="120" t="s">
        <v>102</v>
      </c>
      <c r="AU275" s="120" t="s">
        <v>102</v>
      </c>
      <c r="AV275" s="120" t="s">
        <v>184</v>
      </c>
      <c r="AW275" s="120" t="s">
        <v>185</v>
      </c>
      <c r="AY275" s="120" t="s">
        <v>525</v>
      </c>
      <c r="AZ275" s="120" t="s">
        <v>119</v>
      </c>
      <c r="BA275" s="120" t="s">
        <v>526</v>
      </c>
      <c r="BC275" s="120">
        <v>6</v>
      </c>
      <c r="BH275" s="120" t="s">
        <v>276</v>
      </c>
      <c r="BJ275" s="120">
        <v>0.25</v>
      </c>
      <c r="BO275" s="120" t="s">
        <v>122</v>
      </c>
      <c r="BP275" s="120" t="s">
        <v>123</v>
      </c>
      <c r="BR275" s="120">
        <v>1.5</v>
      </c>
      <c r="BT275" s="120">
        <v>1.31</v>
      </c>
      <c r="BV275" s="120">
        <v>1.71</v>
      </c>
      <c r="BW275" s="120" t="s">
        <v>124</v>
      </c>
      <c r="BY275" s="120">
        <v>0.3</v>
      </c>
      <c r="CA275" s="120">
        <v>0.26200000000000001</v>
      </c>
      <c r="CC275" s="120">
        <v>0.34200000000000003</v>
      </c>
      <c r="CE275" s="121">
        <v>0.3</v>
      </c>
      <c r="CG275" s="120">
        <v>0.26200000000000001</v>
      </c>
      <c r="CI275" s="120">
        <v>0.34200000000000003</v>
      </c>
      <c r="DB275" s="120" t="s">
        <v>528</v>
      </c>
      <c r="DC275" s="120">
        <v>1</v>
      </c>
      <c r="DD275" s="120" t="s">
        <v>125</v>
      </c>
      <c r="DK275" s="120">
        <v>20</v>
      </c>
      <c r="DL275" s="120" t="s">
        <v>126</v>
      </c>
      <c r="DM275" s="120" t="s">
        <v>545</v>
      </c>
      <c r="DN275" s="120">
        <v>2075964</v>
      </c>
      <c r="DO275" s="120">
        <v>13491</v>
      </c>
      <c r="DP275" s="120" t="s">
        <v>3231</v>
      </c>
      <c r="DQ275" s="120" t="s">
        <v>3232</v>
      </c>
      <c r="DR275" s="120" t="s">
        <v>3233</v>
      </c>
      <c r="DS275" s="120">
        <v>1958</v>
      </c>
      <c r="DT275" s="120" t="s">
        <v>3256</v>
      </c>
    </row>
    <row r="276" spans="1:124" s="120" customFormat="1" x14ac:dyDescent="0.3">
      <c r="A276" s="120" t="s">
        <v>3257</v>
      </c>
      <c r="B276" s="120" t="s">
        <v>3258</v>
      </c>
      <c r="C276" s="120" t="s">
        <v>3259</v>
      </c>
      <c r="D276" s="120" t="s">
        <v>3260</v>
      </c>
      <c r="E276" s="120" t="s">
        <v>157</v>
      </c>
      <c r="G276" s="137">
        <v>0.31</v>
      </c>
      <c r="H276" s="120" t="s">
        <v>143</v>
      </c>
      <c r="J276" s="121">
        <v>0.63</v>
      </c>
      <c r="K276" s="121" t="s">
        <v>528</v>
      </c>
      <c r="L276" s="120" t="s">
        <v>528</v>
      </c>
      <c r="M276" s="120" t="s">
        <v>109</v>
      </c>
      <c r="N276" s="120">
        <v>96</v>
      </c>
      <c r="O276" s="120" t="s">
        <v>102</v>
      </c>
      <c r="P276" s="120" t="s">
        <v>102</v>
      </c>
      <c r="Q276" s="120" t="s">
        <v>184</v>
      </c>
      <c r="R276" s="120">
        <v>4</v>
      </c>
      <c r="S276" s="120" t="s">
        <v>122</v>
      </c>
      <c r="T276" s="120" t="s">
        <v>526</v>
      </c>
      <c r="U276" s="120">
        <v>63774</v>
      </c>
      <c r="V276" s="123">
        <v>1255073</v>
      </c>
      <c r="W276" s="120">
        <v>1998</v>
      </c>
      <c r="X276" s="120" t="s">
        <v>3261</v>
      </c>
      <c r="Y276" s="120" t="s">
        <v>3262</v>
      </c>
      <c r="Z276" s="120" t="s">
        <v>3263</v>
      </c>
      <c r="AC276" s="137">
        <v>0.31</v>
      </c>
      <c r="AD276" s="121">
        <v>0.63</v>
      </c>
      <c r="AE276" s="120">
        <v>333415</v>
      </c>
      <c r="AF276" s="120" t="s">
        <v>109</v>
      </c>
      <c r="AI276" s="120">
        <v>16980</v>
      </c>
      <c r="AL276" s="120" t="s">
        <v>1504</v>
      </c>
      <c r="AM276" s="120" t="s">
        <v>1057</v>
      </c>
      <c r="AN276" s="120" t="s">
        <v>3264</v>
      </c>
      <c r="AO276" s="120" t="s">
        <v>3265</v>
      </c>
      <c r="AP276" s="120" t="s">
        <v>3257</v>
      </c>
      <c r="AQ276" s="120" t="s">
        <v>3258</v>
      </c>
      <c r="AR276" s="120" t="s">
        <v>3259</v>
      </c>
      <c r="AS276" s="120" t="s">
        <v>3260</v>
      </c>
      <c r="AT276" s="120" t="s">
        <v>102</v>
      </c>
      <c r="AU276" s="120" t="s">
        <v>102</v>
      </c>
      <c r="AV276" s="120" t="s">
        <v>184</v>
      </c>
      <c r="AW276" s="120" t="s">
        <v>157</v>
      </c>
      <c r="AX276" s="120" t="s">
        <v>143</v>
      </c>
      <c r="AY276" s="120" t="s">
        <v>525</v>
      </c>
      <c r="AZ276" s="120" t="s">
        <v>119</v>
      </c>
      <c r="BA276" s="120" t="s">
        <v>526</v>
      </c>
      <c r="BC276" s="120">
        <v>4</v>
      </c>
      <c r="BH276" s="120" t="s">
        <v>122</v>
      </c>
      <c r="BJ276" s="120">
        <v>4</v>
      </c>
      <c r="BO276" s="120" t="s">
        <v>122</v>
      </c>
      <c r="BP276" s="120" t="s">
        <v>158</v>
      </c>
      <c r="BR276" s="120">
        <v>0.31</v>
      </c>
      <c r="BW276" s="120" t="s">
        <v>124</v>
      </c>
      <c r="BY276" s="120">
        <v>0.31</v>
      </c>
      <c r="CE276" s="121">
        <v>0.31</v>
      </c>
      <c r="CG276" s="121"/>
      <c r="CI276" s="121"/>
      <c r="CK276" s="120">
        <v>0.63</v>
      </c>
      <c r="CQ276" s="121">
        <v>0.63</v>
      </c>
      <c r="CW276" s="121">
        <v>0.63</v>
      </c>
      <c r="DB276" s="120" t="s">
        <v>528</v>
      </c>
      <c r="DC276" s="120">
        <v>5</v>
      </c>
      <c r="DD276" s="120" t="s">
        <v>125</v>
      </c>
      <c r="DK276" s="120">
        <v>96</v>
      </c>
      <c r="DL276" s="120" t="s">
        <v>126</v>
      </c>
      <c r="DM276" s="120" t="s">
        <v>545</v>
      </c>
      <c r="DN276" s="120">
        <v>1255073</v>
      </c>
      <c r="DO276" s="120">
        <v>63774</v>
      </c>
      <c r="DP276" s="120" t="s">
        <v>3261</v>
      </c>
      <c r="DQ276" s="120" t="s">
        <v>3262</v>
      </c>
      <c r="DR276" s="120" t="s">
        <v>3263</v>
      </c>
      <c r="DS276" s="120">
        <v>1998</v>
      </c>
      <c r="DT276" s="120" t="s">
        <v>3266</v>
      </c>
    </row>
    <row r="277" spans="1:124" s="120" customFormat="1" x14ac:dyDescent="0.3">
      <c r="A277" s="120" t="s">
        <v>3257</v>
      </c>
      <c r="B277" s="120" t="s">
        <v>3258</v>
      </c>
      <c r="C277" s="120" t="s">
        <v>3259</v>
      </c>
      <c r="D277" s="120" t="s">
        <v>3260</v>
      </c>
      <c r="E277" s="120" t="s">
        <v>185</v>
      </c>
      <c r="G277" s="137">
        <v>0.37</v>
      </c>
      <c r="J277" s="121"/>
      <c r="K277" s="121" t="s">
        <v>528</v>
      </c>
      <c r="L277" s="120" t="s">
        <v>528</v>
      </c>
      <c r="M277" s="120" t="s">
        <v>109</v>
      </c>
      <c r="N277" s="120">
        <v>34</v>
      </c>
      <c r="O277" s="120" t="s">
        <v>102</v>
      </c>
      <c r="P277" s="120" t="s">
        <v>102</v>
      </c>
      <c r="Q277" s="120" t="s">
        <v>184</v>
      </c>
      <c r="R277" s="120">
        <v>1</v>
      </c>
      <c r="S277" s="120" t="s">
        <v>122</v>
      </c>
      <c r="T277" s="120" t="s">
        <v>526</v>
      </c>
      <c r="U277" s="120">
        <v>63774</v>
      </c>
      <c r="V277" s="123">
        <v>1255069</v>
      </c>
      <c r="W277" s="120">
        <v>1998</v>
      </c>
      <c r="X277" s="120" t="s">
        <v>3261</v>
      </c>
      <c r="Y277" s="120" t="s">
        <v>3262</v>
      </c>
      <c r="Z277" s="120" t="s">
        <v>3263</v>
      </c>
      <c r="AC277" s="137">
        <v>0.37</v>
      </c>
      <c r="AD277" s="121"/>
      <c r="AE277" s="120">
        <v>333415</v>
      </c>
      <c r="AF277" s="120" t="s">
        <v>109</v>
      </c>
      <c r="AI277" s="120">
        <v>16980</v>
      </c>
      <c r="AL277" s="120" t="s">
        <v>1504</v>
      </c>
      <c r="AM277" s="120" t="s">
        <v>1057</v>
      </c>
      <c r="AN277" s="120" t="s">
        <v>3264</v>
      </c>
      <c r="AO277" s="120" t="s">
        <v>3265</v>
      </c>
      <c r="AP277" s="120" t="s">
        <v>3257</v>
      </c>
      <c r="AQ277" s="120" t="s">
        <v>3258</v>
      </c>
      <c r="AR277" s="120" t="s">
        <v>3259</v>
      </c>
      <c r="AS277" s="120" t="s">
        <v>3260</v>
      </c>
      <c r="AT277" s="120" t="s">
        <v>102</v>
      </c>
      <c r="AU277" s="120" t="s">
        <v>102</v>
      </c>
      <c r="AV277" s="120" t="s">
        <v>184</v>
      </c>
      <c r="AW277" s="120" t="s">
        <v>185</v>
      </c>
      <c r="AY277" s="120" t="s">
        <v>525</v>
      </c>
      <c r="AZ277" s="120" t="s">
        <v>119</v>
      </c>
      <c r="BA277" s="120" t="s">
        <v>526</v>
      </c>
      <c r="BC277" s="120">
        <v>24</v>
      </c>
      <c r="BH277" s="120" t="s">
        <v>276</v>
      </c>
      <c r="BJ277" s="120">
        <v>1</v>
      </c>
      <c r="BO277" s="120" t="s">
        <v>122</v>
      </c>
      <c r="BP277" s="120" t="s">
        <v>158</v>
      </c>
      <c r="BR277" s="120">
        <v>0.37</v>
      </c>
      <c r="BW277" s="120" t="s">
        <v>124</v>
      </c>
      <c r="BY277" s="120">
        <v>0.37</v>
      </c>
      <c r="CE277" s="121">
        <v>0.37</v>
      </c>
      <c r="CG277" s="121"/>
      <c r="CI277" s="121"/>
      <c r="CQ277" s="121"/>
      <c r="CW277" s="121"/>
      <c r="DB277" s="120" t="s">
        <v>528</v>
      </c>
      <c r="DC277" s="120">
        <v>7</v>
      </c>
      <c r="DD277" s="120" t="s">
        <v>125</v>
      </c>
      <c r="DK277" s="120">
        <v>34</v>
      </c>
      <c r="DL277" s="120" t="s">
        <v>126</v>
      </c>
      <c r="DM277" s="120" t="s">
        <v>545</v>
      </c>
      <c r="DN277" s="120">
        <v>1255069</v>
      </c>
      <c r="DO277" s="120">
        <v>63774</v>
      </c>
      <c r="DP277" s="120" t="s">
        <v>3261</v>
      </c>
      <c r="DQ277" s="120" t="s">
        <v>3262</v>
      </c>
      <c r="DR277" s="120" t="s">
        <v>3263</v>
      </c>
      <c r="DS277" s="120">
        <v>1998</v>
      </c>
      <c r="DT277" s="120" t="s">
        <v>3267</v>
      </c>
    </row>
    <row r="278" spans="1:124" s="120" customFormat="1" x14ac:dyDescent="0.3">
      <c r="A278" s="120" t="s">
        <v>3257</v>
      </c>
      <c r="B278" s="120" t="s">
        <v>3258</v>
      </c>
      <c r="C278" s="120" t="s">
        <v>3259</v>
      </c>
      <c r="D278" s="120" t="s">
        <v>3260</v>
      </c>
      <c r="E278" s="120" t="s">
        <v>185</v>
      </c>
      <c r="G278" s="137">
        <v>0.44</v>
      </c>
      <c r="J278" s="121"/>
      <c r="K278" s="121" t="s">
        <v>528</v>
      </c>
      <c r="L278" s="120" t="s">
        <v>528</v>
      </c>
      <c r="M278" s="120" t="s">
        <v>109</v>
      </c>
      <c r="N278" s="120">
        <v>96</v>
      </c>
      <c r="O278" s="120" t="s">
        <v>102</v>
      </c>
      <c r="P278" s="120" t="s">
        <v>102</v>
      </c>
      <c r="Q278" s="120" t="s">
        <v>184</v>
      </c>
      <c r="R278" s="120">
        <v>1</v>
      </c>
      <c r="S278" s="120" t="s">
        <v>122</v>
      </c>
      <c r="T278" s="120" t="s">
        <v>526</v>
      </c>
      <c r="U278" s="120">
        <v>63774</v>
      </c>
      <c r="V278" s="123">
        <v>1255072</v>
      </c>
      <c r="W278" s="120">
        <v>1998</v>
      </c>
      <c r="X278" s="120" t="s">
        <v>3261</v>
      </c>
      <c r="Y278" s="120" t="s">
        <v>3262</v>
      </c>
      <c r="Z278" s="120" t="s">
        <v>3263</v>
      </c>
      <c r="AC278" s="137">
        <v>0.44</v>
      </c>
      <c r="AD278" s="121"/>
      <c r="AE278" s="120">
        <v>333415</v>
      </c>
      <c r="AF278" s="120" t="s">
        <v>109</v>
      </c>
      <c r="AI278" s="120">
        <v>16980</v>
      </c>
      <c r="AL278" s="120" t="s">
        <v>1504</v>
      </c>
      <c r="AM278" s="120" t="s">
        <v>1057</v>
      </c>
      <c r="AN278" s="120" t="s">
        <v>3264</v>
      </c>
      <c r="AO278" s="120" t="s">
        <v>3265</v>
      </c>
      <c r="AP278" s="120" t="s">
        <v>3257</v>
      </c>
      <c r="AQ278" s="120" t="s">
        <v>3258</v>
      </c>
      <c r="AR278" s="120" t="s">
        <v>3259</v>
      </c>
      <c r="AS278" s="120" t="s">
        <v>3260</v>
      </c>
      <c r="AT278" s="120" t="s">
        <v>102</v>
      </c>
      <c r="AU278" s="120" t="s">
        <v>102</v>
      </c>
      <c r="AV278" s="120" t="s">
        <v>184</v>
      </c>
      <c r="AW278" s="120" t="s">
        <v>185</v>
      </c>
      <c r="AY278" s="120" t="s">
        <v>525</v>
      </c>
      <c r="AZ278" s="120" t="s">
        <v>119</v>
      </c>
      <c r="BA278" s="120" t="s">
        <v>526</v>
      </c>
      <c r="BC278" s="120">
        <v>24</v>
      </c>
      <c r="BH278" s="120" t="s">
        <v>276</v>
      </c>
      <c r="BJ278" s="120">
        <v>1</v>
      </c>
      <c r="BO278" s="120" t="s">
        <v>122</v>
      </c>
      <c r="BP278" s="120" t="s">
        <v>158</v>
      </c>
      <c r="BR278" s="120">
        <v>0.44</v>
      </c>
      <c r="BW278" s="120" t="s">
        <v>124</v>
      </c>
      <c r="BY278" s="120">
        <v>0.44</v>
      </c>
      <c r="CE278" s="121">
        <v>0.44</v>
      </c>
      <c r="CG278" s="121"/>
      <c r="CI278" s="121"/>
      <c r="CQ278" s="121"/>
      <c r="CW278" s="121"/>
      <c r="DB278" s="120" t="s">
        <v>528</v>
      </c>
      <c r="DC278" s="120">
        <v>7</v>
      </c>
      <c r="DD278" s="120" t="s">
        <v>125</v>
      </c>
      <c r="DK278" s="120">
        <v>96</v>
      </c>
      <c r="DL278" s="120" t="s">
        <v>126</v>
      </c>
      <c r="DM278" s="120" t="s">
        <v>545</v>
      </c>
      <c r="DN278" s="120">
        <v>1255072</v>
      </c>
      <c r="DO278" s="120">
        <v>63774</v>
      </c>
      <c r="DP278" s="120" t="s">
        <v>3261</v>
      </c>
      <c r="DQ278" s="120" t="s">
        <v>3262</v>
      </c>
      <c r="DR278" s="120" t="s">
        <v>3263</v>
      </c>
      <c r="DS278" s="120">
        <v>1998</v>
      </c>
      <c r="DT278" s="120" t="s">
        <v>3266</v>
      </c>
    </row>
    <row r="279" spans="1:124" s="120" customFormat="1" x14ac:dyDescent="0.3">
      <c r="A279" s="120" t="s">
        <v>187</v>
      </c>
      <c r="B279" s="120" t="s">
        <v>187</v>
      </c>
      <c r="C279" s="120" t="s">
        <v>3212</v>
      </c>
      <c r="D279" s="120" t="s">
        <v>3237</v>
      </c>
      <c r="E279" s="120" t="s">
        <v>136</v>
      </c>
      <c r="G279" s="137">
        <v>0.443</v>
      </c>
      <c r="J279" s="121"/>
      <c r="K279" s="121" t="s">
        <v>528</v>
      </c>
      <c r="L279" s="120" t="s">
        <v>528</v>
      </c>
      <c r="M279" s="120" t="s">
        <v>109</v>
      </c>
      <c r="N279" s="120">
        <v>88</v>
      </c>
      <c r="O279" s="120" t="s">
        <v>189</v>
      </c>
      <c r="P279" s="120" t="s">
        <v>189</v>
      </c>
      <c r="Q279" s="120" t="s">
        <v>190</v>
      </c>
      <c r="R279" s="120">
        <v>70</v>
      </c>
      <c r="S279" s="120" t="s">
        <v>122</v>
      </c>
      <c r="T279" s="120" t="s">
        <v>526</v>
      </c>
      <c r="U279" s="120">
        <v>16753</v>
      </c>
      <c r="V279" s="123">
        <v>1187538</v>
      </c>
      <c r="W279" s="120">
        <v>1996</v>
      </c>
      <c r="X279" s="120" t="s">
        <v>578</v>
      </c>
      <c r="Y279" s="120" t="s">
        <v>579</v>
      </c>
      <c r="Z279" s="120" t="s">
        <v>580</v>
      </c>
      <c r="AA279" s="120" t="s">
        <v>314</v>
      </c>
      <c r="AB279" s="120" t="s">
        <v>323</v>
      </c>
      <c r="AC279" s="137">
        <v>0.443</v>
      </c>
      <c r="AD279" s="121"/>
      <c r="AE279" s="120">
        <v>333415</v>
      </c>
      <c r="AF279" s="120" t="s">
        <v>109</v>
      </c>
      <c r="AG279" s="120" t="s">
        <v>314</v>
      </c>
      <c r="AH279" s="120" t="s">
        <v>323</v>
      </c>
      <c r="AI279" s="120">
        <v>1129</v>
      </c>
      <c r="AM279" s="120" t="s">
        <v>1069</v>
      </c>
      <c r="AN279" s="120" t="s">
        <v>1061</v>
      </c>
      <c r="AO279" s="120" t="s">
        <v>3212</v>
      </c>
      <c r="AP279" s="120" t="s">
        <v>187</v>
      </c>
      <c r="AQ279" s="120" t="s">
        <v>187</v>
      </c>
      <c r="AR279" s="120" t="s">
        <v>3212</v>
      </c>
      <c r="AS279" s="120" t="s">
        <v>3237</v>
      </c>
      <c r="AT279" s="120" t="s">
        <v>189</v>
      </c>
      <c r="AU279" s="120" t="s">
        <v>189</v>
      </c>
      <c r="AV279" s="120" t="s">
        <v>190</v>
      </c>
      <c r="AW279" s="120" t="s">
        <v>136</v>
      </c>
      <c r="AY279" s="120" t="s">
        <v>525</v>
      </c>
      <c r="AZ279" s="120" t="s">
        <v>119</v>
      </c>
      <c r="BA279" s="120" t="s">
        <v>526</v>
      </c>
      <c r="BC279" s="120">
        <v>70</v>
      </c>
      <c r="BH279" s="120" t="s">
        <v>122</v>
      </c>
      <c r="BJ279" s="120">
        <v>70</v>
      </c>
      <c r="BO279" s="120" t="s">
        <v>122</v>
      </c>
      <c r="BP279" s="120" t="s">
        <v>158</v>
      </c>
      <c r="BR279" s="120">
        <v>443</v>
      </c>
      <c r="BW279" s="120" t="s">
        <v>544</v>
      </c>
      <c r="BY279" s="120">
        <v>443</v>
      </c>
      <c r="CE279" s="121">
        <v>0.443</v>
      </c>
      <c r="CG279" s="121"/>
      <c r="CI279" s="121"/>
      <c r="CQ279" s="121"/>
      <c r="CW279" s="121"/>
      <c r="DB279" s="120" t="s">
        <v>528</v>
      </c>
      <c r="DD279" s="120" t="s">
        <v>176</v>
      </c>
      <c r="DE279" s="120" t="s">
        <v>576</v>
      </c>
      <c r="DF279" s="120" t="s">
        <v>577</v>
      </c>
      <c r="DG279" s="120" t="s">
        <v>568</v>
      </c>
      <c r="DK279" s="120">
        <v>88</v>
      </c>
      <c r="DL279" s="120" t="s">
        <v>192</v>
      </c>
      <c r="DM279" s="120" t="s">
        <v>315</v>
      </c>
      <c r="DN279" s="120">
        <v>1187538</v>
      </c>
      <c r="DO279" s="120">
        <v>16753</v>
      </c>
      <c r="DP279" s="120" t="s">
        <v>578</v>
      </c>
      <c r="DQ279" s="120" t="s">
        <v>579</v>
      </c>
      <c r="DR279" s="120" t="s">
        <v>580</v>
      </c>
      <c r="DS279" s="120">
        <v>1996</v>
      </c>
      <c r="DT279" s="120" t="s">
        <v>581</v>
      </c>
    </row>
    <row r="280" spans="1:124" s="120" customFormat="1" x14ac:dyDescent="0.3">
      <c r="A280" s="120" t="s">
        <v>187</v>
      </c>
      <c r="B280" s="120" t="s">
        <v>187</v>
      </c>
      <c r="C280" s="120" t="s">
        <v>3238</v>
      </c>
      <c r="D280" s="120" t="s">
        <v>3239</v>
      </c>
      <c r="E280" s="120" t="s">
        <v>136</v>
      </c>
      <c r="G280" s="137">
        <v>0.443</v>
      </c>
      <c r="J280" s="121"/>
      <c r="K280" s="121" t="s">
        <v>528</v>
      </c>
      <c r="L280" s="120" t="s">
        <v>528</v>
      </c>
      <c r="M280" s="120" t="s">
        <v>109</v>
      </c>
      <c r="N280" s="120">
        <v>88</v>
      </c>
      <c r="O280" s="120" t="s">
        <v>189</v>
      </c>
      <c r="P280" s="120" t="s">
        <v>189</v>
      </c>
      <c r="Q280" s="120" t="s">
        <v>190</v>
      </c>
      <c r="R280" s="120">
        <v>70</v>
      </c>
      <c r="S280" s="120" t="s">
        <v>122</v>
      </c>
      <c r="T280" s="120" t="s">
        <v>526</v>
      </c>
      <c r="U280" s="120">
        <v>16753</v>
      </c>
      <c r="V280" s="123">
        <v>1187541</v>
      </c>
      <c r="W280" s="120">
        <v>1996</v>
      </c>
      <c r="X280" s="120" t="s">
        <v>578</v>
      </c>
      <c r="Y280" s="120" t="s">
        <v>579</v>
      </c>
      <c r="Z280" s="120" t="s">
        <v>580</v>
      </c>
      <c r="AA280" s="120" t="s">
        <v>314</v>
      </c>
      <c r="AB280" s="120" t="s">
        <v>323</v>
      </c>
      <c r="AC280" s="137">
        <v>0.443</v>
      </c>
      <c r="AD280" s="121"/>
      <c r="AE280" s="120">
        <v>333415</v>
      </c>
      <c r="AF280" s="120" t="s">
        <v>109</v>
      </c>
      <c r="AG280" s="120" t="s">
        <v>314</v>
      </c>
      <c r="AH280" s="120" t="s">
        <v>323</v>
      </c>
      <c r="AI280" s="120">
        <v>1125</v>
      </c>
      <c r="AM280" s="120" t="s">
        <v>3240</v>
      </c>
      <c r="AN280" s="120" t="s">
        <v>3238</v>
      </c>
      <c r="AO280" s="120" t="s">
        <v>187</v>
      </c>
      <c r="AP280" s="120" t="s">
        <v>187</v>
      </c>
      <c r="AQ280" s="120" t="s">
        <v>187</v>
      </c>
      <c r="AR280" s="120" t="s">
        <v>3238</v>
      </c>
      <c r="AS280" s="120" t="s">
        <v>3239</v>
      </c>
      <c r="AT280" s="120" t="s">
        <v>189</v>
      </c>
      <c r="AU280" s="120" t="s">
        <v>189</v>
      </c>
      <c r="AV280" s="120" t="s">
        <v>190</v>
      </c>
      <c r="AW280" s="120" t="s">
        <v>136</v>
      </c>
      <c r="AY280" s="120" t="s">
        <v>525</v>
      </c>
      <c r="AZ280" s="120" t="s">
        <v>119</v>
      </c>
      <c r="BA280" s="120" t="s">
        <v>526</v>
      </c>
      <c r="BC280" s="120">
        <v>70</v>
      </c>
      <c r="BH280" s="120" t="s">
        <v>122</v>
      </c>
      <c r="BJ280" s="120">
        <v>70</v>
      </c>
      <c r="BO280" s="120" t="s">
        <v>122</v>
      </c>
      <c r="BP280" s="120" t="s">
        <v>158</v>
      </c>
      <c r="BR280" s="120">
        <v>443</v>
      </c>
      <c r="BW280" s="120" t="s">
        <v>544</v>
      </c>
      <c r="BY280" s="120">
        <v>443</v>
      </c>
      <c r="CE280" s="121">
        <v>0.443</v>
      </c>
      <c r="CG280" s="121"/>
      <c r="CI280" s="121"/>
      <c r="CQ280" s="121"/>
      <c r="CW280" s="121"/>
      <c r="DB280" s="120" t="s">
        <v>528</v>
      </c>
      <c r="DD280" s="120" t="s">
        <v>176</v>
      </c>
      <c r="DE280" s="120" t="s">
        <v>576</v>
      </c>
      <c r="DF280" s="120" t="s">
        <v>577</v>
      </c>
      <c r="DG280" s="120" t="s">
        <v>568</v>
      </c>
      <c r="DK280" s="120">
        <v>88</v>
      </c>
      <c r="DL280" s="120" t="s">
        <v>192</v>
      </c>
      <c r="DM280" s="120" t="s">
        <v>315</v>
      </c>
      <c r="DN280" s="120">
        <v>1187541</v>
      </c>
      <c r="DO280" s="120">
        <v>16753</v>
      </c>
      <c r="DP280" s="120" t="s">
        <v>578</v>
      </c>
      <c r="DQ280" s="120" t="s">
        <v>579</v>
      </c>
      <c r="DR280" s="120" t="s">
        <v>580</v>
      </c>
      <c r="DS280" s="120">
        <v>1996</v>
      </c>
      <c r="DT280" s="120" t="s">
        <v>581</v>
      </c>
    </row>
    <row r="281" spans="1:124" s="120" customFormat="1" x14ac:dyDescent="0.3">
      <c r="A281" s="120" t="s">
        <v>2946</v>
      </c>
      <c r="B281" s="120" t="s">
        <v>2947</v>
      </c>
      <c r="C281" s="120" t="s">
        <v>2948</v>
      </c>
      <c r="D281" s="120" t="s">
        <v>2949</v>
      </c>
      <c r="E281" s="120" t="s">
        <v>185</v>
      </c>
      <c r="G281" s="137">
        <v>0.45</v>
      </c>
      <c r="J281" s="121"/>
      <c r="K281" s="121" t="s">
        <v>528</v>
      </c>
      <c r="L281" s="120" t="s">
        <v>528</v>
      </c>
      <c r="M281" s="120" t="s">
        <v>109</v>
      </c>
      <c r="N281" s="120">
        <v>100</v>
      </c>
      <c r="O281" s="120" t="s">
        <v>102</v>
      </c>
      <c r="P281" s="120" t="s">
        <v>102</v>
      </c>
      <c r="Q281" s="120" t="s">
        <v>184</v>
      </c>
      <c r="R281" s="120">
        <v>2</v>
      </c>
      <c r="S281" s="120" t="s">
        <v>122</v>
      </c>
      <c r="T281" s="120" t="s">
        <v>526</v>
      </c>
      <c r="U281" s="120">
        <v>61180</v>
      </c>
      <c r="V281" s="123">
        <v>1255213</v>
      </c>
      <c r="W281" s="120">
        <v>1989</v>
      </c>
      <c r="X281" s="120" t="s">
        <v>3268</v>
      </c>
      <c r="Y281" s="120" t="s">
        <v>3269</v>
      </c>
      <c r="Z281" s="120" t="s">
        <v>3270</v>
      </c>
      <c r="AC281" s="137">
        <v>0.45</v>
      </c>
      <c r="AD281" s="121"/>
      <c r="AE281" s="120">
        <v>333415</v>
      </c>
      <c r="AF281" s="120" t="s">
        <v>109</v>
      </c>
      <c r="AI281" s="120">
        <v>964</v>
      </c>
      <c r="AL281" s="120" t="s">
        <v>1504</v>
      </c>
      <c r="AM281" s="120" t="s">
        <v>1069</v>
      </c>
      <c r="AN281" s="120" t="s">
        <v>1061</v>
      </c>
      <c r="AO281" s="120" t="s">
        <v>1065</v>
      </c>
      <c r="AP281" s="120" t="s">
        <v>2946</v>
      </c>
      <c r="AQ281" s="120" t="s">
        <v>2947</v>
      </c>
      <c r="AR281" s="120" t="s">
        <v>2948</v>
      </c>
      <c r="AS281" s="120" t="s">
        <v>2949</v>
      </c>
      <c r="AT281" s="120" t="s">
        <v>102</v>
      </c>
      <c r="AU281" s="120" t="s">
        <v>102</v>
      </c>
      <c r="AV281" s="120" t="s">
        <v>184</v>
      </c>
      <c r="AW281" s="120" t="s">
        <v>185</v>
      </c>
      <c r="AY281" s="120" t="s">
        <v>525</v>
      </c>
      <c r="AZ281" s="120" t="s">
        <v>119</v>
      </c>
      <c r="BA281" s="120" t="s">
        <v>526</v>
      </c>
      <c r="BC281" s="120">
        <v>48</v>
      </c>
      <c r="BH281" s="120" t="s">
        <v>276</v>
      </c>
      <c r="BJ281" s="120">
        <v>2</v>
      </c>
      <c r="BO281" s="120" t="s">
        <v>122</v>
      </c>
      <c r="BP281" s="120" t="s">
        <v>158</v>
      </c>
      <c r="BR281" s="120">
        <v>0.45</v>
      </c>
      <c r="BT281" s="120">
        <v>0.17</v>
      </c>
      <c r="BV281" s="120">
        <v>1.19</v>
      </c>
      <c r="BW281" s="120" t="s">
        <v>528</v>
      </c>
      <c r="BY281" s="120">
        <v>0.45</v>
      </c>
      <c r="CA281" s="120">
        <v>0.17</v>
      </c>
      <c r="CC281" s="120">
        <v>1.19</v>
      </c>
      <c r="CE281" s="121">
        <v>0.45</v>
      </c>
      <c r="CG281" s="121">
        <v>0.17</v>
      </c>
      <c r="CI281" s="121">
        <v>1.19</v>
      </c>
      <c r="CQ281" s="121"/>
      <c r="CW281" s="121"/>
      <c r="DB281" s="120" t="s">
        <v>528</v>
      </c>
      <c r="DC281" s="120">
        <v>5</v>
      </c>
      <c r="DD281" s="120" t="s">
        <v>176</v>
      </c>
      <c r="DE281" s="120">
        <v>8.15</v>
      </c>
      <c r="DF281" s="120">
        <v>145.4</v>
      </c>
      <c r="DG281" s="120" t="s">
        <v>528</v>
      </c>
      <c r="DK281" s="120">
        <v>100</v>
      </c>
      <c r="DL281" s="120" t="s">
        <v>126</v>
      </c>
      <c r="DM281" s="120" t="s">
        <v>545</v>
      </c>
      <c r="DN281" s="120">
        <v>1255213</v>
      </c>
      <c r="DO281" s="120">
        <v>61180</v>
      </c>
      <c r="DP281" s="120" t="s">
        <v>3268</v>
      </c>
      <c r="DQ281" s="120" t="s">
        <v>3269</v>
      </c>
      <c r="DR281" s="120" t="s">
        <v>3270</v>
      </c>
      <c r="DS281" s="120">
        <v>1989</v>
      </c>
      <c r="DT281" s="120" t="s">
        <v>3271</v>
      </c>
    </row>
    <row r="282" spans="1:124" s="120" customFormat="1" x14ac:dyDescent="0.3">
      <c r="A282" s="120" t="s">
        <v>3143</v>
      </c>
      <c r="B282" s="120" t="s">
        <v>1181</v>
      </c>
      <c r="C282" s="120" t="s">
        <v>1180</v>
      </c>
      <c r="D282" s="120" t="s">
        <v>3144</v>
      </c>
      <c r="E282" s="120" t="s">
        <v>200</v>
      </c>
      <c r="G282" s="137">
        <v>0.5</v>
      </c>
      <c r="J282" s="121"/>
      <c r="K282" s="121" t="s">
        <v>528</v>
      </c>
      <c r="L282" s="120" t="s">
        <v>528</v>
      </c>
      <c r="M282" s="120" t="s">
        <v>109</v>
      </c>
      <c r="N282" s="120">
        <v>100</v>
      </c>
      <c r="O282" s="120" t="s">
        <v>102</v>
      </c>
      <c r="P282" s="120" t="s">
        <v>102</v>
      </c>
      <c r="Q282" s="120" t="s">
        <v>184</v>
      </c>
      <c r="R282" s="120">
        <v>1</v>
      </c>
      <c r="S282" s="120" t="s">
        <v>122</v>
      </c>
      <c r="T282" s="120" t="s">
        <v>526</v>
      </c>
      <c r="U282" s="120">
        <v>116328</v>
      </c>
      <c r="V282" s="123">
        <v>1322040</v>
      </c>
      <c r="W282" s="120">
        <v>2009</v>
      </c>
      <c r="X282" s="120" t="s">
        <v>3145</v>
      </c>
      <c r="Y282" s="120" t="s">
        <v>3146</v>
      </c>
      <c r="Z282" s="120" t="s">
        <v>3147</v>
      </c>
      <c r="AA282" s="120" t="s">
        <v>314</v>
      </c>
      <c r="AC282" s="137">
        <v>0.5</v>
      </c>
      <c r="AD282" s="121"/>
      <c r="AE282" s="120">
        <v>333415</v>
      </c>
      <c r="AF282" s="120" t="s">
        <v>109</v>
      </c>
      <c r="AG282" s="120" t="s">
        <v>314</v>
      </c>
      <c r="AI282" s="120">
        <v>230</v>
      </c>
      <c r="AJ282" s="120">
        <v>1</v>
      </c>
      <c r="AK282" s="120" t="s">
        <v>2919</v>
      </c>
      <c r="AL282" s="120" t="s">
        <v>1504</v>
      </c>
      <c r="AM282" s="120" t="s">
        <v>1069</v>
      </c>
      <c r="AN282" s="120" t="s">
        <v>1061</v>
      </c>
      <c r="AO282" s="120" t="s">
        <v>1065</v>
      </c>
      <c r="AP282" s="120" t="s">
        <v>3143</v>
      </c>
      <c r="AQ282" s="120" t="s">
        <v>1181</v>
      </c>
      <c r="AR282" s="120" t="s">
        <v>1180</v>
      </c>
      <c r="AS282" s="120" t="s">
        <v>3144</v>
      </c>
      <c r="AT282" s="120" t="s">
        <v>102</v>
      </c>
      <c r="AU282" s="120" t="s">
        <v>102</v>
      </c>
      <c r="AV282" s="120" t="s">
        <v>184</v>
      </c>
      <c r="AW282" s="120" t="s">
        <v>200</v>
      </c>
      <c r="AY282" s="120" t="s">
        <v>525</v>
      </c>
      <c r="AZ282" s="120" t="s">
        <v>119</v>
      </c>
      <c r="BA282" s="120" t="s">
        <v>526</v>
      </c>
      <c r="BC282" s="120">
        <v>24</v>
      </c>
      <c r="BH282" s="120" t="s">
        <v>276</v>
      </c>
      <c r="BJ282" s="120">
        <v>1</v>
      </c>
      <c r="BO282" s="120" t="s">
        <v>122</v>
      </c>
      <c r="BP282" s="120" t="s">
        <v>158</v>
      </c>
      <c r="BR282" s="120">
        <v>500</v>
      </c>
      <c r="BW282" s="120" t="s">
        <v>527</v>
      </c>
      <c r="BY282" s="121">
        <v>500</v>
      </c>
      <c r="CE282" s="121">
        <v>0.5</v>
      </c>
      <c r="CQ282" s="121"/>
      <c r="CW282" s="121"/>
      <c r="DB282" s="120" t="s">
        <v>528</v>
      </c>
      <c r="DC282" s="120">
        <v>5</v>
      </c>
      <c r="DD282" s="120" t="s">
        <v>125</v>
      </c>
      <c r="DK282" s="120">
        <v>100</v>
      </c>
      <c r="DL282" s="120" t="s">
        <v>126</v>
      </c>
      <c r="DM282" s="120" t="s">
        <v>545</v>
      </c>
      <c r="DN282" s="120">
        <v>1322040</v>
      </c>
      <c r="DO282" s="120">
        <v>116328</v>
      </c>
      <c r="DP282" s="120" t="s">
        <v>3145</v>
      </c>
      <c r="DQ282" s="120" t="s">
        <v>3146</v>
      </c>
      <c r="DR282" s="120" t="s">
        <v>3147</v>
      </c>
      <c r="DS282" s="120">
        <v>2009</v>
      </c>
      <c r="DT282" s="120" t="s">
        <v>3272</v>
      </c>
    </row>
    <row r="283" spans="1:124" s="120" customFormat="1" x14ac:dyDescent="0.3">
      <c r="A283" s="120" t="s">
        <v>3219</v>
      </c>
      <c r="B283" s="120" t="s">
        <v>3220</v>
      </c>
      <c r="C283" s="120" t="s">
        <v>3221</v>
      </c>
      <c r="D283" s="120" t="s">
        <v>3222</v>
      </c>
      <c r="E283" s="120" t="s">
        <v>3223</v>
      </c>
      <c r="G283" s="137">
        <v>0.55000000000000004</v>
      </c>
      <c r="J283" s="121"/>
      <c r="K283" s="121" t="s">
        <v>528</v>
      </c>
      <c r="L283" s="120" t="s">
        <v>528</v>
      </c>
      <c r="M283" s="120" t="s">
        <v>109</v>
      </c>
      <c r="N283" s="120">
        <v>100</v>
      </c>
      <c r="O283" s="120" t="s">
        <v>102</v>
      </c>
      <c r="P283" s="120" t="s">
        <v>102</v>
      </c>
      <c r="Q283" s="120" t="s">
        <v>184</v>
      </c>
      <c r="R283" s="120">
        <v>0.25</v>
      </c>
      <c r="S283" s="120" t="s">
        <v>122</v>
      </c>
      <c r="T283" s="120" t="s">
        <v>526</v>
      </c>
      <c r="U283" s="120">
        <v>7119</v>
      </c>
      <c r="V283" s="123">
        <v>1099500</v>
      </c>
      <c r="W283" s="120">
        <v>1978</v>
      </c>
      <c r="X283" s="120" t="s">
        <v>3224</v>
      </c>
      <c r="Y283" s="120" t="s">
        <v>3225</v>
      </c>
      <c r="Z283" s="120" t="s">
        <v>3226</v>
      </c>
      <c r="AC283" s="137">
        <v>0.55000000000000004</v>
      </c>
      <c r="AD283" s="121"/>
      <c r="AE283" s="120">
        <v>333415</v>
      </c>
      <c r="AF283" s="120" t="s">
        <v>109</v>
      </c>
      <c r="AI283" s="120">
        <v>444</v>
      </c>
      <c r="AM283" s="120" t="s">
        <v>1069</v>
      </c>
      <c r="AN283" s="120" t="s">
        <v>1061</v>
      </c>
      <c r="AO283" s="120" t="s">
        <v>3212</v>
      </c>
      <c r="AP283" s="120" t="s">
        <v>3219</v>
      </c>
      <c r="AQ283" s="120" t="s">
        <v>3220</v>
      </c>
      <c r="AR283" s="120" t="s">
        <v>3221</v>
      </c>
      <c r="AS283" s="120" t="s">
        <v>3222</v>
      </c>
      <c r="AT283" s="120" t="s">
        <v>102</v>
      </c>
      <c r="AU283" s="120" t="s">
        <v>102</v>
      </c>
      <c r="AV283" s="120" t="s">
        <v>184</v>
      </c>
      <c r="AW283" s="120" t="s">
        <v>3223</v>
      </c>
      <c r="AY283" s="120" t="s">
        <v>525</v>
      </c>
      <c r="AZ283" s="120" t="s">
        <v>119</v>
      </c>
      <c r="BA283" s="120" t="s">
        <v>526</v>
      </c>
      <c r="BC283" s="120">
        <v>6</v>
      </c>
      <c r="BH283" s="120" t="s">
        <v>276</v>
      </c>
      <c r="BJ283" s="120">
        <v>0.25</v>
      </c>
      <c r="BO283" s="120" t="s">
        <v>122</v>
      </c>
      <c r="BP283" s="120" t="s">
        <v>123</v>
      </c>
      <c r="BR283" s="120">
        <v>550</v>
      </c>
      <c r="BW283" s="120" t="s">
        <v>544</v>
      </c>
      <c r="BY283" s="120">
        <v>550</v>
      </c>
      <c r="CE283" s="121">
        <v>0.55000000000000004</v>
      </c>
      <c r="CG283" s="121"/>
      <c r="CI283" s="121"/>
      <c r="CQ283" s="121"/>
      <c r="CW283" s="121"/>
      <c r="DB283" s="120" t="s">
        <v>528</v>
      </c>
      <c r="DD283" s="120" t="s">
        <v>125</v>
      </c>
      <c r="DK283" s="120">
        <v>100</v>
      </c>
      <c r="DL283" s="120" t="s">
        <v>126</v>
      </c>
      <c r="DM283" s="120" t="s">
        <v>187</v>
      </c>
      <c r="DN283" s="120">
        <v>1099500</v>
      </c>
      <c r="DO283" s="120">
        <v>7119</v>
      </c>
      <c r="DP283" s="120" t="s">
        <v>3224</v>
      </c>
      <c r="DQ283" s="120" t="s">
        <v>3225</v>
      </c>
      <c r="DR283" s="120" t="s">
        <v>3226</v>
      </c>
      <c r="DS283" s="120">
        <v>1978</v>
      </c>
      <c r="DT283" s="120" t="s">
        <v>3227</v>
      </c>
    </row>
    <row r="284" spans="1:124" s="120" customFormat="1" x14ac:dyDescent="0.3">
      <c r="A284" s="120" t="s">
        <v>2766</v>
      </c>
      <c r="B284" s="120" t="s">
        <v>2767</v>
      </c>
      <c r="C284" s="120" t="s">
        <v>2768</v>
      </c>
      <c r="D284" s="120" t="s">
        <v>2769</v>
      </c>
      <c r="E284" s="120" t="s">
        <v>143</v>
      </c>
      <c r="G284" s="137">
        <v>0.57650000000000001</v>
      </c>
      <c r="K284" s="121" t="s">
        <v>528</v>
      </c>
      <c r="L284" s="120" t="s">
        <v>124</v>
      </c>
      <c r="M284" s="120" t="s">
        <v>109</v>
      </c>
      <c r="N284" s="120">
        <v>100</v>
      </c>
      <c r="O284" s="120" t="s">
        <v>102</v>
      </c>
      <c r="P284" s="120" t="s">
        <v>102</v>
      </c>
      <c r="Q284" s="120" t="s">
        <v>233</v>
      </c>
      <c r="R284" s="120">
        <v>2</v>
      </c>
      <c r="S284" s="120" t="s">
        <v>122</v>
      </c>
      <c r="T284" s="120" t="s">
        <v>526</v>
      </c>
      <c r="U284" s="120">
        <v>100981</v>
      </c>
      <c r="V284" s="123">
        <v>1270330</v>
      </c>
      <c r="W284" s="120">
        <v>2007</v>
      </c>
      <c r="X284" s="120" t="s">
        <v>3156</v>
      </c>
      <c r="Y284" s="120" t="s">
        <v>3157</v>
      </c>
      <c r="Z284" s="120" t="s">
        <v>3158</v>
      </c>
      <c r="AC284" s="137">
        <v>0.57650000000000001</v>
      </c>
      <c r="AE284" s="120">
        <v>333415</v>
      </c>
      <c r="AF284" s="120" t="s">
        <v>109</v>
      </c>
      <c r="AI284" s="120">
        <v>52</v>
      </c>
      <c r="AJ284" s="120" t="s">
        <v>820</v>
      </c>
      <c r="AK284" s="120" t="s">
        <v>122</v>
      </c>
      <c r="AM284" s="120" t="s">
        <v>1069</v>
      </c>
      <c r="AN284" s="120" t="s">
        <v>2773</v>
      </c>
      <c r="AO284" s="120" t="s">
        <v>2774</v>
      </c>
      <c r="AP284" s="120" t="s">
        <v>2766</v>
      </c>
      <c r="AQ284" s="120" t="s">
        <v>2767</v>
      </c>
      <c r="AR284" s="120" t="s">
        <v>2768</v>
      </c>
      <c r="AS284" s="120" t="s">
        <v>2769</v>
      </c>
      <c r="AT284" s="120" t="s">
        <v>102</v>
      </c>
      <c r="AU284" s="120" t="s">
        <v>102</v>
      </c>
      <c r="AV284" s="120" t="s">
        <v>233</v>
      </c>
      <c r="AW284" s="120" t="s">
        <v>143</v>
      </c>
      <c r="AY284" s="120" t="s">
        <v>525</v>
      </c>
      <c r="AZ284" s="120" t="s">
        <v>119</v>
      </c>
      <c r="BA284" s="120" t="s">
        <v>526</v>
      </c>
      <c r="BC284" s="120">
        <v>48</v>
      </c>
      <c r="BH284" s="120" t="s">
        <v>276</v>
      </c>
      <c r="BJ284" s="120">
        <v>2</v>
      </c>
      <c r="BO284" s="120" t="s">
        <v>122</v>
      </c>
      <c r="BP284" s="120" t="s">
        <v>158</v>
      </c>
      <c r="BR284" s="120">
        <v>576.5</v>
      </c>
      <c r="BW284" s="120" t="s">
        <v>3159</v>
      </c>
      <c r="BY284" s="120">
        <v>576.5</v>
      </c>
      <c r="CE284" s="121">
        <v>0.57650000000000001</v>
      </c>
      <c r="DB284" s="120" t="s">
        <v>124</v>
      </c>
      <c r="DC284" s="120">
        <v>1</v>
      </c>
      <c r="DD284" s="120" t="s">
        <v>176</v>
      </c>
      <c r="DK284" s="120">
        <v>100</v>
      </c>
      <c r="DL284" s="120" t="s">
        <v>126</v>
      </c>
      <c r="DM284" s="120" t="s">
        <v>127</v>
      </c>
      <c r="DN284" s="120">
        <v>1270330</v>
      </c>
      <c r="DO284" s="120">
        <v>100981</v>
      </c>
      <c r="DP284" s="120" t="s">
        <v>3156</v>
      </c>
      <c r="DQ284" s="120" t="s">
        <v>3157</v>
      </c>
      <c r="DR284" s="120" t="s">
        <v>3158</v>
      </c>
      <c r="DS284" s="120">
        <v>2007</v>
      </c>
      <c r="DT284" s="120" t="s">
        <v>3273</v>
      </c>
    </row>
    <row r="285" spans="1:124" s="120" customFormat="1" x14ac:dyDescent="0.3">
      <c r="A285" s="120" t="s">
        <v>2766</v>
      </c>
      <c r="B285" s="120" t="s">
        <v>2767</v>
      </c>
      <c r="C285" s="120" t="s">
        <v>2768</v>
      </c>
      <c r="D285" s="120" t="s">
        <v>2769</v>
      </c>
      <c r="E285" s="120" t="s">
        <v>200</v>
      </c>
      <c r="G285" s="137">
        <v>0.60250000000000004</v>
      </c>
      <c r="K285" s="121" t="s">
        <v>528</v>
      </c>
      <c r="L285" s="120" t="s">
        <v>124</v>
      </c>
      <c r="M285" s="120" t="s">
        <v>109</v>
      </c>
      <c r="N285" s="120">
        <v>100</v>
      </c>
      <c r="O285" s="120" t="s">
        <v>102</v>
      </c>
      <c r="P285" s="120" t="s">
        <v>102</v>
      </c>
      <c r="Q285" s="120" t="s">
        <v>184</v>
      </c>
      <c r="R285" s="120">
        <v>2</v>
      </c>
      <c r="S285" s="120" t="s">
        <v>122</v>
      </c>
      <c r="T285" s="120" t="s">
        <v>526</v>
      </c>
      <c r="U285" s="120">
        <v>100981</v>
      </c>
      <c r="V285" s="123">
        <v>1270339</v>
      </c>
      <c r="W285" s="120">
        <v>2007</v>
      </c>
      <c r="X285" s="120" t="s">
        <v>3156</v>
      </c>
      <c r="Y285" s="120" t="s">
        <v>3157</v>
      </c>
      <c r="Z285" s="120" t="s">
        <v>3158</v>
      </c>
      <c r="AC285" s="137">
        <v>0.60250000000000004</v>
      </c>
      <c r="AE285" s="120">
        <v>333415</v>
      </c>
      <c r="AF285" s="120" t="s">
        <v>109</v>
      </c>
      <c r="AI285" s="120">
        <v>52</v>
      </c>
      <c r="AJ285" s="120" t="s">
        <v>820</v>
      </c>
      <c r="AK285" s="120" t="s">
        <v>122</v>
      </c>
      <c r="AM285" s="120" t="s">
        <v>1069</v>
      </c>
      <c r="AN285" s="120" t="s">
        <v>2773</v>
      </c>
      <c r="AO285" s="120" t="s">
        <v>2774</v>
      </c>
      <c r="AP285" s="120" t="s">
        <v>2766</v>
      </c>
      <c r="AQ285" s="120" t="s">
        <v>2767</v>
      </c>
      <c r="AR285" s="120" t="s">
        <v>2768</v>
      </c>
      <c r="AS285" s="120" t="s">
        <v>2769</v>
      </c>
      <c r="AT285" s="120" t="s">
        <v>102</v>
      </c>
      <c r="AU285" s="120" t="s">
        <v>102</v>
      </c>
      <c r="AV285" s="120" t="s">
        <v>184</v>
      </c>
      <c r="AW285" s="120" t="s">
        <v>200</v>
      </c>
      <c r="AY285" s="120" t="s">
        <v>525</v>
      </c>
      <c r="AZ285" s="120" t="s">
        <v>119</v>
      </c>
      <c r="BA285" s="120" t="s">
        <v>526</v>
      </c>
      <c r="BC285" s="120">
        <v>48</v>
      </c>
      <c r="BH285" s="120" t="s">
        <v>276</v>
      </c>
      <c r="BJ285" s="120">
        <v>2</v>
      </c>
      <c r="BO285" s="120" t="s">
        <v>122</v>
      </c>
      <c r="BP285" s="120" t="s">
        <v>158</v>
      </c>
      <c r="BR285" s="120">
        <v>602.5</v>
      </c>
      <c r="BW285" s="120" t="s">
        <v>3159</v>
      </c>
      <c r="BY285" s="120">
        <v>602.5</v>
      </c>
      <c r="CE285" s="121">
        <v>0.60250000000000004</v>
      </c>
      <c r="DB285" s="120" t="s">
        <v>124</v>
      </c>
      <c r="DC285" s="120">
        <v>1</v>
      </c>
      <c r="DD285" s="120" t="s">
        <v>176</v>
      </c>
      <c r="DK285" s="120">
        <v>100</v>
      </c>
      <c r="DL285" s="120" t="s">
        <v>126</v>
      </c>
      <c r="DM285" s="120" t="s">
        <v>127</v>
      </c>
      <c r="DN285" s="120">
        <v>1270339</v>
      </c>
      <c r="DO285" s="120">
        <v>100981</v>
      </c>
      <c r="DP285" s="120" t="s">
        <v>3156</v>
      </c>
      <c r="DQ285" s="120" t="s">
        <v>3157</v>
      </c>
      <c r="DR285" s="120" t="s">
        <v>3158</v>
      </c>
      <c r="DS285" s="120">
        <v>2007</v>
      </c>
      <c r="DT285" s="120" t="s">
        <v>3274</v>
      </c>
    </row>
    <row r="286" spans="1:124" s="120" customFormat="1" x14ac:dyDescent="0.3">
      <c r="A286" s="120" t="s">
        <v>2766</v>
      </c>
      <c r="B286" s="120" t="s">
        <v>2767</v>
      </c>
      <c r="C286" s="120" t="s">
        <v>2768</v>
      </c>
      <c r="D286" s="120" t="s">
        <v>2769</v>
      </c>
      <c r="E286" s="120" t="s">
        <v>143</v>
      </c>
      <c r="G286" s="137">
        <v>0.60250000000000004</v>
      </c>
      <c r="K286" s="121" t="s">
        <v>528</v>
      </c>
      <c r="L286" s="120" t="s">
        <v>124</v>
      </c>
      <c r="M286" s="120" t="s">
        <v>109</v>
      </c>
      <c r="N286" s="120">
        <v>100</v>
      </c>
      <c r="O286" s="120" t="s">
        <v>102</v>
      </c>
      <c r="P286" s="120" t="s">
        <v>102</v>
      </c>
      <c r="Q286" s="120" t="s">
        <v>233</v>
      </c>
      <c r="R286" s="120">
        <v>2</v>
      </c>
      <c r="S286" s="120" t="s">
        <v>122</v>
      </c>
      <c r="T286" s="120" t="s">
        <v>526</v>
      </c>
      <c r="U286" s="120">
        <v>100981</v>
      </c>
      <c r="V286" s="123">
        <v>1270338</v>
      </c>
      <c r="W286" s="120">
        <v>2007</v>
      </c>
      <c r="X286" s="120" t="s">
        <v>3156</v>
      </c>
      <c r="Y286" s="120" t="s">
        <v>3157</v>
      </c>
      <c r="Z286" s="120" t="s">
        <v>3158</v>
      </c>
      <c r="AC286" s="137">
        <v>0.60250000000000004</v>
      </c>
      <c r="AE286" s="120">
        <v>333415</v>
      </c>
      <c r="AF286" s="120" t="s">
        <v>109</v>
      </c>
      <c r="AI286" s="120">
        <v>52</v>
      </c>
      <c r="AJ286" s="120" t="s">
        <v>820</v>
      </c>
      <c r="AK286" s="120" t="s">
        <v>122</v>
      </c>
      <c r="AM286" s="120" t="s">
        <v>1069</v>
      </c>
      <c r="AN286" s="120" t="s">
        <v>2773</v>
      </c>
      <c r="AO286" s="120" t="s">
        <v>2774</v>
      </c>
      <c r="AP286" s="120" t="s">
        <v>2766</v>
      </c>
      <c r="AQ286" s="120" t="s">
        <v>2767</v>
      </c>
      <c r="AR286" s="120" t="s">
        <v>2768</v>
      </c>
      <c r="AS286" s="120" t="s">
        <v>2769</v>
      </c>
      <c r="AT286" s="120" t="s">
        <v>102</v>
      </c>
      <c r="AU286" s="120" t="s">
        <v>102</v>
      </c>
      <c r="AV286" s="120" t="s">
        <v>233</v>
      </c>
      <c r="AW286" s="120" t="s">
        <v>143</v>
      </c>
      <c r="AY286" s="120" t="s">
        <v>525</v>
      </c>
      <c r="AZ286" s="120" t="s">
        <v>119</v>
      </c>
      <c r="BA286" s="120" t="s">
        <v>526</v>
      </c>
      <c r="BC286" s="120">
        <v>48</v>
      </c>
      <c r="BH286" s="120" t="s">
        <v>276</v>
      </c>
      <c r="BJ286" s="120">
        <v>2</v>
      </c>
      <c r="BO286" s="120" t="s">
        <v>122</v>
      </c>
      <c r="BP286" s="120" t="s">
        <v>158</v>
      </c>
      <c r="BR286" s="120">
        <v>602.5</v>
      </c>
      <c r="BW286" s="120" t="s">
        <v>3159</v>
      </c>
      <c r="BY286" s="120">
        <v>602.5</v>
      </c>
      <c r="CE286" s="121">
        <v>0.60250000000000004</v>
      </c>
      <c r="DB286" s="120" t="s">
        <v>124</v>
      </c>
      <c r="DC286" s="120">
        <v>1</v>
      </c>
      <c r="DD286" s="120" t="s">
        <v>176</v>
      </c>
      <c r="DK286" s="120">
        <v>100</v>
      </c>
      <c r="DL286" s="120" t="s">
        <v>126</v>
      </c>
      <c r="DM286" s="120" t="s">
        <v>127</v>
      </c>
      <c r="DN286" s="120">
        <v>1270338</v>
      </c>
      <c r="DO286" s="120">
        <v>100981</v>
      </c>
      <c r="DP286" s="120" t="s">
        <v>3156</v>
      </c>
      <c r="DQ286" s="120" t="s">
        <v>3157</v>
      </c>
      <c r="DR286" s="120" t="s">
        <v>3158</v>
      </c>
      <c r="DS286" s="120">
        <v>2007</v>
      </c>
      <c r="DT286" s="120" t="s">
        <v>3275</v>
      </c>
    </row>
    <row r="287" spans="1:124" s="120" customFormat="1" x14ac:dyDescent="0.3">
      <c r="A287" s="120" t="s">
        <v>3276</v>
      </c>
      <c r="B287" s="120" t="s">
        <v>3277</v>
      </c>
      <c r="C287" s="120" t="s">
        <v>3278</v>
      </c>
      <c r="D287" s="120" t="s">
        <v>3279</v>
      </c>
      <c r="E287" s="120" t="s">
        <v>185</v>
      </c>
      <c r="G287" s="137">
        <v>0.63</v>
      </c>
      <c r="J287" s="121"/>
      <c r="K287" s="121" t="s">
        <v>528</v>
      </c>
      <c r="L287" s="120" t="s">
        <v>528</v>
      </c>
      <c r="M287" s="120" t="s">
        <v>109</v>
      </c>
      <c r="N287" s="120">
        <v>38</v>
      </c>
      <c r="O287" s="120" t="s">
        <v>102</v>
      </c>
      <c r="P287" s="120" t="s">
        <v>102</v>
      </c>
      <c r="Q287" s="120" t="s">
        <v>184</v>
      </c>
      <c r="R287" s="120">
        <v>4</v>
      </c>
      <c r="S287" s="120" t="s">
        <v>122</v>
      </c>
      <c r="T287" s="120" t="s">
        <v>526</v>
      </c>
      <c r="U287" s="120">
        <v>13793</v>
      </c>
      <c r="V287" s="123">
        <v>1157910</v>
      </c>
      <c r="W287" s="120">
        <v>1994</v>
      </c>
      <c r="X287" s="120" t="s">
        <v>3280</v>
      </c>
      <c r="Y287" s="120" t="s">
        <v>3281</v>
      </c>
      <c r="Z287" s="120" t="s">
        <v>3282</v>
      </c>
      <c r="AA287" s="120" t="s">
        <v>314</v>
      </c>
      <c r="AB287" s="120" t="s">
        <v>397</v>
      </c>
      <c r="AC287" s="137">
        <v>0.63</v>
      </c>
      <c r="AD287" s="121"/>
      <c r="AE287" s="120">
        <v>333415</v>
      </c>
      <c r="AF287" s="120" t="s">
        <v>109</v>
      </c>
      <c r="AG287" s="120" t="s">
        <v>314</v>
      </c>
      <c r="AH287" s="120" t="s">
        <v>397</v>
      </c>
      <c r="AI287" s="120">
        <v>531</v>
      </c>
      <c r="AM287" s="120" t="s">
        <v>3283</v>
      </c>
      <c r="AN287" s="120" t="s">
        <v>3284</v>
      </c>
      <c r="AO287" s="120" t="s">
        <v>3285</v>
      </c>
      <c r="AP287" s="120" t="s">
        <v>3276</v>
      </c>
      <c r="AQ287" s="120" t="s">
        <v>3277</v>
      </c>
      <c r="AR287" s="120" t="s">
        <v>3278</v>
      </c>
      <c r="AS287" s="120" t="s">
        <v>3279</v>
      </c>
      <c r="AT287" s="120" t="s">
        <v>102</v>
      </c>
      <c r="AU287" s="120" t="s">
        <v>102</v>
      </c>
      <c r="AV287" s="120" t="s">
        <v>184</v>
      </c>
      <c r="AW287" s="120" t="s">
        <v>185</v>
      </c>
      <c r="AY287" s="120" t="s">
        <v>525</v>
      </c>
      <c r="AZ287" s="120" t="s">
        <v>119</v>
      </c>
      <c r="BA287" s="120" t="s">
        <v>526</v>
      </c>
      <c r="BC287" s="120">
        <v>96</v>
      </c>
      <c r="BH287" s="120" t="s">
        <v>276</v>
      </c>
      <c r="BJ287" s="120">
        <v>4</v>
      </c>
      <c r="BO287" s="120" t="s">
        <v>122</v>
      </c>
      <c r="BP287" s="120" t="s">
        <v>158</v>
      </c>
      <c r="BR287" s="120">
        <v>630</v>
      </c>
      <c r="BW287" s="120" t="s">
        <v>544</v>
      </c>
      <c r="BY287" s="120">
        <v>630</v>
      </c>
      <c r="CE287" s="121">
        <v>0.63</v>
      </c>
      <c r="CG287" s="121"/>
      <c r="CI287" s="121"/>
      <c r="CQ287" s="121"/>
      <c r="CW287" s="121"/>
      <c r="DB287" s="120" t="s">
        <v>528</v>
      </c>
      <c r="DD287" s="120" t="s">
        <v>125</v>
      </c>
      <c r="DK287" s="120">
        <v>38</v>
      </c>
      <c r="DL287" s="120" t="s">
        <v>126</v>
      </c>
      <c r="DM287" s="120" t="s">
        <v>187</v>
      </c>
      <c r="DN287" s="120">
        <v>1157910</v>
      </c>
      <c r="DO287" s="120">
        <v>13793</v>
      </c>
      <c r="DP287" s="120" t="s">
        <v>3280</v>
      </c>
      <c r="DQ287" s="120" t="s">
        <v>3281</v>
      </c>
      <c r="DR287" s="120" t="s">
        <v>3282</v>
      </c>
      <c r="DS287" s="120">
        <v>1994</v>
      </c>
      <c r="DT287" s="120" t="s">
        <v>3286</v>
      </c>
    </row>
    <row r="288" spans="1:124" s="120" customFormat="1" x14ac:dyDescent="0.3">
      <c r="A288" s="120" t="s">
        <v>3143</v>
      </c>
      <c r="B288" s="120" t="s">
        <v>3229</v>
      </c>
      <c r="C288" s="120" t="s">
        <v>3230</v>
      </c>
      <c r="D288" s="120" t="s">
        <v>3171</v>
      </c>
      <c r="E288" s="120" t="s">
        <v>200</v>
      </c>
      <c r="G288" s="137">
        <v>0.8</v>
      </c>
      <c r="K288" s="121" t="s">
        <v>528</v>
      </c>
      <c r="L288" s="120" t="s">
        <v>528</v>
      </c>
      <c r="M288" s="120" t="s">
        <v>109</v>
      </c>
      <c r="N288" s="120">
        <v>20</v>
      </c>
      <c r="O288" s="120" t="s">
        <v>102</v>
      </c>
      <c r="P288" s="120" t="s">
        <v>102</v>
      </c>
      <c r="Q288" s="120" t="s">
        <v>184</v>
      </c>
      <c r="R288" s="120">
        <v>0.25</v>
      </c>
      <c r="S288" s="120" t="s">
        <v>122</v>
      </c>
      <c r="T288" s="120" t="s">
        <v>526</v>
      </c>
      <c r="U288" s="120">
        <v>13491</v>
      </c>
      <c r="V288" s="123">
        <v>2075964</v>
      </c>
      <c r="W288" s="120">
        <v>1958</v>
      </c>
      <c r="X288" s="120" t="s">
        <v>3231</v>
      </c>
      <c r="Y288" s="120" t="s">
        <v>3232</v>
      </c>
      <c r="Z288" s="120" t="s">
        <v>3233</v>
      </c>
      <c r="AB288" s="120" t="s">
        <v>147</v>
      </c>
      <c r="AC288" s="137">
        <v>0.8</v>
      </c>
      <c r="AE288" s="120">
        <v>333415</v>
      </c>
      <c r="AF288" s="120" t="s">
        <v>109</v>
      </c>
      <c r="AH288" s="120" t="s">
        <v>147</v>
      </c>
      <c r="AI288" s="120">
        <v>2919</v>
      </c>
      <c r="AJ288" s="120">
        <v>4</v>
      </c>
      <c r="AK288" s="120" t="s">
        <v>2919</v>
      </c>
      <c r="AL288" s="120" t="s">
        <v>1504</v>
      </c>
      <c r="AM288" s="120" t="s">
        <v>1069</v>
      </c>
      <c r="AN288" s="120" t="s">
        <v>1061</v>
      </c>
      <c r="AO288" s="120" t="s">
        <v>1065</v>
      </c>
      <c r="AP288" s="120" t="s">
        <v>3143</v>
      </c>
      <c r="AQ288" s="120" t="s">
        <v>3229</v>
      </c>
      <c r="AR288" s="120" t="s">
        <v>3230</v>
      </c>
      <c r="AS288" s="120" t="s">
        <v>3171</v>
      </c>
      <c r="AT288" s="120" t="s">
        <v>102</v>
      </c>
      <c r="AU288" s="120" t="s">
        <v>102</v>
      </c>
      <c r="AV288" s="120" t="s">
        <v>184</v>
      </c>
      <c r="AW288" s="120" t="s">
        <v>200</v>
      </c>
      <c r="AY288" s="120" t="s">
        <v>525</v>
      </c>
      <c r="AZ288" s="120" t="s">
        <v>119</v>
      </c>
      <c r="BA288" s="120" t="s">
        <v>526</v>
      </c>
      <c r="BC288" s="120">
        <v>6</v>
      </c>
      <c r="BH288" s="120" t="s">
        <v>276</v>
      </c>
      <c r="BJ288" s="120">
        <v>0.25</v>
      </c>
      <c r="BO288" s="120" t="s">
        <v>122</v>
      </c>
      <c r="BP288" s="120" t="s">
        <v>123</v>
      </c>
      <c r="BR288" s="120">
        <v>4</v>
      </c>
      <c r="BW288" s="120" t="s">
        <v>124</v>
      </c>
      <c r="BY288" s="120">
        <v>0.8</v>
      </c>
      <c r="CE288" s="121">
        <v>0.8</v>
      </c>
      <c r="DB288" s="120" t="s">
        <v>528</v>
      </c>
      <c r="DC288" s="120">
        <v>1</v>
      </c>
      <c r="DD288" s="120" t="s">
        <v>125</v>
      </c>
      <c r="DK288" s="120">
        <v>20</v>
      </c>
      <c r="DL288" s="120" t="s">
        <v>126</v>
      </c>
      <c r="DM288" s="120" t="s">
        <v>545</v>
      </c>
      <c r="DN288" s="120">
        <v>2075964</v>
      </c>
      <c r="DO288" s="120">
        <v>13491</v>
      </c>
      <c r="DP288" s="120" t="s">
        <v>3231</v>
      </c>
      <c r="DQ288" s="120" t="s">
        <v>3232</v>
      </c>
      <c r="DR288" s="120" t="s">
        <v>3233</v>
      </c>
      <c r="DS288" s="120">
        <v>1958</v>
      </c>
      <c r="DT288" s="120" t="s">
        <v>3287</v>
      </c>
    </row>
    <row r="289" spans="1:124" s="120" customFormat="1" x14ac:dyDescent="0.3">
      <c r="A289" s="120" t="s">
        <v>3143</v>
      </c>
      <c r="B289" s="120" t="s">
        <v>3229</v>
      </c>
      <c r="C289" s="120" t="s">
        <v>3230</v>
      </c>
      <c r="D289" s="120" t="s">
        <v>3171</v>
      </c>
      <c r="E289" s="120" t="s">
        <v>200</v>
      </c>
      <c r="G289" s="137">
        <v>0.8</v>
      </c>
      <c r="K289" s="121" t="s">
        <v>528</v>
      </c>
      <c r="L289" s="120" t="s">
        <v>528</v>
      </c>
      <c r="M289" s="120" t="s">
        <v>109</v>
      </c>
      <c r="N289" s="120">
        <v>20</v>
      </c>
      <c r="O289" s="120" t="s">
        <v>102</v>
      </c>
      <c r="P289" s="120" t="s">
        <v>102</v>
      </c>
      <c r="Q289" s="120" t="s">
        <v>184</v>
      </c>
      <c r="R289" s="120">
        <v>0.25</v>
      </c>
      <c r="S289" s="120" t="s">
        <v>122</v>
      </c>
      <c r="T289" s="120" t="s">
        <v>526</v>
      </c>
      <c r="U289" s="120">
        <v>13491</v>
      </c>
      <c r="V289" s="123">
        <v>2075911</v>
      </c>
      <c r="W289" s="120">
        <v>1958</v>
      </c>
      <c r="X289" s="120" t="s">
        <v>3231</v>
      </c>
      <c r="Y289" s="120" t="s">
        <v>3232</v>
      </c>
      <c r="Z289" s="120" t="s">
        <v>3233</v>
      </c>
      <c r="AB289" s="120" t="s">
        <v>147</v>
      </c>
      <c r="AC289" s="137">
        <v>0.8</v>
      </c>
      <c r="AE289" s="120">
        <v>333415</v>
      </c>
      <c r="AF289" s="120" t="s">
        <v>109</v>
      </c>
      <c r="AH289" s="120" t="s">
        <v>147</v>
      </c>
      <c r="AI289" s="120">
        <v>2919</v>
      </c>
      <c r="AJ289" s="120">
        <v>4</v>
      </c>
      <c r="AK289" s="120" t="s">
        <v>2919</v>
      </c>
      <c r="AL289" s="120" t="s">
        <v>1504</v>
      </c>
      <c r="AM289" s="120" t="s">
        <v>1069</v>
      </c>
      <c r="AN289" s="120" t="s">
        <v>1061</v>
      </c>
      <c r="AO289" s="120" t="s">
        <v>1065</v>
      </c>
      <c r="AP289" s="120" t="s">
        <v>3143</v>
      </c>
      <c r="AQ289" s="120" t="s">
        <v>3229</v>
      </c>
      <c r="AR289" s="120" t="s">
        <v>3230</v>
      </c>
      <c r="AS289" s="120" t="s">
        <v>3171</v>
      </c>
      <c r="AT289" s="120" t="s">
        <v>102</v>
      </c>
      <c r="AU289" s="120" t="s">
        <v>102</v>
      </c>
      <c r="AV289" s="120" t="s">
        <v>184</v>
      </c>
      <c r="AW289" s="120" t="s">
        <v>200</v>
      </c>
      <c r="AY289" s="120" t="s">
        <v>525</v>
      </c>
      <c r="AZ289" s="120" t="s">
        <v>119</v>
      </c>
      <c r="BA289" s="120" t="s">
        <v>526</v>
      </c>
      <c r="BC289" s="120">
        <v>6</v>
      </c>
      <c r="BH289" s="120" t="s">
        <v>276</v>
      </c>
      <c r="BJ289" s="120">
        <v>0.25</v>
      </c>
      <c r="BO289" s="120" t="s">
        <v>122</v>
      </c>
      <c r="BP289" s="120" t="s">
        <v>123</v>
      </c>
      <c r="BR289" s="120">
        <v>4</v>
      </c>
      <c r="BW289" s="120" t="s">
        <v>124</v>
      </c>
      <c r="BY289" s="120">
        <v>0.8</v>
      </c>
      <c r="CE289" s="121">
        <v>0.8</v>
      </c>
      <c r="DB289" s="120" t="s">
        <v>528</v>
      </c>
      <c r="DC289" s="120">
        <v>1</v>
      </c>
      <c r="DD289" s="120" t="s">
        <v>125</v>
      </c>
      <c r="DK289" s="120">
        <v>20</v>
      </c>
      <c r="DL289" s="120" t="s">
        <v>126</v>
      </c>
      <c r="DM289" s="120" t="s">
        <v>545</v>
      </c>
      <c r="DN289" s="120">
        <v>2075911</v>
      </c>
      <c r="DO289" s="120">
        <v>13491</v>
      </c>
      <c r="DP289" s="120" t="s">
        <v>3231</v>
      </c>
      <c r="DQ289" s="120" t="s">
        <v>3232</v>
      </c>
      <c r="DR289" s="120" t="s">
        <v>3233</v>
      </c>
      <c r="DS289" s="120">
        <v>1958</v>
      </c>
      <c r="DT289" s="120" t="s">
        <v>3288</v>
      </c>
    </row>
    <row r="290" spans="1:124" s="120" customFormat="1" x14ac:dyDescent="0.3">
      <c r="A290" s="120" t="s">
        <v>3245</v>
      </c>
      <c r="B290" s="120" t="s">
        <v>3246</v>
      </c>
      <c r="C290" s="120" t="s">
        <v>3247</v>
      </c>
      <c r="D290" s="120" t="s">
        <v>3248</v>
      </c>
      <c r="E290" s="120" t="s">
        <v>251</v>
      </c>
      <c r="G290" s="137">
        <v>1.07</v>
      </c>
      <c r="J290" s="121"/>
      <c r="K290" s="121" t="s">
        <v>528</v>
      </c>
      <c r="L290" s="120" t="s">
        <v>528</v>
      </c>
      <c r="M290" s="120" t="s">
        <v>109</v>
      </c>
      <c r="N290" s="120">
        <v>22.4</v>
      </c>
      <c r="O290" s="120" t="s">
        <v>102</v>
      </c>
      <c r="P290" s="120" t="s">
        <v>102</v>
      </c>
      <c r="Q290" s="120" t="s">
        <v>184</v>
      </c>
      <c r="R290" s="120">
        <v>1</v>
      </c>
      <c r="S290" s="120" t="s">
        <v>122</v>
      </c>
      <c r="T290" s="120" t="s">
        <v>526</v>
      </c>
      <c r="U290" s="120">
        <v>74236</v>
      </c>
      <c r="V290" s="123">
        <v>1255272</v>
      </c>
      <c r="W290" s="120">
        <v>2004</v>
      </c>
      <c r="X290" s="120" t="s">
        <v>3249</v>
      </c>
      <c r="Y290" s="120" t="s">
        <v>3250</v>
      </c>
      <c r="Z290" s="120" t="s">
        <v>3251</v>
      </c>
      <c r="AC290" s="137">
        <v>1.07</v>
      </c>
      <c r="AD290" s="121"/>
      <c r="AE290" s="120">
        <v>333415</v>
      </c>
      <c r="AF290" s="120" t="s">
        <v>109</v>
      </c>
      <c r="AI290" s="120">
        <v>5940</v>
      </c>
      <c r="AL290" s="120" t="s">
        <v>3252</v>
      </c>
      <c r="AM290" s="120" t="s">
        <v>3240</v>
      </c>
      <c r="AN290" s="120" t="s">
        <v>3253</v>
      </c>
      <c r="AO290" s="120" t="s">
        <v>3254</v>
      </c>
      <c r="AP290" s="120" t="s">
        <v>3245</v>
      </c>
      <c r="AQ290" s="120" t="s">
        <v>3246</v>
      </c>
      <c r="AR290" s="120" t="s">
        <v>3247</v>
      </c>
      <c r="AS290" s="120" t="s">
        <v>3248</v>
      </c>
      <c r="AT290" s="120" t="s">
        <v>102</v>
      </c>
      <c r="AU290" s="120" t="s">
        <v>102</v>
      </c>
      <c r="AV290" s="120" t="s">
        <v>184</v>
      </c>
      <c r="AW290" s="120" t="s">
        <v>251</v>
      </c>
      <c r="AY290" s="120" t="s">
        <v>525</v>
      </c>
      <c r="AZ290" s="120" t="s">
        <v>119</v>
      </c>
      <c r="BA290" s="120" t="s">
        <v>526</v>
      </c>
      <c r="BC290" s="120">
        <v>24</v>
      </c>
      <c r="BH290" s="120" t="s">
        <v>276</v>
      </c>
      <c r="BJ290" s="120">
        <v>1</v>
      </c>
      <c r="BO290" s="120" t="s">
        <v>122</v>
      </c>
      <c r="BP290" s="120" t="s">
        <v>158</v>
      </c>
      <c r="BR290" s="120">
        <v>1.07</v>
      </c>
      <c r="BW290" s="120" t="s">
        <v>1787</v>
      </c>
      <c r="BY290" s="120">
        <v>1.07</v>
      </c>
      <c r="CE290" s="121">
        <v>1.07</v>
      </c>
      <c r="CG290" s="121"/>
      <c r="CI290" s="121"/>
      <c r="CQ290" s="121"/>
      <c r="CW290" s="121"/>
      <c r="DB290" s="120" t="s">
        <v>528</v>
      </c>
      <c r="DC290" s="120">
        <v>5</v>
      </c>
      <c r="DD290" s="120" t="s">
        <v>125</v>
      </c>
      <c r="DE290" s="120">
        <v>8.33</v>
      </c>
      <c r="DF290" s="120">
        <v>85</v>
      </c>
      <c r="DG290" s="120" t="s">
        <v>528</v>
      </c>
      <c r="DK290" s="120">
        <v>22.4</v>
      </c>
      <c r="DL290" s="120" t="s">
        <v>126</v>
      </c>
      <c r="DM290" s="120" t="s">
        <v>545</v>
      </c>
      <c r="DN290" s="120">
        <v>1255272</v>
      </c>
      <c r="DO290" s="120">
        <v>74236</v>
      </c>
      <c r="DP290" s="120" t="s">
        <v>3249</v>
      </c>
      <c r="DQ290" s="120" t="s">
        <v>3250</v>
      </c>
      <c r="DR290" s="120" t="s">
        <v>3251</v>
      </c>
      <c r="DS290" s="120">
        <v>2004</v>
      </c>
      <c r="DT290" s="120" t="s">
        <v>3289</v>
      </c>
    </row>
    <row r="291" spans="1:124" s="120" customFormat="1" x14ac:dyDescent="0.3">
      <c r="A291" s="120" t="s">
        <v>3290</v>
      </c>
      <c r="B291" s="120" t="s">
        <v>3291</v>
      </c>
      <c r="C291" s="120" t="s">
        <v>3292</v>
      </c>
      <c r="D291" s="120" t="s">
        <v>3293</v>
      </c>
      <c r="E291" s="120" t="s">
        <v>136</v>
      </c>
      <c r="G291" s="137">
        <v>1.41</v>
      </c>
      <c r="K291" s="121" t="s">
        <v>528</v>
      </c>
      <c r="L291" s="120" t="s">
        <v>528</v>
      </c>
      <c r="M291" s="120" t="s">
        <v>109</v>
      </c>
      <c r="N291" s="120">
        <v>100</v>
      </c>
      <c r="O291" s="120" t="s">
        <v>1002</v>
      </c>
      <c r="P291" s="120" t="s">
        <v>1001</v>
      </c>
      <c r="Q291" s="120" t="s">
        <v>2270</v>
      </c>
      <c r="R291" s="120">
        <v>28</v>
      </c>
      <c r="S291" s="120" t="s">
        <v>122</v>
      </c>
      <c r="T291" s="120" t="s">
        <v>526</v>
      </c>
      <c r="U291" s="120">
        <v>158191</v>
      </c>
      <c r="V291" s="123">
        <v>2041426</v>
      </c>
      <c r="W291" s="120">
        <v>2012</v>
      </c>
      <c r="X291" s="120" t="s">
        <v>3294</v>
      </c>
      <c r="Y291" s="120" t="s">
        <v>3295</v>
      </c>
      <c r="Z291" s="120" t="s">
        <v>3296</v>
      </c>
      <c r="AC291" s="137">
        <v>1.41</v>
      </c>
      <c r="AE291" s="120">
        <v>333415</v>
      </c>
      <c r="AF291" s="120" t="s">
        <v>109</v>
      </c>
      <c r="AI291" s="120">
        <v>494</v>
      </c>
      <c r="AM291" s="120" t="s">
        <v>3240</v>
      </c>
      <c r="AN291" s="120" t="s">
        <v>3238</v>
      </c>
      <c r="AO291" s="120" t="s">
        <v>3297</v>
      </c>
      <c r="AP291" s="120" t="s">
        <v>3290</v>
      </c>
      <c r="AQ291" s="120" t="s">
        <v>3291</v>
      </c>
      <c r="AR291" s="120" t="s">
        <v>3292</v>
      </c>
      <c r="AS291" s="120" t="s">
        <v>3293</v>
      </c>
      <c r="AT291" s="120" t="s">
        <v>1002</v>
      </c>
      <c r="AU291" s="120" t="s">
        <v>1001</v>
      </c>
      <c r="AV291" s="120" t="s">
        <v>2270</v>
      </c>
      <c r="AW291" s="120" t="s">
        <v>136</v>
      </c>
      <c r="AY291" s="120" t="s">
        <v>525</v>
      </c>
      <c r="AZ291" s="120" t="s">
        <v>119</v>
      </c>
      <c r="BA291" s="120" t="s">
        <v>526</v>
      </c>
      <c r="BC291" s="120">
        <v>4</v>
      </c>
      <c r="BH291" s="120" t="s">
        <v>121</v>
      </c>
      <c r="BJ291" s="120">
        <v>28</v>
      </c>
      <c r="BO291" s="120" t="s">
        <v>122</v>
      </c>
      <c r="BP291" s="120" t="s">
        <v>123</v>
      </c>
      <c r="BR291" s="120">
        <v>1.41</v>
      </c>
      <c r="BW291" s="120" t="s">
        <v>124</v>
      </c>
      <c r="BY291" s="120">
        <v>1.41</v>
      </c>
      <c r="CE291" s="121">
        <v>1.41</v>
      </c>
      <c r="DB291" s="120" t="s">
        <v>528</v>
      </c>
      <c r="DC291" s="120">
        <v>1</v>
      </c>
      <c r="DD291" s="120" t="s">
        <v>125</v>
      </c>
      <c r="DE291" s="120" t="s">
        <v>3298</v>
      </c>
      <c r="DK291" s="120">
        <v>100</v>
      </c>
      <c r="DL291" s="120" t="s">
        <v>126</v>
      </c>
      <c r="DM291" s="120" t="s">
        <v>1477</v>
      </c>
      <c r="DN291" s="120">
        <v>2041426</v>
      </c>
      <c r="DO291" s="120">
        <v>158191</v>
      </c>
      <c r="DP291" s="120" t="s">
        <v>3294</v>
      </c>
      <c r="DQ291" s="120" t="s">
        <v>3295</v>
      </c>
      <c r="DR291" s="120" t="s">
        <v>3296</v>
      </c>
      <c r="DS291" s="120">
        <v>2012</v>
      </c>
      <c r="DT291" s="120" t="s">
        <v>3299</v>
      </c>
    </row>
    <row r="292" spans="1:124" s="120" customFormat="1" x14ac:dyDescent="0.3">
      <c r="A292" s="120" t="s">
        <v>3290</v>
      </c>
      <c r="B292" s="120" t="s">
        <v>3291</v>
      </c>
      <c r="C292" s="120" t="s">
        <v>3292</v>
      </c>
      <c r="D292" s="120" t="s">
        <v>3293</v>
      </c>
      <c r="E292" s="120" t="s">
        <v>136</v>
      </c>
      <c r="G292" s="137">
        <v>1.41</v>
      </c>
      <c r="K292" s="121" t="s">
        <v>528</v>
      </c>
      <c r="L292" s="120" t="s">
        <v>528</v>
      </c>
      <c r="M292" s="120" t="s">
        <v>109</v>
      </c>
      <c r="N292" s="120">
        <v>100</v>
      </c>
      <c r="O292" s="120" t="s">
        <v>1002</v>
      </c>
      <c r="P292" s="120" t="s">
        <v>1001</v>
      </c>
      <c r="Q292" s="120" t="s">
        <v>3300</v>
      </c>
      <c r="R292" s="120">
        <v>28</v>
      </c>
      <c r="S292" s="120" t="s">
        <v>122</v>
      </c>
      <c r="T292" s="120" t="s">
        <v>526</v>
      </c>
      <c r="U292" s="120">
        <v>158191</v>
      </c>
      <c r="V292" s="123">
        <v>2041426</v>
      </c>
      <c r="W292" s="120">
        <v>2012</v>
      </c>
      <c r="X292" s="120" t="s">
        <v>3294</v>
      </c>
      <c r="Y292" s="120" t="s">
        <v>3295</v>
      </c>
      <c r="Z292" s="120" t="s">
        <v>3296</v>
      </c>
      <c r="AC292" s="137">
        <v>1.41</v>
      </c>
      <c r="AE292" s="120">
        <v>333415</v>
      </c>
      <c r="AF292" s="120" t="s">
        <v>109</v>
      </c>
      <c r="AI292" s="120">
        <v>494</v>
      </c>
      <c r="AM292" s="120" t="s">
        <v>3240</v>
      </c>
      <c r="AN292" s="120" t="s">
        <v>3238</v>
      </c>
      <c r="AO292" s="120" t="s">
        <v>3297</v>
      </c>
      <c r="AP292" s="120" t="s">
        <v>3290</v>
      </c>
      <c r="AQ292" s="120" t="s">
        <v>3291</v>
      </c>
      <c r="AR292" s="120" t="s">
        <v>3292</v>
      </c>
      <c r="AS292" s="120" t="s">
        <v>3293</v>
      </c>
      <c r="AT292" s="120" t="s">
        <v>1002</v>
      </c>
      <c r="AU292" s="120" t="s">
        <v>1001</v>
      </c>
      <c r="AV292" s="120" t="s">
        <v>3300</v>
      </c>
      <c r="AW292" s="120" t="s">
        <v>136</v>
      </c>
      <c r="AY292" s="120" t="s">
        <v>525</v>
      </c>
      <c r="AZ292" s="120" t="s">
        <v>119</v>
      </c>
      <c r="BA292" s="120" t="s">
        <v>526</v>
      </c>
      <c r="BC292" s="120">
        <v>4</v>
      </c>
      <c r="BH292" s="120" t="s">
        <v>121</v>
      </c>
      <c r="BJ292" s="120">
        <v>28</v>
      </c>
      <c r="BO292" s="120" t="s">
        <v>122</v>
      </c>
      <c r="BP292" s="120" t="s">
        <v>123</v>
      </c>
      <c r="BR292" s="120">
        <v>1.41</v>
      </c>
      <c r="BW292" s="120" t="s">
        <v>124</v>
      </c>
      <c r="BY292" s="120">
        <v>1.41</v>
      </c>
      <c r="CE292" s="121">
        <v>1.41</v>
      </c>
      <c r="DB292" s="120" t="s">
        <v>528</v>
      </c>
      <c r="DC292" s="120">
        <v>1</v>
      </c>
      <c r="DD292" s="120" t="s">
        <v>125</v>
      </c>
      <c r="DE292" s="120" t="s">
        <v>3298</v>
      </c>
      <c r="DK292" s="120">
        <v>100</v>
      </c>
      <c r="DL292" s="120" t="s">
        <v>126</v>
      </c>
      <c r="DM292" s="120" t="s">
        <v>1477</v>
      </c>
      <c r="DN292" s="120">
        <v>2041426</v>
      </c>
      <c r="DO292" s="120">
        <v>158191</v>
      </c>
      <c r="DP292" s="120" t="s">
        <v>3294</v>
      </c>
      <c r="DQ292" s="120" t="s">
        <v>3295</v>
      </c>
      <c r="DR292" s="120" t="s">
        <v>3296</v>
      </c>
      <c r="DS292" s="120">
        <v>2012</v>
      </c>
      <c r="DT292" s="120" t="s">
        <v>3301</v>
      </c>
    </row>
    <row r="293" spans="1:124" s="120" customFormat="1" x14ac:dyDescent="0.3">
      <c r="A293" s="120" t="s">
        <v>3290</v>
      </c>
      <c r="B293" s="120" t="s">
        <v>3291</v>
      </c>
      <c r="C293" s="120" t="s">
        <v>3292</v>
      </c>
      <c r="D293" s="120" t="s">
        <v>3293</v>
      </c>
      <c r="E293" s="120" t="s">
        <v>251</v>
      </c>
      <c r="G293" s="137">
        <v>1.41</v>
      </c>
      <c r="H293" s="120" t="s">
        <v>136</v>
      </c>
      <c r="J293" s="120">
        <v>10.53</v>
      </c>
      <c r="K293" s="121" t="s">
        <v>528</v>
      </c>
      <c r="L293" s="120" t="s">
        <v>528</v>
      </c>
      <c r="M293" s="120" t="s">
        <v>109</v>
      </c>
      <c r="N293" s="120">
        <v>100</v>
      </c>
      <c r="O293" s="120" t="s">
        <v>102</v>
      </c>
      <c r="P293" s="120" t="s">
        <v>1614</v>
      </c>
      <c r="Q293" s="120" t="s">
        <v>116</v>
      </c>
      <c r="S293" s="120" t="s">
        <v>361</v>
      </c>
      <c r="T293" s="120" t="s">
        <v>526</v>
      </c>
      <c r="U293" s="120">
        <v>158191</v>
      </c>
      <c r="V293" s="123">
        <v>2041413</v>
      </c>
      <c r="W293" s="120">
        <v>2012</v>
      </c>
      <c r="X293" s="120" t="s">
        <v>3294</v>
      </c>
      <c r="Y293" s="120" t="s">
        <v>3295</v>
      </c>
      <c r="Z293" s="120" t="s">
        <v>3296</v>
      </c>
      <c r="AC293" s="137">
        <v>1.41</v>
      </c>
      <c r="AD293" s="120">
        <v>10.53</v>
      </c>
      <c r="AE293" s="120">
        <v>333415</v>
      </c>
      <c r="AF293" s="120" t="s">
        <v>109</v>
      </c>
      <c r="AI293" s="120">
        <v>494</v>
      </c>
      <c r="AJ293" s="120">
        <v>1</v>
      </c>
      <c r="AK293" s="120" t="s">
        <v>122</v>
      </c>
      <c r="AL293" s="120" t="s">
        <v>230</v>
      </c>
      <c r="AM293" s="120" t="s">
        <v>3240</v>
      </c>
      <c r="AN293" s="120" t="s">
        <v>3238</v>
      </c>
      <c r="AO293" s="120" t="s">
        <v>3297</v>
      </c>
      <c r="AP293" s="120" t="s">
        <v>3290</v>
      </c>
      <c r="AQ293" s="120" t="s">
        <v>3291</v>
      </c>
      <c r="AR293" s="120" t="s">
        <v>3292</v>
      </c>
      <c r="AS293" s="120" t="s">
        <v>3293</v>
      </c>
      <c r="AT293" s="120" t="s">
        <v>102</v>
      </c>
      <c r="AU293" s="120" t="s">
        <v>1614</v>
      </c>
      <c r="AV293" s="120" t="s">
        <v>116</v>
      </c>
      <c r="AW293" s="120" t="s">
        <v>251</v>
      </c>
      <c r="AX293" s="120" t="s">
        <v>136</v>
      </c>
      <c r="AY293" s="120" t="s">
        <v>525</v>
      </c>
      <c r="AZ293" s="120" t="s">
        <v>119</v>
      </c>
      <c r="BA293" s="120" t="s">
        <v>526</v>
      </c>
      <c r="BH293" s="120" t="s">
        <v>361</v>
      </c>
      <c r="BO293" s="120" t="s">
        <v>361</v>
      </c>
      <c r="BP293" s="120" t="s">
        <v>123</v>
      </c>
      <c r="BR293" s="120">
        <v>1.41</v>
      </c>
      <c r="BW293" s="120" t="s">
        <v>124</v>
      </c>
      <c r="BY293" s="120">
        <v>1.41</v>
      </c>
      <c r="CE293" s="121">
        <v>1.41</v>
      </c>
      <c r="CK293" s="120">
        <v>10.53</v>
      </c>
      <c r="CQ293" s="120">
        <v>10.53</v>
      </c>
      <c r="CW293" s="120">
        <v>10.53</v>
      </c>
      <c r="DB293" s="120" t="s">
        <v>528</v>
      </c>
      <c r="DC293" s="120">
        <v>1</v>
      </c>
      <c r="DD293" s="120" t="s">
        <v>125</v>
      </c>
      <c r="DE293" s="120" t="s">
        <v>3298</v>
      </c>
      <c r="DK293" s="120">
        <v>100</v>
      </c>
      <c r="DL293" s="120" t="s">
        <v>126</v>
      </c>
      <c r="DM293" s="120" t="s">
        <v>545</v>
      </c>
      <c r="DN293" s="120">
        <v>2041413</v>
      </c>
      <c r="DO293" s="120">
        <v>158191</v>
      </c>
      <c r="DP293" s="120" t="s">
        <v>3294</v>
      </c>
      <c r="DQ293" s="120" t="s">
        <v>3295</v>
      </c>
      <c r="DR293" s="120" t="s">
        <v>3296</v>
      </c>
      <c r="DS293" s="120">
        <v>2012</v>
      </c>
      <c r="DT293" s="120" t="s">
        <v>3302</v>
      </c>
    </row>
    <row r="294" spans="1:124" s="120" customFormat="1" x14ac:dyDescent="0.3">
      <c r="A294" s="120" t="s">
        <v>3290</v>
      </c>
      <c r="B294" s="120" t="s">
        <v>3291</v>
      </c>
      <c r="C294" s="120" t="s">
        <v>3292</v>
      </c>
      <c r="D294" s="120" t="s">
        <v>3293</v>
      </c>
      <c r="E294" s="120" t="s">
        <v>136</v>
      </c>
      <c r="G294" s="137">
        <v>1.41</v>
      </c>
      <c r="K294" s="121" t="s">
        <v>528</v>
      </c>
      <c r="L294" s="120" t="s">
        <v>528</v>
      </c>
      <c r="M294" s="120" t="s">
        <v>109</v>
      </c>
      <c r="N294" s="120">
        <v>100</v>
      </c>
      <c r="O294" s="120" t="s">
        <v>137</v>
      </c>
      <c r="P294" s="120" t="s">
        <v>137</v>
      </c>
      <c r="Q294" s="120" t="s">
        <v>3303</v>
      </c>
      <c r="R294" s="120">
        <v>28</v>
      </c>
      <c r="S294" s="120" t="s">
        <v>122</v>
      </c>
      <c r="T294" s="120" t="s">
        <v>526</v>
      </c>
      <c r="U294" s="120">
        <v>158191</v>
      </c>
      <c r="V294" s="123">
        <v>2041408</v>
      </c>
      <c r="W294" s="120">
        <v>2012</v>
      </c>
      <c r="X294" s="120" t="s">
        <v>3294</v>
      </c>
      <c r="Y294" s="120" t="s">
        <v>3295</v>
      </c>
      <c r="Z294" s="120" t="s">
        <v>3296</v>
      </c>
      <c r="AC294" s="137">
        <v>1.41</v>
      </c>
      <c r="AE294" s="120">
        <v>333415</v>
      </c>
      <c r="AF294" s="120" t="s">
        <v>109</v>
      </c>
      <c r="AI294" s="120">
        <v>494</v>
      </c>
      <c r="AM294" s="120" t="s">
        <v>3240</v>
      </c>
      <c r="AN294" s="120" t="s">
        <v>3238</v>
      </c>
      <c r="AO294" s="120" t="s">
        <v>3297</v>
      </c>
      <c r="AP294" s="120" t="s">
        <v>3290</v>
      </c>
      <c r="AQ294" s="120" t="s">
        <v>3291</v>
      </c>
      <c r="AR294" s="120" t="s">
        <v>3292</v>
      </c>
      <c r="AS294" s="120" t="s">
        <v>3293</v>
      </c>
      <c r="AT294" s="120" t="s">
        <v>137</v>
      </c>
      <c r="AU294" s="120" t="s">
        <v>137</v>
      </c>
      <c r="AV294" s="120" t="s">
        <v>3303</v>
      </c>
      <c r="AW294" s="120" t="s">
        <v>136</v>
      </c>
      <c r="AY294" s="120" t="s">
        <v>525</v>
      </c>
      <c r="AZ294" s="120" t="s">
        <v>119</v>
      </c>
      <c r="BA294" s="120" t="s">
        <v>526</v>
      </c>
      <c r="BC294" s="120">
        <v>4</v>
      </c>
      <c r="BH294" s="120" t="s">
        <v>121</v>
      </c>
      <c r="BJ294" s="120">
        <v>28</v>
      </c>
      <c r="BO294" s="120" t="s">
        <v>122</v>
      </c>
      <c r="BP294" s="120" t="s">
        <v>123</v>
      </c>
      <c r="BR294" s="120">
        <v>1.41</v>
      </c>
      <c r="BW294" s="120" t="s">
        <v>124</v>
      </c>
      <c r="BY294" s="120">
        <v>1.41</v>
      </c>
      <c r="CE294" s="121">
        <v>1.41</v>
      </c>
      <c r="DB294" s="120" t="s">
        <v>528</v>
      </c>
      <c r="DC294" s="120">
        <v>1</v>
      </c>
      <c r="DD294" s="120" t="s">
        <v>125</v>
      </c>
      <c r="DE294" s="120" t="s">
        <v>3298</v>
      </c>
      <c r="DK294" s="120">
        <v>100</v>
      </c>
      <c r="DL294" s="120" t="s">
        <v>126</v>
      </c>
      <c r="DM294" s="120" t="s">
        <v>1477</v>
      </c>
      <c r="DN294" s="120">
        <v>2041408</v>
      </c>
      <c r="DO294" s="120">
        <v>158191</v>
      </c>
      <c r="DP294" s="120" t="s">
        <v>3294</v>
      </c>
      <c r="DQ294" s="120" t="s">
        <v>3295</v>
      </c>
      <c r="DR294" s="120" t="s">
        <v>3296</v>
      </c>
      <c r="DS294" s="120">
        <v>2012</v>
      </c>
      <c r="DT294" s="120" t="s">
        <v>3304</v>
      </c>
    </row>
    <row r="295" spans="1:124" s="120" customFormat="1" x14ac:dyDescent="0.3">
      <c r="A295" s="120" t="s">
        <v>3290</v>
      </c>
      <c r="B295" s="120" t="s">
        <v>3291</v>
      </c>
      <c r="C295" s="120" t="s">
        <v>3292</v>
      </c>
      <c r="D295" s="120" t="s">
        <v>3293</v>
      </c>
      <c r="E295" s="120" t="s">
        <v>136</v>
      </c>
      <c r="G295" s="137">
        <v>1.41</v>
      </c>
      <c r="K295" s="121" t="s">
        <v>528</v>
      </c>
      <c r="L295" s="120" t="s">
        <v>528</v>
      </c>
      <c r="M295" s="120" t="s">
        <v>109</v>
      </c>
      <c r="N295" s="120">
        <v>100</v>
      </c>
      <c r="O295" s="120" t="s">
        <v>102</v>
      </c>
      <c r="P295" s="120" t="s">
        <v>102</v>
      </c>
      <c r="Q295" s="120" t="s">
        <v>184</v>
      </c>
      <c r="R295" s="120">
        <v>21</v>
      </c>
      <c r="S295" s="120" t="s">
        <v>122</v>
      </c>
      <c r="T295" s="120" t="s">
        <v>526</v>
      </c>
      <c r="U295" s="120">
        <v>158191</v>
      </c>
      <c r="V295" s="123">
        <v>2041408</v>
      </c>
      <c r="W295" s="120">
        <v>2012</v>
      </c>
      <c r="X295" s="120" t="s">
        <v>3294</v>
      </c>
      <c r="Y295" s="120" t="s">
        <v>3295</v>
      </c>
      <c r="Z295" s="120" t="s">
        <v>3296</v>
      </c>
      <c r="AC295" s="137">
        <v>1.41</v>
      </c>
      <c r="AE295" s="120">
        <v>333415</v>
      </c>
      <c r="AF295" s="120" t="s">
        <v>109</v>
      </c>
      <c r="AI295" s="120">
        <v>494</v>
      </c>
      <c r="AM295" s="120" t="s">
        <v>3240</v>
      </c>
      <c r="AN295" s="120" t="s">
        <v>3238</v>
      </c>
      <c r="AO295" s="120" t="s">
        <v>3297</v>
      </c>
      <c r="AP295" s="120" t="s">
        <v>3290</v>
      </c>
      <c r="AQ295" s="120" t="s">
        <v>3291</v>
      </c>
      <c r="AR295" s="120" t="s">
        <v>3292</v>
      </c>
      <c r="AS295" s="120" t="s">
        <v>3293</v>
      </c>
      <c r="AT295" s="120" t="s">
        <v>102</v>
      </c>
      <c r="AU295" s="120" t="s">
        <v>102</v>
      </c>
      <c r="AV295" s="120" t="s">
        <v>184</v>
      </c>
      <c r="AW295" s="120" t="s">
        <v>136</v>
      </c>
      <c r="AY295" s="120" t="s">
        <v>525</v>
      </c>
      <c r="AZ295" s="120" t="s">
        <v>119</v>
      </c>
      <c r="BA295" s="120" t="s">
        <v>526</v>
      </c>
      <c r="BC295" s="120">
        <v>3</v>
      </c>
      <c r="BH295" s="120" t="s">
        <v>121</v>
      </c>
      <c r="BJ295" s="120">
        <v>21</v>
      </c>
      <c r="BO295" s="120" t="s">
        <v>122</v>
      </c>
      <c r="BP295" s="120" t="s">
        <v>123</v>
      </c>
      <c r="BR295" s="120">
        <v>1.41</v>
      </c>
      <c r="BW295" s="120" t="s">
        <v>124</v>
      </c>
      <c r="BY295" s="120">
        <v>1.41</v>
      </c>
      <c r="CE295" s="121">
        <v>1.41</v>
      </c>
      <c r="DB295" s="120" t="s">
        <v>528</v>
      </c>
      <c r="DC295" s="120">
        <v>1</v>
      </c>
      <c r="DD295" s="120" t="s">
        <v>125</v>
      </c>
      <c r="DE295" s="120" t="s">
        <v>3298</v>
      </c>
      <c r="DK295" s="120">
        <v>100</v>
      </c>
      <c r="DL295" s="120" t="s">
        <v>126</v>
      </c>
      <c r="DM295" s="120" t="s">
        <v>1477</v>
      </c>
      <c r="DN295" s="120">
        <v>2041408</v>
      </c>
      <c r="DO295" s="120">
        <v>158191</v>
      </c>
      <c r="DP295" s="120" t="s">
        <v>3294</v>
      </c>
      <c r="DQ295" s="120" t="s">
        <v>3295</v>
      </c>
      <c r="DR295" s="120" t="s">
        <v>3296</v>
      </c>
      <c r="DS295" s="120">
        <v>2012</v>
      </c>
      <c r="DT295" s="120" t="s">
        <v>3305</v>
      </c>
    </row>
    <row r="296" spans="1:124" s="120" customFormat="1" x14ac:dyDescent="0.3">
      <c r="A296" s="120" t="s">
        <v>3290</v>
      </c>
      <c r="B296" s="120" t="s">
        <v>3291</v>
      </c>
      <c r="C296" s="120" t="s">
        <v>3292</v>
      </c>
      <c r="D296" s="120" t="s">
        <v>3293</v>
      </c>
      <c r="E296" s="120" t="s">
        <v>136</v>
      </c>
      <c r="G296" s="137">
        <v>1.41</v>
      </c>
      <c r="K296" s="121" t="s">
        <v>528</v>
      </c>
      <c r="L296" s="120" t="s">
        <v>528</v>
      </c>
      <c r="M296" s="120" t="s">
        <v>109</v>
      </c>
      <c r="N296" s="120">
        <v>100</v>
      </c>
      <c r="O296" s="120" t="s">
        <v>102</v>
      </c>
      <c r="P296" s="120" t="s">
        <v>102</v>
      </c>
      <c r="Q296" s="120" t="s">
        <v>184</v>
      </c>
      <c r="R296" s="120">
        <v>28</v>
      </c>
      <c r="S296" s="120" t="s">
        <v>122</v>
      </c>
      <c r="T296" s="120" t="s">
        <v>526</v>
      </c>
      <c r="U296" s="120">
        <v>158191</v>
      </c>
      <c r="V296" s="123">
        <v>2041408</v>
      </c>
      <c r="W296" s="120">
        <v>2012</v>
      </c>
      <c r="X296" s="120" t="s">
        <v>3294</v>
      </c>
      <c r="Y296" s="120" t="s">
        <v>3295</v>
      </c>
      <c r="Z296" s="120" t="s">
        <v>3296</v>
      </c>
      <c r="AC296" s="137">
        <v>1.41</v>
      </c>
      <c r="AE296" s="120">
        <v>333415</v>
      </c>
      <c r="AF296" s="120" t="s">
        <v>109</v>
      </c>
      <c r="AI296" s="120">
        <v>494</v>
      </c>
      <c r="AM296" s="120" t="s">
        <v>3240</v>
      </c>
      <c r="AN296" s="120" t="s">
        <v>3238</v>
      </c>
      <c r="AO296" s="120" t="s">
        <v>3297</v>
      </c>
      <c r="AP296" s="120" t="s">
        <v>3290</v>
      </c>
      <c r="AQ296" s="120" t="s">
        <v>3291</v>
      </c>
      <c r="AR296" s="120" t="s">
        <v>3292</v>
      </c>
      <c r="AS296" s="120" t="s">
        <v>3293</v>
      </c>
      <c r="AT296" s="120" t="s">
        <v>102</v>
      </c>
      <c r="AU296" s="120" t="s">
        <v>102</v>
      </c>
      <c r="AV296" s="120" t="s">
        <v>184</v>
      </c>
      <c r="AW296" s="120" t="s">
        <v>136</v>
      </c>
      <c r="AY296" s="120" t="s">
        <v>525</v>
      </c>
      <c r="AZ296" s="120" t="s">
        <v>119</v>
      </c>
      <c r="BA296" s="120" t="s">
        <v>526</v>
      </c>
      <c r="BC296" s="120">
        <v>4</v>
      </c>
      <c r="BH296" s="120" t="s">
        <v>121</v>
      </c>
      <c r="BJ296" s="120">
        <v>28</v>
      </c>
      <c r="BO296" s="120" t="s">
        <v>122</v>
      </c>
      <c r="BP296" s="120" t="s">
        <v>123</v>
      </c>
      <c r="BR296" s="120">
        <v>1.41</v>
      </c>
      <c r="BW296" s="120" t="s">
        <v>124</v>
      </c>
      <c r="BY296" s="120">
        <v>1.41</v>
      </c>
      <c r="CE296" s="121">
        <v>1.41</v>
      </c>
      <c r="DB296" s="120" t="s">
        <v>528</v>
      </c>
      <c r="DC296" s="120">
        <v>1</v>
      </c>
      <c r="DD296" s="120" t="s">
        <v>125</v>
      </c>
      <c r="DE296" s="120" t="s">
        <v>3298</v>
      </c>
      <c r="DK296" s="120">
        <v>100</v>
      </c>
      <c r="DL296" s="120" t="s">
        <v>126</v>
      </c>
      <c r="DM296" s="120" t="s">
        <v>1477</v>
      </c>
      <c r="DN296" s="120">
        <v>2041408</v>
      </c>
      <c r="DO296" s="120">
        <v>158191</v>
      </c>
      <c r="DP296" s="120" t="s">
        <v>3294</v>
      </c>
      <c r="DQ296" s="120" t="s">
        <v>3295</v>
      </c>
      <c r="DR296" s="120" t="s">
        <v>3296</v>
      </c>
      <c r="DS296" s="120">
        <v>2012</v>
      </c>
      <c r="DT296" s="120" t="s">
        <v>3306</v>
      </c>
    </row>
    <row r="297" spans="1:124" s="120" customFormat="1" x14ac:dyDescent="0.3">
      <c r="A297" s="120" t="s">
        <v>3290</v>
      </c>
      <c r="B297" s="120" t="s">
        <v>3291</v>
      </c>
      <c r="C297" s="120" t="s">
        <v>3292</v>
      </c>
      <c r="D297" s="120" t="s">
        <v>3293</v>
      </c>
      <c r="E297" s="120" t="s">
        <v>136</v>
      </c>
      <c r="G297" s="137">
        <v>1.41</v>
      </c>
      <c r="K297" s="121" t="s">
        <v>528</v>
      </c>
      <c r="L297" s="120" t="s">
        <v>528</v>
      </c>
      <c r="M297" s="120" t="s">
        <v>109</v>
      </c>
      <c r="N297" s="120">
        <v>100</v>
      </c>
      <c r="O297" s="120" t="s">
        <v>102</v>
      </c>
      <c r="P297" s="120" t="s">
        <v>102</v>
      </c>
      <c r="Q297" s="120" t="s">
        <v>184</v>
      </c>
      <c r="R297" s="120">
        <v>14</v>
      </c>
      <c r="S297" s="120" t="s">
        <v>122</v>
      </c>
      <c r="T297" s="120" t="s">
        <v>526</v>
      </c>
      <c r="U297" s="120">
        <v>158191</v>
      </c>
      <c r="V297" s="123">
        <v>2041408</v>
      </c>
      <c r="W297" s="120">
        <v>2012</v>
      </c>
      <c r="X297" s="120" t="s">
        <v>3294</v>
      </c>
      <c r="Y297" s="120" t="s">
        <v>3295</v>
      </c>
      <c r="Z297" s="120" t="s">
        <v>3296</v>
      </c>
      <c r="AC297" s="137">
        <v>1.41</v>
      </c>
      <c r="AE297" s="120">
        <v>333415</v>
      </c>
      <c r="AF297" s="120" t="s">
        <v>109</v>
      </c>
      <c r="AI297" s="120">
        <v>494</v>
      </c>
      <c r="AM297" s="120" t="s">
        <v>3240</v>
      </c>
      <c r="AN297" s="120" t="s">
        <v>3238</v>
      </c>
      <c r="AO297" s="120" t="s">
        <v>3297</v>
      </c>
      <c r="AP297" s="120" t="s">
        <v>3290</v>
      </c>
      <c r="AQ297" s="120" t="s">
        <v>3291</v>
      </c>
      <c r="AR297" s="120" t="s">
        <v>3292</v>
      </c>
      <c r="AS297" s="120" t="s">
        <v>3293</v>
      </c>
      <c r="AT297" s="120" t="s">
        <v>102</v>
      </c>
      <c r="AU297" s="120" t="s">
        <v>102</v>
      </c>
      <c r="AV297" s="120" t="s">
        <v>184</v>
      </c>
      <c r="AW297" s="120" t="s">
        <v>136</v>
      </c>
      <c r="AY297" s="120" t="s">
        <v>525</v>
      </c>
      <c r="AZ297" s="120" t="s">
        <v>119</v>
      </c>
      <c r="BA297" s="120" t="s">
        <v>526</v>
      </c>
      <c r="BC297" s="120">
        <v>2</v>
      </c>
      <c r="BH297" s="120" t="s">
        <v>121</v>
      </c>
      <c r="BJ297" s="120">
        <v>14</v>
      </c>
      <c r="BO297" s="120" t="s">
        <v>122</v>
      </c>
      <c r="BP297" s="120" t="s">
        <v>123</v>
      </c>
      <c r="BR297" s="120">
        <v>1.41</v>
      </c>
      <c r="BW297" s="120" t="s">
        <v>124</v>
      </c>
      <c r="BY297" s="120">
        <v>1.41</v>
      </c>
      <c r="CE297" s="121">
        <v>1.41</v>
      </c>
      <c r="DB297" s="120" t="s">
        <v>528</v>
      </c>
      <c r="DC297" s="120">
        <v>1</v>
      </c>
      <c r="DD297" s="120" t="s">
        <v>125</v>
      </c>
      <c r="DE297" s="120" t="s">
        <v>3298</v>
      </c>
      <c r="DK297" s="120">
        <v>100</v>
      </c>
      <c r="DL297" s="120" t="s">
        <v>126</v>
      </c>
      <c r="DM297" s="120" t="s">
        <v>1477</v>
      </c>
      <c r="DN297" s="120">
        <v>2041408</v>
      </c>
      <c r="DO297" s="120">
        <v>158191</v>
      </c>
      <c r="DP297" s="120" t="s">
        <v>3294</v>
      </c>
      <c r="DQ297" s="120" t="s">
        <v>3295</v>
      </c>
      <c r="DR297" s="120" t="s">
        <v>3296</v>
      </c>
      <c r="DS297" s="120">
        <v>2012</v>
      </c>
      <c r="DT297" s="120" t="s">
        <v>3307</v>
      </c>
    </row>
    <row r="298" spans="1:124" s="120" customFormat="1" x14ac:dyDescent="0.3">
      <c r="A298" s="120" t="s">
        <v>3290</v>
      </c>
      <c r="B298" s="120" t="s">
        <v>3291</v>
      </c>
      <c r="C298" s="120" t="s">
        <v>3292</v>
      </c>
      <c r="D298" s="120" t="s">
        <v>3293</v>
      </c>
      <c r="E298" s="120" t="s">
        <v>136</v>
      </c>
      <c r="G298" s="137">
        <v>1.41</v>
      </c>
      <c r="K298" s="121" t="s">
        <v>528</v>
      </c>
      <c r="L298" s="120" t="s">
        <v>528</v>
      </c>
      <c r="M298" s="120" t="s">
        <v>109</v>
      </c>
      <c r="N298" s="120">
        <v>100</v>
      </c>
      <c r="O298" s="120" t="s">
        <v>102</v>
      </c>
      <c r="P298" s="120" t="s">
        <v>102</v>
      </c>
      <c r="Q298" s="120" t="s">
        <v>184</v>
      </c>
      <c r="R298" s="120">
        <v>7</v>
      </c>
      <c r="S298" s="120" t="s">
        <v>122</v>
      </c>
      <c r="T298" s="120" t="s">
        <v>526</v>
      </c>
      <c r="U298" s="120">
        <v>158191</v>
      </c>
      <c r="V298" s="123">
        <v>2041408</v>
      </c>
      <c r="W298" s="120">
        <v>2012</v>
      </c>
      <c r="X298" s="120" t="s">
        <v>3294</v>
      </c>
      <c r="Y298" s="120" t="s">
        <v>3295</v>
      </c>
      <c r="Z298" s="120" t="s">
        <v>3296</v>
      </c>
      <c r="AC298" s="137">
        <v>1.41</v>
      </c>
      <c r="AE298" s="120">
        <v>333415</v>
      </c>
      <c r="AF298" s="120" t="s">
        <v>109</v>
      </c>
      <c r="AI298" s="120">
        <v>494</v>
      </c>
      <c r="AM298" s="120" t="s">
        <v>3240</v>
      </c>
      <c r="AN298" s="120" t="s">
        <v>3238</v>
      </c>
      <c r="AO298" s="120" t="s">
        <v>3297</v>
      </c>
      <c r="AP298" s="120" t="s">
        <v>3290</v>
      </c>
      <c r="AQ298" s="120" t="s">
        <v>3291</v>
      </c>
      <c r="AR298" s="120" t="s">
        <v>3292</v>
      </c>
      <c r="AS298" s="120" t="s">
        <v>3293</v>
      </c>
      <c r="AT298" s="120" t="s">
        <v>102</v>
      </c>
      <c r="AU298" s="120" t="s">
        <v>102</v>
      </c>
      <c r="AV298" s="120" t="s">
        <v>184</v>
      </c>
      <c r="AW298" s="120" t="s">
        <v>136</v>
      </c>
      <c r="AY298" s="120" t="s">
        <v>525</v>
      </c>
      <c r="AZ298" s="120" t="s">
        <v>119</v>
      </c>
      <c r="BA298" s="120" t="s">
        <v>526</v>
      </c>
      <c r="BC298" s="120">
        <v>1</v>
      </c>
      <c r="BH298" s="120" t="s">
        <v>121</v>
      </c>
      <c r="BJ298" s="120">
        <v>7</v>
      </c>
      <c r="BO298" s="120" t="s">
        <v>122</v>
      </c>
      <c r="BP298" s="120" t="s">
        <v>123</v>
      </c>
      <c r="BR298" s="120">
        <v>1.41</v>
      </c>
      <c r="BW298" s="120" t="s">
        <v>124</v>
      </c>
      <c r="BY298" s="120">
        <v>1.41</v>
      </c>
      <c r="CE298" s="121">
        <v>1.41</v>
      </c>
      <c r="DB298" s="120" t="s">
        <v>528</v>
      </c>
      <c r="DC298" s="120">
        <v>1</v>
      </c>
      <c r="DD298" s="120" t="s">
        <v>125</v>
      </c>
      <c r="DE298" s="120" t="s">
        <v>3298</v>
      </c>
      <c r="DK298" s="120">
        <v>100</v>
      </c>
      <c r="DL298" s="120" t="s">
        <v>126</v>
      </c>
      <c r="DM298" s="120" t="s">
        <v>1477</v>
      </c>
      <c r="DN298" s="120">
        <v>2041408</v>
      </c>
      <c r="DO298" s="120">
        <v>158191</v>
      </c>
      <c r="DP298" s="120" t="s">
        <v>3294</v>
      </c>
      <c r="DQ298" s="120" t="s">
        <v>3295</v>
      </c>
      <c r="DR298" s="120" t="s">
        <v>3296</v>
      </c>
      <c r="DS298" s="120">
        <v>2012</v>
      </c>
      <c r="DT298" s="120" t="s">
        <v>3304</v>
      </c>
    </row>
    <row r="299" spans="1:124" s="120" customFormat="1" x14ac:dyDescent="0.3">
      <c r="A299" s="120" t="s">
        <v>3290</v>
      </c>
      <c r="B299" s="120" t="s">
        <v>3291</v>
      </c>
      <c r="C299" s="120" t="s">
        <v>3292</v>
      </c>
      <c r="D299" s="120" t="s">
        <v>3293</v>
      </c>
      <c r="E299" s="120" t="s">
        <v>157</v>
      </c>
      <c r="G299" s="137">
        <v>1.41</v>
      </c>
      <c r="H299" s="120" t="s">
        <v>143</v>
      </c>
      <c r="J299" s="120">
        <v>10.53</v>
      </c>
      <c r="K299" s="121" t="s">
        <v>528</v>
      </c>
      <c r="L299" s="120" t="s">
        <v>528</v>
      </c>
      <c r="M299" s="120" t="s">
        <v>109</v>
      </c>
      <c r="N299" s="120">
        <v>100</v>
      </c>
      <c r="O299" s="120" t="s">
        <v>102</v>
      </c>
      <c r="P299" s="120" t="s">
        <v>1614</v>
      </c>
      <c r="Q299" s="120" t="s">
        <v>116</v>
      </c>
      <c r="S299" s="120" t="s">
        <v>361</v>
      </c>
      <c r="T299" s="120" t="s">
        <v>526</v>
      </c>
      <c r="U299" s="120">
        <v>158191</v>
      </c>
      <c r="V299" s="123">
        <v>2041415</v>
      </c>
      <c r="W299" s="120">
        <v>2012</v>
      </c>
      <c r="X299" s="120" t="s">
        <v>3294</v>
      </c>
      <c r="Y299" s="120" t="s">
        <v>3295</v>
      </c>
      <c r="Z299" s="120" t="s">
        <v>3296</v>
      </c>
      <c r="AC299" s="137">
        <v>1.41</v>
      </c>
      <c r="AD299" s="120">
        <v>10.53</v>
      </c>
      <c r="AE299" s="120">
        <v>333415</v>
      </c>
      <c r="AF299" s="120" t="s">
        <v>109</v>
      </c>
      <c r="AI299" s="120">
        <v>494</v>
      </c>
      <c r="AJ299" s="120">
        <v>3</v>
      </c>
      <c r="AK299" s="120" t="s">
        <v>122</v>
      </c>
      <c r="AL299" s="120" t="s">
        <v>230</v>
      </c>
      <c r="AM299" s="120" t="s">
        <v>3240</v>
      </c>
      <c r="AN299" s="120" t="s">
        <v>3238</v>
      </c>
      <c r="AO299" s="120" t="s">
        <v>3297</v>
      </c>
      <c r="AP299" s="120" t="s">
        <v>3290</v>
      </c>
      <c r="AQ299" s="120" t="s">
        <v>3291</v>
      </c>
      <c r="AR299" s="120" t="s">
        <v>3292</v>
      </c>
      <c r="AS299" s="120" t="s">
        <v>3293</v>
      </c>
      <c r="AT299" s="120" t="s">
        <v>102</v>
      </c>
      <c r="AU299" s="120" t="s">
        <v>1614</v>
      </c>
      <c r="AV299" s="120" t="s">
        <v>116</v>
      </c>
      <c r="AW299" s="120" t="s">
        <v>157</v>
      </c>
      <c r="AX299" s="120" t="s">
        <v>143</v>
      </c>
      <c r="AY299" s="120" t="s">
        <v>525</v>
      </c>
      <c r="AZ299" s="120" t="s">
        <v>119</v>
      </c>
      <c r="BA299" s="120" t="s">
        <v>526</v>
      </c>
      <c r="BH299" s="120" t="s">
        <v>361</v>
      </c>
      <c r="BO299" s="120" t="s">
        <v>361</v>
      </c>
      <c r="BP299" s="120" t="s">
        <v>123</v>
      </c>
      <c r="BR299" s="120">
        <v>1.41</v>
      </c>
      <c r="BW299" s="120" t="s">
        <v>124</v>
      </c>
      <c r="BY299" s="120">
        <v>1.41</v>
      </c>
      <c r="CE299" s="121">
        <v>1.41</v>
      </c>
      <c r="CK299" s="120">
        <v>10.53</v>
      </c>
      <c r="CQ299" s="120">
        <v>10.53</v>
      </c>
      <c r="CW299" s="120">
        <v>10.53</v>
      </c>
      <c r="DB299" s="120" t="s">
        <v>528</v>
      </c>
      <c r="DC299" s="120">
        <v>1</v>
      </c>
      <c r="DD299" s="120" t="s">
        <v>125</v>
      </c>
      <c r="DE299" s="120" t="s">
        <v>3298</v>
      </c>
      <c r="DK299" s="120">
        <v>100</v>
      </c>
      <c r="DL299" s="120" t="s">
        <v>126</v>
      </c>
      <c r="DM299" s="120" t="s">
        <v>545</v>
      </c>
      <c r="DN299" s="120">
        <v>2041415</v>
      </c>
      <c r="DO299" s="120">
        <v>158191</v>
      </c>
      <c r="DP299" s="120" t="s">
        <v>3294</v>
      </c>
      <c r="DQ299" s="120" t="s">
        <v>3295</v>
      </c>
      <c r="DR299" s="120" t="s">
        <v>3296</v>
      </c>
      <c r="DS299" s="120">
        <v>2012</v>
      </c>
      <c r="DT299" s="120" t="s">
        <v>3302</v>
      </c>
    </row>
    <row r="300" spans="1:124" s="120" customFormat="1" x14ac:dyDescent="0.3">
      <c r="A300" s="120" t="s">
        <v>3143</v>
      </c>
      <c r="B300" s="120" t="s">
        <v>3229</v>
      </c>
      <c r="C300" s="120" t="s">
        <v>3308</v>
      </c>
      <c r="D300" s="120" t="s">
        <v>3171</v>
      </c>
      <c r="E300" s="120" t="s">
        <v>185</v>
      </c>
      <c r="G300" s="137">
        <v>2</v>
      </c>
      <c r="K300" s="121" t="s">
        <v>528</v>
      </c>
      <c r="L300" s="120" t="s">
        <v>528</v>
      </c>
      <c r="M300" s="120" t="s">
        <v>109</v>
      </c>
      <c r="N300" s="120">
        <v>20</v>
      </c>
      <c r="O300" s="120" t="s">
        <v>102</v>
      </c>
      <c r="P300" s="120" t="s">
        <v>102</v>
      </c>
      <c r="Q300" s="120" t="s">
        <v>184</v>
      </c>
      <c r="R300" s="120">
        <v>0.25</v>
      </c>
      <c r="S300" s="120" t="s">
        <v>122</v>
      </c>
      <c r="T300" s="120" t="s">
        <v>526</v>
      </c>
      <c r="U300" s="120">
        <v>13491</v>
      </c>
      <c r="V300" s="123">
        <v>2075982</v>
      </c>
      <c r="W300" s="120">
        <v>1958</v>
      </c>
      <c r="X300" s="120" t="s">
        <v>3231</v>
      </c>
      <c r="Y300" s="120" t="s">
        <v>3232</v>
      </c>
      <c r="Z300" s="120" t="s">
        <v>3233</v>
      </c>
      <c r="AB300" s="120" t="s">
        <v>147</v>
      </c>
      <c r="AC300" s="137">
        <v>2</v>
      </c>
      <c r="AE300" s="120">
        <v>333415</v>
      </c>
      <c r="AF300" s="120" t="s">
        <v>109</v>
      </c>
      <c r="AH300" s="120" t="s">
        <v>147</v>
      </c>
      <c r="AI300" s="120">
        <v>32122</v>
      </c>
      <c r="AJ300" s="120">
        <v>3</v>
      </c>
      <c r="AK300" s="120" t="s">
        <v>2919</v>
      </c>
      <c r="AL300" s="120" t="s">
        <v>1504</v>
      </c>
      <c r="AM300" s="120" t="s">
        <v>1069</v>
      </c>
      <c r="AN300" s="120" t="s">
        <v>1061</v>
      </c>
      <c r="AO300" s="120" t="s">
        <v>1065</v>
      </c>
      <c r="AP300" s="120" t="s">
        <v>3143</v>
      </c>
      <c r="AQ300" s="120" t="s">
        <v>3229</v>
      </c>
      <c r="AR300" s="120" t="s">
        <v>3308</v>
      </c>
      <c r="AS300" s="120" t="s">
        <v>3171</v>
      </c>
      <c r="AT300" s="120" t="s">
        <v>102</v>
      </c>
      <c r="AU300" s="120" t="s">
        <v>102</v>
      </c>
      <c r="AV300" s="120" t="s">
        <v>184</v>
      </c>
      <c r="AW300" s="120" t="s">
        <v>185</v>
      </c>
      <c r="AY300" s="120" t="s">
        <v>525</v>
      </c>
      <c r="AZ300" s="120" t="s">
        <v>119</v>
      </c>
      <c r="BA300" s="120" t="s">
        <v>526</v>
      </c>
      <c r="BC300" s="120">
        <v>6</v>
      </c>
      <c r="BH300" s="120" t="s">
        <v>276</v>
      </c>
      <c r="BJ300" s="120">
        <v>0.25</v>
      </c>
      <c r="BO300" s="120" t="s">
        <v>122</v>
      </c>
      <c r="BP300" s="120" t="s">
        <v>123</v>
      </c>
      <c r="BR300" s="120">
        <v>10</v>
      </c>
      <c r="BT300" s="120">
        <v>8.5</v>
      </c>
      <c r="BV300" s="120">
        <v>11.7</v>
      </c>
      <c r="BW300" s="120" t="s">
        <v>124</v>
      </c>
      <c r="BY300" s="120">
        <v>2</v>
      </c>
      <c r="CA300" s="120">
        <v>1.7</v>
      </c>
      <c r="CC300" s="120">
        <v>2.34</v>
      </c>
      <c r="CE300" s="121">
        <v>2</v>
      </c>
      <c r="CG300" s="120">
        <v>1.7</v>
      </c>
      <c r="CI300" s="120">
        <v>2.34</v>
      </c>
      <c r="DB300" s="120" t="s">
        <v>528</v>
      </c>
      <c r="DC300" s="120">
        <v>1</v>
      </c>
      <c r="DD300" s="120" t="s">
        <v>125</v>
      </c>
      <c r="DK300" s="120">
        <v>20</v>
      </c>
      <c r="DL300" s="120" t="s">
        <v>126</v>
      </c>
      <c r="DM300" s="120" t="s">
        <v>545</v>
      </c>
      <c r="DN300" s="120">
        <v>2075982</v>
      </c>
      <c r="DO300" s="120">
        <v>13491</v>
      </c>
      <c r="DP300" s="120" t="s">
        <v>3231</v>
      </c>
      <c r="DQ300" s="120" t="s">
        <v>3232</v>
      </c>
      <c r="DR300" s="120" t="s">
        <v>3233</v>
      </c>
      <c r="DS300" s="120">
        <v>1958</v>
      </c>
      <c r="DT300" s="120" t="s">
        <v>3309</v>
      </c>
    </row>
    <row r="301" spans="1:124" s="120" customFormat="1" x14ac:dyDescent="0.3">
      <c r="A301" s="120" t="s">
        <v>3257</v>
      </c>
      <c r="B301" s="120" t="s">
        <v>3258</v>
      </c>
      <c r="C301" s="120" t="s">
        <v>3259</v>
      </c>
      <c r="D301" s="120" t="s">
        <v>3260</v>
      </c>
      <c r="E301" s="120" t="s">
        <v>997</v>
      </c>
      <c r="G301" s="137">
        <v>2.21</v>
      </c>
      <c r="J301" s="121"/>
      <c r="K301" s="121" t="s">
        <v>528</v>
      </c>
      <c r="L301" s="120" t="s">
        <v>528</v>
      </c>
      <c r="M301" s="120" t="s">
        <v>109</v>
      </c>
      <c r="N301" s="120">
        <v>96</v>
      </c>
      <c r="O301" s="120" t="s">
        <v>102</v>
      </c>
      <c r="P301" s="120" t="s">
        <v>102</v>
      </c>
      <c r="Q301" s="120" t="s">
        <v>184</v>
      </c>
      <c r="R301" s="120">
        <v>1</v>
      </c>
      <c r="S301" s="120" t="s">
        <v>122</v>
      </c>
      <c r="T301" s="120" t="s">
        <v>526</v>
      </c>
      <c r="U301" s="120">
        <v>63774</v>
      </c>
      <c r="V301" s="123">
        <v>1255071</v>
      </c>
      <c r="W301" s="120">
        <v>1998</v>
      </c>
      <c r="X301" s="120" t="s">
        <v>3261</v>
      </c>
      <c r="Y301" s="120" t="s">
        <v>3262</v>
      </c>
      <c r="Z301" s="120" t="s">
        <v>3263</v>
      </c>
      <c r="AC301" s="137">
        <v>2.21</v>
      </c>
      <c r="AD301" s="121"/>
      <c r="AE301" s="120">
        <v>333415</v>
      </c>
      <c r="AF301" s="120" t="s">
        <v>109</v>
      </c>
      <c r="AI301" s="120">
        <v>16980</v>
      </c>
      <c r="AL301" s="120" t="s">
        <v>1504</v>
      </c>
      <c r="AM301" s="120" t="s">
        <v>1057</v>
      </c>
      <c r="AN301" s="120" t="s">
        <v>3264</v>
      </c>
      <c r="AO301" s="120" t="s">
        <v>3265</v>
      </c>
      <c r="AP301" s="120" t="s">
        <v>3257</v>
      </c>
      <c r="AQ301" s="120" t="s">
        <v>3258</v>
      </c>
      <c r="AR301" s="120" t="s">
        <v>3259</v>
      </c>
      <c r="AS301" s="120" t="s">
        <v>3260</v>
      </c>
      <c r="AT301" s="120" t="s">
        <v>102</v>
      </c>
      <c r="AU301" s="120" t="s">
        <v>102</v>
      </c>
      <c r="AV301" s="120" t="s">
        <v>184</v>
      </c>
      <c r="AW301" s="120" t="s">
        <v>997</v>
      </c>
      <c r="AY301" s="120" t="s">
        <v>525</v>
      </c>
      <c r="AZ301" s="120" t="s">
        <v>119</v>
      </c>
      <c r="BA301" s="120" t="s">
        <v>526</v>
      </c>
      <c r="BC301" s="120">
        <v>24</v>
      </c>
      <c r="BH301" s="120" t="s">
        <v>276</v>
      </c>
      <c r="BJ301" s="120">
        <v>1</v>
      </c>
      <c r="BO301" s="120" t="s">
        <v>122</v>
      </c>
      <c r="BP301" s="120" t="s">
        <v>158</v>
      </c>
      <c r="BR301" s="120">
        <v>2.21</v>
      </c>
      <c r="BW301" s="120" t="s">
        <v>124</v>
      </c>
      <c r="BY301" s="120">
        <v>2.21</v>
      </c>
      <c r="CE301" s="121">
        <v>2.21</v>
      </c>
      <c r="CG301" s="121"/>
      <c r="CI301" s="121"/>
      <c r="CQ301" s="121"/>
      <c r="CW301" s="121"/>
      <c r="DB301" s="120" t="s">
        <v>528</v>
      </c>
      <c r="DC301" s="120">
        <v>7</v>
      </c>
      <c r="DD301" s="120" t="s">
        <v>125</v>
      </c>
      <c r="DK301" s="120">
        <v>96</v>
      </c>
      <c r="DL301" s="120" t="s">
        <v>126</v>
      </c>
      <c r="DM301" s="120" t="s">
        <v>545</v>
      </c>
      <c r="DN301" s="120">
        <v>1255071</v>
      </c>
      <c r="DO301" s="120">
        <v>63774</v>
      </c>
      <c r="DP301" s="120" t="s">
        <v>3261</v>
      </c>
      <c r="DQ301" s="120" t="s">
        <v>3262</v>
      </c>
      <c r="DR301" s="120" t="s">
        <v>3263</v>
      </c>
      <c r="DS301" s="120">
        <v>1998</v>
      </c>
      <c r="DT301" s="120" t="s">
        <v>3266</v>
      </c>
    </row>
    <row r="302" spans="1:124" s="120" customFormat="1" x14ac:dyDescent="0.3">
      <c r="A302" s="120" t="s">
        <v>2766</v>
      </c>
      <c r="B302" s="120" t="s">
        <v>2767</v>
      </c>
      <c r="C302" s="120" t="s">
        <v>2768</v>
      </c>
      <c r="D302" s="120" t="s">
        <v>2769</v>
      </c>
      <c r="E302" s="120" t="s">
        <v>143</v>
      </c>
      <c r="G302" s="137">
        <v>2.2111000000000001</v>
      </c>
      <c r="K302" s="121" t="s">
        <v>528</v>
      </c>
      <c r="L302" s="120" t="s">
        <v>124</v>
      </c>
      <c r="M302" s="120" t="s">
        <v>109</v>
      </c>
      <c r="N302" s="120">
        <v>100</v>
      </c>
      <c r="O302" s="120" t="s">
        <v>102</v>
      </c>
      <c r="P302" s="120" t="s">
        <v>102</v>
      </c>
      <c r="Q302" s="120" t="s">
        <v>233</v>
      </c>
      <c r="R302" s="120">
        <v>2</v>
      </c>
      <c r="S302" s="120" t="s">
        <v>122</v>
      </c>
      <c r="T302" s="120" t="s">
        <v>526</v>
      </c>
      <c r="U302" s="120">
        <v>100981</v>
      </c>
      <c r="V302" s="123">
        <v>1270337</v>
      </c>
      <c r="W302" s="120">
        <v>2007</v>
      </c>
      <c r="X302" s="120" t="s">
        <v>3156</v>
      </c>
      <c r="Y302" s="120" t="s">
        <v>3157</v>
      </c>
      <c r="Z302" s="120" t="s">
        <v>3158</v>
      </c>
      <c r="AC302" s="137">
        <v>2.2111000000000001</v>
      </c>
      <c r="AE302" s="120">
        <v>333415</v>
      </c>
      <c r="AF302" s="120" t="s">
        <v>109</v>
      </c>
      <c r="AI302" s="120">
        <v>52</v>
      </c>
      <c r="AJ302" s="120" t="s">
        <v>820</v>
      </c>
      <c r="AK302" s="120" t="s">
        <v>122</v>
      </c>
      <c r="AM302" s="120" t="s">
        <v>1069</v>
      </c>
      <c r="AN302" s="120" t="s">
        <v>2773</v>
      </c>
      <c r="AO302" s="120" t="s">
        <v>2774</v>
      </c>
      <c r="AP302" s="120" t="s">
        <v>2766</v>
      </c>
      <c r="AQ302" s="120" t="s">
        <v>2767</v>
      </c>
      <c r="AR302" s="120" t="s">
        <v>2768</v>
      </c>
      <c r="AS302" s="120" t="s">
        <v>2769</v>
      </c>
      <c r="AT302" s="120" t="s">
        <v>102</v>
      </c>
      <c r="AU302" s="120" t="s">
        <v>102</v>
      </c>
      <c r="AV302" s="120" t="s">
        <v>233</v>
      </c>
      <c r="AW302" s="120" t="s">
        <v>143</v>
      </c>
      <c r="AY302" s="120" t="s">
        <v>525</v>
      </c>
      <c r="AZ302" s="120" t="s">
        <v>119</v>
      </c>
      <c r="BA302" s="120" t="s">
        <v>526</v>
      </c>
      <c r="BC302" s="120">
        <v>48</v>
      </c>
      <c r="BH302" s="120" t="s">
        <v>276</v>
      </c>
      <c r="BJ302" s="120">
        <v>2</v>
      </c>
      <c r="BO302" s="120" t="s">
        <v>122</v>
      </c>
      <c r="BP302" s="120" t="s">
        <v>158</v>
      </c>
      <c r="BR302" s="120">
        <v>2211.1</v>
      </c>
      <c r="BW302" s="120" t="s">
        <v>3159</v>
      </c>
      <c r="BY302" s="120">
        <v>2211.1</v>
      </c>
      <c r="CE302" s="121">
        <v>2.2111000000000001</v>
      </c>
      <c r="DB302" s="120" t="s">
        <v>124</v>
      </c>
      <c r="DC302" s="120">
        <v>1</v>
      </c>
      <c r="DD302" s="120" t="s">
        <v>176</v>
      </c>
      <c r="DK302" s="120">
        <v>100</v>
      </c>
      <c r="DL302" s="120" t="s">
        <v>126</v>
      </c>
      <c r="DM302" s="120" t="s">
        <v>127</v>
      </c>
      <c r="DN302" s="120">
        <v>1270337</v>
      </c>
      <c r="DO302" s="120">
        <v>100981</v>
      </c>
      <c r="DP302" s="120" t="s">
        <v>3156</v>
      </c>
      <c r="DQ302" s="120" t="s">
        <v>3157</v>
      </c>
      <c r="DR302" s="120" t="s">
        <v>3158</v>
      </c>
      <c r="DS302" s="120">
        <v>2007</v>
      </c>
      <c r="DT302" s="120" t="s">
        <v>3310</v>
      </c>
    </row>
    <row r="303" spans="1:124" s="120" customFormat="1" x14ac:dyDescent="0.3">
      <c r="A303" s="120" t="s">
        <v>3219</v>
      </c>
      <c r="B303" s="120" t="s">
        <v>3220</v>
      </c>
      <c r="C303" s="120" t="s">
        <v>3221</v>
      </c>
      <c r="D303" s="120" t="s">
        <v>3222</v>
      </c>
      <c r="E303" s="120" t="s">
        <v>3223</v>
      </c>
      <c r="G303" s="137">
        <v>2.2999999999999998</v>
      </c>
      <c r="J303" s="121"/>
      <c r="K303" s="121" t="s">
        <v>528</v>
      </c>
      <c r="L303" s="120" t="s">
        <v>528</v>
      </c>
      <c r="M303" s="120" t="s">
        <v>109</v>
      </c>
      <c r="N303" s="120">
        <v>100</v>
      </c>
      <c r="O303" s="120" t="s">
        <v>102</v>
      </c>
      <c r="P303" s="120" t="s">
        <v>102</v>
      </c>
      <c r="Q303" s="120" t="s">
        <v>184</v>
      </c>
      <c r="R303" s="120">
        <v>0.125</v>
      </c>
      <c r="S303" s="120" t="s">
        <v>122</v>
      </c>
      <c r="T303" s="120" t="s">
        <v>526</v>
      </c>
      <c r="U303" s="120">
        <v>7119</v>
      </c>
      <c r="V303" s="123">
        <v>1099499</v>
      </c>
      <c r="W303" s="120">
        <v>1978</v>
      </c>
      <c r="X303" s="120" t="s">
        <v>3224</v>
      </c>
      <c r="Y303" s="120" t="s">
        <v>3225</v>
      </c>
      <c r="Z303" s="120" t="s">
        <v>3226</v>
      </c>
      <c r="AC303" s="137">
        <v>2.2999999999999998</v>
      </c>
      <c r="AD303" s="121"/>
      <c r="AE303" s="120">
        <v>333415</v>
      </c>
      <c r="AF303" s="120" t="s">
        <v>109</v>
      </c>
      <c r="AI303" s="120">
        <v>444</v>
      </c>
      <c r="AM303" s="120" t="s">
        <v>1069</v>
      </c>
      <c r="AN303" s="120" t="s">
        <v>1061</v>
      </c>
      <c r="AO303" s="120" t="s">
        <v>3212</v>
      </c>
      <c r="AP303" s="120" t="s">
        <v>3219</v>
      </c>
      <c r="AQ303" s="120" t="s">
        <v>3220</v>
      </c>
      <c r="AR303" s="120" t="s">
        <v>3221</v>
      </c>
      <c r="AS303" s="120" t="s">
        <v>3222</v>
      </c>
      <c r="AT303" s="120" t="s">
        <v>102</v>
      </c>
      <c r="AU303" s="120" t="s">
        <v>102</v>
      </c>
      <c r="AV303" s="120" t="s">
        <v>184</v>
      </c>
      <c r="AW303" s="120" t="s">
        <v>3223</v>
      </c>
      <c r="AY303" s="120" t="s">
        <v>525</v>
      </c>
      <c r="AZ303" s="120" t="s">
        <v>119</v>
      </c>
      <c r="BA303" s="120" t="s">
        <v>526</v>
      </c>
      <c r="BC303" s="120">
        <v>3</v>
      </c>
      <c r="BH303" s="120" t="s">
        <v>276</v>
      </c>
      <c r="BJ303" s="120">
        <v>0.125</v>
      </c>
      <c r="BO303" s="120" t="s">
        <v>122</v>
      </c>
      <c r="BP303" s="120" t="s">
        <v>123</v>
      </c>
      <c r="BR303" s="120">
        <v>2300</v>
      </c>
      <c r="BW303" s="120" t="s">
        <v>544</v>
      </c>
      <c r="BY303" s="120">
        <v>2300</v>
      </c>
      <c r="CE303" s="121">
        <v>2.2999999999999998</v>
      </c>
      <c r="CG303" s="121"/>
      <c r="CI303" s="121"/>
      <c r="CQ303" s="121"/>
      <c r="CW303" s="121"/>
      <c r="DB303" s="120" t="s">
        <v>528</v>
      </c>
      <c r="DD303" s="120" t="s">
        <v>125</v>
      </c>
      <c r="DK303" s="120">
        <v>100</v>
      </c>
      <c r="DL303" s="120" t="s">
        <v>126</v>
      </c>
      <c r="DM303" s="120" t="s">
        <v>187</v>
      </c>
      <c r="DN303" s="120">
        <v>1099499</v>
      </c>
      <c r="DO303" s="120">
        <v>7119</v>
      </c>
      <c r="DP303" s="120" t="s">
        <v>3224</v>
      </c>
      <c r="DQ303" s="120" t="s">
        <v>3225</v>
      </c>
      <c r="DR303" s="120" t="s">
        <v>3226</v>
      </c>
      <c r="DS303" s="120">
        <v>1978</v>
      </c>
      <c r="DT303" s="120" t="s">
        <v>3227</v>
      </c>
    </row>
    <row r="304" spans="1:124" s="120" customFormat="1" x14ac:dyDescent="0.3">
      <c r="A304" s="120" t="s">
        <v>3257</v>
      </c>
      <c r="B304" s="120" t="s">
        <v>3258</v>
      </c>
      <c r="C304" s="120" t="s">
        <v>3259</v>
      </c>
      <c r="D304" s="120" t="s">
        <v>3260</v>
      </c>
      <c r="E304" s="120" t="s">
        <v>997</v>
      </c>
      <c r="G304" s="137">
        <v>2.87</v>
      </c>
      <c r="J304" s="121"/>
      <c r="K304" s="121" t="s">
        <v>528</v>
      </c>
      <c r="L304" s="120" t="s">
        <v>528</v>
      </c>
      <c r="M304" s="120" t="s">
        <v>109</v>
      </c>
      <c r="N304" s="120">
        <v>34</v>
      </c>
      <c r="O304" s="120" t="s">
        <v>102</v>
      </c>
      <c r="P304" s="120" t="s">
        <v>102</v>
      </c>
      <c r="Q304" s="120" t="s">
        <v>184</v>
      </c>
      <c r="R304" s="120">
        <v>1</v>
      </c>
      <c r="S304" s="120" t="s">
        <v>122</v>
      </c>
      <c r="T304" s="120" t="s">
        <v>526</v>
      </c>
      <c r="U304" s="120">
        <v>63774</v>
      </c>
      <c r="V304" s="123">
        <v>1255070</v>
      </c>
      <c r="W304" s="120">
        <v>1998</v>
      </c>
      <c r="X304" s="120" t="s">
        <v>3261</v>
      </c>
      <c r="Y304" s="120" t="s">
        <v>3262</v>
      </c>
      <c r="Z304" s="120" t="s">
        <v>3263</v>
      </c>
      <c r="AC304" s="137">
        <v>2.87</v>
      </c>
      <c r="AD304" s="121"/>
      <c r="AE304" s="120">
        <v>333415</v>
      </c>
      <c r="AF304" s="120" t="s">
        <v>109</v>
      </c>
      <c r="AI304" s="120">
        <v>16980</v>
      </c>
      <c r="AL304" s="120" t="s">
        <v>1504</v>
      </c>
      <c r="AM304" s="120" t="s">
        <v>1057</v>
      </c>
      <c r="AN304" s="120" t="s">
        <v>3264</v>
      </c>
      <c r="AO304" s="120" t="s">
        <v>3265</v>
      </c>
      <c r="AP304" s="120" t="s">
        <v>3257</v>
      </c>
      <c r="AQ304" s="120" t="s">
        <v>3258</v>
      </c>
      <c r="AR304" s="120" t="s">
        <v>3259</v>
      </c>
      <c r="AS304" s="120" t="s">
        <v>3260</v>
      </c>
      <c r="AT304" s="120" t="s">
        <v>102</v>
      </c>
      <c r="AU304" s="120" t="s">
        <v>102</v>
      </c>
      <c r="AV304" s="120" t="s">
        <v>184</v>
      </c>
      <c r="AW304" s="120" t="s">
        <v>997</v>
      </c>
      <c r="AY304" s="120" t="s">
        <v>525</v>
      </c>
      <c r="AZ304" s="120" t="s">
        <v>119</v>
      </c>
      <c r="BA304" s="120" t="s">
        <v>526</v>
      </c>
      <c r="BC304" s="120">
        <v>24</v>
      </c>
      <c r="BH304" s="120" t="s">
        <v>276</v>
      </c>
      <c r="BJ304" s="120">
        <v>1</v>
      </c>
      <c r="BO304" s="120" t="s">
        <v>122</v>
      </c>
      <c r="BP304" s="120" t="s">
        <v>158</v>
      </c>
      <c r="BR304" s="120">
        <v>2.87</v>
      </c>
      <c r="BW304" s="120" t="s">
        <v>124</v>
      </c>
      <c r="BY304" s="120">
        <v>2.87</v>
      </c>
      <c r="CE304" s="121">
        <v>2.87</v>
      </c>
      <c r="CG304" s="121"/>
      <c r="CI304" s="121"/>
      <c r="CQ304" s="121"/>
      <c r="CW304" s="121"/>
      <c r="DB304" s="120" t="s">
        <v>528</v>
      </c>
      <c r="DC304" s="120">
        <v>7</v>
      </c>
      <c r="DD304" s="120" t="s">
        <v>125</v>
      </c>
      <c r="DK304" s="120">
        <v>34</v>
      </c>
      <c r="DL304" s="120" t="s">
        <v>126</v>
      </c>
      <c r="DM304" s="120" t="s">
        <v>545</v>
      </c>
      <c r="DN304" s="120">
        <v>1255070</v>
      </c>
      <c r="DO304" s="120">
        <v>63774</v>
      </c>
      <c r="DP304" s="120" t="s">
        <v>3261</v>
      </c>
      <c r="DQ304" s="120" t="s">
        <v>3262</v>
      </c>
      <c r="DR304" s="120" t="s">
        <v>3263</v>
      </c>
      <c r="DS304" s="120">
        <v>1998</v>
      </c>
      <c r="DT304" s="120" t="s">
        <v>3267</v>
      </c>
    </row>
    <row r="305" spans="1:124" s="120" customFormat="1" x14ac:dyDescent="0.3">
      <c r="A305" s="120" t="s">
        <v>3311</v>
      </c>
      <c r="B305" s="120" t="s">
        <v>3312</v>
      </c>
      <c r="C305" s="120" t="s">
        <v>3313</v>
      </c>
      <c r="D305" s="120" t="s">
        <v>3314</v>
      </c>
      <c r="E305" s="120" t="s">
        <v>591</v>
      </c>
      <c r="G305" s="137">
        <v>2.95</v>
      </c>
      <c r="J305" s="121"/>
      <c r="K305" s="121" t="s">
        <v>528</v>
      </c>
      <c r="L305" s="120" t="s">
        <v>528</v>
      </c>
      <c r="M305" s="120" t="s">
        <v>109</v>
      </c>
      <c r="N305" s="120">
        <v>87</v>
      </c>
      <c r="O305" s="120" t="s">
        <v>367</v>
      </c>
      <c r="P305" s="120" t="s">
        <v>1310</v>
      </c>
      <c r="Q305" s="120" t="s">
        <v>2817</v>
      </c>
      <c r="R305" s="120">
        <v>4</v>
      </c>
      <c r="S305" s="120" t="s">
        <v>122</v>
      </c>
      <c r="T305" s="120" t="s">
        <v>526</v>
      </c>
      <c r="U305" s="120">
        <v>45086</v>
      </c>
      <c r="V305" s="123">
        <v>1220859</v>
      </c>
      <c r="W305" s="120">
        <v>1993</v>
      </c>
      <c r="X305" s="120" t="s">
        <v>3315</v>
      </c>
      <c r="Y305" s="120" t="s">
        <v>3316</v>
      </c>
      <c r="Z305" s="120" t="s">
        <v>3317</v>
      </c>
      <c r="AA305" s="120" t="s">
        <v>314</v>
      </c>
      <c r="AB305" s="120" t="s">
        <v>397</v>
      </c>
      <c r="AC305" s="137">
        <v>2.95</v>
      </c>
      <c r="AD305" s="121"/>
      <c r="AE305" s="120">
        <v>333415</v>
      </c>
      <c r="AF305" s="120" t="s">
        <v>109</v>
      </c>
      <c r="AG305" s="120" t="s">
        <v>314</v>
      </c>
      <c r="AH305" s="120" t="s">
        <v>397</v>
      </c>
      <c r="AI305" s="120">
        <v>2305</v>
      </c>
      <c r="AJ305" s="120">
        <v>1</v>
      </c>
      <c r="AK305" s="120" t="s">
        <v>122</v>
      </c>
      <c r="AM305" s="120" t="s">
        <v>3240</v>
      </c>
      <c r="AN305" s="120" t="s">
        <v>3238</v>
      </c>
      <c r="AO305" s="120" t="s">
        <v>3318</v>
      </c>
      <c r="AP305" s="120" t="s">
        <v>3311</v>
      </c>
      <c r="AQ305" s="120" t="s">
        <v>3312</v>
      </c>
      <c r="AR305" s="120" t="s">
        <v>3313</v>
      </c>
      <c r="AS305" s="120" t="s">
        <v>3314</v>
      </c>
      <c r="AT305" s="120" t="s">
        <v>367</v>
      </c>
      <c r="AU305" s="120" t="s">
        <v>1310</v>
      </c>
      <c r="AV305" s="120" t="s">
        <v>2817</v>
      </c>
      <c r="AW305" s="120" t="s">
        <v>591</v>
      </c>
      <c r="AY305" s="120" t="s">
        <v>525</v>
      </c>
      <c r="AZ305" s="120" t="s">
        <v>119</v>
      </c>
      <c r="BA305" s="120" t="s">
        <v>526</v>
      </c>
      <c r="BC305" s="120">
        <v>96</v>
      </c>
      <c r="BH305" s="120" t="s">
        <v>276</v>
      </c>
      <c r="BJ305" s="120">
        <v>4</v>
      </c>
      <c r="BO305" s="120" t="s">
        <v>122</v>
      </c>
      <c r="BP305" s="120" t="s">
        <v>158</v>
      </c>
      <c r="BR305" s="120">
        <v>2.95</v>
      </c>
      <c r="BT305" s="120">
        <v>2.4500000000000002</v>
      </c>
      <c r="BV305" s="120">
        <v>3.56</v>
      </c>
      <c r="BW305" s="120" t="s">
        <v>528</v>
      </c>
      <c r="BY305" s="120">
        <v>2.95</v>
      </c>
      <c r="CA305" s="120">
        <v>2.4500000000000002</v>
      </c>
      <c r="CC305" s="120">
        <v>3.56</v>
      </c>
      <c r="CE305" s="121">
        <v>2.95</v>
      </c>
      <c r="CG305" s="121">
        <v>2.4500000000000002</v>
      </c>
      <c r="CI305" s="121">
        <v>3.56</v>
      </c>
      <c r="CQ305" s="121"/>
      <c r="CW305" s="121"/>
      <c r="DB305" s="120" t="s">
        <v>528</v>
      </c>
      <c r="DD305" s="120" t="s">
        <v>176</v>
      </c>
      <c r="DE305" s="120">
        <v>8.2899999999999991</v>
      </c>
      <c r="DF305" s="120">
        <v>130.5</v>
      </c>
      <c r="DG305" s="120" t="s">
        <v>568</v>
      </c>
      <c r="DK305" s="120">
        <v>87</v>
      </c>
      <c r="DL305" s="120" t="s">
        <v>126</v>
      </c>
      <c r="DM305" s="120" t="s">
        <v>123</v>
      </c>
      <c r="DN305" s="120">
        <v>1220859</v>
      </c>
      <c r="DO305" s="120">
        <v>45086</v>
      </c>
      <c r="DP305" s="120" t="s">
        <v>3315</v>
      </c>
      <c r="DQ305" s="120" t="s">
        <v>3316</v>
      </c>
      <c r="DR305" s="120" t="s">
        <v>3317</v>
      </c>
      <c r="DS305" s="120">
        <v>1993</v>
      </c>
      <c r="DT305" s="120" t="s">
        <v>503</v>
      </c>
    </row>
    <row r="306" spans="1:124" s="120" customFormat="1" x14ac:dyDescent="0.3">
      <c r="A306" s="120" t="s">
        <v>3311</v>
      </c>
      <c r="B306" s="120" t="s">
        <v>3312</v>
      </c>
      <c r="C306" s="120" t="s">
        <v>3313</v>
      </c>
      <c r="D306" s="120" t="s">
        <v>3314</v>
      </c>
      <c r="E306" s="120" t="s">
        <v>591</v>
      </c>
      <c r="G306" s="137">
        <v>3.27</v>
      </c>
      <c r="J306" s="121"/>
      <c r="K306" s="121" t="s">
        <v>528</v>
      </c>
      <c r="L306" s="120" t="s">
        <v>528</v>
      </c>
      <c r="M306" s="120" t="s">
        <v>109</v>
      </c>
      <c r="N306" s="120">
        <v>87</v>
      </c>
      <c r="O306" s="120" t="s">
        <v>367</v>
      </c>
      <c r="P306" s="120" t="s">
        <v>1310</v>
      </c>
      <c r="Q306" s="120" t="s">
        <v>2817</v>
      </c>
      <c r="R306" s="120">
        <v>4</v>
      </c>
      <c r="S306" s="120" t="s">
        <v>122</v>
      </c>
      <c r="T306" s="120" t="s">
        <v>526</v>
      </c>
      <c r="U306" s="120">
        <v>45086</v>
      </c>
      <c r="V306" s="123">
        <v>1220862</v>
      </c>
      <c r="W306" s="120">
        <v>1993</v>
      </c>
      <c r="X306" s="120" t="s">
        <v>3315</v>
      </c>
      <c r="Y306" s="120" t="s">
        <v>3316</v>
      </c>
      <c r="Z306" s="120" t="s">
        <v>3317</v>
      </c>
      <c r="AA306" s="120" t="s">
        <v>314</v>
      </c>
      <c r="AB306" s="120" t="s">
        <v>397</v>
      </c>
      <c r="AC306" s="137">
        <v>3.27</v>
      </c>
      <c r="AD306" s="121"/>
      <c r="AE306" s="120">
        <v>333415</v>
      </c>
      <c r="AF306" s="120" t="s">
        <v>109</v>
      </c>
      <c r="AG306" s="120" t="s">
        <v>314</v>
      </c>
      <c r="AH306" s="120" t="s">
        <v>397</v>
      </c>
      <c r="AI306" s="120">
        <v>2305</v>
      </c>
      <c r="AJ306" s="120">
        <v>7</v>
      </c>
      <c r="AK306" s="120" t="s">
        <v>122</v>
      </c>
      <c r="AM306" s="120" t="s">
        <v>3240</v>
      </c>
      <c r="AN306" s="120" t="s">
        <v>3238</v>
      </c>
      <c r="AO306" s="120" t="s">
        <v>3318</v>
      </c>
      <c r="AP306" s="120" t="s">
        <v>3311</v>
      </c>
      <c r="AQ306" s="120" t="s">
        <v>3312</v>
      </c>
      <c r="AR306" s="120" t="s">
        <v>3313</v>
      </c>
      <c r="AS306" s="120" t="s">
        <v>3314</v>
      </c>
      <c r="AT306" s="120" t="s">
        <v>367</v>
      </c>
      <c r="AU306" s="120" t="s">
        <v>1310</v>
      </c>
      <c r="AV306" s="120" t="s">
        <v>2817</v>
      </c>
      <c r="AW306" s="120" t="s">
        <v>591</v>
      </c>
      <c r="AY306" s="120" t="s">
        <v>525</v>
      </c>
      <c r="AZ306" s="120" t="s">
        <v>119</v>
      </c>
      <c r="BA306" s="120" t="s">
        <v>526</v>
      </c>
      <c r="BC306" s="120">
        <v>96</v>
      </c>
      <c r="BH306" s="120" t="s">
        <v>276</v>
      </c>
      <c r="BJ306" s="120">
        <v>4</v>
      </c>
      <c r="BO306" s="120" t="s">
        <v>122</v>
      </c>
      <c r="BP306" s="120" t="s">
        <v>158</v>
      </c>
      <c r="BR306" s="120">
        <v>3.27</v>
      </c>
      <c r="BT306" s="120">
        <v>2.68</v>
      </c>
      <c r="BV306" s="120">
        <v>3.98</v>
      </c>
      <c r="BW306" s="120" t="s">
        <v>528</v>
      </c>
      <c r="BY306" s="120">
        <v>3.27</v>
      </c>
      <c r="CA306" s="120">
        <v>2.68</v>
      </c>
      <c r="CC306" s="120">
        <v>3.98</v>
      </c>
      <c r="CE306" s="121">
        <v>3.27</v>
      </c>
      <c r="CG306" s="121">
        <v>2.68</v>
      </c>
      <c r="CI306" s="121">
        <v>3.98</v>
      </c>
      <c r="CQ306" s="121"/>
      <c r="CW306" s="121"/>
      <c r="DB306" s="120" t="s">
        <v>528</v>
      </c>
      <c r="DD306" s="120" t="s">
        <v>176</v>
      </c>
      <c r="DE306" s="120">
        <v>8.09</v>
      </c>
      <c r="DF306" s="120">
        <v>219</v>
      </c>
      <c r="DG306" s="120" t="s">
        <v>568</v>
      </c>
      <c r="DK306" s="120">
        <v>87</v>
      </c>
      <c r="DL306" s="120" t="s">
        <v>126</v>
      </c>
      <c r="DM306" s="120" t="s">
        <v>123</v>
      </c>
      <c r="DN306" s="120">
        <v>1220862</v>
      </c>
      <c r="DO306" s="120">
        <v>45086</v>
      </c>
      <c r="DP306" s="120" t="s">
        <v>3315</v>
      </c>
      <c r="DQ306" s="120" t="s">
        <v>3316</v>
      </c>
      <c r="DR306" s="120" t="s">
        <v>3317</v>
      </c>
      <c r="DS306" s="120">
        <v>1993</v>
      </c>
      <c r="DT306" s="120" t="s">
        <v>3319</v>
      </c>
    </row>
    <row r="307" spans="1:124" s="120" customFormat="1" x14ac:dyDescent="0.3">
      <c r="A307" s="120" t="s">
        <v>3311</v>
      </c>
      <c r="B307" s="120" t="s">
        <v>3312</v>
      </c>
      <c r="C307" s="120" t="s">
        <v>3313</v>
      </c>
      <c r="D307" s="120" t="s">
        <v>3314</v>
      </c>
      <c r="E307" s="120" t="s">
        <v>591</v>
      </c>
      <c r="G307" s="137">
        <v>3.39</v>
      </c>
      <c r="J307" s="121"/>
      <c r="K307" s="121" t="s">
        <v>528</v>
      </c>
      <c r="L307" s="120" t="s">
        <v>528</v>
      </c>
      <c r="M307" s="120" t="s">
        <v>109</v>
      </c>
      <c r="N307" s="120">
        <v>87</v>
      </c>
      <c r="O307" s="120" t="s">
        <v>367</v>
      </c>
      <c r="P307" s="120" t="s">
        <v>1310</v>
      </c>
      <c r="Q307" s="120" t="s">
        <v>2817</v>
      </c>
      <c r="R307" s="120">
        <v>4</v>
      </c>
      <c r="S307" s="120" t="s">
        <v>122</v>
      </c>
      <c r="T307" s="120" t="s">
        <v>526</v>
      </c>
      <c r="U307" s="120">
        <v>45086</v>
      </c>
      <c r="V307" s="123">
        <v>1220865</v>
      </c>
      <c r="W307" s="120">
        <v>1993</v>
      </c>
      <c r="X307" s="120" t="s">
        <v>3315</v>
      </c>
      <c r="Y307" s="120" t="s">
        <v>3316</v>
      </c>
      <c r="Z307" s="120" t="s">
        <v>3317</v>
      </c>
      <c r="AA307" s="120" t="s">
        <v>314</v>
      </c>
      <c r="AB307" s="120" t="s">
        <v>397</v>
      </c>
      <c r="AC307" s="137">
        <v>3.39</v>
      </c>
      <c r="AD307" s="121"/>
      <c r="AE307" s="120">
        <v>333415</v>
      </c>
      <c r="AF307" s="120" t="s">
        <v>109</v>
      </c>
      <c r="AG307" s="120" t="s">
        <v>314</v>
      </c>
      <c r="AH307" s="120" t="s">
        <v>397</v>
      </c>
      <c r="AI307" s="120">
        <v>2305</v>
      </c>
      <c r="AJ307" s="120">
        <v>7</v>
      </c>
      <c r="AK307" s="120" t="s">
        <v>122</v>
      </c>
      <c r="AM307" s="120" t="s">
        <v>3240</v>
      </c>
      <c r="AN307" s="120" t="s">
        <v>3238</v>
      </c>
      <c r="AO307" s="120" t="s">
        <v>3318</v>
      </c>
      <c r="AP307" s="120" t="s">
        <v>3311</v>
      </c>
      <c r="AQ307" s="120" t="s">
        <v>3312</v>
      </c>
      <c r="AR307" s="120" t="s">
        <v>3313</v>
      </c>
      <c r="AS307" s="120" t="s">
        <v>3314</v>
      </c>
      <c r="AT307" s="120" t="s">
        <v>367</v>
      </c>
      <c r="AU307" s="120" t="s">
        <v>1310</v>
      </c>
      <c r="AV307" s="120" t="s">
        <v>2817</v>
      </c>
      <c r="AW307" s="120" t="s">
        <v>591</v>
      </c>
      <c r="AY307" s="120" t="s">
        <v>525</v>
      </c>
      <c r="AZ307" s="120" t="s">
        <v>119</v>
      </c>
      <c r="BA307" s="120" t="s">
        <v>526</v>
      </c>
      <c r="BC307" s="120">
        <v>96</v>
      </c>
      <c r="BH307" s="120" t="s">
        <v>276</v>
      </c>
      <c r="BJ307" s="120">
        <v>4</v>
      </c>
      <c r="BO307" s="120" t="s">
        <v>122</v>
      </c>
      <c r="BP307" s="120" t="s">
        <v>158</v>
      </c>
      <c r="BR307" s="120">
        <v>3.39</v>
      </c>
      <c r="BT307" s="120">
        <v>2.77</v>
      </c>
      <c r="BV307" s="120">
        <v>4.16</v>
      </c>
      <c r="BW307" s="120" t="s">
        <v>528</v>
      </c>
      <c r="BY307" s="120">
        <v>3.39</v>
      </c>
      <c r="CA307" s="120">
        <v>2.77</v>
      </c>
      <c r="CC307" s="120">
        <v>4.16</v>
      </c>
      <c r="CE307" s="121">
        <v>3.39</v>
      </c>
      <c r="CG307" s="121">
        <v>2.77</v>
      </c>
      <c r="CI307" s="121">
        <v>4.16</v>
      </c>
      <c r="CQ307" s="121"/>
      <c r="CW307" s="121"/>
      <c r="DB307" s="120" t="s">
        <v>528</v>
      </c>
      <c r="DD307" s="120" t="s">
        <v>176</v>
      </c>
      <c r="DE307" s="120">
        <v>8.2200000000000006</v>
      </c>
      <c r="DF307" s="120">
        <v>173.5</v>
      </c>
      <c r="DG307" s="120" t="s">
        <v>568</v>
      </c>
      <c r="DK307" s="120">
        <v>87</v>
      </c>
      <c r="DL307" s="120" t="s">
        <v>126</v>
      </c>
      <c r="DM307" s="120" t="s">
        <v>123</v>
      </c>
      <c r="DN307" s="120">
        <v>1220865</v>
      </c>
      <c r="DO307" s="120">
        <v>45086</v>
      </c>
      <c r="DP307" s="120" t="s">
        <v>3315</v>
      </c>
      <c r="DQ307" s="120" t="s">
        <v>3316</v>
      </c>
      <c r="DR307" s="120" t="s">
        <v>3317</v>
      </c>
      <c r="DS307" s="120">
        <v>1993</v>
      </c>
      <c r="DT307" s="120" t="s">
        <v>3320</v>
      </c>
    </row>
    <row r="308" spans="1:124" s="120" customFormat="1" x14ac:dyDescent="0.3">
      <c r="A308" s="120" t="s">
        <v>3219</v>
      </c>
      <c r="B308" s="120" t="s">
        <v>3220</v>
      </c>
      <c r="C308" s="120" t="s">
        <v>3221</v>
      </c>
      <c r="D308" s="120" t="s">
        <v>3222</v>
      </c>
      <c r="E308" s="120" t="s">
        <v>3223</v>
      </c>
      <c r="G308" s="137">
        <v>3.7</v>
      </c>
      <c r="J308" s="121"/>
      <c r="K308" s="121" t="s">
        <v>528</v>
      </c>
      <c r="L308" s="120" t="s">
        <v>528</v>
      </c>
      <c r="M308" s="120" t="s">
        <v>109</v>
      </c>
      <c r="N308" s="120">
        <v>100</v>
      </c>
      <c r="O308" s="120" t="s">
        <v>102</v>
      </c>
      <c r="P308" s="120" t="s">
        <v>102</v>
      </c>
      <c r="Q308" s="120" t="s">
        <v>184</v>
      </c>
      <c r="R308" s="120">
        <v>8.3299999999999999E-2</v>
      </c>
      <c r="S308" s="120" t="s">
        <v>122</v>
      </c>
      <c r="T308" s="120" t="s">
        <v>526</v>
      </c>
      <c r="U308" s="120">
        <v>7119</v>
      </c>
      <c r="V308" s="123">
        <v>1099498</v>
      </c>
      <c r="W308" s="120">
        <v>1978</v>
      </c>
      <c r="X308" s="120" t="s">
        <v>3224</v>
      </c>
      <c r="Y308" s="120" t="s">
        <v>3225</v>
      </c>
      <c r="Z308" s="120" t="s">
        <v>3226</v>
      </c>
      <c r="AC308" s="137">
        <v>3.7</v>
      </c>
      <c r="AD308" s="121"/>
      <c r="AE308" s="120">
        <v>333415</v>
      </c>
      <c r="AF308" s="120" t="s">
        <v>109</v>
      </c>
      <c r="AI308" s="120">
        <v>444</v>
      </c>
      <c r="AM308" s="120" t="s">
        <v>1069</v>
      </c>
      <c r="AN308" s="120" t="s">
        <v>1061</v>
      </c>
      <c r="AO308" s="120" t="s">
        <v>3212</v>
      </c>
      <c r="AP308" s="120" t="s">
        <v>3219</v>
      </c>
      <c r="AQ308" s="120" t="s">
        <v>3220</v>
      </c>
      <c r="AR308" s="120" t="s">
        <v>3221</v>
      </c>
      <c r="AS308" s="120" t="s">
        <v>3222</v>
      </c>
      <c r="AT308" s="120" t="s">
        <v>102</v>
      </c>
      <c r="AU308" s="120" t="s">
        <v>102</v>
      </c>
      <c r="AV308" s="120" t="s">
        <v>184</v>
      </c>
      <c r="AW308" s="120" t="s">
        <v>3223</v>
      </c>
      <c r="AY308" s="120" t="s">
        <v>525</v>
      </c>
      <c r="AZ308" s="120" t="s">
        <v>119</v>
      </c>
      <c r="BA308" s="120" t="s">
        <v>526</v>
      </c>
      <c r="BC308" s="120">
        <v>2</v>
      </c>
      <c r="BH308" s="120" t="s">
        <v>276</v>
      </c>
      <c r="BJ308" s="120">
        <v>8.3299999999999999E-2</v>
      </c>
      <c r="BO308" s="120" t="s">
        <v>122</v>
      </c>
      <c r="BP308" s="120" t="s">
        <v>123</v>
      </c>
      <c r="BR308" s="120">
        <v>3700</v>
      </c>
      <c r="BW308" s="120" t="s">
        <v>544</v>
      </c>
      <c r="BY308" s="120">
        <v>3700</v>
      </c>
      <c r="CE308" s="121">
        <v>3.7</v>
      </c>
      <c r="CG308" s="121"/>
      <c r="CI308" s="121"/>
      <c r="CQ308" s="121"/>
      <c r="CW308" s="121"/>
      <c r="DB308" s="120" t="s">
        <v>528</v>
      </c>
      <c r="DD308" s="120" t="s">
        <v>125</v>
      </c>
      <c r="DK308" s="120">
        <v>100</v>
      </c>
      <c r="DL308" s="120" t="s">
        <v>126</v>
      </c>
      <c r="DM308" s="120" t="s">
        <v>187</v>
      </c>
      <c r="DN308" s="120">
        <v>1099498</v>
      </c>
      <c r="DO308" s="120">
        <v>7119</v>
      </c>
      <c r="DP308" s="120" t="s">
        <v>3224</v>
      </c>
      <c r="DQ308" s="120" t="s">
        <v>3225</v>
      </c>
      <c r="DR308" s="120" t="s">
        <v>3226</v>
      </c>
      <c r="DS308" s="120">
        <v>1978</v>
      </c>
      <c r="DT308" s="120" t="s">
        <v>3227</v>
      </c>
    </row>
    <row r="309" spans="1:124" s="120" customFormat="1" x14ac:dyDescent="0.3">
      <c r="A309" s="120" t="s">
        <v>3143</v>
      </c>
      <c r="B309" s="120" t="s">
        <v>3229</v>
      </c>
      <c r="C309" s="120" t="s">
        <v>3308</v>
      </c>
      <c r="D309" s="120" t="s">
        <v>3171</v>
      </c>
      <c r="E309" s="120" t="s">
        <v>200</v>
      </c>
      <c r="G309" s="137">
        <v>4</v>
      </c>
      <c r="K309" s="121" t="s">
        <v>528</v>
      </c>
      <c r="L309" s="120" t="s">
        <v>528</v>
      </c>
      <c r="M309" s="120" t="s">
        <v>109</v>
      </c>
      <c r="N309" s="120">
        <v>20</v>
      </c>
      <c r="O309" s="120" t="s">
        <v>102</v>
      </c>
      <c r="P309" s="120" t="s">
        <v>102</v>
      </c>
      <c r="Q309" s="120" t="s">
        <v>184</v>
      </c>
      <c r="R309" s="120">
        <v>0.25</v>
      </c>
      <c r="S309" s="120" t="s">
        <v>122</v>
      </c>
      <c r="T309" s="120" t="s">
        <v>526</v>
      </c>
      <c r="U309" s="120">
        <v>13491</v>
      </c>
      <c r="V309" s="123">
        <v>2075982</v>
      </c>
      <c r="W309" s="120">
        <v>1958</v>
      </c>
      <c r="X309" s="120" t="s">
        <v>3231</v>
      </c>
      <c r="Y309" s="120" t="s">
        <v>3232</v>
      </c>
      <c r="Z309" s="120" t="s">
        <v>3233</v>
      </c>
      <c r="AB309" s="120" t="s">
        <v>147</v>
      </c>
      <c r="AC309" s="137">
        <v>4</v>
      </c>
      <c r="AE309" s="120">
        <v>333415</v>
      </c>
      <c r="AF309" s="120" t="s">
        <v>109</v>
      </c>
      <c r="AH309" s="120" t="s">
        <v>147</v>
      </c>
      <c r="AI309" s="120">
        <v>32122</v>
      </c>
      <c r="AJ309" s="120">
        <v>3</v>
      </c>
      <c r="AK309" s="120" t="s">
        <v>2919</v>
      </c>
      <c r="AL309" s="120" t="s">
        <v>1504</v>
      </c>
      <c r="AM309" s="120" t="s">
        <v>1069</v>
      </c>
      <c r="AN309" s="120" t="s">
        <v>1061</v>
      </c>
      <c r="AO309" s="120" t="s">
        <v>1065</v>
      </c>
      <c r="AP309" s="120" t="s">
        <v>3143</v>
      </c>
      <c r="AQ309" s="120" t="s">
        <v>3229</v>
      </c>
      <c r="AR309" s="120" t="s">
        <v>3308</v>
      </c>
      <c r="AS309" s="120" t="s">
        <v>3171</v>
      </c>
      <c r="AT309" s="120" t="s">
        <v>102</v>
      </c>
      <c r="AU309" s="120" t="s">
        <v>102</v>
      </c>
      <c r="AV309" s="120" t="s">
        <v>184</v>
      </c>
      <c r="AW309" s="120" t="s">
        <v>200</v>
      </c>
      <c r="AY309" s="120" t="s">
        <v>525</v>
      </c>
      <c r="AZ309" s="120" t="s">
        <v>119</v>
      </c>
      <c r="BA309" s="120" t="s">
        <v>526</v>
      </c>
      <c r="BC309" s="120">
        <v>6</v>
      </c>
      <c r="BH309" s="120" t="s">
        <v>276</v>
      </c>
      <c r="BJ309" s="120">
        <v>0.25</v>
      </c>
      <c r="BO309" s="120" t="s">
        <v>122</v>
      </c>
      <c r="BP309" s="120" t="s">
        <v>123</v>
      </c>
      <c r="BR309" s="120">
        <v>20</v>
      </c>
      <c r="BW309" s="120" t="s">
        <v>124</v>
      </c>
      <c r="BY309" s="120">
        <v>4</v>
      </c>
      <c r="CE309" s="121">
        <v>4</v>
      </c>
      <c r="DB309" s="120" t="s">
        <v>528</v>
      </c>
      <c r="DC309" s="120">
        <v>1</v>
      </c>
      <c r="DD309" s="120" t="s">
        <v>125</v>
      </c>
      <c r="DK309" s="120">
        <v>20</v>
      </c>
      <c r="DL309" s="120" t="s">
        <v>126</v>
      </c>
      <c r="DM309" s="120" t="s">
        <v>545</v>
      </c>
      <c r="DN309" s="120">
        <v>2075982</v>
      </c>
      <c r="DO309" s="120">
        <v>13491</v>
      </c>
      <c r="DP309" s="120" t="s">
        <v>3231</v>
      </c>
      <c r="DQ309" s="120" t="s">
        <v>3232</v>
      </c>
      <c r="DR309" s="120" t="s">
        <v>3233</v>
      </c>
      <c r="DS309" s="120">
        <v>1958</v>
      </c>
      <c r="DT309" s="120" t="s">
        <v>3321</v>
      </c>
    </row>
    <row r="310" spans="1:124" s="120" customFormat="1" x14ac:dyDescent="0.3">
      <c r="A310" s="120" t="s">
        <v>3322</v>
      </c>
      <c r="B310" s="120" t="s">
        <v>3323</v>
      </c>
      <c r="C310" s="120" t="s">
        <v>3324</v>
      </c>
      <c r="D310" s="120" t="s">
        <v>3325</v>
      </c>
      <c r="E310" s="120" t="s">
        <v>591</v>
      </c>
      <c r="G310" s="137">
        <v>4.7839999999999998</v>
      </c>
      <c r="J310" s="121"/>
      <c r="K310" s="121" t="s">
        <v>528</v>
      </c>
      <c r="L310" s="120" t="s">
        <v>528</v>
      </c>
      <c r="M310" s="120" t="s">
        <v>109</v>
      </c>
      <c r="N310" s="120">
        <v>92</v>
      </c>
      <c r="O310" s="120" t="s">
        <v>137</v>
      </c>
      <c r="P310" s="120" t="s">
        <v>137</v>
      </c>
      <c r="Q310" s="120" t="s">
        <v>614</v>
      </c>
      <c r="S310" s="120" t="s">
        <v>122</v>
      </c>
      <c r="T310" s="120" t="s">
        <v>526</v>
      </c>
      <c r="U310" s="120">
        <v>5079</v>
      </c>
      <c r="V310" s="123">
        <v>1062856</v>
      </c>
      <c r="W310" s="120">
        <v>1992</v>
      </c>
      <c r="X310" s="120" t="s">
        <v>2805</v>
      </c>
      <c r="Y310" s="120" t="s">
        <v>3326</v>
      </c>
      <c r="Z310" s="120" t="s">
        <v>3327</v>
      </c>
      <c r="AA310" s="120" t="s">
        <v>314</v>
      </c>
      <c r="AB310" s="120" t="s">
        <v>397</v>
      </c>
      <c r="AC310" s="137">
        <v>4.7839999999999998</v>
      </c>
      <c r="AD310" s="121"/>
      <c r="AE310" s="120">
        <v>333415</v>
      </c>
      <c r="AF310" s="120" t="s">
        <v>109</v>
      </c>
      <c r="AG310" s="120" t="s">
        <v>314</v>
      </c>
      <c r="AH310" s="120" t="s">
        <v>397</v>
      </c>
      <c r="AI310" s="120">
        <v>1747</v>
      </c>
      <c r="AJ310" s="120" t="s">
        <v>2962</v>
      </c>
      <c r="AK310" s="120" t="s">
        <v>276</v>
      </c>
      <c r="AL310" s="120" t="s">
        <v>1465</v>
      </c>
      <c r="AM310" s="120" t="s">
        <v>3051</v>
      </c>
      <c r="AN310" s="120" t="s">
        <v>3328</v>
      </c>
      <c r="AO310" s="120" t="s">
        <v>3329</v>
      </c>
      <c r="AP310" s="120" t="s">
        <v>3322</v>
      </c>
      <c r="AQ310" s="120" t="s">
        <v>3323</v>
      </c>
      <c r="AR310" s="120" t="s">
        <v>3324</v>
      </c>
      <c r="AS310" s="120" t="s">
        <v>3325</v>
      </c>
      <c r="AT310" s="120" t="s">
        <v>137</v>
      </c>
      <c r="AU310" s="120" t="s">
        <v>137</v>
      </c>
      <c r="AV310" s="120" t="s">
        <v>614</v>
      </c>
      <c r="AW310" s="120" t="s">
        <v>591</v>
      </c>
      <c r="AY310" s="120" t="s">
        <v>525</v>
      </c>
      <c r="AZ310" s="120" t="s">
        <v>119</v>
      </c>
      <c r="BA310" s="120" t="s">
        <v>526</v>
      </c>
      <c r="BE310" s="120">
        <v>2</v>
      </c>
      <c r="BG310" s="120">
        <v>10</v>
      </c>
      <c r="BH310" s="120" t="s">
        <v>122</v>
      </c>
      <c r="BL310" s="120">
        <v>2</v>
      </c>
      <c r="BN310" s="120">
        <v>10</v>
      </c>
      <c r="BO310" s="120" t="s">
        <v>122</v>
      </c>
      <c r="BP310" s="120" t="s">
        <v>123</v>
      </c>
      <c r="BR310" s="120">
        <v>5200</v>
      </c>
      <c r="BW310" s="120" t="s">
        <v>544</v>
      </c>
      <c r="BY310" s="120">
        <v>4784</v>
      </c>
      <c r="CE310" s="121">
        <v>4.7839999999999998</v>
      </c>
      <c r="CG310" s="121"/>
      <c r="CI310" s="121"/>
      <c r="CQ310" s="121"/>
      <c r="CW310" s="121"/>
      <c r="DB310" s="120" t="s">
        <v>528</v>
      </c>
      <c r="DD310" s="120" t="s">
        <v>125</v>
      </c>
      <c r="DE310" s="120" t="s">
        <v>2876</v>
      </c>
      <c r="DF310" s="120" t="s">
        <v>2861</v>
      </c>
      <c r="DG310" s="120" t="s">
        <v>568</v>
      </c>
      <c r="DK310" s="120">
        <v>92</v>
      </c>
      <c r="DL310" s="120" t="s">
        <v>126</v>
      </c>
      <c r="DM310" s="120" t="s">
        <v>1344</v>
      </c>
      <c r="DN310" s="120">
        <v>1062856</v>
      </c>
      <c r="DO310" s="120">
        <v>5079</v>
      </c>
      <c r="DP310" s="120" t="s">
        <v>2805</v>
      </c>
      <c r="DQ310" s="120" t="s">
        <v>3326</v>
      </c>
      <c r="DR310" s="120" t="s">
        <v>3327</v>
      </c>
      <c r="DS310" s="120">
        <v>1992</v>
      </c>
      <c r="DT310" s="120" t="s">
        <v>3330</v>
      </c>
    </row>
    <row r="311" spans="1:124" s="120" customFormat="1" x14ac:dyDescent="0.3">
      <c r="A311" s="120" t="s">
        <v>3322</v>
      </c>
      <c r="B311" s="120" t="s">
        <v>3323</v>
      </c>
      <c r="C311" s="120" t="s">
        <v>3324</v>
      </c>
      <c r="D311" s="120" t="s">
        <v>3325</v>
      </c>
      <c r="E311" s="120" t="s">
        <v>251</v>
      </c>
      <c r="G311" s="137">
        <v>5</v>
      </c>
      <c r="J311" s="121"/>
      <c r="K311" s="121" t="s">
        <v>528</v>
      </c>
      <c r="L311" s="120" t="s">
        <v>528</v>
      </c>
      <c r="M311" s="120" t="s">
        <v>109</v>
      </c>
      <c r="N311" s="120">
        <v>100</v>
      </c>
      <c r="O311" s="120" t="s">
        <v>172</v>
      </c>
      <c r="P311" s="120" t="s">
        <v>173</v>
      </c>
      <c r="Q311" s="120" t="s">
        <v>499</v>
      </c>
      <c r="R311" s="120">
        <v>2.0799999999999999E-2</v>
      </c>
      <c r="S311" s="120" t="s">
        <v>122</v>
      </c>
      <c r="T311" s="120" t="s">
        <v>526</v>
      </c>
      <c r="U311" s="120">
        <v>16059</v>
      </c>
      <c r="V311" s="123">
        <v>1182840</v>
      </c>
      <c r="W311" s="120">
        <v>1994</v>
      </c>
      <c r="X311" s="120" t="s">
        <v>3331</v>
      </c>
      <c r="Y311" s="120" t="s">
        <v>3332</v>
      </c>
      <c r="Z311" s="120" t="s">
        <v>3333</v>
      </c>
      <c r="AC311" s="137">
        <v>5</v>
      </c>
      <c r="AD311" s="121"/>
      <c r="AE311" s="120">
        <v>333415</v>
      </c>
      <c r="AF311" s="120" t="s">
        <v>109</v>
      </c>
      <c r="AI311" s="120">
        <v>1747</v>
      </c>
      <c r="AM311" s="120" t="s">
        <v>3051</v>
      </c>
      <c r="AN311" s="120" t="s">
        <v>3328</v>
      </c>
      <c r="AO311" s="120" t="s">
        <v>3329</v>
      </c>
      <c r="AP311" s="120" t="s">
        <v>3322</v>
      </c>
      <c r="AQ311" s="120" t="s">
        <v>3323</v>
      </c>
      <c r="AR311" s="120" t="s">
        <v>3324</v>
      </c>
      <c r="AS311" s="120" t="s">
        <v>3325</v>
      </c>
      <c r="AT311" s="120" t="s">
        <v>172</v>
      </c>
      <c r="AU311" s="120" t="s">
        <v>173</v>
      </c>
      <c r="AV311" s="120" t="s">
        <v>499</v>
      </c>
      <c r="AW311" s="120" t="s">
        <v>251</v>
      </c>
      <c r="AY311" s="120" t="s">
        <v>525</v>
      </c>
      <c r="AZ311" s="120" t="s">
        <v>119</v>
      </c>
      <c r="BA311" s="120" t="s">
        <v>526</v>
      </c>
      <c r="BC311" s="120">
        <v>0.5</v>
      </c>
      <c r="BH311" s="120" t="s">
        <v>276</v>
      </c>
      <c r="BJ311" s="120">
        <v>2.0799999999999999E-2</v>
      </c>
      <c r="BO311" s="120" t="s">
        <v>122</v>
      </c>
      <c r="BP311" s="120" t="s">
        <v>123</v>
      </c>
      <c r="BR311" s="120">
        <v>5000</v>
      </c>
      <c r="BW311" s="120" t="s">
        <v>544</v>
      </c>
      <c r="BY311" s="120">
        <v>5000</v>
      </c>
      <c r="CE311" s="121">
        <v>5</v>
      </c>
      <c r="CG311" s="121"/>
      <c r="CI311" s="121"/>
      <c r="CQ311" s="121"/>
      <c r="CW311" s="121"/>
      <c r="DB311" s="120" t="s">
        <v>528</v>
      </c>
      <c r="DD311" s="120" t="s">
        <v>125</v>
      </c>
      <c r="DE311" s="120" t="s">
        <v>2156</v>
      </c>
      <c r="DK311" s="120">
        <v>100</v>
      </c>
      <c r="DL311" s="120" t="s">
        <v>126</v>
      </c>
      <c r="DM311" s="120" t="s">
        <v>545</v>
      </c>
      <c r="DN311" s="120">
        <v>1182840</v>
      </c>
      <c r="DO311" s="120">
        <v>16059</v>
      </c>
      <c r="DP311" s="120" t="s">
        <v>3331</v>
      </c>
      <c r="DQ311" s="120" t="s">
        <v>3332</v>
      </c>
      <c r="DR311" s="120" t="s">
        <v>3333</v>
      </c>
      <c r="DS311" s="120">
        <v>1994</v>
      </c>
      <c r="DT311" s="120" t="s">
        <v>3334</v>
      </c>
    </row>
    <row r="312" spans="1:124" s="120" customFormat="1" x14ac:dyDescent="0.3">
      <c r="A312" s="120" t="s">
        <v>3335</v>
      </c>
      <c r="B312" s="120" t="s">
        <v>3336</v>
      </c>
      <c r="C312" s="120" t="s">
        <v>1389</v>
      </c>
      <c r="D312" s="120" t="s">
        <v>3337</v>
      </c>
      <c r="E312" s="120" t="s">
        <v>185</v>
      </c>
      <c r="G312" s="137">
        <v>5.8520000000000003</v>
      </c>
      <c r="J312" s="121"/>
      <c r="K312" s="121" t="s">
        <v>528</v>
      </c>
      <c r="L312" s="120" t="s">
        <v>528</v>
      </c>
      <c r="M312" s="120" t="s">
        <v>109</v>
      </c>
      <c r="N312" s="120" t="s">
        <v>3078</v>
      </c>
      <c r="O312" s="120" t="s">
        <v>102</v>
      </c>
      <c r="P312" s="120" t="s">
        <v>102</v>
      </c>
      <c r="Q312" s="120" t="s">
        <v>184</v>
      </c>
      <c r="R312" s="120">
        <v>4</v>
      </c>
      <c r="S312" s="120" t="s">
        <v>122</v>
      </c>
      <c r="T312" s="120" t="s">
        <v>526</v>
      </c>
      <c r="U312" s="120">
        <v>352</v>
      </c>
      <c r="V312" s="123">
        <v>1008101</v>
      </c>
      <c r="W312" s="120">
        <v>1995</v>
      </c>
      <c r="X312" s="120" t="s">
        <v>3079</v>
      </c>
      <c r="Y312" s="120" t="s">
        <v>3080</v>
      </c>
      <c r="Z312" s="120" t="s">
        <v>3081</v>
      </c>
      <c r="AB312" s="120" t="s">
        <v>397</v>
      </c>
      <c r="AC312" s="137">
        <v>5.8520000000000003</v>
      </c>
      <c r="AD312" s="121"/>
      <c r="AE312" s="120">
        <v>333415</v>
      </c>
      <c r="AF312" s="120" t="s">
        <v>109</v>
      </c>
      <c r="AH312" s="120" t="s">
        <v>397</v>
      </c>
      <c r="AI312" s="120">
        <v>640</v>
      </c>
      <c r="AM312" s="120" t="s">
        <v>3338</v>
      </c>
      <c r="AN312" s="120" t="s">
        <v>3339</v>
      </c>
      <c r="AO312" s="120" t="s">
        <v>3340</v>
      </c>
      <c r="AP312" s="120" t="s">
        <v>3335</v>
      </c>
      <c r="AQ312" s="120" t="s">
        <v>3336</v>
      </c>
      <c r="AR312" s="120" t="s">
        <v>1389</v>
      </c>
      <c r="AS312" s="120" t="s">
        <v>3337</v>
      </c>
      <c r="AT312" s="120" t="s">
        <v>102</v>
      </c>
      <c r="AU312" s="120" t="s">
        <v>102</v>
      </c>
      <c r="AV312" s="120" t="s">
        <v>184</v>
      </c>
      <c r="AW312" s="120" t="s">
        <v>185</v>
      </c>
      <c r="AY312" s="120" t="s">
        <v>525</v>
      </c>
      <c r="AZ312" s="120" t="s">
        <v>119</v>
      </c>
      <c r="BA312" s="120" t="s">
        <v>526</v>
      </c>
      <c r="BC312" s="120">
        <v>96</v>
      </c>
      <c r="BH312" s="120" t="s">
        <v>276</v>
      </c>
      <c r="BJ312" s="120">
        <v>4</v>
      </c>
      <c r="BO312" s="120" t="s">
        <v>122</v>
      </c>
      <c r="BP312" s="120" t="s">
        <v>123</v>
      </c>
      <c r="BR312" s="120">
        <v>6160</v>
      </c>
      <c r="BT312" s="120">
        <v>5170</v>
      </c>
      <c r="BV312" s="120">
        <v>7340</v>
      </c>
      <c r="BW312" s="120" t="s">
        <v>544</v>
      </c>
      <c r="BY312" s="120">
        <v>5852</v>
      </c>
      <c r="CA312" s="120">
        <v>4911.5</v>
      </c>
      <c r="CC312" s="120">
        <v>6973</v>
      </c>
      <c r="CE312" s="121">
        <v>5.8520000000000003</v>
      </c>
      <c r="CG312" s="121">
        <v>4.9115000000000002</v>
      </c>
      <c r="CI312" s="121">
        <v>6.9729999999999999</v>
      </c>
      <c r="CQ312" s="121"/>
      <c r="CW312" s="121"/>
      <c r="DB312" s="120" t="s">
        <v>528</v>
      </c>
      <c r="DD312" s="120" t="s">
        <v>125</v>
      </c>
      <c r="DE312" s="120" t="s">
        <v>3082</v>
      </c>
      <c r="DG312" s="120" t="s">
        <v>568</v>
      </c>
      <c r="DK312" s="120" t="s">
        <v>3078</v>
      </c>
      <c r="DL312" s="120" t="s">
        <v>126</v>
      </c>
      <c r="DM312" s="120" t="s">
        <v>545</v>
      </c>
      <c r="DN312" s="120">
        <v>1008101</v>
      </c>
      <c r="DO312" s="120">
        <v>352</v>
      </c>
      <c r="DP312" s="120" t="s">
        <v>3079</v>
      </c>
      <c r="DQ312" s="120" t="s">
        <v>3080</v>
      </c>
      <c r="DR312" s="120" t="s">
        <v>3081</v>
      </c>
      <c r="DS312" s="120">
        <v>1995</v>
      </c>
      <c r="DT312" s="120" t="s">
        <v>3341</v>
      </c>
    </row>
    <row r="313" spans="1:124" s="120" customFormat="1" x14ac:dyDescent="0.3">
      <c r="A313" s="120" t="s">
        <v>3219</v>
      </c>
      <c r="B313" s="120" t="s">
        <v>3220</v>
      </c>
      <c r="C313" s="120" t="s">
        <v>3221</v>
      </c>
      <c r="D313" s="120" t="s">
        <v>3222</v>
      </c>
      <c r="E313" s="120" t="s">
        <v>3223</v>
      </c>
      <c r="G313" s="137">
        <v>6.7</v>
      </c>
      <c r="J313" s="121"/>
      <c r="K313" s="121" t="s">
        <v>528</v>
      </c>
      <c r="L313" s="120" t="s">
        <v>528</v>
      </c>
      <c r="M313" s="120" t="s">
        <v>109</v>
      </c>
      <c r="N313" s="120">
        <v>100</v>
      </c>
      <c r="O313" s="120" t="s">
        <v>102</v>
      </c>
      <c r="P313" s="120" t="s">
        <v>102</v>
      </c>
      <c r="Q313" s="120" t="s">
        <v>184</v>
      </c>
      <c r="R313" s="120">
        <v>4.1700000000000001E-2</v>
      </c>
      <c r="S313" s="120" t="s">
        <v>122</v>
      </c>
      <c r="T313" s="120" t="s">
        <v>526</v>
      </c>
      <c r="U313" s="120">
        <v>7119</v>
      </c>
      <c r="V313" s="123">
        <v>1099497</v>
      </c>
      <c r="W313" s="120">
        <v>1978</v>
      </c>
      <c r="X313" s="120" t="s">
        <v>3224</v>
      </c>
      <c r="Y313" s="120" t="s">
        <v>3225</v>
      </c>
      <c r="Z313" s="120" t="s">
        <v>3226</v>
      </c>
      <c r="AC313" s="137">
        <v>6.7</v>
      </c>
      <c r="AD313" s="121"/>
      <c r="AE313" s="120">
        <v>333415</v>
      </c>
      <c r="AF313" s="120" t="s">
        <v>109</v>
      </c>
      <c r="AI313" s="120">
        <v>444</v>
      </c>
      <c r="AM313" s="120" t="s">
        <v>1069</v>
      </c>
      <c r="AN313" s="120" t="s">
        <v>1061</v>
      </c>
      <c r="AO313" s="120" t="s">
        <v>3212</v>
      </c>
      <c r="AP313" s="120" t="s">
        <v>3219</v>
      </c>
      <c r="AQ313" s="120" t="s">
        <v>3220</v>
      </c>
      <c r="AR313" s="120" t="s">
        <v>3221</v>
      </c>
      <c r="AS313" s="120" t="s">
        <v>3222</v>
      </c>
      <c r="AT313" s="120" t="s">
        <v>102</v>
      </c>
      <c r="AU313" s="120" t="s">
        <v>102</v>
      </c>
      <c r="AV313" s="120" t="s">
        <v>184</v>
      </c>
      <c r="AW313" s="120" t="s">
        <v>3223</v>
      </c>
      <c r="AY313" s="120" t="s">
        <v>525</v>
      </c>
      <c r="AZ313" s="120" t="s">
        <v>119</v>
      </c>
      <c r="BA313" s="120" t="s">
        <v>526</v>
      </c>
      <c r="BC313" s="120">
        <v>1</v>
      </c>
      <c r="BH313" s="120" t="s">
        <v>276</v>
      </c>
      <c r="BJ313" s="120">
        <v>4.1700000000000001E-2</v>
      </c>
      <c r="BO313" s="120" t="s">
        <v>122</v>
      </c>
      <c r="BP313" s="120" t="s">
        <v>123</v>
      </c>
      <c r="BR313" s="120">
        <v>6700</v>
      </c>
      <c r="BW313" s="120" t="s">
        <v>544</v>
      </c>
      <c r="BY313" s="120">
        <v>6700</v>
      </c>
      <c r="CE313" s="121">
        <v>6.7</v>
      </c>
      <c r="CG313" s="121"/>
      <c r="CI313" s="121"/>
      <c r="CQ313" s="121"/>
      <c r="CW313" s="121"/>
      <c r="DB313" s="120" t="s">
        <v>528</v>
      </c>
      <c r="DD313" s="120" t="s">
        <v>125</v>
      </c>
      <c r="DK313" s="120">
        <v>100</v>
      </c>
      <c r="DL313" s="120" t="s">
        <v>126</v>
      </c>
      <c r="DM313" s="120" t="s">
        <v>187</v>
      </c>
      <c r="DN313" s="120">
        <v>1099497</v>
      </c>
      <c r="DO313" s="120">
        <v>7119</v>
      </c>
      <c r="DP313" s="120" t="s">
        <v>3224</v>
      </c>
      <c r="DQ313" s="120" t="s">
        <v>3225</v>
      </c>
      <c r="DR313" s="120" t="s">
        <v>3226</v>
      </c>
      <c r="DS313" s="120">
        <v>1978</v>
      </c>
      <c r="DT313" s="120" t="s">
        <v>3227</v>
      </c>
    </row>
    <row r="314" spans="1:124" s="120" customFormat="1" x14ac:dyDescent="0.3">
      <c r="A314" s="120" t="s">
        <v>3322</v>
      </c>
      <c r="B314" s="120" t="s">
        <v>3323</v>
      </c>
      <c r="C314" s="120" t="s">
        <v>3324</v>
      </c>
      <c r="D314" s="120" t="s">
        <v>3325</v>
      </c>
      <c r="E314" s="120" t="s">
        <v>591</v>
      </c>
      <c r="G314" s="137">
        <v>7.8108000000000004</v>
      </c>
      <c r="J314" s="121"/>
      <c r="K314" s="121" t="s">
        <v>528</v>
      </c>
      <c r="L314" s="120" t="s">
        <v>528</v>
      </c>
      <c r="M314" s="120" t="s">
        <v>109</v>
      </c>
      <c r="N314" s="120">
        <v>92</v>
      </c>
      <c r="O314" s="120" t="s">
        <v>137</v>
      </c>
      <c r="P314" s="120" t="s">
        <v>137</v>
      </c>
      <c r="Q314" s="120" t="s">
        <v>614</v>
      </c>
      <c r="S314" s="120" t="s">
        <v>122</v>
      </c>
      <c r="T314" s="120" t="s">
        <v>526</v>
      </c>
      <c r="U314" s="120">
        <v>5079</v>
      </c>
      <c r="V314" s="123">
        <v>1062857</v>
      </c>
      <c r="W314" s="120">
        <v>1992</v>
      </c>
      <c r="X314" s="120" t="s">
        <v>2805</v>
      </c>
      <c r="Y314" s="120" t="s">
        <v>3326</v>
      </c>
      <c r="Z314" s="120" t="s">
        <v>3327</v>
      </c>
      <c r="AA314" s="120" t="s">
        <v>314</v>
      </c>
      <c r="AB314" s="120" t="s">
        <v>397</v>
      </c>
      <c r="AC314" s="137">
        <v>7.8108000000000004</v>
      </c>
      <c r="AD314" s="121"/>
      <c r="AE314" s="120">
        <v>333415</v>
      </c>
      <c r="AF314" s="120" t="s">
        <v>109</v>
      </c>
      <c r="AG314" s="120" t="s">
        <v>314</v>
      </c>
      <c r="AH314" s="120" t="s">
        <v>397</v>
      </c>
      <c r="AI314" s="120">
        <v>1747</v>
      </c>
      <c r="AJ314" s="120" t="s">
        <v>2962</v>
      </c>
      <c r="AK314" s="120" t="s">
        <v>276</v>
      </c>
      <c r="AL314" s="120" t="s">
        <v>1465</v>
      </c>
      <c r="AM314" s="120" t="s">
        <v>3051</v>
      </c>
      <c r="AN314" s="120" t="s">
        <v>3328</v>
      </c>
      <c r="AO314" s="120" t="s">
        <v>3329</v>
      </c>
      <c r="AP314" s="120" t="s">
        <v>3322</v>
      </c>
      <c r="AQ314" s="120" t="s">
        <v>3323</v>
      </c>
      <c r="AR314" s="120" t="s">
        <v>3324</v>
      </c>
      <c r="AS314" s="120" t="s">
        <v>3325</v>
      </c>
      <c r="AT314" s="120" t="s">
        <v>137</v>
      </c>
      <c r="AU314" s="120" t="s">
        <v>137</v>
      </c>
      <c r="AV314" s="120" t="s">
        <v>614</v>
      </c>
      <c r="AW314" s="120" t="s">
        <v>591</v>
      </c>
      <c r="AY314" s="120" t="s">
        <v>525</v>
      </c>
      <c r="AZ314" s="120" t="s">
        <v>119</v>
      </c>
      <c r="BA314" s="120" t="s">
        <v>526</v>
      </c>
      <c r="BE314" s="120">
        <v>2</v>
      </c>
      <c r="BG314" s="120">
        <v>10</v>
      </c>
      <c r="BH314" s="120" t="s">
        <v>122</v>
      </c>
      <c r="BL314" s="120">
        <v>2</v>
      </c>
      <c r="BN314" s="120">
        <v>10</v>
      </c>
      <c r="BO314" s="120" t="s">
        <v>122</v>
      </c>
      <c r="BP314" s="120" t="s">
        <v>123</v>
      </c>
      <c r="BR314" s="120">
        <v>8490</v>
      </c>
      <c r="BW314" s="120" t="s">
        <v>544</v>
      </c>
      <c r="BY314" s="120">
        <v>7810.8</v>
      </c>
      <c r="CE314" s="121">
        <v>7.8108000000000004</v>
      </c>
      <c r="CG314" s="121"/>
      <c r="CI314" s="121"/>
      <c r="CQ314" s="121"/>
      <c r="CW314" s="121"/>
      <c r="DB314" s="120" t="s">
        <v>528</v>
      </c>
      <c r="DD314" s="120" t="s">
        <v>125</v>
      </c>
      <c r="DE314" s="120" t="s">
        <v>2876</v>
      </c>
      <c r="DF314" s="120" t="s">
        <v>2861</v>
      </c>
      <c r="DG314" s="120" t="s">
        <v>568</v>
      </c>
      <c r="DK314" s="120">
        <v>92</v>
      </c>
      <c r="DL314" s="120" t="s">
        <v>126</v>
      </c>
      <c r="DM314" s="120" t="s">
        <v>1344</v>
      </c>
      <c r="DN314" s="120">
        <v>1062857</v>
      </c>
      <c r="DO314" s="120">
        <v>5079</v>
      </c>
      <c r="DP314" s="120" t="s">
        <v>2805</v>
      </c>
      <c r="DQ314" s="120" t="s">
        <v>3326</v>
      </c>
      <c r="DR314" s="120" t="s">
        <v>3327</v>
      </c>
      <c r="DS314" s="120">
        <v>1992</v>
      </c>
      <c r="DT314" s="120" t="s">
        <v>3330</v>
      </c>
    </row>
    <row r="315" spans="1:124" s="120" customFormat="1" x14ac:dyDescent="0.3">
      <c r="A315" s="120" t="s">
        <v>3322</v>
      </c>
      <c r="B315" s="120" t="s">
        <v>3323</v>
      </c>
      <c r="C315" s="120" t="s">
        <v>3324</v>
      </c>
      <c r="D315" s="120" t="s">
        <v>3325</v>
      </c>
      <c r="E315" s="120" t="s">
        <v>251</v>
      </c>
      <c r="G315" s="137">
        <v>8</v>
      </c>
      <c r="J315" s="121"/>
      <c r="K315" s="121" t="s">
        <v>528</v>
      </c>
      <c r="L315" s="120" t="s">
        <v>528</v>
      </c>
      <c r="M315" s="120" t="s">
        <v>109</v>
      </c>
      <c r="N315" s="120">
        <v>100</v>
      </c>
      <c r="O315" s="120" t="s">
        <v>137</v>
      </c>
      <c r="P315" s="120" t="s">
        <v>137</v>
      </c>
      <c r="Q315" s="120" t="s">
        <v>614</v>
      </c>
      <c r="R315" s="120">
        <v>2</v>
      </c>
      <c r="S315" s="120" t="s">
        <v>122</v>
      </c>
      <c r="T315" s="120" t="s">
        <v>526</v>
      </c>
      <c r="U315" s="120">
        <v>3963</v>
      </c>
      <c r="V315" s="123">
        <v>1056125</v>
      </c>
      <c r="W315" s="120">
        <v>1992</v>
      </c>
      <c r="X315" s="120" t="s">
        <v>3342</v>
      </c>
      <c r="Y315" s="120" t="s">
        <v>3343</v>
      </c>
      <c r="Z315" s="120" t="s">
        <v>3344</v>
      </c>
      <c r="AC315" s="137">
        <v>8</v>
      </c>
      <c r="AD315" s="121"/>
      <c r="AE315" s="120">
        <v>333415</v>
      </c>
      <c r="AF315" s="120" t="s">
        <v>109</v>
      </c>
      <c r="AI315" s="120">
        <v>1747</v>
      </c>
      <c r="AL315" s="120" t="s">
        <v>1465</v>
      </c>
      <c r="AM315" s="120" t="s">
        <v>3051</v>
      </c>
      <c r="AN315" s="120" t="s">
        <v>3328</v>
      </c>
      <c r="AO315" s="120" t="s">
        <v>3329</v>
      </c>
      <c r="AP315" s="120" t="s">
        <v>3322</v>
      </c>
      <c r="AQ315" s="120" t="s">
        <v>3323</v>
      </c>
      <c r="AR315" s="120" t="s">
        <v>3324</v>
      </c>
      <c r="AS315" s="120" t="s">
        <v>3325</v>
      </c>
      <c r="AT315" s="120" t="s">
        <v>137</v>
      </c>
      <c r="AU315" s="120" t="s">
        <v>137</v>
      </c>
      <c r="AV315" s="120" t="s">
        <v>614</v>
      </c>
      <c r="AW315" s="120" t="s">
        <v>251</v>
      </c>
      <c r="AY315" s="120" t="s">
        <v>525</v>
      </c>
      <c r="AZ315" s="120" t="s">
        <v>119</v>
      </c>
      <c r="BA315" s="120" t="s">
        <v>526</v>
      </c>
      <c r="BC315" s="120">
        <v>2</v>
      </c>
      <c r="BH315" s="120" t="s">
        <v>122</v>
      </c>
      <c r="BJ315" s="120">
        <v>2</v>
      </c>
      <c r="BO315" s="120" t="s">
        <v>122</v>
      </c>
      <c r="BP315" s="120" t="s">
        <v>123</v>
      </c>
      <c r="BR315" s="120">
        <v>8000</v>
      </c>
      <c r="BW315" s="120" t="s">
        <v>544</v>
      </c>
      <c r="BY315" s="120">
        <v>8000</v>
      </c>
      <c r="CE315" s="121">
        <v>8</v>
      </c>
      <c r="CG315" s="121"/>
      <c r="CI315" s="121"/>
      <c r="CQ315" s="121"/>
      <c r="CW315" s="121"/>
      <c r="DB315" s="120" t="s">
        <v>528</v>
      </c>
      <c r="DD315" s="120" t="s">
        <v>125</v>
      </c>
      <c r="DK315" s="120">
        <v>100</v>
      </c>
      <c r="DL315" s="120" t="s">
        <v>126</v>
      </c>
      <c r="DM315" s="120" t="s">
        <v>545</v>
      </c>
      <c r="DN315" s="120">
        <v>1056125</v>
      </c>
      <c r="DO315" s="120">
        <v>3963</v>
      </c>
      <c r="DP315" s="120" t="s">
        <v>3342</v>
      </c>
      <c r="DQ315" s="120" t="s">
        <v>3343</v>
      </c>
      <c r="DR315" s="120" t="s">
        <v>3344</v>
      </c>
      <c r="DS315" s="120">
        <v>1992</v>
      </c>
      <c r="DT315" s="120" t="s">
        <v>3345</v>
      </c>
    </row>
    <row r="316" spans="1:124" s="120" customFormat="1" x14ac:dyDescent="0.3">
      <c r="A316" s="120" t="s">
        <v>3322</v>
      </c>
      <c r="B316" s="120" t="s">
        <v>3323</v>
      </c>
      <c r="C316" s="120" t="s">
        <v>3324</v>
      </c>
      <c r="D316" s="120" t="s">
        <v>3325</v>
      </c>
      <c r="E316" s="120" t="s">
        <v>251</v>
      </c>
      <c r="G316" s="137">
        <v>8</v>
      </c>
      <c r="J316" s="121"/>
      <c r="K316" s="121" t="s">
        <v>528</v>
      </c>
      <c r="L316" s="120" t="s">
        <v>528</v>
      </c>
      <c r="M316" s="120" t="s">
        <v>109</v>
      </c>
      <c r="N316" s="120">
        <v>100</v>
      </c>
      <c r="O316" s="120" t="s">
        <v>189</v>
      </c>
      <c r="P316" s="120" t="s">
        <v>189</v>
      </c>
      <c r="Q316" s="120" t="s">
        <v>565</v>
      </c>
      <c r="R316" s="120">
        <v>2</v>
      </c>
      <c r="S316" s="120" t="s">
        <v>122</v>
      </c>
      <c r="T316" s="120" t="s">
        <v>526</v>
      </c>
      <c r="U316" s="120">
        <v>17689</v>
      </c>
      <c r="V316" s="123">
        <v>1196622</v>
      </c>
      <c r="W316" s="120">
        <v>1991</v>
      </c>
      <c r="X316" s="120" t="s">
        <v>3346</v>
      </c>
      <c r="Y316" s="120" t="s">
        <v>3347</v>
      </c>
      <c r="Z316" s="120" t="s">
        <v>3348</v>
      </c>
      <c r="AC316" s="137">
        <v>8</v>
      </c>
      <c r="AD316" s="121"/>
      <c r="AE316" s="120">
        <v>333415</v>
      </c>
      <c r="AF316" s="120" t="s">
        <v>109</v>
      </c>
      <c r="AI316" s="120">
        <v>1747</v>
      </c>
      <c r="AL316" s="120" t="s">
        <v>1465</v>
      </c>
      <c r="AM316" s="120" t="s">
        <v>3051</v>
      </c>
      <c r="AN316" s="120" t="s">
        <v>3328</v>
      </c>
      <c r="AO316" s="120" t="s">
        <v>3329</v>
      </c>
      <c r="AP316" s="120" t="s">
        <v>3322</v>
      </c>
      <c r="AQ316" s="120" t="s">
        <v>3323</v>
      </c>
      <c r="AR316" s="120" t="s">
        <v>3324</v>
      </c>
      <c r="AS316" s="120" t="s">
        <v>3325</v>
      </c>
      <c r="AT316" s="120" t="s">
        <v>189</v>
      </c>
      <c r="AU316" s="120" t="s">
        <v>189</v>
      </c>
      <c r="AV316" s="120" t="s">
        <v>565</v>
      </c>
      <c r="AW316" s="120" t="s">
        <v>251</v>
      </c>
      <c r="AY316" s="120" t="s">
        <v>525</v>
      </c>
      <c r="AZ316" s="120" t="s">
        <v>119</v>
      </c>
      <c r="BA316" s="120" t="s">
        <v>526</v>
      </c>
      <c r="BC316" s="120">
        <v>48</v>
      </c>
      <c r="BH316" s="120" t="s">
        <v>276</v>
      </c>
      <c r="BJ316" s="120">
        <v>2</v>
      </c>
      <c r="BO316" s="120" t="s">
        <v>122</v>
      </c>
      <c r="BP316" s="120" t="s">
        <v>123</v>
      </c>
      <c r="BR316" s="120">
        <v>8000</v>
      </c>
      <c r="BW316" s="120" t="s">
        <v>544</v>
      </c>
      <c r="BY316" s="120">
        <v>8000</v>
      </c>
      <c r="CE316" s="121">
        <v>8</v>
      </c>
      <c r="CG316" s="121"/>
      <c r="CI316" s="121"/>
      <c r="CQ316" s="121"/>
      <c r="CW316" s="121"/>
      <c r="DB316" s="120" t="s">
        <v>528</v>
      </c>
      <c r="DD316" s="120" t="s">
        <v>125</v>
      </c>
      <c r="DK316" s="120">
        <v>100</v>
      </c>
      <c r="DL316" s="120" t="s">
        <v>126</v>
      </c>
      <c r="DM316" s="120" t="s">
        <v>545</v>
      </c>
      <c r="DN316" s="120">
        <v>1196622</v>
      </c>
      <c r="DO316" s="120">
        <v>17689</v>
      </c>
      <c r="DP316" s="120" t="s">
        <v>3346</v>
      </c>
      <c r="DQ316" s="120" t="s">
        <v>3347</v>
      </c>
      <c r="DR316" s="120" t="s">
        <v>3348</v>
      </c>
      <c r="DS316" s="120">
        <v>1991</v>
      </c>
      <c r="DT316" s="120" t="s">
        <v>3349</v>
      </c>
    </row>
    <row r="317" spans="1:124" s="120" customFormat="1" x14ac:dyDescent="0.3">
      <c r="A317" s="120" t="s">
        <v>3335</v>
      </c>
      <c r="B317" s="120" t="s">
        <v>3336</v>
      </c>
      <c r="C317" s="120" t="s">
        <v>1389</v>
      </c>
      <c r="D317" s="120" t="s">
        <v>3337</v>
      </c>
      <c r="E317" s="120" t="s">
        <v>185</v>
      </c>
      <c r="G317" s="137">
        <v>9.6999999999999993</v>
      </c>
      <c r="J317" s="121"/>
      <c r="K317" s="121" t="s">
        <v>528</v>
      </c>
      <c r="L317" s="120" t="s">
        <v>528</v>
      </c>
      <c r="M317" s="120" t="s">
        <v>109</v>
      </c>
      <c r="N317" s="120">
        <v>100</v>
      </c>
      <c r="O317" s="120" t="s">
        <v>102</v>
      </c>
      <c r="P317" s="120" t="s">
        <v>102</v>
      </c>
      <c r="Q317" s="120" t="s">
        <v>184</v>
      </c>
      <c r="R317" s="120">
        <v>4</v>
      </c>
      <c r="S317" s="120" t="s">
        <v>122</v>
      </c>
      <c r="T317" s="120" t="s">
        <v>526</v>
      </c>
      <c r="U317" s="120">
        <v>61180</v>
      </c>
      <c r="V317" s="123">
        <v>1255211</v>
      </c>
      <c r="W317" s="120">
        <v>1989</v>
      </c>
      <c r="X317" s="120" t="s">
        <v>3268</v>
      </c>
      <c r="Y317" s="120" t="s">
        <v>3269</v>
      </c>
      <c r="Z317" s="120" t="s">
        <v>3270</v>
      </c>
      <c r="AC317" s="137">
        <v>9.6999999999999993</v>
      </c>
      <c r="AD317" s="121"/>
      <c r="AE317" s="120">
        <v>333415</v>
      </c>
      <c r="AF317" s="120" t="s">
        <v>109</v>
      </c>
      <c r="AI317" s="120">
        <v>640</v>
      </c>
      <c r="AL317" s="120" t="s">
        <v>220</v>
      </c>
      <c r="AM317" s="120" t="s">
        <v>3338</v>
      </c>
      <c r="AN317" s="120" t="s">
        <v>3339</v>
      </c>
      <c r="AO317" s="120" t="s">
        <v>3340</v>
      </c>
      <c r="AP317" s="120" t="s">
        <v>3335</v>
      </c>
      <c r="AQ317" s="120" t="s">
        <v>3336</v>
      </c>
      <c r="AR317" s="120" t="s">
        <v>1389</v>
      </c>
      <c r="AS317" s="120" t="s">
        <v>3337</v>
      </c>
      <c r="AT317" s="120" t="s">
        <v>102</v>
      </c>
      <c r="AU317" s="120" t="s">
        <v>102</v>
      </c>
      <c r="AV317" s="120" t="s">
        <v>184</v>
      </c>
      <c r="AW317" s="120" t="s">
        <v>185</v>
      </c>
      <c r="AY317" s="120" t="s">
        <v>525</v>
      </c>
      <c r="AZ317" s="120" t="s">
        <v>119</v>
      </c>
      <c r="BA317" s="120" t="s">
        <v>526</v>
      </c>
      <c r="BC317" s="120">
        <v>96</v>
      </c>
      <c r="BH317" s="120" t="s">
        <v>276</v>
      </c>
      <c r="BJ317" s="120">
        <v>4</v>
      </c>
      <c r="BO317" s="120" t="s">
        <v>122</v>
      </c>
      <c r="BP317" s="120" t="s">
        <v>158</v>
      </c>
      <c r="BR317" s="120">
        <v>9.6999999999999993</v>
      </c>
      <c r="BW317" s="120" t="s">
        <v>528</v>
      </c>
      <c r="BY317" s="120">
        <v>9.6999999999999993</v>
      </c>
      <c r="CE317" s="121">
        <v>9.6999999999999993</v>
      </c>
      <c r="CG317" s="121"/>
      <c r="CI317" s="121"/>
      <c r="CQ317" s="121"/>
      <c r="CW317" s="121"/>
      <c r="DB317" s="120" t="s">
        <v>528</v>
      </c>
      <c r="DC317" s="120">
        <v>5</v>
      </c>
      <c r="DD317" s="120" t="s">
        <v>176</v>
      </c>
      <c r="DE317" s="120">
        <v>7.5</v>
      </c>
      <c r="DF317" s="120">
        <v>57.1</v>
      </c>
      <c r="DG317" s="120" t="s">
        <v>528</v>
      </c>
      <c r="DK317" s="120">
        <v>100</v>
      </c>
      <c r="DL317" s="120" t="s">
        <v>126</v>
      </c>
      <c r="DM317" s="120" t="s">
        <v>545</v>
      </c>
      <c r="DN317" s="120">
        <v>1255211</v>
      </c>
      <c r="DO317" s="120">
        <v>61180</v>
      </c>
      <c r="DP317" s="120" t="s">
        <v>3268</v>
      </c>
      <c r="DQ317" s="120" t="s">
        <v>3269</v>
      </c>
      <c r="DR317" s="120" t="s">
        <v>3270</v>
      </c>
      <c r="DS317" s="120">
        <v>1989</v>
      </c>
      <c r="DT317" s="120" t="s">
        <v>2893</v>
      </c>
    </row>
    <row r="318" spans="1:124" s="120" customFormat="1" x14ac:dyDescent="0.3">
      <c r="A318" s="120" t="s">
        <v>3335</v>
      </c>
      <c r="B318" s="120" t="s">
        <v>3336</v>
      </c>
      <c r="C318" s="120" t="s">
        <v>1389</v>
      </c>
      <c r="D318" s="120" t="s">
        <v>3337</v>
      </c>
      <c r="E318" s="120" t="s">
        <v>185</v>
      </c>
      <c r="G318" s="137">
        <v>9.98</v>
      </c>
      <c r="J318" s="121"/>
      <c r="K318" s="121" t="s">
        <v>528</v>
      </c>
      <c r="L318" s="120" t="s">
        <v>528</v>
      </c>
      <c r="M318" s="120" t="s">
        <v>109</v>
      </c>
      <c r="N318" s="120">
        <v>100</v>
      </c>
      <c r="O318" s="120" t="s">
        <v>102</v>
      </c>
      <c r="P318" s="120" t="s">
        <v>102</v>
      </c>
      <c r="Q318" s="120" t="s">
        <v>184</v>
      </c>
      <c r="R318" s="120">
        <v>4</v>
      </c>
      <c r="S318" s="120" t="s">
        <v>122</v>
      </c>
      <c r="T318" s="120" t="s">
        <v>526</v>
      </c>
      <c r="U318" s="120">
        <v>69471</v>
      </c>
      <c r="V318" s="123">
        <v>1238441</v>
      </c>
      <c r="W318" s="120">
        <v>1988</v>
      </c>
      <c r="X318" s="120" t="s">
        <v>3350</v>
      </c>
      <c r="Y318" s="120" t="s">
        <v>3351</v>
      </c>
      <c r="Z318" s="120" t="s">
        <v>3352</v>
      </c>
      <c r="AC318" s="137">
        <v>9.98</v>
      </c>
      <c r="AD318" s="121"/>
      <c r="AE318" s="120">
        <v>333415</v>
      </c>
      <c r="AF318" s="120" t="s">
        <v>109</v>
      </c>
      <c r="AI318" s="120">
        <v>640</v>
      </c>
      <c r="AM318" s="120" t="s">
        <v>3338</v>
      </c>
      <c r="AN318" s="120" t="s">
        <v>3339</v>
      </c>
      <c r="AO318" s="120" t="s">
        <v>3340</v>
      </c>
      <c r="AP318" s="120" t="s">
        <v>3335</v>
      </c>
      <c r="AQ318" s="120" t="s">
        <v>3336</v>
      </c>
      <c r="AR318" s="120" t="s">
        <v>1389</v>
      </c>
      <c r="AS318" s="120" t="s">
        <v>3337</v>
      </c>
      <c r="AT318" s="120" t="s">
        <v>102</v>
      </c>
      <c r="AU318" s="120" t="s">
        <v>102</v>
      </c>
      <c r="AV318" s="120" t="s">
        <v>184</v>
      </c>
      <c r="AW318" s="120" t="s">
        <v>185</v>
      </c>
      <c r="AY318" s="120" t="s">
        <v>525</v>
      </c>
      <c r="AZ318" s="120" t="s">
        <v>119</v>
      </c>
      <c r="BA318" s="120" t="s">
        <v>526</v>
      </c>
      <c r="BC318" s="120">
        <v>96</v>
      </c>
      <c r="BH318" s="120" t="s">
        <v>276</v>
      </c>
      <c r="BJ318" s="120">
        <v>4</v>
      </c>
      <c r="BO318" s="120" t="s">
        <v>122</v>
      </c>
      <c r="BP318" s="120" t="s">
        <v>158</v>
      </c>
      <c r="BR318" s="120">
        <v>9.98</v>
      </c>
      <c r="BT318" s="120">
        <v>9.0399999999999991</v>
      </c>
      <c r="BV318" s="120">
        <v>11.01</v>
      </c>
      <c r="BW318" s="120" t="s">
        <v>528</v>
      </c>
      <c r="BY318" s="120">
        <v>9.98</v>
      </c>
      <c r="CA318" s="120">
        <v>9.0399999999999991</v>
      </c>
      <c r="CC318" s="120">
        <v>11.01</v>
      </c>
      <c r="CE318" s="121">
        <v>9.98</v>
      </c>
      <c r="CG318" s="121">
        <v>9.0399999999999991</v>
      </c>
      <c r="CI318" s="121">
        <v>11.01</v>
      </c>
      <c r="CQ318" s="121"/>
      <c r="CW318" s="121"/>
      <c r="DB318" s="120" t="s">
        <v>528</v>
      </c>
      <c r="DD318" s="120" t="s">
        <v>176</v>
      </c>
      <c r="DE318" s="120" t="s">
        <v>3353</v>
      </c>
      <c r="DF318" s="120" t="s">
        <v>3354</v>
      </c>
      <c r="DG318" s="120" t="s">
        <v>568</v>
      </c>
      <c r="DK318" s="120">
        <v>100</v>
      </c>
      <c r="DL318" s="120" t="s">
        <v>126</v>
      </c>
      <c r="DM318" s="120" t="s">
        <v>545</v>
      </c>
      <c r="DN318" s="120">
        <v>1238441</v>
      </c>
      <c r="DO318" s="120">
        <v>69471</v>
      </c>
      <c r="DP318" s="120" t="s">
        <v>3350</v>
      </c>
      <c r="DQ318" s="120" t="s">
        <v>3351</v>
      </c>
      <c r="DR318" s="120" t="s">
        <v>3352</v>
      </c>
      <c r="DS318" s="120">
        <v>1988</v>
      </c>
      <c r="DT318" s="120" t="s">
        <v>619</v>
      </c>
    </row>
    <row r="319" spans="1:124" s="120" customFormat="1" x14ac:dyDescent="0.3">
      <c r="A319" s="120" t="s">
        <v>3290</v>
      </c>
      <c r="B319" s="120" t="s">
        <v>3291</v>
      </c>
      <c r="C319" s="120" t="s">
        <v>3292</v>
      </c>
      <c r="D319" s="120" t="s">
        <v>3293</v>
      </c>
      <c r="E319" s="120" t="s">
        <v>108</v>
      </c>
      <c r="G319" s="137">
        <v>10.53</v>
      </c>
      <c r="K319" s="121" t="s">
        <v>528</v>
      </c>
      <c r="L319" s="120" t="s">
        <v>528</v>
      </c>
      <c r="M319" s="120" t="s">
        <v>109</v>
      </c>
      <c r="N319" s="120">
        <v>100</v>
      </c>
      <c r="O319" s="120" t="s">
        <v>102</v>
      </c>
      <c r="P319" s="120" t="s">
        <v>102</v>
      </c>
      <c r="Q319" s="120" t="s">
        <v>184</v>
      </c>
      <c r="R319" s="120">
        <v>1</v>
      </c>
      <c r="S319" s="120" t="s">
        <v>122</v>
      </c>
      <c r="T319" s="120" t="s">
        <v>526</v>
      </c>
      <c r="U319" s="120">
        <v>158191</v>
      </c>
      <c r="V319" s="123">
        <v>2041404</v>
      </c>
      <c r="W319" s="120">
        <v>2012</v>
      </c>
      <c r="X319" s="120" t="s">
        <v>3294</v>
      </c>
      <c r="Y319" s="120" t="s">
        <v>3295</v>
      </c>
      <c r="Z319" s="120" t="s">
        <v>3296</v>
      </c>
      <c r="AC319" s="137">
        <v>10.53</v>
      </c>
      <c r="AE319" s="120">
        <v>333415</v>
      </c>
      <c r="AF319" s="120" t="s">
        <v>109</v>
      </c>
      <c r="AI319" s="120">
        <v>494</v>
      </c>
      <c r="AM319" s="120" t="s">
        <v>3240</v>
      </c>
      <c r="AN319" s="120" t="s">
        <v>3238</v>
      </c>
      <c r="AO319" s="120" t="s">
        <v>3297</v>
      </c>
      <c r="AP319" s="120" t="s">
        <v>3290</v>
      </c>
      <c r="AQ319" s="120" t="s">
        <v>3291</v>
      </c>
      <c r="AR319" s="120" t="s">
        <v>3292</v>
      </c>
      <c r="AS319" s="120" t="s">
        <v>3293</v>
      </c>
      <c r="AT319" s="120" t="s">
        <v>102</v>
      </c>
      <c r="AU319" s="120" t="s">
        <v>102</v>
      </c>
      <c r="AV319" s="120" t="s">
        <v>184</v>
      </c>
      <c r="AW319" s="120" t="s">
        <v>108</v>
      </c>
      <c r="AY319" s="120" t="s">
        <v>525</v>
      </c>
      <c r="AZ319" s="120" t="s">
        <v>119</v>
      </c>
      <c r="BA319" s="120" t="s">
        <v>526</v>
      </c>
      <c r="BC319" s="120">
        <v>24</v>
      </c>
      <c r="BH319" s="120" t="s">
        <v>276</v>
      </c>
      <c r="BJ319" s="120">
        <v>1</v>
      </c>
      <c r="BO319" s="120" t="s">
        <v>122</v>
      </c>
      <c r="BP319" s="120" t="s">
        <v>123</v>
      </c>
      <c r="BR319" s="120">
        <v>10.53</v>
      </c>
      <c r="BW319" s="120" t="s">
        <v>124</v>
      </c>
      <c r="BY319" s="120">
        <v>10.53</v>
      </c>
      <c r="CE319" s="121">
        <v>10.53</v>
      </c>
      <c r="DB319" s="120" t="s">
        <v>528</v>
      </c>
      <c r="DD319" s="120" t="s">
        <v>125</v>
      </c>
      <c r="DE319" s="120" t="s">
        <v>3298</v>
      </c>
      <c r="DK319" s="120">
        <v>100</v>
      </c>
      <c r="DL319" s="120" t="s">
        <v>126</v>
      </c>
      <c r="DM319" s="120" t="s">
        <v>545</v>
      </c>
      <c r="DN319" s="120">
        <v>2041404</v>
      </c>
      <c r="DO319" s="120">
        <v>158191</v>
      </c>
      <c r="DP319" s="120" t="s">
        <v>3294</v>
      </c>
      <c r="DQ319" s="120" t="s">
        <v>3295</v>
      </c>
      <c r="DR319" s="120" t="s">
        <v>3296</v>
      </c>
      <c r="DS319" s="120">
        <v>2012</v>
      </c>
      <c r="DT319" s="120" t="s">
        <v>3355</v>
      </c>
    </row>
    <row r="320" spans="1:124" s="120" customFormat="1" x14ac:dyDescent="0.3">
      <c r="A320" s="120" t="s">
        <v>3322</v>
      </c>
      <c r="B320" s="120" t="s">
        <v>3323</v>
      </c>
      <c r="C320" s="120" t="s">
        <v>3324</v>
      </c>
      <c r="D320" s="120" t="s">
        <v>3325</v>
      </c>
      <c r="E320" s="120" t="s">
        <v>591</v>
      </c>
      <c r="G320" s="137">
        <v>11</v>
      </c>
      <c r="J320" s="121"/>
      <c r="K320" s="121" t="s">
        <v>528</v>
      </c>
      <c r="L320" s="120" t="s">
        <v>528</v>
      </c>
      <c r="M320" s="120" t="s">
        <v>109</v>
      </c>
      <c r="N320" s="120">
        <v>100</v>
      </c>
      <c r="O320" s="120" t="s">
        <v>137</v>
      </c>
      <c r="P320" s="120" t="s">
        <v>137</v>
      </c>
      <c r="Q320" s="120" t="s">
        <v>614</v>
      </c>
      <c r="R320" s="120">
        <v>2</v>
      </c>
      <c r="S320" s="120" t="s">
        <v>122</v>
      </c>
      <c r="T320" s="120" t="s">
        <v>526</v>
      </c>
      <c r="U320" s="120">
        <v>3963</v>
      </c>
      <c r="V320" s="123">
        <v>1056127</v>
      </c>
      <c r="W320" s="120">
        <v>1992</v>
      </c>
      <c r="X320" s="120" t="s">
        <v>3342</v>
      </c>
      <c r="Y320" s="120" t="s">
        <v>3343</v>
      </c>
      <c r="Z320" s="120" t="s">
        <v>3344</v>
      </c>
      <c r="AC320" s="137">
        <v>11</v>
      </c>
      <c r="AD320" s="121"/>
      <c r="AE320" s="120">
        <v>333415</v>
      </c>
      <c r="AF320" s="120" t="s">
        <v>109</v>
      </c>
      <c r="AI320" s="120">
        <v>1747</v>
      </c>
      <c r="AL320" s="120" t="s">
        <v>1465</v>
      </c>
      <c r="AM320" s="120" t="s">
        <v>3051</v>
      </c>
      <c r="AN320" s="120" t="s">
        <v>3328</v>
      </c>
      <c r="AO320" s="120" t="s">
        <v>3329</v>
      </c>
      <c r="AP320" s="120" t="s">
        <v>3322</v>
      </c>
      <c r="AQ320" s="120" t="s">
        <v>3323</v>
      </c>
      <c r="AR320" s="120" t="s">
        <v>3324</v>
      </c>
      <c r="AS320" s="120" t="s">
        <v>3325</v>
      </c>
      <c r="AT320" s="120" t="s">
        <v>137</v>
      </c>
      <c r="AU320" s="120" t="s">
        <v>137</v>
      </c>
      <c r="AV320" s="120" t="s">
        <v>614</v>
      </c>
      <c r="AW320" s="120" t="s">
        <v>591</v>
      </c>
      <c r="AY320" s="120" t="s">
        <v>525</v>
      </c>
      <c r="AZ320" s="120" t="s">
        <v>119</v>
      </c>
      <c r="BA320" s="120" t="s">
        <v>526</v>
      </c>
      <c r="BC320" s="120">
        <v>2</v>
      </c>
      <c r="BH320" s="120" t="s">
        <v>122</v>
      </c>
      <c r="BJ320" s="120">
        <v>2</v>
      </c>
      <c r="BO320" s="120" t="s">
        <v>122</v>
      </c>
      <c r="BP320" s="120" t="s">
        <v>123</v>
      </c>
      <c r="BR320" s="120">
        <v>11000</v>
      </c>
      <c r="BW320" s="120" t="s">
        <v>544</v>
      </c>
      <c r="BY320" s="120">
        <v>11000</v>
      </c>
      <c r="CE320" s="121">
        <v>11</v>
      </c>
      <c r="CG320" s="121"/>
      <c r="CI320" s="121"/>
      <c r="CQ320" s="121"/>
      <c r="CW320" s="121"/>
      <c r="DB320" s="120" t="s">
        <v>528</v>
      </c>
      <c r="DD320" s="120" t="s">
        <v>125</v>
      </c>
      <c r="DK320" s="120">
        <v>100</v>
      </c>
      <c r="DL320" s="120" t="s">
        <v>126</v>
      </c>
      <c r="DM320" s="120" t="s">
        <v>545</v>
      </c>
      <c r="DN320" s="120">
        <v>1056127</v>
      </c>
      <c r="DO320" s="120">
        <v>3963</v>
      </c>
      <c r="DP320" s="120" t="s">
        <v>3342</v>
      </c>
      <c r="DQ320" s="120" t="s">
        <v>3343</v>
      </c>
      <c r="DR320" s="120" t="s">
        <v>3344</v>
      </c>
      <c r="DS320" s="120">
        <v>1992</v>
      </c>
      <c r="DT320" s="120" t="s">
        <v>3345</v>
      </c>
    </row>
    <row r="321" spans="1:124" s="120" customFormat="1" x14ac:dyDescent="0.3">
      <c r="A321" s="120" t="s">
        <v>3322</v>
      </c>
      <c r="B321" s="120" t="s">
        <v>3323</v>
      </c>
      <c r="C321" s="120" t="s">
        <v>3324</v>
      </c>
      <c r="D321" s="120" t="s">
        <v>3325</v>
      </c>
      <c r="E321" s="120" t="s">
        <v>2879</v>
      </c>
      <c r="G321" s="137">
        <v>11</v>
      </c>
      <c r="J321" s="121"/>
      <c r="K321" s="121" t="s">
        <v>528</v>
      </c>
      <c r="L321" s="120" t="s">
        <v>528</v>
      </c>
      <c r="M321" s="120" t="s">
        <v>109</v>
      </c>
      <c r="N321" s="120">
        <v>100</v>
      </c>
      <c r="O321" s="120" t="s">
        <v>189</v>
      </c>
      <c r="P321" s="120" t="s">
        <v>189</v>
      </c>
      <c r="Q321" s="120" t="s">
        <v>565</v>
      </c>
      <c r="R321" s="120">
        <v>2</v>
      </c>
      <c r="S321" s="120" t="s">
        <v>122</v>
      </c>
      <c r="T321" s="120" t="s">
        <v>526</v>
      </c>
      <c r="U321" s="120">
        <v>17689</v>
      </c>
      <c r="V321" s="123">
        <v>1196625</v>
      </c>
      <c r="W321" s="120">
        <v>1991</v>
      </c>
      <c r="X321" s="120" t="s">
        <v>3346</v>
      </c>
      <c r="Y321" s="120" t="s">
        <v>3347</v>
      </c>
      <c r="Z321" s="120" t="s">
        <v>3348</v>
      </c>
      <c r="AC321" s="137">
        <v>11</v>
      </c>
      <c r="AD321" s="121"/>
      <c r="AE321" s="120">
        <v>333415</v>
      </c>
      <c r="AF321" s="120" t="s">
        <v>109</v>
      </c>
      <c r="AI321" s="120">
        <v>1747</v>
      </c>
      <c r="AL321" s="120" t="s">
        <v>1465</v>
      </c>
      <c r="AM321" s="120" t="s">
        <v>3051</v>
      </c>
      <c r="AN321" s="120" t="s">
        <v>3328</v>
      </c>
      <c r="AO321" s="120" t="s">
        <v>3329</v>
      </c>
      <c r="AP321" s="120" t="s">
        <v>3322</v>
      </c>
      <c r="AQ321" s="120" t="s">
        <v>3323</v>
      </c>
      <c r="AR321" s="120" t="s">
        <v>3324</v>
      </c>
      <c r="AS321" s="120" t="s">
        <v>3325</v>
      </c>
      <c r="AT321" s="120" t="s">
        <v>189</v>
      </c>
      <c r="AU321" s="120" t="s">
        <v>189</v>
      </c>
      <c r="AV321" s="120" t="s">
        <v>565</v>
      </c>
      <c r="AW321" s="120" t="s">
        <v>2879</v>
      </c>
      <c r="AY321" s="120" t="s">
        <v>525</v>
      </c>
      <c r="AZ321" s="120" t="s">
        <v>119</v>
      </c>
      <c r="BA321" s="120" t="s">
        <v>526</v>
      </c>
      <c r="BC321" s="120">
        <v>48</v>
      </c>
      <c r="BH321" s="120" t="s">
        <v>276</v>
      </c>
      <c r="BJ321" s="120">
        <v>2</v>
      </c>
      <c r="BO321" s="120" t="s">
        <v>122</v>
      </c>
      <c r="BP321" s="120" t="s">
        <v>123</v>
      </c>
      <c r="BR321" s="120">
        <v>11000</v>
      </c>
      <c r="BW321" s="120" t="s">
        <v>544</v>
      </c>
      <c r="BY321" s="120">
        <v>11000</v>
      </c>
      <c r="CE321" s="121">
        <v>11</v>
      </c>
      <c r="CG321" s="121"/>
      <c r="CI321" s="121"/>
      <c r="CQ321" s="121"/>
      <c r="CW321" s="121"/>
      <c r="DB321" s="120" t="s">
        <v>528</v>
      </c>
      <c r="DD321" s="120" t="s">
        <v>125</v>
      </c>
      <c r="DK321" s="120">
        <v>100</v>
      </c>
      <c r="DL321" s="120" t="s">
        <v>126</v>
      </c>
      <c r="DM321" s="120" t="s">
        <v>545</v>
      </c>
      <c r="DN321" s="120">
        <v>1196625</v>
      </c>
      <c r="DO321" s="120">
        <v>17689</v>
      </c>
      <c r="DP321" s="120" t="s">
        <v>3346</v>
      </c>
      <c r="DQ321" s="120" t="s">
        <v>3347</v>
      </c>
      <c r="DR321" s="120" t="s">
        <v>3348</v>
      </c>
      <c r="DS321" s="120">
        <v>1991</v>
      </c>
      <c r="DT321" s="120" t="s">
        <v>3356</v>
      </c>
    </row>
    <row r="322" spans="1:124" s="120" customFormat="1" x14ac:dyDescent="0.3">
      <c r="A322" s="120" t="s">
        <v>3322</v>
      </c>
      <c r="B322" s="120" t="s">
        <v>3323</v>
      </c>
      <c r="C322" s="120" t="s">
        <v>3324</v>
      </c>
      <c r="D322" s="120" t="s">
        <v>3325</v>
      </c>
      <c r="E322" s="120" t="s">
        <v>591</v>
      </c>
      <c r="G322" s="137">
        <v>11.3436</v>
      </c>
      <c r="J322" s="121"/>
      <c r="K322" s="121" t="s">
        <v>528</v>
      </c>
      <c r="L322" s="120" t="s">
        <v>528</v>
      </c>
      <c r="M322" s="120" t="s">
        <v>109</v>
      </c>
      <c r="N322" s="120">
        <v>92</v>
      </c>
      <c r="O322" s="120" t="s">
        <v>137</v>
      </c>
      <c r="P322" s="120" t="s">
        <v>137</v>
      </c>
      <c r="Q322" s="120" t="s">
        <v>614</v>
      </c>
      <c r="S322" s="120" t="s">
        <v>122</v>
      </c>
      <c r="T322" s="120" t="s">
        <v>526</v>
      </c>
      <c r="U322" s="120">
        <v>5079</v>
      </c>
      <c r="V322" s="123">
        <v>1062858</v>
      </c>
      <c r="W322" s="120">
        <v>1992</v>
      </c>
      <c r="X322" s="120" t="s">
        <v>2805</v>
      </c>
      <c r="Y322" s="120" t="s">
        <v>3326</v>
      </c>
      <c r="Z322" s="120" t="s">
        <v>3327</v>
      </c>
      <c r="AA322" s="120" t="s">
        <v>314</v>
      </c>
      <c r="AB322" s="120" t="s">
        <v>397</v>
      </c>
      <c r="AC322" s="137">
        <v>11.3436</v>
      </c>
      <c r="AD322" s="121"/>
      <c r="AE322" s="120">
        <v>333415</v>
      </c>
      <c r="AF322" s="120" t="s">
        <v>109</v>
      </c>
      <c r="AG322" s="120" t="s">
        <v>314</v>
      </c>
      <c r="AH322" s="120" t="s">
        <v>397</v>
      </c>
      <c r="AI322" s="120">
        <v>1747</v>
      </c>
      <c r="AJ322" s="120" t="s">
        <v>2962</v>
      </c>
      <c r="AK322" s="120" t="s">
        <v>276</v>
      </c>
      <c r="AL322" s="120" t="s">
        <v>1465</v>
      </c>
      <c r="AM322" s="120" t="s">
        <v>3051</v>
      </c>
      <c r="AN322" s="120" t="s">
        <v>3328</v>
      </c>
      <c r="AO322" s="120" t="s">
        <v>3329</v>
      </c>
      <c r="AP322" s="120" t="s">
        <v>3322</v>
      </c>
      <c r="AQ322" s="120" t="s">
        <v>3323</v>
      </c>
      <c r="AR322" s="120" t="s">
        <v>3324</v>
      </c>
      <c r="AS322" s="120" t="s">
        <v>3325</v>
      </c>
      <c r="AT322" s="120" t="s">
        <v>137</v>
      </c>
      <c r="AU322" s="120" t="s">
        <v>137</v>
      </c>
      <c r="AV322" s="120" t="s">
        <v>614</v>
      </c>
      <c r="AW322" s="120" t="s">
        <v>591</v>
      </c>
      <c r="AY322" s="120" t="s">
        <v>525</v>
      </c>
      <c r="AZ322" s="120" t="s">
        <v>119</v>
      </c>
      <c r="BA322" s="120" t="s">
        <v>526</v>
      </c>
      <c r="BE322" s="120">
        <v>2</v>
      </c>
      <c r="BG322" s="120">
        <v>10</v>
      </c>
      <c r="BH322" s="120" t="s">
        <v>122</v>
      </c>
      <c r="BL322" s="120">
        <v>2</v>
      </c>
      <c r="BN322" s="120">
        <v>10</v>
      </c>
      <c r="BO322" s="120" t="s">
        <v>122</v>
      </c>
      <c r="BP322" s="120" t="s">
        <v>123</v>
      </c>
      <c r="BR322" s="120">
        <v>12330</v>
      </c>
      <c r="BW322" s="120" t="s">
        <v>544</v>
      </c>
      <c r="BY322" s="120">
        <v>11343.6</v>
      </c>
      <c r="CE322" s="121">
        <v>11.3436</v>
      </c>
      <c r="CG322" s="121"/>
      <c r="CI322" s="121"/>
      <c r="CQ322" s="121"/>
      <c r="CW322" s="121"/>
      <c r="DB322" s="120" t="s">
        <v>528</v>
      </c>
      <c r="DD322" s="120" t="s">
        <v>125</v>
      </c>
      <c r="DE322" s="120" t="s">
        <v>2876</v>
      </c>
      <c r="DF322" s="120" t="s">
        <v>2861</v>
      </c>
      <c r="DG322" s="120" t="s">
        <v>568</v>
      </c>
      <c r="DK322" s="120">
        <v>92</v>
      </c>
      <c r="DL322" s="120" t="s">
        <v>126</v>
      </c>
      <c r="DM322" s="120" t="s">
        <v>1344</v>
      </c>
      <c r="DN322" s="120">
        <v>1062858</v>
      </c>
      <c r="DO322" s="120">
        <v>5079</v>
      </c>
      <c r="DP322" s="120" t="s">
        <v>2805</v>
      </c>
      <c r="DQ322" s="120" t="s">
        <v>3326</v>
      </c>
      <c r="DR322" s="120" t="s">
        <v>3327</v>
      </c>
      <c r="DS322" s="120">
        <v>1992</v>
      </c>
      <c r="DT322" s="120" t="s">
        <v>3330</v>
      </c>
    </row>
    <row r="323" spans="1:124" s="120" customFormat="1" x14ac:dyDescent="0.3">
      <c r="A323" s="120" t="s">
        <v>3276</v>
      </c>
      <c r="B323" s="120" t="s">
        <v>3277</v>
      </c>
      <c r="C323" s="120" t="s">
        <v>3278</v>
      </c>
      <c r="D323" s="120" t="s">
        <v>3279</v>
      </c>
      <c r="E323" s="120" t="s">
        <v>185</v>
      </c>
      <c r="G323" s="137">
        <v>11.64</v>
      </c>
      <c r="J323" s="121"/>
      <c r="K323" s="121" t="s">
        <v>528</v>
      </c>
      <c r="L323" s="120" t="s">
        <v>528</v>
      </c>
      <c r="M323" s="120" t="s">
        <v>109</v>
      </c>
      <c r="N323" s="120">
        <v>100</v>
      </c>
      <c r="O323" s="120" t="s">
        <v>102</v>
      </c>
      <c r="P323" s="120" t="s">
        <v>102</v>
      </c>
      <c r="Q323" s="120" t="s">
        <v>184</v>
      </c>
      <c r="R323" s="120">
        <v>4</v>
      </c>
      <c r="S323" s="120" t="s">
        <v>122</v>
      </c>
      <c r="T323" s="120" t="s">
        <v>526</v>
      </c>
      <c r="U323" s="120">
        <v>69471</v>
      </c>
      <c r="V323" s="123">
        <v>1238444</v>
      </c>
      <c r="W323" s="120">
        <v>1988</v>
      </c>
      <c r="X323" s="120" t="s">
        <v>3350</v>
      </c>
      <c r="Y323" s="120" t="s">
        <v>3351</v>
      </c>
      <c r="Z323" s="120" t="s">
        <v>3352</v>
      </c>
      <c r="AC323" s="137">
        <v>11.64</v>
      </c>
      <c r="AD323" s="121"/>
      <c r="AE323" s="120">
        <v>333415</v>
      </c>
      <c r="AF323" s="120" t="s">
        <v>109</v>
      </c>
      <c r="AI323" s="120">
        <v>531</v>
      </c>
      <c r="AM323" s="120" t="s">
        <v>3283</v>
      </c>
      <c r="AN323" s="120" t="s">
        <v>3284</v>
      </c>
      <c r="AO323" s="120" t="s">
        <v>3285</v>
      </c>
      <c r="AP323" s="120" t="s">
        <v>3276</v>
      </c>
      <c r="AQ323" s="120" t="s">
        <v>3277</v>
      </c>
      <c r="AR323" s="120" t="s">
        <v>3278</v>
      </c>
      <c r="AS323" s="120" t="s">
        <v>3279</v>
      </c>
      <c r="AT323" s="120" t="s">
        <v>102</v>
      </c>
      <c r="AU323" s="120" t="s">
        <v>102</v>
      </c>
      <c r="AV323" s="120" t="s">
        <v>184</v>
      </c>
      <c r="AW323" s="120" t="s">
        <v>185</v>
      </c>
      <c r="AY323" s="120" t="s">
        <v>525</v>
      </c>
      <c r="AZ323" s="120" t="s">
        <v>119</v>
      </c>
      <c r="BA323" s="120" t="s">
        <v>526</v>
      </c>
      <c r="BC323" s="120">
        <v>96</v>
      </c>
      <c r="BH323" s="120" t="s">
        <v>276</v>
      </c>
      <c r="BJ323" s="120">
        <v>4</v>
      </c>
      <c r="BO323" s="120" t="s">
        <v>122</v>
      </c>
      <c r="BP323" s="120" t="s">
        <v>158</v>
      </c>
      <c r="BR323" s="120">
        <v>11.64</v>
      </c>
      <c r="BT323" s="120">
        <v>10.06</v>
      </c>
      <c r="BV323" s="120">
        <v>13.47</v>
      </c>
      <c r="BW323" s="120" t="s">
        <v>528</v>
      </c>
      <c r="BY323" s="120">
        <v>11.64</v>
      </c>
      <c r="CA323" s="120">
        <v>10.06</v>
      </c>
      <c r="CC323" s="120">
        <v>13.47</v>
      </c>
      <c r="CE323" s="121">
        <v>11.64</v>
      </c>
      <c r="CG323" s="121">
        <v>10.06</v>
      </c>
      <c r="CI323" s="121">
        <v>13.47</v>
      </c>
      <c r="CQ323" s="121"/>
      <c r="CW323" s="121"/>
      <c r="DB323" s="120" t="s">
        <v>528</v>
      </c>
      <c r="DD323" s="120" t="s">
        <v>176</v>
      </c>
      <c r="DE323" s="120" t="s">
        <v>3357</v>
      </c>
      <c r="DF323" s="120" t="s">
        <v>3358</v>
      </c>
      <c r="DG323" s="120" t="s">
        <v>568</v>
      </c>
      <c r="DK323" s="120">
        <v>100</v>
      </c>
      <c r="DL323" s="120" t="s">
        <v>126</v>
      </c>
      <c r="DM323" s="120" t="s">
        <v>545</v>
      </c>
      <c r="DN323" s="120">
        <v>1238444</v>
      </c>
      <c r="DO323" s="120">
        <v>69471</v>
      </c>
      <c r="DP323" s="120" t="s">
        <v>3350</v>
      </c>
      <c r="DQ323" s="120" t="s">
        <v>3351</v>
      </c>
      <c r="DR323" s="120" t="s">
        <v>3352</v>
      </c>
      <c r="DS323" s="120">
        <v>1988</v>
      </c>
      <c r="DT323" s="120" t="s">
        <v>619</v>
      </c>
    </row>
    <row r="324" spans="1:124" s="120" customFormat="1" x14ac:dyDescent="0.3">
      <c r="A324" s="120" t="s">
        <v>3290</v>
      </c>
      <c r="B324" s="120" t="s">
        <v>3291</v>
      </c>
      <c r="C324" s="120" t="s">
        <v>3292</v>
      </c>
      <c r="D324" s="120" t="s">
        <v>3293</v>
      </c>
      <c r="E324" s="120" t="s">
        <v>157</v>
      </c>
      <c r="G324" s="137">
        <v>12.25</v>
      </c>
      <c r="H324" s="120" t="s">
        <v>143</v>
      </c>
      <c r="J324" s="120">
        <v>30.6</v>
      </c>
      <c r="K324" s="121" t="s">
        <v>528</v>
      </c>
      <c r="L324" s="120" t="s">
        <v>528</v>
      </c>
      <c r="M324" s="120" t="s">
        <v>109</v>
      </c>
      <c r="N324" s="120">
        <v>100</v>
      </c>
      <c r="O324" s="120" t="s">
        <v>102</v>
      </c>
      <c r="P324" s="120" t="s">
        <v>1614</v>
      </c>
      <c r="Q324" s="120" t="s">
        <v>116</v>
      </c>
      <c r="S324" s="120" t="s">
        <v>361</v>
      </c>
      <c r="T324" s="120" t="s">
        <v>526</v>
      </c>
      <c r="U324" s="120">
        <v>158191</v>
      </c>
      <c r="V324" s="123">
        <v>2041416</v>
      </c>
      <c r="W324" s="120">
        <v>2012</v>
      </c>
      <c r="X324" s="120" t="s">
        <v>3294</v>
      </c>
      <c r="Y324" s="120" t="s">
        <v>3295</v>
      </c>
      <c r="Z324" s="120" t="s">
        <v>3296</v>
      </c>
      <c r="AC324" s="137">
        <v>12.25</v>
      </c>
      <c r="AD324" s="120">
        <v>30.6</v>
      </c>
      <c r="AE324" s="120">
        <v>333415</v>
      </c>
      <c r="AF324" s="120" t="s">
        <v>109</v>
      </c>
      <c r="AI324" s="120">
        <v>494</v>
      </c>
      <c r="AJ324" s="120">
        <v>7</v>
      </c>
      <c r="AK324" s="120" t="s">
        <v>122</v>
      </c>
      <c r="AL324" s="120" t="s">
        <v>230</v>
      </c>
      <c r="AM324" s="120" t="s">
        <v>3240</v>
      </c>
      <c r="AN324" s="120" t="s">
        <v>3238</v>
      </c>
      <c r="AO324" s="120" t="s">
        <v>3297</v>
      </c>
      <c r="AP324" s="120" t="s">
        <v>3290</v>
      </c>
      <c r="AQ324" s="120" t="s">
        <v>3291</v>
      </c>
      <c r="AR324" s="120" t="s">
        <v>3292</v>
      </c>
      <c r="AS324" s="120" t="s">
        <v>3293</v>
      </c>
      <c r="AT324" s="120" t="s">
        <v>102</v>
      </c>
      <c r="AU324" s="120" t="s">
        <v>1614</v>
      </c>
      <c r="AV324" s="120" t="s">
        <v>116</v>
      </c>
      <c r="AW324" s="120" t="s">
        <v>157</v>
      </c>
      <c r="AX324" s="120" t="s">
        <v>143</v>
      </c>
      <c r="AY324" s="120" t="s">
        <v>525</v>
      </c>
      <c r="AZ324" s="120" t="s">
        <v>119</v>
      </c>
      <c r="BA324" s="120" t="s">
        <v>526</v>
      </c>
      <c r="BH324" s="120" t="s">
        <v>361</v>
      </c>
      <c r="BO324" s="120" t="s">
        <v>361</v>
      </c>
      <c r="BP324" s="120" t="s">
        <v>123</v>
      </c>
      <c r="BR324" s="120">
        <v>12.25</v>
      </c>
      <c r="BW324" s="120" t="s">
        <v>124</v>
      </c>
      <c r="BY324" s="120">
        <v>12.25</v>
      </c>
      <c r="CE324" s="121">
        <v>12.25</v>
      </c>
      <c r="CK324" s="120">
        <v>30.6</v>
      </c>
      <c r="CQ324" s="120">
        <v>30.6</v>
      </c>
      <c r="CW324" s="120">
        <v>30.6</v>
      </c>
      <c r="DB324" s="120" t="s">
        <v>528</v>
      </c>
      <c r="DC324" s="120">
        <v>1</v>
      </c>
      <c r="DD324" s="120" t="s">
        <v>125</v>
      </c>
      <c r="DE324" s="120" t="s">
        <v>3298</v>
      </c>
      <c r="DK324" s="120">
        <v>100</v>
      </c>
      <c r="DL324" s="120" t="s">
        <v>126</v>
      </c>
      <c r="DM324" s="120" t="s">
        <v>545</v>
      </c>
      <c r="DN324" s="120">
        <v>2041416</v>
      </c>
      <c r="DO324" s="120">
        <v>158191</v>
      </c>
      <c r="DP324" s="120" t="s">
        <v>3294</v>
      </c>
      <c r="DQ324" s="120" t="s">
        <v>3295</v>
      </c>
      <c r="DR324" s="120" t="s">
        <v>3296</v>
      </c>
      <c r="DS324" s="120">
        <v>2012</v>
      </c>
      <c r="DT324" s="120" t="s">
        <v>3359</v>
      </c>
    </row>
    <row r="325" spans="1:124" s="120" customFormat="1" x14ac:dyDescent="0.3">
      <c r="A325" s="120" t="s">
        <v>3290</v>
      </c>
      <c r="B325" s="120" t="s">
        <v>3291</v>
      </c>
      <c r="C325" s="120" t="s">
        <v>3292</v>
      </c>
      <c r="D325" s="120" t="s">
        <v>3293</v>
      </c>
      <c r="E325" s="120" t="s">
        <v>2086</v>
      </c>
      <c r="G325" s="137">
        <v>12.25</v>
      </c>
      <c r="K325" s="121" t="s">
        <v>528</v>
      </c>
      <c r="L325" s="120" t="s">
        <v>528</v>
      </c>
      <c r="M325" s="120" t="s">
        <v>109</v>
      </c>
      <c r="N325" s="120">
        <v>100</v>
      </c>
      <c r="O325" s="120" t="s">
        <v>102</v>
      </c>
      <c r="P325" s="120" t="s">
        <v>102</v>
      </c>
      <c r="Q325" s="120" t="s">
        <v>184</v>
      </c>
      <c r="R325" s="120">
        <v>1</v>
      </c>
      <c r="S325" s="120" t="s">
        <v>122</v>
      </c>
      <c r="T325" s="120" t="s">
        <v>526</v>
      </c>
      <c r="U325" s="120">
        <v>158191</v>
      </c>
      <c r="V325" s="123">
        <v>2041404</v>
      </c>
      <c r="W325" s="120">
        <v>2012</v>
      </c>
      <c r="X325" s="120" t="s">
        <v>3294</v>
      </c>
      <c r="Y325" s="120" t="s">
        <v>3295</v>
      </c>
      <c r="Z325" s="120" t="s">
        <v>3296</v>
      </c>
      <c r="AC325" s="137">
        <v>12.25</v>
      </c>
      <c r="AE325" s="120">
        <v>333415</v>
      </c>
      <c r="AF325" s="120" t="s">
        <v>109</v>
      </c>
      <c r="AI325" s="120">
        <v>494</v>
      </c>
      <c r="AM325" s="120" t="s">
        <v>3240</v>
      </c>
      <c r="AN325" s="120" t="s">
        <v>3238</v>
      </c>
      <c r="AO325" s="120" t="s">
        <v>3297</v>
      </c>
      <c r="AP325" s="120" t="s">
        <v>3290</v>
      </c>
      <c r="AQ325" s="120" t="s">
        <v>3291</v>
      </c>
      <c r="AR325" s="120" t="s">
        <v>3292</v>
      </c>
      <c r="AS325" s="120" t="s">
        <v>3293</v>
      </c>
      <c r="AT325" s="120" t="s">
        <v>102</v>
      </c>
      <c r="AU325" s="120" t="s">
        <v>102</v>
      </c>
      <c r="AV325" s="120" t="s">
        <v>184</v>
      </c>
      <c r="AW325" s="120" t="s">
        <v>2086</v>
      </c>
      <c r="AY325" s="120" t="s">
        <v>525</v>
      </c>
      <c r="AZ325" s="120" t="s">
        <v>119</v>
      </c>
      <c r="BA325" s="120" t="s">
        <v>526</v>
      </c>
      <c r="BC325" s="120">
        <v>24</v>
      </c>
      <c r="BH325" s="120" t="s">
        <v>276</v>
      </c>
      <c r="BJ325" s="120">
        <v>1</v>
      </c>
      <c r="BO325" s="120" t="s">
        <v>122</v>
      </c>
      <c r="BP325" s="120" t="s">
        <v>123</v>
      </c>
      <c r="BR325" s="120">
        <v>12.25</v>
      </c>
      <c r="BW325" s="120" t="s">
        <v>124</v>
      </c>
      <c r="BY325" s="120">
        <v>12.25</v>
      </c>
      <c r="CE325" s="121">
        <v>12.25</v>
      </c>
      <c r="DB325" s="120" t="s">
        <v>528</v>
      </c>
      <c r="DD325" s="120" t="s">
        <v>125</v>
      </c>
      <c r="DE325" s="120" t="s">
        <v>3298</v>
      </c>
      <c r="DK325" s="120">
        <v>100</v>
      </c>
      <c r="DL325" s="120" t="s">
        <v>126</v>
      </c>
      <c r="DM325" s="120" t="s">
        <v>545</v>
      </c>
      <c r="DN325" s="120">
        <v>2041404</v>
      </c>
      <c r="DO325" s="120">
        <v>158191</v>
      </c>
      <c r="DP325" s="120" t="s">
        <v>3294</v>
      </c>
      <c r="DQ325" s="120" t="s">
        <v>3295</v>
      </c>
      <c r="DR325" s="120" t="s">
        <v>3296</v>
      </c>
      <c r="DS325" s="120">
        <v>2012</v>
      </c>
      <c r="DT325" s="120" t="s">
        <v>3355</v>
      </c>
    </row>
    <row r="326" spans="1:124" s="120" customFormat="1" x14ac:dyDescent="0.3">
      <c r="A326" s="120" t="s">
        <v>3335</v>
      </c>
      <c r="B326" s="120" t="s">
        <v>3336</v>
      </c>
      <c r="C326" s="120" t="s">
        <v>1389</v>
      </c>
      <c r="D326" s="120" t="s">
        <v>3337</v>
      </c>
      <c r="E326" s="120" t="s">
        <v>200</v>
      </c>
      <c r="G326" s="137">
        <v>13</v>
      </c>
      <c r="J326" s="121"/>
      <c r="K326" s="121" t="s">
        <v>528</v>
      </c>
      <c r="L326" s="120" t="s">
        <v>528</v>
      </c>
      <c r="M326" s="120" t="s">
        <v>109</v>
      </c>
      <c r="N326" s="120">
        <v>100</v>
      </c>
      <c r="O326" s="120" t="s">
        <v>102</v>
      </c>
      <c r="P326" s="120" t="s">
        <v>102</v>
      </c>
      <c r="Q326" s="120" t="s">
        <v>184</v>
      </c>
      <c r="R326" s="120">
        <v>4</v>
      </c>
      <c r="S326" s="120" t="s">
        <v>122</v>
      </c>
      <c r="T326" s="120" t="s">
        <v>526</v>
      </c>
      <c r="U326" s="120">
        <v>61180</v>
      </c>
      <c r="V326" s="123">
        <v>1255210</v>
      </c>
      <c r="W326" s="120">
        <v>1989</v>
      </c>
      <c r="X326" s="120" t="s">
        <v>3268</v>
      </c>
      <c r="Y326" s="120" t="s">
        <v>3269</v>
      </c>
      <c r="Z326" s="120" t="s">
        <v>3270</v>
      </c>
      <c r="AC326" s="137">
        <v>13</v>
      </c>
      <c r="AD326" s="121"/>
      <c r="AE326" s="120">
        <v>333415</v>
      </c>
      <c r="AF326" s="120" t="s">
        <v>109</v>
      </c>
      <c r="AI326" s="120">
        <v>640</v>
      </c>
      <c r="AL326" s="120" t="s">
        <v>220</v>
      </c>
      <c r="AM326" s="120" t="s">
        <v>3338</v>
      </c>
      <c r="AN326" s="120" t="s">
        <v>3339</v>
      </c>
      <c r="AO326" s="120" t="s">
        <v>3340</v>
      </c>
      <c r="AP326" s="120" t="s">
        <v>3335</v>
      </c>
      <c r="AQ326" s="120" t="s">
        <v>3336</v>
      </c>
      <c r="AR326" s="120" t="s">
        <v>1389</v>
      </c>
      <c r="AS326" s="120" t="s">
        <v>3337</v>
      </c>
      <c r="AT326" s="120" t="s">
        <v>102</v>
      </c>
      <c r="AU326" s="120" t="s">
        <v>102</v>
      </c>
      <c r="AV326" s="120" t="s">
        <v>184</v>
      </c>
      <c r="AW326" s="120" t="s">
        <v>200</v>
      </c>
      <c r="AY326" s="120" t="s">
        <v>525</v>
      </c>
      <c r="AZ326" s="120" t="s">
        <v>119</v>
      </c>
      <c r="BA326" s="120" t="s">
        <v>526</v>
      </c>
      <c r="BC326" s="120">
        <v>96</v>
      </c>
      <c r="BH326" s="120" t="s">
        <v>276</v>
      </c>
      <c r="BJ326" s="120">
        <v>4</v>
      </c>
      <c r="BO326" s="120" t="s">
        <v>122</v>
      </c>
      <c r="BP326" s="120" t="s">
        <v>158</v>
      </c>
      <c r="BR326" s="120">
        <v>13</v>
      </c>
      <c r="BW326" s="120" t="s">
        <v>528</v>
      </c>
      <c r="BY326" s="120">
        <v>13</v>
      </c>
      <c r="CE326" s="121">
        <v>13</v>
      </c>
      <c r="CG326" s="121"/>
      <c r="CI326" s="121"/>
      <c r="CQ326" s="121"/>
      <c r="CW326" s="121"/>
      <c r="DB326" s="120" t="s">
        <v>528</v>
      </c>
      <c r="DC326" s="120">
        <v>5</v>
      </c>
      <c r="DD326" s="120" t="s">
        <v>176</v>
      </c>
      <c r="DE326" s="120">
        <v>7.5</v>
      </c>
      <c r="DF326" s="120">
        <v>57.1</v>
      </c>
      <c r="DG326" s="120" t="s">
        <v>528</v>
      </c>
      <c r="DK326" s="120">
        <v>100</v>
      </c>
      <c r="DL326" s="120" t="s">
        <v>126</v>
      </c>
      <c r="DM326" s="120" t="s">
        <v>545</v>
      </c>
      <c r="DN326" s="120">
        <v>1255210</v>
      </c>
      <c r="DO326" s="120">
        <v>61180</v>
      </c>
      <c r="DP326" s="120" t="s">
        <v>3268</v>
      </c>
      <c r="DQ326" s="120" t="s">
        <v>3269</v>
      </c>
      <c r="DR326" s="120" t="s">
        <v>3270</v>
      </c>
      <c r="DS326" s="120">
        <v>1989</v>
      </c>
      <c r="DT326" s="120" t="s">
        <v>2903</v>
      </c>
    </row>
    <row r="327" spans="1:124" s="120" customFormat="1" x14ac:dyDescent="0.3">
      <c r="A327" s="120" t="s">
        <v>3322</v>
      </c>
      <c r="B327" s="120" t="s">
        <v>3323</v>
      </c>
      <c r="C327" s="120" t="s">
        <v>3324</v>
      </c>
      <c r="D327" s="120" t="s">
        <v>3325</v>
      </c>
      <c r="E327" s="120" t="s">
        <v>136</v>
      </c>
      <c r="G327" s="137">
        <v>13</v>
      </c>
      <c r="J327" s="121"/>
      <c r="K327" s="121" t="s">
        <v>528</v>
      </c>
      <c r="L327" s="120" t="s">
        <v>528</v>
      </c>
      <c r="M327" s="120" t="s">
        <v>109</v>
      </c>
      <c r="N327" s="120">
        <v>100</v>
      </c>
      <c r="O327" s="120" t="s">
        <v>137</v>
      </c>
      <c r="P327" s="120" t="s">
        <v>137</v>
      </c>
      <c r="Q327" s="120" t="s">
        <v>614</v>
      </c>
      <c r="R327" s="120">
        <v>2</v>
      </c>
      <c r="S327" s="120" t="s">
        <v>122</v>
      </c>
      <c r="T327" s="120" t="s">
        <v>526</v>
      </c>
      <c r="U327" s="120">
        <v>3963</v>
      </c>
      <c r="V327" s="123">
        <v>1056126</v>
      </c>
      <c r="W327" s="120">
        <v>1992</v>
      </c>
      <c r="X327" s="120" t="s">
        <v>3342</v>
      </c>
      <c r="Y327" s="120" t="s">
        <v>3343</v>
      </c>
      <c r="Z327" s="120" t="s">
        <v>3344</v>
      </c>
      <c r="AC327" s="137">
        <v>13</v>
      </c>
      <c r="AD327" s="121"/>
      <c r="AE327" s="120">
        <v>333415</v>
      </c>
      <c r="AF327" s="120" t="s">
        <v>109</v>
      </c>
      <c r="AI327" s="120">
        <v>1747</v>
      </c>
      <c r="AL327" s="120" t="s">
        <v>1465</v>
      </c>
      <c r="AM327" s="120" t="s">
        <v>3051</v>
      </c>
      <c r="AN327" s="120" t="s">
        <v>3328</v>
      </c>
      <c r="AO327" s="120" t="s">
        <v>3329</v>
      </c>
      <c r="AP327" s="120" t="s">
        <v>3322</v>
      </c>
      <c r="AQ327" s="120" t="s">
        <v>3323</v>
      </c>
      <c r="AR327" s="120" t="s">
        <v>3324</v>
      </c>
      <c r="AS327" s="120" t="s">
        <v>3325</v>
      </c>
      <c r="AT327" s="120" t="s">
        <v>137</v>
      </c>
      <c r="AU327" s="120" t="s">
        <v>137</v>
      </c>
      <c r="AV327" s="120" t="s">
        <v>614</v>
      </c>
      <c r="AW327" s="120" t="s">
        <v>136</v>
      </c>
      <c r="AY327" s="120" t="s">
        <v>525</v>
      </c>
      <c r="AZ327" s="120" t="s">
        <v>119</v>
      </c>
      <c r="BA327" s="120" t="s">
        <v>526</v>
      </c>
      <c r="BC327" s="120">
        <v>2</v>
      </c>
      <c r="BH327" s="120" t="s">
        <v>122</v>
      </c>
      <c r="BJ327" s="120">
        <v>2</v>
      </c>
      <c r="BO327" s="120" t="s">
        <v>122</v>
      </c>
      <c r="BP327" s="120" t="s">
        <v>123</v>
      </c>
      <c r="BR327" s="120">
        <v>13000</v>
      </c>
      <c r="BW327" s="120" t="s">
        <v>544</v>
      </c>
      <c r="BY327" s="120">
        <v>13000</v>
      </c>
      <c r="CE327" s="121">
        <v>13</v>
      </c>
      <c r="CG327" s="121"/>
      <c r="CI327" s="121"/>
      <c r="CQ327" s="121"/>
      <c r="CW327" s="121"/>
      <c r="DB327" s="120" t="s">
        <v>528</v>
      </c>
      <c r="DD327" s="120" t="s">
        <v>125</v>
      </c>
      <c r="DK327" s="120">
        <v>100</v>
      </c>
      <c r="DL327" s="120" t="s">
        <v>126</v>
      </c>
      <c r="DM327" s="120" t="s">
        <v>545</v>
      </c>
      <c r="DN327" s="120">
        <v>1056126</v>
      </c>
      <c r="DO327" s="120">
        <v>3963</v>
      </c>
      <c r="DP327" s="120" t="s">
        <v>3342</v>
      </c>
      <c r="DQ327" s="120" t="s">
        <v>3343</v>
      </c>
      <c r="DR327" s="120" t="s">
        <v>3344</v>
      </c>
      <c r="DS327" s="120">
        <v>1992</v>
      </c>
      <c r="DT327" s="120" t="s">
        <v>3345</v>
      </c>
    </row>
    <row r="328" spans="1:124" s="120" customFormat="1" x14ac:dyDescent="0.3">
      <c r="A328" s="120" t="s">
        <v>3322</v>
      </c>
      <c r="B328" s="120" t="s">
        <v>3323</v>
      </c>
      <c r="C328" s="120" t="s">
        <v>3324</v>
      </c>
      <c r="D328" s="120" t="s">
        <v>3325</v>
      </c>
      <c r="E328" s="120" t="s">
        <v>136</v>
      </c>
      <c r="G328" s="137">
        <v>13</v>
      </c>
      <c r="J328" s="121"/>
      <c r="K328" s="121" t="s">
        <v>528</v>
      </c>
      <c r="L328" s="120" t="s">
        <v>528</v>
      </c>
      <c r="M328" s="120" t="s">
        <v>109</v>
      </c>
      <c r="N328" s="120">
        <v>100</v>
      </c>
      <c r="O328" s="120" t="s">
        <v>189</v>
      </c>
      <c r="P328" s="120" t="s">
        <v>189</v>
      </c>
      <c r="Q328" s="120" t="s">
        <v>565</v>
      </c>
      <c r="R328" s="120">
        <v>2</v>
      </c>
      <c r="S328" s="120" t="s">
        <v>122</v>
      </c>
      <c r="T328" s="120" t="s">
        <v>526</v>
      </c>
      <c r="U328" s="120">
        <v>17689</v>
      </c>
      <c r="V328" s="123">
        <v>1196623</v>
      </c>
      <c r="W328" s="120">
        <v>1991</v>
      </c>
      <c r="X328" s="120" t="s">
        <v>3346</v>
      </c>
      <c r="Y328" s="120" t="s">
        <v>3347</v>
      </c>
      <c r="Z328" s="120" t="s">
        <v>3348</v>
      </c>
      <c r="AC328" s="137">
        <v>13</v>
      </c>
      <c r="AD328" s="121"/>
      <c r="AE328" s="120">
        <v>333415</v>
      </c>
      <c r="AF328" s="120" t="s">
        <v>109</v>
      </c>
      <c r="AI328" s="120">
        <v>1747</v>
      </c>
      <c r="AL328" s="120" t="s">
        <v>1465</v>
      </c>
      <c r="AM328" s="120" t="s">
        <v>3051</v>
      </c>
      <c r="AN328" s="120" t="s">
        <v>3328</v>
      </c>
      <c r="AO328" s="120" t="s">
        <v>3329</v>
      </c>
      <c r="AP328" s="120" t="s">
        <v>3322</v>
      </c>
      <c r="AQ328" s="120" t="s">
        <v>3323</v>
      </c>
      <c r="AR328" s="120" t="s">
        <v>3324</v>
      </c>
      <c r="AS328" s="120" t="s">
        <v>3325</v>
      </c>
      <c r="AT328" s="120" t="s">
        <v>189</v>
      </c>
      <c r="AU328" s="120" t="s">
        <v>189</v>
      </c>
      <c r="AV328" s="120" t="s">
        <v>565</v>
      </c>
      <c r="AW328" s="120" t="s">
        <v>136</v>
      </c>
      <c r="AY328" s="120" t="s">
        <v>525</v>
      </c>
      <c r="AZ328" s="120" t="s">
        <v>119</v>
      </c>
      <c r="BA328" s="120" t="s">
        <v>526</v>
      </c>
      <c r="BC328" s="120">
        <v>48</v>
      </c>
      <c r="BH328" s="120" t="s">
        <v>276</v>
      </c>
      <c r="BJ328" s="120">
        <v>2</v>
      </c>
      <c r="BO328" s="120" t="s">
        <v>122</v>
      </c>
      <c r="BP328" s="120" t="s">
        <v>123</v>
      </c>
      <c r="BR328" s="120">
        <v>13000</v>
      </c>
      <c r="BW328" s="120" t="s">
        <v>544</v>
      </c>
      <c r="BY328" s="120">
        <v>13000</v>
      </c>
      <c r="CE328" s="121">
        <v>13</v>
      </c>
      <c r="CG328" s="121"/>
      <c r="CI328" s="121"/>
      <c r="CQ328" s="121"/>
      <c r="CW328" s="121"/>
      <c r="DB328" s="120" t="s">
        <v>528</v>
      </c>
      <c r="DD328" s="120" t="s">
        <v>125</v>
      </c>
      <c r="DK328" s="120">
        <v>100</v>
      </c>
      <c r="DL328" s="120" t="s">
        <v>126</v>
      </c>
      <c r="DM328" s="120" t="s">
        <v>545</v>
      </c>
      <c r="DN328" s="120">
        <v>1196623</v>
      </c>
      <c r="DO328" s="120">
        <v>17689</v>
      </c>
      <c r="DP328" s="120" t="s">
        <v>3346</v>
      </c>
      <c r="DQ328" s="120" t="s">
        <v>3347</v>
      </c>
      <c r="DR328" s="120" t="s">
        <v>3348</v>
      </c>
      <c r="DS328" s="120">
        <v>1991</v>
      </c>
      <c r="DT328" s="120" t="s">
        <v>3349</v>
      </c>
    </row>
    <row r="329" spans="1:124" s="120" customFormat="1" x14ac:dyDescent="0.3">
      <c r="A329" s="120" t="s">
        <v>3322</v>
      </c>
      <c r="B329" s="120" t="s">
        <v>3323</v>
      </c>
      <c r="C329" s="120" t="s">
        <v>3324</v>
      </c>
      <c r="D329" s="120" t="s">
        <v>3325</v>
      </c>
      <c r="E329" s="120" t="s">
        <v>591</v>
      </c>
      <c r="G329" s="137">
        <v>13.0824</v>
      </c>
      <c r="J329" s="121"/>
      <c r="K329" s="121" t="s">
        <v>528</v>
      </c>
      <c r="L329" s="120" t="s">
        <v>528</v>
      </c>
      <c r="M329" s="120" t="s">
        <v>109</v>
      </c>
      <c r="N329" s="120">
        <v>92</v>
      </c>
      <c r="O329" s="120" t="s">
        <v>245</v>
      </c>
      <c r="P329" s="120" t="s">
        <v>458</v>
      </c>
      <c r="Q329" s="120" t="s">
        <v>2911</v>
      </c>
      <c r="R329" s="120">
        <v>0.20830000000000001</v>
      </c>
      <c r="S329" s="120" t="s">
        <v>122</v>
      </c>
      <c r="T329" s="120" t="s">
        <v>526</v>
      </c>
      <c r="U329" s="120">
        <v>6725</v>
      </c>
      <c r="V329" s="123">
        <v>1086219</v>
      </c>
      <c r="W329" s="120">
        <v>1992</v>
      </c>
      <c r="X329" s="120" t="s">
        <v>2805</v>
      </c>
      <c r="Y329" s="120" t="s">
        <v>3360</v>
      </c>
      <c r="Z329" s="120" t="s">
        <v>3361</v>
      </c>
      <c r="AA329" s="120" t="s">
        <v>314</v>
      </c>
      <c r="AB329" s="120" t="s">
        <v>397</v>
      </c>
      <c r="AC329" s="137">
        <v>13.0824</v>
      </c>
      <c r="AD329" s="121"/>
      <c r="AE329" s="120">
        <v>333415</v>
      </c>
      <c r="AF329" s="120" t="s">
        <v>109</v>
      </c>
      <c r="AG329" s="120" t="s">
        <v>314</v>
      </c>
      <c r="AH329" s="120" t="s">
        <v>397</v>
      </c>
      <c r="AI329" s="120">
        <v>1747</v>
      </c>
      <c r="AJ329" s="120" t="s">
        <v>3362</v>
      </c>
      <c r="AK329" s="120" t="s">
        <v>276</v>
      </c>
      <c r="AL329" s="120" t="s">
        <v>1465</v>
      </c>
      <c r="AM329" s="120" t="s">
        <v>3051</v>
      </c>
      <c r="AN329" s="120" t="s">
        <v>3328</v>
      </c>
      <c r="AO329" s="120" t="s">
        <v>3329</v>
      </c>
      <c r="AP329" s="120" t="s">
        <v>3322</v>
      </c>
      <c r="AQ329" s="120" t="s">
        <v>3323</v>
      </c>
      <c r="AR329" s="120" t="s">
        <v>3324</v>
      </c>
      <c r="AS329" s="120" t="s">
        <v>3325</v>
      </c>
      <c r="AT329" s="120" t="s">
        <v>245</v>
      </c>
      <c r="AU329" s="120" t="s">
        <v>458</v>
      </c>
      <c r="AV329" s="120" t="s">
        <v>2911</v>
      </c>
      <c r="AW329" s="120" t="s">
        <v>591</v>
      </c>
      <c r="AY329" s="120" t="s">
        <v>525</v>
      </c>
      <c r="AZ329" s="120" t="s">
        <v>119</v>
      </c>
      <c r="BA329" s="120" t="s">
        <v>526</v>
      </c>
      <c r="BC329" s="120">
        <v>5</v>
      </c>
      <c r="BH329" s="120" t="s">
        <v>276</v>
      </c>
      <c r="BJ329" s="120">
        <v>0.20830000000000001</v>
      </c>
      <c r="BO329" s="120" t="s">
        <v>122</v>
      </c>
      <c r="BP329" s="120" t="s">
        <v>123</v>
      </c>
      <c r="BR329" s="120">
        <v>14220</v>
      </c>
      <c r="BW329" s="120" t="s">
        <v>544</v>
      </c>
      <c r="BY329" s="120">
        <v>13082.4</v>
      </c>
      <c r="CE329" s="121">
        <v>13.0824</v>
      </c>
      <c r="CG329" s="121"/>
      <c r="CI329" s="121"/>
      <c r="CQ329" s="121"/>
      <c r="CW329" s="121"/>
      <c r="DB329" s="120" t="s">
        <v>528</v>
      </c>
      <c r="DD329" s="120" t="s">
        <v>125</v>
      </c>
      <c r="DK329" s="120">
        <v>92</v>
      </c>
      <c r="DL329" s="120" t="s">
        <v>126</v>
      </c>
      <c r="DM329" s="120" t="s">
        <v>545</v>
      </c>
      <c r="DN329" s="120">
        <v>1086219</v>
      </c>
      <c r="DO329" s="120">
        <v>6725</v>
      </c>
      <c r="DP329" s="120" t="s">
        <v>2805</v>
      </c>
      <c r="DQ329" s="120" t="s">
        <v>3360</v>
      </c>
      <c r="DR329" s="120" t="s">
        <v>3361</v>
      </c>
      <c r="DS329" s="120">
        <v>1992</v>
      </c>
      <c r="DT329" s="120" t="s">
        <v>2462</v>
      </c>
    </row>
    <row r="330" spans="1:124" s="120" customFormat="1" x14ac:dyDescent="0.3">
      <c r="A330" s="120" t="s">
        <v>3322</v>
      </c>
      <c r="B330" s="120" t="s">
        <v>3323</v>
      </c>
      <c r="C330" s="120" t="s">
        <v>3324</v>
      </c>
      <c r="D330" s="120" t="s">
        <v>3325</v>
      </c>
      <c r="E330" s="120" t="s">
        <v>591</v>
      </c>
      <c r="G330" s="137">
        <v>13.238799999999999</v>
      </c>
      <c r="J330" s="121"/>
      <c r="K330" s="121" t="s">
        <v>528</v>
      </c>
      <c r="L330" s="120" t="s">
        <v>528</v>
      </c>
      <c r="M330" s="120" t="s">
        <v>109</v>
      </c>
      <c r="N330" s="120">
        <v>92</v>
      </c>
      <c r="O330" s="120" t="s">
        <v>245</v>
      </c>
      <c r="P330" s="120" t="s">
        <v>245</v>
      </c>
      <c r="Q330" s="120" t="s">
        <v>2900</v>
      </c>
      <c r="R330" s="120">
        <v>0.20830000000000001</v>
      </c>
      <c r="S330" s="120" t="s">
        <v>122</v>
      </c>
      <c r="T330" s="120" t="s">
        <v>526</v>
      </c>
      <c r="U330" s="120">
        <v>6725</v>
      </c>
      <c r="V330" s="123">
        <v>1086218</v>
      </c>
      <c r="W330" s="120">
        <v>1992</v>
      </c>
      <c r="X330" s="120" t="s">
        <v>2805</v>
      </c>
      <c r="Y330" s="120" t="s">
        <v>3360</v>
      </c>
      <c r="Z330" s="120" t="s">
        <v>3361</v>
      </c>
      <c r="AA330" s="120" t="s">
        <v>314</v>
      </c>
      <c r="AB330" s="120" t="s">
        <v>397</v>
      </c>
      <c r="AC330" s="137">
        <v>13.238799999999999</v>
      </c>
      <c r="AD330" s="121"/>
      <c r="AE330" s="120">
        <v>333415</v>
      </c>
      <c r="AF330" s="120" t="s">
        <v>109</v>
      </c>
      <c r="AG330" s="120" t="s">
        <v>314</v>
      </c>
      <c r="AH330" s="120" t="s">
        <v>397</v>
      </c>
      <c r="AI330" s="120">
        <v>1747</v>
      </c>
      <c r="AJ330" s="120" t="s">
        <v>3362</v>
      </c>
      <c r="AK330" s="120" t="s">
        <v>276</v>
      </c>
      <c r="AL330" s="120" t="s">
        <v>1465</v>
      </c>
      <c r="AM330" s="120" t="s">
        <v>3051</v>
      </c>
      <c r="AN330" s="120" t="s">
        <v>3328</v>
      </c>
      <c r="AO330" s="120" t="s">
        <v>3329</v>
      </c>
      <c r="AP330" s="120" t="s">
        <v>3322</v>
      </c>
      <c r="AQ330" s="120" t="s">
        <v>3323</v>
      </c>
      <c r="AR330" s="120" t="s">
        <v>3324</v>
      </c>
      <c r="AS330" s="120" t="s">
        <v>3325</v>
      </c>
      <c r="AT330" s="120" t="s">
        <v>245</v>
      </c>
      <c r="AU330" s="120" t="s">
        <v>245</v>
      </c>
      <c r="AV330" s="120" t="s">
        <v>2900</v>
      </c>
      <c r="AW330" s="120" t="s">
        <v>591</v>
      </c>
      <c r="AY330" s="120" t="s">
        <v>525</v>
      </c>
      <c r="AZ330" s="120" t="s">
        <v>119</v>
      </c>
      <c r="BA330" s="120" t="s">
        <v>526</v>
      </c>
      <c r="BC330" s="120">
        <v>5</v>
      </c>
      <c r="BH330" s="120" t="s">
        <v>276</v>
      </c>
      <c r="BJ330" s="120">
        <v>0.20830000000000001</v>
      </c>
      <c r="BO330" s="120" t="s">
        <v>122</v>
      </c>
      <c r="BP330" s="120" t="s">
        <v>123</v>
      </c>
      <c r="BR330" s="120">
        <v>14390</v>
      </c>
      <c r="BW330" s="120" t="s">
        <v>544</v>
      </c>
      <c r="BY330" s="120">
        <v>13238.8</v>
      </c>
      <c r="CE330" s="121">
        <v>13.238799999999999</v>
      </c>
      <c r="CG330" s="121"/>
      <c r="CI330" s="121"/>
      <c r="CQ330" s="121"/>
      <c r="CW330" s="121"/>
      <c r="DB330" s="120" t="s">
        <v>528</v>
      </c>
      <c r="DD330" s="120" t="s">
        <v>125</v>
      </c>
      <c r="DK330" s="120">
        <v>92</v>
      </c>
      <c r="DL330" s="120" t="s">
        <v>126</v>
      </c>
      <c r="DM330" s="120" t="s">
        <v>545</v>
      </c>
      <c r="DN330" s="120">
        <v>1086218</v>
      </c>
      <c r="DO330" s="120">
        <v>6725</v>
      </c>
      <c r="DP330" s="120" t="s">
        <v>2805</v>
      </c>
      <c r="DQ330" s="120" t="s">
        <v>3360</v>
      </c>
      <c r="DR330" s="120" t="s">
        <v>3361</v>
      </c>
      <c r="DS330" s="120">
        <v>1992</v>
      </c>
      <c r="DT330" s="120" t="s">
        <v>2462</v>
      </c>
    </row>
    <row r="331" spans="1:124" s="120" customFormat="1" x14ac:dyDescent="0.3">
      <c r="A331" s="120" t="s">
        <v>2946</v>
      </c>
      <c r="B331" s="120" t="s">
        <v>2947</v>
      </c>
      <c r="C331" s="120" t="s">
        <v>2948</v>
      </c>
      <c r="D331" s="120" t="s">
        <v>2949</v>
      </c>
      <c r="E331" s="120" t="s">
        <v>200</v>
      </c>
      <c r="G331" s="137">
        <v>13.9</v>
      </c>
      <c r="J331" s="121"/>
      <c r="K331" s="121" t="s">
        <v>528</v>
      </c>
      <c r="L331" s="120" t="s">
        <v>528</v>
      </c>
      <c r="M331" s="120" t="s">
        <v>109</v>
      </c>
      <c r="N331" s="120">
        <v>100</v>
      </c>
      <c r="O331" s="120" t="s">
        <v>102</v>
      </c>
      <c r="P331" s="120" t="s">
        <v>102</v>
      </c>
      <c r="Q331" s="120" t="s">
        <v>184</v>
      </c>
      <c r="R331" s="120">
        <v>2</v>
      </c>
      <c r="S331" s="120" t="s">
        <v>122</v>
      </c>
      <c r="T331" s="120" t="s">
        <v>526</v>
      </c>
      <c r="U331" s="120">
        <v>61180</v>
      </c>
      <c r="V331" s="123">
        <v>1255212</v>
      </c>
      <c r="W331" s="120">
        <v>1989</v>
      </c>
      <c r="X331" s="120" t="s">
        <v>3268</v>
      </c>
      <c r="Y331" s="120" t="s">
        <v>3269</v>
      </c>
      <c r="Z331" s="120" t="s">
        <v>3270</v>
      </c>
      <c r="AC331" s="137">
        <v>13.9</v>
      </c>
      <c r="AD331" s="121"/>
      <c r="AE331" s="120">
        <v>333415</v>
      </c>
      <c r="AF331" s="120" t="s">
        <v>109</v>
      </c>
      <c r="AI331" s="120">
        <v>964</v>
      </c>
      <c r="AL331" s="120" t="s">
        <v>1504</v>
      </c>
      <c r="AM331" s="120" t="s">
        <v>1069</v>
      </c>
      <c r="AN331" s="120" t="s">
        <v>1061</v>
      </c>
      <c r="AO331" s="120" t="s">
        <v>1065</v>
      </c>
      <c r="AP331" s="120" t="s">
        <v>2946</v>
      </c>
      <c r="AQ331" s="120" t="s">
        <v>2947</v>
      </c>
      <c r="AR331" s="120" t="s">
        <v>2948</v>
      </c>
      <c r="AS331" s="120" t="s">
        <v>2949</v>
      </c>
      <c r="AT331" s="120" t="s">
        <v>102</v>
      </c>
      <c r="AU331" s="120" t="s">
        <v>102</v>
      </c>
      <c r="AV331" s="120" t="s">
        <v>184</v>
      </c>
      <c r="AW331" s="120" t="s">
        <v>200</v>
      </c>
      <c r="AY331" s="120" t="s">
        <v>525</v>
      </c>
      <c r="AZ331" s="120" t="s">
        <v>119</v>
      </c>
      <c r="BA331" s="120" t="s">
        <v>526</v>
      </c>
      <c r="BC331" s="120">
        <v>48</v>
      </c>
      <c r="BH331" s="120" t="s">
        <v>276</v>
      </c>
      <c r="BJ331" s="120">
        <v>2</v>
      </c>
      <c r="BO331" s="120" t="s">
        <v>122</v>
      </c>
      <c r="BP331" s="120" t="s">
        <v>158</v>
      </c>
      <c r="BR331" s="120">
        <v>13.9</v>
      </c>
      <c r="BW331" s="120" t="s">
        <v>528</v>
      </c>
      <c r="BY331" s="120">
        <v>13.9</v>
      </c>
      <c r="CE331" s="121">
        <v>13.9</v>
      </c>
      <c r="CG331" s="121"/>
      <c r="CI331" s="121"/>
      <c r="CQ331" s="121"/>
      <c r="CW331" s="121"/>
      <c r="DB331" s="120" t="s">
        <v>528</v>
      </c>
      <c r="DC331" s="120">
        <v>5</v>
      </c>
      <c r="DD331" s="120" t="s">
        <v>176</v>
      </c>
      <c r="DE331" s="120">
        <v>8.15</v>
      </c>
      <c r="DF331" s="120">
        <v>145.4</v>
      </c>
      <c r="DG331" s="120" t="s">
        <v>528</v>
      </c>
      <c r="DK331" s="120">
        <v>100</v>
      </c>
      <c r="DL331" s="120" t="s">
        <v>126</v>
      </c>
      <c r="DM331" s="120" t="s">
        <v>545</v>
      </c>
      <c r="DN331" s="120">
        <v>1255212</v>
      </c>
      <c r="DO331" s="120">
        <v>61180</v>
      </c>
      <c r="DP331" s="120" t="s">
        <v>3268</v>
      </c>
      <c r="DQ331" s="120" t="s">
        <v>3269</v>
      </c>
      <c r="DR331" s="120" t="s">
        <v>3270</v>
      </c>
      <c r="DS331" s="120">
        <v>1989</v>
      </c>
      <c r="DT331" s="120" t="s">
        <v>3363</v>
      </c>
    </row>
    <row r="332" spans="1:124" s="120" customFormat="1" x14ac:dyDescent="0.3">
      <c r="A332" s="120" t="s">
        <v>3290</v>
      </c>
      <c r="B332" s="120" t="s">
        <v>3291</v>
      </c>
      <c r="C332" s="120" t="s">
        <v>3292</v>
      </c>
      <c r="D332" s="120" t="s">
        <v>3293</v>
      </c>
      <c r="E332" s="120" t="s">
        <v>185</v>
      </c>
      <c r="G332" s="137">
        <v>14.16</v>
      </c>
      <c r="K332" s="121" t="s">
        <v>528</v>
      </c>
      <c r="L332" s="120" t="s">
        <v>528</v>
      </c>
      <c r="M332" s="120" t="s">
        <v>109</v>
      </c>
      <c r="N332" s="120">
        <v>100</v>
      </c>
      <c r="O332" s="120" t="s">
        <v>102</v>
      </c>
      <c r="P332" s="120" t="s">
        <v>102</v>
      </c>
      <c r="Q332" s="120" t="s">
        <v>184</v>
      </c>
      <c r="R332" s="120">
        <v>1</v>
      </c>
      <c r="S332" s="120" t="s">
        <v>122</v>
      </c>
      <c r="T332" s="120" t="s">
        <v>526</v>
      </c>
      <c r="U332" s="120">
        <v>158191</v>
      </c>
      <c r="V332" s="123">
        <v>2041404</v>
      </c>
      <c r="W332" s="120">
        <v>2012</v>
      </c>
      <c r="X332" s="120" t="s">
        <v>3294</v>
      </c>
      <c r="Y332" s="120" t="s">
        <v>3295</v>
      </c>
      <c r="Z332" s="120" t="s">
        <v>3296</v>
      </c>
      <c r="AC332" s="137">
        <v>14.16</v>
      </c>
      <c r="AE332" s="120">
        <v>333415</v>
      </c>
      <c r="AF332" s="120" t="s">
        <v>109</v>
      </c>
      <c r="AI332" s="120">
        <v>494</v>
      </c>
      <c r="AM332" s="120" t="s">
        <v>3240</v>
      </c>
      <c r="AN332" s="120" t="s">
        <v>3238</v>
      </c>
      <c r="AO332" s="120" t="s">
        <v>3297</v>
      </c>
      <c r="AP332" s="120" t="s">
        <v>3290</v>
      </c>
      <c r="AQ332" s="120" t="s">
        <v>3291</v>
      </c>
      <c r="AR332" s="120" t="s">
        <v>3292</v>
      </c>
      <c r="AS332" s="120" t="s">
        <v>3293</v>
      </c>
      <c r="AT332" s="120" t="s">
        <v>102</v>
      </c>
      <c r="AU332" s="120" t="s">
        <v>102</v>
      </c>
      <c r="AV332" s="120" t="s">
        <v>184</v>
      </c>
      <c r="AW332" s="120" t="s">
        <v>185</v>
      </c>
      <c r="AY332" s="120" t="s">
        <v>525</v>
      </c>
      <c r="AZ332" s="120" t="s">
        <v>119</v>
      </c>
      <c r="BA332" s="120" t="s">
        <v>526</v>
      </c>
      <c r="BC332" s="120">
        <v>24</v>
      </c>
      <c r="BH332" s="120" t="s">
        <v>276</v>
      </c>
      <c r="BJ332" s="120">
        <v>1</v>
      </c>
      <c r="BO332" s="120" t="s">
        <v>122</v>
      </c>
      <c r="BP332" s="120" t="s">
        <v>123</v>
      </c>
      <c r="BR332" s="120">
        <v>14.16</v>
      </c>
      <c r="BW332" s="120" t="s">
        <v>124</v>
      </c>
      <c r="BY332" s="120">
        <v>14.16</v>
      </c>
      <c r="CE332" s="121">
        <v>14.16</v>
      </c>
      <c r="DB332" s="120" t="s">
        <v>528</v>
      </c>
      <c r="DD332" s="120" t="s">
        <v>125</v>
      </c>
      <c r="DE332" s="120" t="s">
        <v>3298</v>
      </c>
      <c r="DK332" s="120">
        <v>100</v>
      </c>
      <c r="DL332" s="120" t="s">
        <v>126</v>
      </c>
      <c r="DM332" s="120" t="s">
        <v>545</v>
      </c>
      <c r="DN332" s="120">
        <v>2041404</v>
      </c>
      <c r="DO332" s="120">
        <v>158191</v>
      </c>
      <c r="DP332" s="120" t="s">
        <v>3294</v>
      </c>
      <c r="DQ332" s="120" t="s">
        <v>3295</v>
      </c>
      <c r="DR332" s="120" t="s">
        <v>3296</v>
      </c>
      <c r="DS332" s="120">
        <v>2012</v>
      </c>
      <c r="DT332" s="120" t="s">
        <v>3355</v>
      </c>
    </row>
    <row r="333" spans="1:124" s="120" customFormat="1" x14ac:dyDescent="0.3">
      <c r="A333" s="120" t="s">
        <v>3290</v>
      </c>
      <c r="B333" s="120" t="s">
        <v>3291</v>
      </c>
      <c r="C333" s="120" t="s">
        <v>3292</v>
      </c>
      <c r="D333" s="120" t="s">
        <v>3293</v>
      </c>
      <c r="E333" s="120" t="s">
        <v>1651</v>
      </c>
      <c r="G333" s="137">
        <v>17.78</v>
      </c>
      <c r="K333" s="121" t="s">
        <v>528</v>
      </c>
      <c r="L333" s="120" t="s">
        <v>528</v>
      </c>
      <c r="M333" s="120" t="s">
        <v>109</v>
      </c>
      <c r="N333" s="120">
        <v>100</v>
      </c>
      <c r="O333" s="120" t="s">
        <v>102</v>
      </c>
      <c r="P333" s="120" t="s">
        <v>102</v>
      </c>
      <c r="Q333" s="120" t="s">
        <v>184</v>
      </c>
      <c r="R333" s="120">
        <v>1</v>
      </c>
      <c r="S333" s="120" t="s">
        <v>122</v>
      </c>
      <c r="T333" s="120" t="s">
        <v>526</v>
      </c>
      <c r="U333" s="120">
        <v>158191</v>
      </c>
      <c r="V333" s="123">
        <v>2041404</v>
      </c>
      <c r="W333" s="120">
        <v>2012</v>
      </c>
      <c r="X333" s="120" t="s">
        <v>3294</v>
      </c>
      <c r="Y333" s="120" t="s">
        <v>3295</v>
      </c>
      <c r="Z333" s="120" t="s">
        <v>3296</v>
      </c>
      <c r="AC333" s="137">
        <v>17.78</v>
      </c>
      <c r="AE333" s="120">
        <v>333415</v>
      </c>
      <c r="AF333" s="120" t="s">
        <v>109</v>
      </c>
      <c r="AI333" s="120">
        <v>494</v>
      </c>
      <c r="AM333" s="120" t="s">
        <v>3240</v>
      </c>
      <c r="AN333" s="120" t="s">
        <v>3238</v>
      </c>
      <c r="AO333" s="120" t="s">
        <v>3297</v>
      </c>
      <c r="AP333" s="120" t="s">
        <v>3290</v>
      </c>
      <c r="AQ333" s="120" t="s">
        <v>3291</v>
      </c>
      <c r="AR333" s="120" t="s">
        <v>3292</v>
      </c>
      <c r="AS333" s="120" t="s">
        <v>3293</v>
      </c>
      <c r="AT333" s="120" t="s">
        <v>102</v>
      </c>
      <c r="AU333" s="120" t="s">
        <v>102</v>
      </c>
      <c r="AV333" s="120" t="s">
        <v>184</v>
      </c>
      <c r="AW333" s="120" t="s">
        <v>1651</v>
      </c>
      <c r="AY333" s="120" t="s">
        <v>525</v>
      </c>
      <c r="AZ333" s="120" t="s">
        <v>119</v>
      </c>
      <c r="BA333" s="120" t="s">
        <v>526</v>
      </c>
      <c r="BC333" s="120">
        <v>24</v>
      </c>
      <c r="BH333" s="120" t="s">
        <v>276</v>
      </c>
      <c r="BJ333" s="120">
        <v>1</v>
      </c>
      <c r="BO333" s="120" t="s">
        <v>122</v>
      </c>
      <c r="BP333" s="120" t="s">
        <v>123</v>
      </c>
      <c r="BR333" s="120">
        <v>17.78</v>
      </c>
      <c r="BW333" s="120" t="s">
        <v>124</v>
      </c>
      <c r="BY333" s="120">
        <v>17.78</v>
      </c>
      <c r="CE333" s="121">
        <v>17.78</v>
      </c>
      <c r="DB333" s="120" t="s">
        <v>528</v>
      </c>
      <c r="DD333" s="120" t="s">
        <v>125</v>
      </c>
      <c r="DE333" s="120" t="s">
        <v>3298</v>
      </c>
      <c r="DK333" s="120">
        <v>100</v>
      </c>
      <c r="DL333" s="120" t="s">
        <v>126</v>
      </c>
      <c r="DM333" s="120" t="s">
        <v>545</v>
      </c>
      <c r="DN333" s="120">
        <v>2041404</v>
      </c>
      <c r="DO333" s="120">
        <v>158191</v>
      </c>
      <c r="DP333" s="120" t="s">
        <v>3294</v>
      </c>
      <c r="DQ333" s="120" t="s">
        <v>3295</v>
      </c>
      <c r="DR333" s="120" t="s">
        <v>3296</v>
      </c>
      <c r="DS333" s="120">
        <v>2012</v>
      </c>
      <c r="DT333" s="120" t="s">
        <v>3355</v>
      </c>
    </row>
    <row r="334" spans="1:124" s="120" customFormat="1" x14ac:dyDescent="0.3">
      <c r="A334" s="120" t="s">
        <v>3245</v>
      </c>
      <c r="B334" s="120" t="s">
        <v>3246</v>
      </c>
      <c r="C334" s="120" t="s">
        <v>3247</v>
      </c>
      <c r="D334" s="120" t="s">
        <v>3248</v>
      </c>
      <c r="E334" s="120" t="s">
        <v>185</v>
      </c>
      <c r="G334" s="137">
        <v>19.399999999999999</v>
      </c>
      <c r="J334" s="121"/>
      <c r="K334" s="121" t="s">
        <v>528</v>
      </c>
      <c r="L334" s="120" t="s">
        <v>528</v>
      </c>
      <c r="M334" s="120" t="s">
        <v>109</v>
      </c>
      <c r="N334" s="120">
        <v>22.4</v>
      </c>
      <c r="O334" s="120" t="s">
        <v>102</v>
      </c>
      <c r="P334" s="120" t="s">
        <v>102</v>
      </c>
      <c r="Q334" s="120" t="s">
        <v>184</v>
      </c>
      <c r="R334" s="120">
        <v>1</v>
      </c>
      <c r="S334" s="120" t="s">
        <v>122</v>
      </c>
      <c r="T334" s="120" t="s">
        <v>526</v>
      </c>
      <c r="U334" s="120">
        <v>74236</v>
      </c>
      <c r="V334" s="123">
        <v>1255271</v>
      </c>
      <c r="W334" s="120">
        <v>2004</v>
      </c>
      <c r="X334" s="120" t="s">
        <v>3249</v>
      </c>
      <c r="Y334" s="120" t="s">
        <v>3250</v>
      </c>
      <c r="Z334" s="120" t="s">
        <v>3251</v>
      </c>
      <c r="AC334" s="137">
        <v>19.399999999999999</v>
      </c>
      <c r="AD334" s="121"/>
      <c r="AE334" s="120">
        <v>333415</v>
      </c>
      <c r="AF334" s="120" t="s">
        <v>109</v>
      </c>
      <c r="AI334" s="120">
        <v>5940</v>
      </c>
      <c r="AL334" s="120" t="s">
        <v>3252</v>
      </c>
      <c r="AM334" s="120" t="s">
        <v>3240</v>
      </c>
      <c r="AN334" s="120" t="s">
        <v>3253</v>
      </c>
      <c r="AO334" s="120" t="s">
        <v>3254</v>
      </c>
      <c r="AP334" s="120" t="s">
        <v>3245</v>
      </c>
      <c r="AQ334" s="120" t="s">
        <v>3246</v>
      </c>
      <c r="AR334" s="120" t="s">
        <v>3247</v>
      </c>
      <c r="AS334" s="120" t="s">
        <v>3248</v>
      </c>
      <c r="AT334" s="120" t="s">
        <v>102</v>
      </c>
      <c r="AU334" s="120" t="s">
        <v>102</v>
      </c>
      <c r="AV334" s="120" t="s">
        <v>184</v>
      </c>
      <c r="AW334" s="120" t="s">
        <v>185</v>
      </c>
      <c r="AY334" s="120" t="s">
        <v>525</v>
      </c>
      <c r="AZ334" s="120" t="s">
        <v>119</v>
      </c>
      <c r="BA334" s="120" t="s">
        <v>526</v>
      </c>
      <c r="BC334" s="120">
        <v>24</v>
      </c>
      <c r="BH334" s="120" t="s">
        <v>276</v>
      </c>
      <c r="BJ334" s="120">
        <v>1</v>
      </c>
      <c r="BO334" s="120" t="s">
        <v>122</v>
      </c>
      <c r="BP334" s="120" t="s">
        <v>158</v>
      </c>
      <c r="BR334" s="120">
        <v>19.399999999999999</v>
      </c>
      <c r="BW334" s="120" t="s">
        <v>1787</v>
      </c>
      <c r="BY334" s="120">
        <v>19.399999999999999</v>
      </c>
      <c r="CE334" s="121">
        <v>19.399999999999999</v>
      </c>
      <c r="CG334" s="121"/>
      <c r="CI334" s="121"/>
      <c r="CQ334" s="121"/>
      <c r="CW334" s="121"/>
      <c r="DB334" s="120" t="s">
        <v>528</v>
      </c>
      <c r="DC334" s="120">
        <v>5</v>
      </c>
      <c r="DD334" s="120" t="s">
        <v>125</v>
      </c>
      <c r="DE334" s="120">
        <v>8.33</v>
      </c>
      <c r="DF334" s="120">
        <v>85</v>
      </c>
      <c r="DG334" s="120" t="s">
        <v>528</v>
      </c>
      <c r="DK334" s="120">
        <v>22.4</v>
      </c>
      <c r="DL334" s="120" t="s">
        <v>126</v>
      </c>
      <c r="DM334" s="120" t="s">
        <v>545</v>
      </c>
      <c r="DN334" s="120">
        <v>1255271</v>
      </c>
      <c r="DO334" s="120">
        <v>74236</v>
      </c>
      <c r="DP334" s="120" t="s">
        <v>3249</v>
      </c>
      <c r="DQ334" s="120" t="s">
        <v>3250</v>
      </c>
      <c r="DR334" s="120" t="s">
        <v>3251</v>
      </c>
      <c r="DS334" s="120">
        <v>2004</v>
      </c>
      <c r="DT334" s="120" t="s">
        <v>3289</v>
      </c>
    </row>
    <row r="335" spans="1:124" s="120" customFormat="1" x14ac:dyDescent="0.3">
      <c r="A335" s="120" t="s">
        <v>3335</v>
      </c>
      <c r="B335" s="120" t="s">
        <v>3336</v>
      </c>
      <c r="C335" s="120" t="s">
        <v>1389</v>
      </c>
      <c r="D335" s="120" t="s">
        <v>3337</v>
      </c>
      <c r="E335" s="120" t="s">
        <v>200</v>
      </c>
      <c r="G335" s="137">
        <v>20</v>
      </c>
      <c r="J335" s="121"/>
      <c r="K335" s="121" t="s">
        <v>528</v>
      </c>
      <c r="L335" s="120" t="s">
        <v>528</v>
      </c>
      <c r="M335" s="120" t="s">
        <v>109</v>
      </c>
      <c r="N335" s="120">
        <v>100</v>
      </c>
      <c r="O335" s="120" t="s">
        <v>102</v>
      </c>
      <c r="P335" s="120" t="s">
        <v>102</v>
      </c>
      <c r="Q335" s="120" t="s">
        <v>184</v>
      </c>
      <c r="R335" s="120">
        <v>0.16669999999999999</v>
      </c>
      <c r="S335" s="120" t="s">
        <v>122</v>
      </c>
      <c r="T335" s="120" t="s">
        <v>526</v>
      </c>
      <c r="U335" s="120">
        <v>8259</v>
      </c>
      <c r="V335" s="123">
        <v>1110708</v>
      </c>
      <c r="W335" s="120">
        <v>1993</v>
      </c>
      <c r="X335" s="120" t="s">
        <v>3364</v>
      </c>
      <c r="Y335" s="120" t="s">
        <v>3365</v>
      </c>
      <c r="Z335" s="120" t="s">
        <v>3366</v>
      </c>
      <c r="AC335" s="137">
        <v>20</v>
      </c>
      <c r="AD335" s="121"/>
      <c r="AE335" s="120">
        <v>333415</v>
      </c>
      <c r="AF335" s="120" t="s">
        <v>109</v>
      </c>
      <c r="AI335" s="120">
        <v>640</v>
      </c>
      <c r="AM335" s="120" t="s">
        <v>3338</v>
      </c>
      <c r="AN335" s="120" t="s">
        <v>3339</v>
      </c>
      <c r="AO335" s="120" t="s">
        <v>3340</v>
      </c>
      <c r="AP335" s="120" t="s">
        <v>3335</v>
      </c>
      <c r="AQ335" s="120" t="s">
        <v>3336</v>
      </c>
      <c r="AR335" s="120" t="s">
        <v>1389</v>
      </c>
      <c r="AS335" s="120" t="s">
        <v>3337</v>
      </c>
      <c r="AT335" s="120" t="s">
        <v>102</v>
      </c>
      <c r="AU335" s="120" t="s">
        <v>102</v>
      </c>
      <c r="AV335" s="120" t="s">
        <v>184</v>
      </c>
      <c r="AW335" s="120" t="s">
        <v>200</v>
      </c>
      <c r="AY335" s="120" t="s">
        <v>525</v>
      </c>
      <c r="AZ335" s="120" t="s">
        <v>119</v>
      </c>
      <c r="BA335" s="120" t="s">
        <v>526</v>
      </c>
      <c r="BC335" s="120">
        <v>4</v>
      </c>
      <c r="BH335" s="120" t="s">
        <v>276</v>
      </c>
      <c r="BJ335" s="120">
        <v>0.16669999999999999</v>
      </c>
      <c r="BO335" s="120" t="s">
        <v>122</v>
      </c>
      <c r="BP335" s="120" t="s">
        <v>123</v>
      </c>
      <c r="BR335" s="120">
        <v>20000</v>
      </c>
      <c r="BW335" s="120" t="s">
        <v>544</v>
      </c>
      <c r="BY335" s="120">
        <v>20000</v>
      </c>
      <c r="CE335" s="121">
        <v>20</v>
      </c>
      <c r="CG335" s="121"/>
      <c r="CI335" s="121"/>
      <c r="CQ335" s="121"/>
      <c r="CW335" s="121"/>
      <c r="DB335" s="120" t="s">
        <v>528</v>
      </c>
      <c r="DD335" s="120" t="s">
        <v>125</v>
      </c>
      <c r="DK335" s="120">
        <v>100</v>
      </c>
      <c r="DL335" s="120" t="s">
        <v>126</v>
      </c>
      <c r="DM335" s="120" t="s">
        <v>545</v>
      </c>
      <c r="DN335" s="120">
        <v>1110708</v>
      </c>
      <c r="DO335" s="120">
        <v>8259</v>
      </c>
      <c r="DP335" s="120" t="s">
        <v>3364</v>
      </c>
      <c r="DQ335" s="120" t="s">
        <v>3365</v>
      </c>
      <c r="DR335" s="120" t="s">
        <v>3366</v>
      </c>
      <c r="DS335" s="120">
        <v>1993</v>
      </c>
      <c r="DT335" s="120" t="s">
        <v>3367</v>
      </c>
    </row>
    <row r="336" spans="1:124" s="120" customFormat="1" x14ac:dyDescent="0.3">
      <c r="A336" s="120" t="s">
        <v>3322</v>
      </c>
      <c r="B336" s="120" t="s">
        <v>3323</v>
      </c>
      <c r="C336" s="120" t="s">
        <v>3324</v>
      </c>
      <c r="D336" s="120" t="s">
        <v>3325</v>
      </c>
      <c r="E336" s="120" t="s">
        <v>251</v>
      </c>
      <c r="G336" s="137">
        <v>20</v>
      </c>
      <c r="J336" s="121"/>
      <c r="K336" s="121" t="s">
        <v>528</v>
      </c>
      <c r="L336" s="120" t="s">
        <v>528</v>
      </c>
      <c r="M336" s="120" t="s">
        <v>109</v>
      </c>
      <c r="N336" s="120">
        <v>100</v>
      </c>
      <c r="O336" s="120" t="s">
        <v>245</v>
      </c>
      <c r="P336" s="120" t="s">
        <v>458</v>
      </c>
      <c r="Q336" s="120" t="s">
        <v>2911</v>
      </c>
      <c r="R336" s="120">
        <v>2.4299999999999999E-2</v>
      </c>
      <c r="S336" s="120" t="s">
        <v>122</v>
      </c>
      <c r="T336" s="120" t="s">
        <v>526</v>
      </c>
      <c r="U336" s="120">
        <v>13660</v>
      </c>
      <c r="V336" s="123">
        <v>1156610</v>
      </c>
      <c r="W336" s="120">
        <v>1994</v>
      </c>
      <c r="X336" s="120" t="s">
        <v>3368</v>
      </c>
      <c r="Y336" s="120" t="s">
        <v>3369</v>
      </c>
      <c r="Z336" s="120" t="s">
        <v>3370</v>
      </c>
      <c r="AC336" s="137">
        <v>20</v>
      </c>
      <c r="AD336" s="121"/>
      <c r="AE336" s="120">
        <v>333415</v>
      </c>
      <c r="AF336" s="120" t="s">
        <v>109</v>
      </c>
      <c r="AI336" s="120">
        <v>1747</v>
      </c>
      <c r="AL336" s="120" t="s">
        <v>1465</v>
      </c>
      <c r="AM336" s="120" t="s">
        <v>3051</v>
      </c>
      <c r="AN336" s="120" t="s">
        <v>3328</v>
      </c>
      <c r="AO336" s="120" t="s">
        <v>3329</v>
      </c>
      <c r="AP336" s="120" t="s">
        <v>3322</v>
      </c>
      <c r="AQ336" s="120" t="s">
        <v>3323</v>
      </c>
      <c r="AR336" s="120" t="s">
        <v>3324</v>
      </c>
      <c r="AS336" s="120" t="s">
        <v>3325</v>
      </c>
      <c r="AT336" s="120" t="s">
        <v>245</v>
      </c>
      <c r="AU336" s="120" t="s">
        <v>458</v>
      </c>
      <c r="AV336" s="120" t="s">
        <v>2911</v>
      </c>
      <c r="AW336" s="120" t="s">
        <v>251</v>
      </c>
      <c r="AY336" s="120" t="s">
        <v>525</v>
      </c>
      <c r="AZ336" s="120" t="s">
        <v>119</v>
      </c>
      <c r="BA336" s="120" t="s">
        <v>526</v>
      </c>
      <c r="BC336" s="120">
        <v>35</v>
      </c>
      <c r="BH336" s="120" t="s">
        <v>261</v>
      </c>
      <c r="BJ336" s="120">
        <v>2.4299999999999999E-2</v>
      </c>
      <c r="BO336" s="120" t="s">
        <v>122</v>
      </c>
      <c r="BP336" s="120" t="s">
        <v>123</v>
      </c>
      <c r="BR336" s="120">
        <v>20000</v>
      </c>
      <c r="BW336" s="120" t="s">
        <v>544</v>
      </c>
      <c r="BY336" s="120">
        <v>20000</v>
      </c>
      <c r="CE336" s="121">
        <v>20</v>
      </c>
      <c r="CG336" s="121"/>
      <c r="CI336" s="121"/>
      <c r="CQ336" s="121"/>
      <c r="CW336" s="121"/>
      <c r="DB336" s="120" t="s">
        <v>528</v>
      </c>
      <c r="DD336" s="120" t="s">
        <v>125</v>
      </c>
      <c r="DE336" s="120" t="s">
        <v>2156</v>
      </c>
      <c r="DK336" s="120">
        <v>100</v>
      </c>
      <c r="DL336" s="120" t="s">
        <v>126</v>
      </c>
      <c r="DM336" s="120" t="s">
        <v>545</v>
      </c>
      <c r="DN336" s="120">
        <v>1156610</v>
      </c>
      <c r="DO336" s="120">
        <v>13660</v>
      </c>
      <c r="DP336" s="120" t="s">
        <v>3368</v>
      </c>
      <c r="DQ336" s="120" t="s">
        <v>3369</v>
      </c>
      <c r="DR336" s="120" t="s">
        <v>3370</v>
      </c>
      <c r="DS336" s="120">
        <v>1994</v>
      </c>
      <c r="DT336" s="120" t="s">
        <v>3371</v>
      </c>
    </row>
    <row r="337" spans="1:124" s="120" customFormat="1" x14ac:dyDescent="0.3">
      <c r="A337" s="120" t="s">
        <v>3322</v>
      </c>
      <c r="B337" s="120" t="s">
        <v>3323</v>
      </c>
      <c r="C337" s="120" t="s">
        <v>3324</v>
      </c>
      <c r="D337" s="120" t="s">
        <v>3325</v>
      </c>
      <c r="E337" s="120" t="s">
        <v>251</v>
      </c>
      <c r="G337" s="137">
        <v>20</v>
      </c>
      <c r="J337" s="121"/>
      <c r="K337" s="121" t="s">
        <v>528</v>
      </c>
      <c r="L337" s="120" t="s">
        <v>528</v>
      </c>
      <c r="M337" s="120" t="s">
        <v>109</v>
      </c>
      <c r="N337" s="120">
        <v>100</v>
      </c>
      <c r="O337" s="120" t="s">
        <v>172</v>
      </c>
      <c r="P337" s="120" t="s">
        <v>173</v>
      </c>
      <c r="Q337" s="120" t="s">
        <v>499</v>
      </c>
      <c r="R337" s="120">
        <v>2.0799999999999999E-2</v>
      </c>
      <c r="S337" s="120" t="s">
        <v>122</v>
      </c>
      <c r="T337" s="120" t="s">
        <v>526</v>
      </c>
      <c r="U337" s="120">
        <v>16059</v>
      </c>
      <c r="V337" s="123">
        <v>1182841</v>
      </c>
      <c r="W337" s="120">
        <v>1994</v>
      </c>
      <c r="X337" s="120" t="s">
        <v>3331</v>
      </c>
      <c r="Y337" s="120" t="s">
        <v>3332</v>
      </c>
      <c r="Z337" s="120" t="s">
        <v>3333</v>
      </c>
      <c r="AC337" s="137">
        <v>20</v>
      </c>
      <c r="AD337" s="121"/>
      <c r="AE337" s="120">
        <v>333415</v>
      </c>
      <c r="AF337" s="120" t="s">
        <v>109</v>
      </c>
      <c r="AI337" s="120">
        <v>1747</v>
      </c>
      <c r="AM337" s="120" t="s">
        <v>3051</v>
      </c>
      <c r="AN337" s="120" t="s">
        <v>3328</v>
      </c>
      <c r="AO337" s="120" t="s">
        <v>3329</v>
      </c>
      <c r="AP337" s="120" t="s">
        <v>3322</v>
      </c>
      <c r="AQ337" s="120" t="s">
        <v>3323</v>
      </c>
      <c r="AR337" s="120" t="s">
        <v>3324</v>
      </c>
      <c r="AS337" s="120" t="s">
        <v>3325</v>
      </c>
      <c r="AT337" s="120" t="s">
        <v>172</v>
      </c>
      <c r="AU337" s="120" t="s">
        <v>173</v>
      </c>
      <c r="AV337" s="120" t="s">
        <v>499</v>
      </c>
      <c r="AW337" s="120" t="s">
        <v>251</v>
      </c>
      <c r="AY337" s="120" t="s">
        <v>525</v>
      </c>
      <c r="AZ337" s="120" t="s">
        <v>119</v>
      </c>
      <c r="BA337" s="120" t="s">
        <v>526</v>
      </c>
      <c r="BC337" s="120">
        <v>0.5</v>
      </c>
      <c r="BH337" s="120" t="s">
        <v>276</v>
      </c>
      <c r="BJ337" s="120">
        <v>2.0799999999999999E-2</v>
      </c>
      <c r="BO337" s="120" t="s">
        <v>122</v>
      </c>
      <c r="BP337" s="120" t="s">
        <v>123</v>
      </c>
      <c r="BR337" s="120">
        <v>20000</v>
      </c>
      <c r="BW337" s="120" t="s">
        <v>544</v>
      </c>
      <c r="BY337" s="120">
        <v>20000</v>
      </c>
      <c r="CE337" s="121">
        <v>20</v>
      </c>
      <c r="CG337" s="121"/>
      <c r="CI337" s="121"/>
      <c r="CQ337" s="121"/>
      <c r="CW337" s="121"/>
      <c r="DB337" s="120" t="s">
        <v>528</v>
      </c>
      <c r="DD337" s="120" t="s">
        <v>125</v>
      </c>
      <c r="DE337" s="120" t="s">
        <v>2156</v>
      </c>
      <c r="DK337" s="120">
        <v>100</v>
      </c>
      <c r="DL337" s="120" t="s">
        <v>126</v>
      </c>
      <c r="DM337" s="120" t="s">
        <v>545</v>
      </c>
      <c r="DN337" s="120">
        <v>1182841</v>
      </c>
      <c r="DO337" s="120">
        <v>16059</v>
      </c>
      <c r="DP337" s="120" t="s">
        <v>3331</v>
      </c>
      <c r="DQ337" s="120" t="s">
        <v>3332</v>
      </c>
      <c r="DR337" s="120" t="s">
        <v>3333</v>
      </c>
      <c r="DS337" s="120">
        <v>1994</v>
      </c>
      <c r="DT337" s="120" t="s">
        <v>3372</v>
      </c>
    </row>
    <row r="338" spans="1:124" s="120" customFormat="1" x14ac:dyDescent="0.3">
      <c r="A338" s="120" t="s">
        <v>3335</v>
      </c>
      <c r="B338" s="120" t="s">
        <v>3336</v>
      </c>
      <c r="C338" s="120" t="s">
        <v>1389</v>
      </c>
      <c r="D338" s="120" t="s">
        <v>3337</v>
      </c>
      <c r="E338" s="120" t="s">
        <v>200</v>
      </c>
      <c r="G338" s="137">
        <v>23.38</v>
      </c>
      <c r="J338" s="121"/>
      <c r="K338" s="121" t="s">
        <v>528</v>
      </c>
      <c r="L338" s="120" t="s">
        <v>528</v>
      </c>
      <c r="M338" s="120" t="s">
        <v>109</v>
      </c>
      <c r="N338" s="120">
        <v>100</v>
      </c>
      <c r="O338" s="120" t="s">
        <v>102</v>
      </c>
      <c r="P338" s="120" t="s">
        <v>102</v>
      </c>
      <c r="Q338" s="120" t="s">
        <v>184</v>
      </c>
      <c r="R338" s="120">
        <v>4</v>
      </c>
      <c r="S338" s="120" t="s">
        <v>122</v>
      </c>
      <c r="T338" s="120" t="s">
        <v>526</v>
      </c>
      <c r="U338" s="120">
        <v>69471</v>
      </c>
      <c r="V338" s="123">
        <v>1238440</v>
      </c>
      <c r="W338" s="120">
        <v>1988</v>
      </c>
      <c r="X338" s="120" t="s">
        <v>3350</v>
      </c>
      <c r="Y338" s="120" t="s">
        <v>3351</v>
      </c>
      <c r="Z338" s="120" t="s">
        <v>3352</v>
      </c>
      <c r="AC338" s="137">
        <v>23.38</v>
      </c>
      <c r="AD338" s="121"/>
      <c r="AE338" s="120">
        <v>333415</v>
      </c>
      <c r="AF338" s="120" t="s">
        <v>109</v>
      </c>
      <c r="AI338" s="120">
        <v>640</v>
      </c>
      <c r="AM338" s="120" t="s">
        <v>3338</v>
      </c>
      <c r="AN338" s="120" t="s">
        <v>3339</v>
      </c>
      <c r="AO338" s="120" t="s">
        <v>3340</v>
      </c>
      <c r="AP338" s="120" t="s">
        <v>3335</v>
      </c>
      <c r="AQ338" s="120" t="s">
        <v>3336</v>
      </c>
      <c r="AR338" s="120" t="s">
        <v>1389</v>
      </c>
      <c r="AS338" s="120" t="s">
        <v>3337</v>
      </c>
      <c r="AT338" s="120" t="s">
        <v>102</v>
      </c>
      <c r="AU338" s="120" t="s">
        <v>102</v>
      </c>
      <c r="AV338" s="120" t="s">
        <v>184</v>
      </c>
      <c r="AW338" s="120" t="s">
        <v>200</v>
      </c>
      <c r="AY338" s="120" t="s">
        <v>525</v>
      </c>
      <c r="AZ338" s="120" t="s">
        <v>119</v>
      </c>
      <c r="BA338" s="120" t="s">
        <v>526</v>
      </c>
      <c r="BC338" s="120">
        <v>96</v>
      </c>
      <c r="BH338" s="120" t="s">
        <v>276</v>
      </c>
      <c r="BJ338" s="120">
        <v>4</v>
      </c>
      <c r="BO338" s="120" t="s">
        <v>122</v>
      </c>
      <c r="BP338" s="120" t="s">
        <v>158</v>
      </c>
      <c r="BR338" s="120">
        <v>23.38</v>
      </c>
      <c r="BW338" s="120" t="s">
        <v>528</v>
      </c>
      <c r="BY338" s="120">
        <v>23.38</v>
      </c>
      <c r="CE338" s="121">
        <v>23.38</v>
      </c>
      <c r="CG338" s="121"/>
      <c r="CI338" s="121"/>
      <c r="CQ338" s="121"/>
      <c r="CW338" s="121"/>
      <c r="DB338" s="120" t="s">
        <v>528</v>
      </c>
      <c r="DD338" s="120" t="s">
        <v>176</v>
      </c>
      <c r="DE338" s="120" t="s">
        <v>3353</v>
      </c>
      <c r="DF338" s="120" t="s">
        <v>3354</v>
      </c>
      <c r="DG338" s="120" t="s">
        <v>568</v>
      </c>
      <c r="DK338" s="120">
        <v>100</v>
      </c>
      <c r="DL338" s="120" t="s">
        <v>126</v>
      </c>
      <c r="DM338" s="120" t="s">
        <v>545</v>
      </c>
      <c r="DN338" s="120">
        <v>1238440</v>
      </c>
      <c r="DO338" s="120">
        <v>69471</v>
      </c>
      <c r="DP338" s="120" t="s">
        <v>3350</v>
      </c>
      <c r="DQ338" s="120" t="s">
        <v>3351</v>
      </c>
      <c r="DR338" s="120" t="s">
        <v>3352</v>
      </c>
      <c r="DS338" s="120">
        <v>1988</v>
      </c>
      <c r="DT338" s="120" t="s">
        <v>2238</v>
      </c>
    </row>
    <row r="339" spans="1:124" s="120" customFormat="1" x14ac:dyDescent="0.3">
      <c r="A339" s="120" t="s">
        <v>3276</v>
      </c>
      <c r="B339" s="120" t="s">
        <v>3277</v>
      </c>
      <c r="C339" s="120" t="s">
        <v>3278</v>
      </c>
      <c r="D339" s="120" t="s">
        <v>3279</v>
      </c>
      <c r="E339" s="120" t="s">
        <v>200</v>
      </c>
      <c r="G339" s="137">
        <v>24.55</v>
      </c>
      <c r="J339" s="121"/>
      <c r="K339" s="121" t="s">
        <v>528</v>
      </c>
      <c r="L339" s="120" t="s">
        <v>528</v>
      </c>
      <c r="M339" s="120" t="s">
        <v>109</v>
      </c>
      <c r="N339" s="120">
        <v>100</v>
      </c>
      <c r="O339" s="120" t="s">
        <v>102</v>
      </c>
      <c r="P339" s="120" t="s">
        <v>102</v>
      </c>
      <c r="Q339" s="120" t="s">
        <v>184</v>
      </c>
      <c r="R339" s="120">
        <v>4</v>
      </c>
      <c r="S339" s="120" t="s">
        <v>122</v>
      </c>
      <c r="T339" s="120" t="s">
        <v>526</v>
      </c>
      <c r="U339" s="120">
        <v>69471</v>
      </c>
      <c r="V339" s="123">
        <v>1238443</v>
      </c>
      <c r="W339" s="120">
        <v>1988</v>
      </c>
      <c r="X339" s="120" t="s">
        <v>3350</v>
      </c>
      <c r="Y339" s="120" t="s">
        <v>3351</v>
      </c>
      <c r="Z339" s="120" t="s">
        <v>3352</v>
      </c>
      <c r="AC339" s="137">
        <v>24.55</v>
      </c>
      <c r="AD339" s="121"/>
      <c r="AE339" s="120">
        <v>333415</v>
      </c>
      <c r="AF339" s="120" t="s">
        <v>109</v>
      </c>
      <c r="AI339" s="120">
        <v>531</v>
      </c>
      <c r="AM339" s="120" t="s">
        <v>3283</v>
      </c>
      <c r="AN339" s="120" t="s">
        <v>3284</v>
      </c>
      <c r="AO339" s="120" t="s">
        <v>3285</v>
      </c>
      <c r="AP339" s="120" t="s">
        <v>3276</v>
      </c>
      <c r="AQ339" s="120" t="s">
        <v>3277</v>
      </c>
      <c r="AR339" s="120" t="s">
        <v>3278</v>
      </c>
      <c r="AS339" s="120" t="s">
        <v>3279</v>
      </c>
      <c r="AT339" s="120" t="s">
        <v>102</v>
      </c>
      <c r="AU339" s="120" t="s">
        <v>102</v>
      </c>
      <c r="AV339" s="120" t="s">
        <v>184</v>
      </c>
      <c r="AW339" s="120" t="s">
        <v>200</v>
      </c>
      <c r="AY339" s="120" t="s">
        <v>525</v>
      </c>
      <c r="AZ339" s="120" t="s">
        <v>119</v>
      </c>
      <c r="BA339" s="120" t="s">
        <v>526</v>
      </c>
      <c r="BC339" s="120">
        <v>96</v>
      </c>
      <c r="BH339" s="120" t="s">
        <v>276</v>
      </c>
      <c r="BJ339" s="120">
        <v>4</v>
      </c>
      <c r="BO339" s="120" t="s">
        <v>122</v>
      </c>
      <c r="BP339" s="120" t="s">
        <v>158</v>
      </c>
      <c r="BR339" s="120">
        <v>24.55</v>
      </c>
      <c r="BW339" s="120" t="s">
        <v>528</v>
      </c>
      <c r="BY339" s="120">
        <v>24.55</v>
      </c>
      <c r="CE339" s="121">
        <v>24.55</v>
      </c>
      <c r="CG339" s="121"/>
      <c r="CI339" s="121"/>
      <c r="CQ339" s="121"/>
      <c r="CW339" s="121"/>
      <c r="DB339" s="120" t="s">
        <v>528</v>
      </c>
      <c r="DD339" s="120" t="s">
        <v>176</v>
      </c>
      <c r="DE339" s="120" t="s">
        <v>3357</v>
      </c>
      <c r="DF339" s="120" t="s">
        <v>3358</v>
      </c>
      <c r="DG339" s="120" t="s">
        <v>568</v>
      </c>
      <c r="DK339" s="120">
        <v>100</v>
      </c>
      <c r="DL339" s="120" t="s">
        <v>126</v>
      </c>
      <c r="DM339" s="120" t="s">
        <v>545</v>
      </c>
      <c r="DN339" s="120">
        <v>1238443</v>
      </c>
      <c r="DO339" s="120">
        <v>69471</v>
      </c>
      <c r="DP339" s="120" t="s">
        <v>3350</v>
      </c>
      <c r="DQ339" s="120" t="s">
        <v>3351</v>
      </c>
      <c r="DR339" s="120" t="s">
        <v>3352</v>
      </c>
      <c r="DS339" s="120">
        <v>1988</v>
      </c>
      <c r="DT339" s="120" t="s">
        <v>2238</v>
      </c>
    </row>
    <row r="340" spans="1:124" s="120" customFormat="1" x14ac:dyDescent="0.3">
      <c r="A340" s="120" t="s">
        <v>3322</v>
      </c>
      <c r="B340" s="120" t="s">
        <v>3323</v>
      </c>
      <c r="C340" s="120" t="s">
        <v>3324</v>
      </c>
      <c r="D340" s="120" t="s">
        <v>3325</v>
      </c>
      <c r="E340" s="120" t="s">
        <v>185</v>
      </c>
      <c r="G340" s="137">
        <v>26.882400000000001</v>
      </c>
      <c r="J340" s="121"/>
      <c r="K340" s="121" t="s">
        <v>528</v>
      </c>
      <c r="L340" s="120" t="s">
        <v>528</v>
      </c>
      <c r="M340" s="120" t="s">
        <v>109</v>
      </c>
      <c r="N340" s="120">
        <v>92</v>
      </c>
      <c r="O340" s="120" t="s">
        <v>102</v>
      </c>
      <c r="P340" s="120" t="s">
        <v>102</v>
      </c>
      <c r="Q340" s="120" t="s">
        <v>184</v>
      </c>
      <c r="R340" s="120">
        <v>1</v>
      </c>
      <c r="S340" s="120" t="s">
        <v>122</v>
      </c>
      <c r="T340" s="120" t="s">
        <v>526</v>
      </c>
      <c r="U340" s="120">
        <v>5096</v>
      </c>
      <c r="V340" s="123">
        <v>1063100</v>
      </c>
      <c r="W340" s="120">
        <v>1992</v>
      </c>
      <c r="X340" s="120" t="s">
        <v>3373</v>
      </c>
      <c r="Y340" s="120" t="s">
        <v>3374</v>
      </c>
      <c r="Z340" s="120" t="s">
        <v>3375</v>
      </c>
      <c r="AB340" s="120" t="s">
        <v>397</v>
      </c>
      <c r="AC340" s="137">
        <v>26.882400000000001</v>
      </c>
      <c r="AD340" s="121"/>
      <c r="AE340" s="120">
        <v>333415</v>
      </c>
      <c r="AF340" s="120" t="s">
        <v>109</v>
      </c>
      <c r="AH340" s="120" t="s">
        <v>397</v>
      </c>
      <c r="AI340" s="120">
        <v>1747</v>
      </c>
      <c r="AL340" s="120" t="s">
        <v>3376</v>
      </c>
      <c r="AM340" s="120" t="s">
        <v>3051</v>
      </c>
      <c r="AN340" s="120" t="s">
        <v>3328</v>
      </c>
      <c r="AO340" s="120" t="s">
        <v>3329</v>
      </c>
      <c r="AP340" s="120" t="s">
        <v>3322</v>
      </c>
      <c r="AQ340" s="120" t="s">
        <v>3323</v>
      </c>
      <c r="AR340" s="120" t="s">
        <v>3324</v>
      </c>
      <c r="AS340" s="120" t="s">
        <v>3325</v>
      </c>
      <c r="AT340" s="120" t="s">
        <v>102</v>
      </c>
      <c r="AU340" s="120" t="s">
        <v>102</v>
      </c>
      <c r="AV340" s="120" t="s">
        <v>184</v>
      </c>
      <c r="AW340" s="120" t="s">
        <v>185</v>
      </c>
      <c r="AY340" s="120" t="s">
        <v>525</v>
      </c>
      <c r="AZ340" s="120" t="s">
        <v>119</v>
      </c>
      <c r="BA340" s="120" t="s">
        <v>526</v>
      </c>
      <c r="BC340" s="120">
        <v>24</v>
      </c>
      <c r="BH340" s="120" t="s">
        <v>276</v>
      </c>
      <c r="BJ340" s="120">
        <v>1</v>
      </c>
      <c r="BO340" s="120" t="s">
        <v>122</v>
      </c>
      <c r="BP340" s="120" t="s">
        <v>123</v>
      </c>
      <c r="BR340" s="120">
        <v>29220</v>
      </c>
      <c r="BT340" s="120">
        <v>28470</v>
      </c>
      <c r="BV340" s="120">
        <v>29960</v>
      </c>
      <c r="BW340" s="120" t="s">
        <v>544</v>
      </c>
      <c r="BY340" s="120">
        <v>26882.400000000001</v>
      </c>
      <c r="CA340" s="120">
        <v>26192.400000000001</v>
      </c>
      <c r="CC340" s="120">
        <v>27563.200000000001</v>
      </c>
      <c r="CE340" s="121">
        <v>26.882400000000001</v>
      </c>
      <c r="CG340" s="121">
        <v>26.192399999999999</v>
      </c>
      <c r="CI340" s="121">
        <v>27.563199999999998</v>
      </c>
      <c r="CQ340" s="121"/>
      <c r="CW340" s="121"/>
      <c r="DB340" s="120" t="s">
        <v>528</v>
      </c>
      <c r="DD340" s="120" t="s">
        <v>125</v>
      </c>
      <c r="DE340" s="120" t="s">
        <v>2876</v>
      </c>
      <c r="DF340" s="120" t="s">
        <v>2861</v>
      </c>
      <c r="DG340" s="120" t="s">
        <v>568</v>
      </c>
      <c r="DK340" s="120">
        <v>92</v>
      </c>
      <c r="DL340" s="120" t="s">
        <v>126</v>
      </c>
      <c r="DM340" s="120" t="s">
        <v>545</v>
      </c>
      <c r="DN340" s="120">
        <v>1063100</v>
      </c>
      <c r="DO340" s="120">
        <v>5096</v>
      </c>
      <c r="DP340" s="120" t="s">
        <v>3373</v>
      </c>
      <c r="DQ340" s="120" t="s">
        <v>3374</v>
      </c>
      <c r="DR340" s="120" t="s">
        <v>3375</v>
      </c>
      <c r="DS340" s="120">
        <v>1992</v>
      </c>
      <c r="DT340" s="120" t="s">
        <v>2462</v>
      </c>
    </row>
    <row r="341" spans="1:124" s="120" customFormat="1" x14ac:dyDescent="0.3">
      <c r="A341" s="120" t="s">
        <v>3322</v>
      </c>
      <c r="B341" s="120" t="s">
        <v>3323</v>
      </c>
      <c r="C341" s="120" t="s">
        <v>3324</v>
      </c>
      <c r="D341" s="120" t="s">
        <v>3325</v>
      </c>
      <c r="E341" s="120" t="s">
        <v>185</v>
      </c>
      <c r="G341" s="137">
        <v>28.927800000000001</v>
      </c>
      <c r="J341" s="121"/>
      <c r="K341" s="121" t="s">
        <v>528</v>
      </c>
      <c r="L341" s="120" t="s">
        <v>528</v>
      </c>
      <c r="M341" s="120" t="s">
        <v>109</v>
      </c>
      <c r="N341" s="120">
        <v>99</v>
      </c>
      <c r="O341" s="120" t="s">
        <v>102</v>
      </c>
      <c r="P341" s="120" t="s">
        <v>102</v>
      </c>
      <c r="Q341" s="120" t="s">
        <v>184</v>
      </c>
      <c r="R341" s="120">
        <v>1</v>
      </c>
      <c r="S341" s="120" t="s">
        <v>122</v>
      </c>
      <c r="T341" s="120" t="s">
        <v>526</v>
      </c>
      <c r="U341" s="120">
        <v>5702</v>
      </c>
      <c r="V341" s="123">
        <v>1072451</v>
      </c>
      <c r="W341" s="120">
        <v>1992</v>
      </c>
      <c r="X341" s="120" t="s">
        <v>2805</v>
      </c>
      <c r="Y341" s="120" t="s">
        <v>3377</v>
      </c>
      <c r="Z341" s="120" t="s">
        <v>3378</v>
      </c>
      <c r="AA341" s="120" t="s">
        <v>314</v>
      </c>
      <c r="AB341" s="120" t="s">
        <v>397</v>
      </c>
      <c r="AC341" s="137">
        <v>28.927800000000001</v>
      </c>
      <c r="AD341" s="121"/>
      <c r="AE341" s="120">
        <v>333415</v>
      </c>
      <c r="AF341" s="120" t="s">
        <v>109</v>
      </c>
      <c r="AG341" s="120" t="s">
        <v>314</v>
      </c>
      <c r="AH341" s="120" t="s">
        <v>397</v>
      </c>
      <c r="AI341" s="120">
        <v>1747</v>
      </c>
      <c r="AL341" s="120" t="s">
        <v>3376</v>
      </c>
      <c r="AM341" s="120" t="s">
        <v>3051</v>
      </c>
      <c r="AN341" s="120" t="s">
        <v>3328</v>
      </c>
      <c r="AO341" s="120" t="s">
        <v>3329</v>
      </c>
      <c r="AP341" s="120" t="s">
        <v>3322</v>
      </c>
      <c r="AQ341" s="120" t="s">
        <v>3323</v>
      </c>
      <c r="AR341" s="120" t="s">
        <v>3324</v>
      </c>
      <c r="AS341" s="120" t="s">
        <v>3325</v>
      </c>
      <c r="AT341" s="120" t="s">
        <v>102</v>
      </c>
      <c r="AU341" s="120" t="s">
        <v>102</v>
      </c>
      <c r="AV341" s="120" t="s">
        <v>184</v>
      </c>
      <c r="AW341" s="120" t="s">
        <v>185</v>
      </c>
      <c r="AY341" s="120" t="s">
        <v>525</v>
      </c>
      <c r="AZ341" s="120" t="s">
        <v>119</v>
      </c>
      <c r="BA341" s="120" t="s">
        <v>526</v>
      </c>
      <c r="BC341" s="120">
        <v>24</v>
      </c>
      <c r="BH341" s="120" t="s">
        <v>276</v>
      </c>
      <c r="BJ341" s="120">
        <v>1</v>
      </c>
      <c r="BO341" s="120" t="s">
        <v>122</v>
      </c>
      <c r="BP341" s="120" t="s">
        <v>123</v>
      </c>
      <c r="BR341" s="120">
        <v>29220</v>
      </c>
      <c r="BT341" s="120">
        <v>28470</v>
      </c>
      <c r="BV341" s="120">
        <v>29960</v>
      </c>
      <c r="BW341" s="120" t="s">
        <v>544</v>
      </c>
      <c r="BY341" s="120">
        <v>28927.8</v>
      </c>
      <c r="CA341" s="120">
        <v>28185.3</v>
      </c>
      <c r="CC341" s="120">
        <v>29660.400000000001</v>
      </c>
      <c r="CE341" s="121">
        <v>28.927800000000001</v>
      </c>
      <c r="CG341" s="121">
        <v>28.185300000000002</v>
      </c>
      <c r="CI341" s="121">
        <v>29.660399999999999</v>
      </c>
      <c r="CQ341" s="121"/>
      <c r="CW341" s="121"/>
      <c r="DB341" s="120" t="s">
        <v>528</v>
      </c>
      <c r="DD341" s="120" t="s">
        <v>125</v>
      </c>
      <c r="DK341" s="120">
        <v>99</v>
      </c>
      <c r="DL341" s="120" t="s">
        <v>126</v>
      </c>
      <c r="DM341" s="120" t="s">
        <v>545</v>
      </c>
      <c r="DN341" s="120">
        <v>1072451</v>
      </c>
      <c r="DO341" s="120">
        <v>5702</v>
      </c>
      <c r="DP341" s="120" t="s">
        <v>2805</v>
      </c>
      <c r="DQ341" s="120" t="s">
        <v>3377</v>
      </c>
      <c r="DR341" s="120" t="s">
        <v>3378</v>
      </c>
      <c r="DS341" s="120">
        <v>1992</v>
      </c>
      <c r="DT341" s="120" t="s">
        <v>2462</v>
      </c>
    </row>
    <row r="342" spans="1:124" s="120" customFormat="1" x14ac:dyDescent="0.3">
      <c r="A342" s="120" t="s">
        <v>3322</v>
      </c>
      <c r="B342" s="120" t="s">
        <v>3323</v>
      </c>
      <c r="C342" s="120" t="s">
        <v>3324</v>
      </c>
      <c r="D342" s="120" t="s">
        <v>3325</v>
      </c>
      <c r="E342" s="120" t="s">
        <v>185</v>
      </c>
      <c r="G342" s="137">
        <v>31</v>
      </c>
      <c r="J342" s="121"/>
      <c r="K342" s="121" t="s">
        <v>528</v>
      </c>
      <c r="L342" s="120" t="s">
        <v>528</v>
      </c>
      <c r="M342" s="120" t="s">
        <v>109</v>
      </c>
      <c r="N342" s="120">
        <v>100</v>
      </c>
      <c r="O342" s="120" t="s">
        <v>102</v>
      </c>
      <c r="P342" s="120" t="s">
        <v>102</v>
      </c>
      <c r="Q342" s="120" t="s">
        <v>184</v>
      </c>
      <c r="R342" s="120">
        <v>2</v>
      </c>
      <c r="S342" s="120" t="s">
        <v>122</v>
      </c>
      <c r="T342" s="120" t="s">
        <v>526</v>
      </c>
      <c r="U342" s="120">
        <v>3963</v>
      </c>
      <c r="V342" s="123">
        <v>1056128</v>
      </c>
      <c r="W342" s="120">
        <v>1992</v>
      </c>
      <c r="X342" s="120" t="s">
        <v>3342</v>
      </c>
      <c r="Y342" s="120" t="s">
        <v>3343</v>
      </c>
      <c r="Z342" s="120" t="s">
        <v>3344</v>
      </c>
      <c r="AC342" s="137">
        <v>31</v>
      </c>
      <c r="AD342" s="121"/>
      <c r="AE342" s="120">
        <v>333415</v>
      </c>
      <c r="AF342" s="120" t="s">
        <v>109</v>
      </c>
      <c r="AI342" s="120">
        <v>1747</v>
      </c>
      <c r="AL342" s="120" t="s">
        <v>1465</v>
      </c>
      <c r="AM342" s="120" t="s">
        <v>3051</v>
      </c>
      <c r="AN342" s="120" t="s">
        <v>3328</v>
      </c>
      <c r="AO342" s="120" t="s">
        <v>3329</v>
      </c>
      <c r="AP342" s="120" t="s">
        <v>3322</v>
      </c>
      <c r="AQ342" s="120" t="s">
        <v>3323</v>
      </c>
      <c r="AR342" s="120" t="s">
        <v>3324</v>
      </c>
      <c r="AS342" s="120" t="s">
        <v>3325</v>
      </c>
      <c r="AT342" s="120" t="s">
        <v>102</v>
      </c>
      <c r="AU342" s="120" t="s">
        <v>102</v>
      </c>
      <c r="AV342" s="120" t="s">
        <v>184</v>
      </c>
      <c r="AW342" s="120" t="s">
        <v>185</v>
      </c>
      <c r="AY342" s="120" t="s">
        <v>525</v>
      </c>
      <c r="AZ342" s="120" t="s">
        <v>119</v>
      </c>
      <c r="BA342" s="120" t="s">
        <v>526</v>
      </c>
      <c r="BC342" s="120">
        <v>2</v>
      </c>
      <c r="BH342" s="120" t="s">
        <v>122</v>
      </c>
      <c r="BJ342" s="120">
        <v>2</v>
      </c>
      <c r="BO342" s="120" t="s">
        <v>122</v>
      </c>
      <c r="BP342" s="120" t="s">
        <v>123</v>
      </c>
      <c r="BR342" s="120">
        <v>31000</v>
      </c>
      <c r="BW342" s="120" t="s">
        <v>544</v>
      </c>
      <c r="BY342" s="120">
        <v>31000</v>
      </c>
      <c r="CE342" s="121">
        <v>31</v>
      </c>
      <c r="CG342" s="121"/>
      <c r="CI342" s="121"/>
      <c r="CQ342" s="121"/>
      <c r="CW342" s="121"/>
      <c r="DB342" s="120" t="s">
        <v>528</v>
      </c>
      <c r="DD342" s="120" t="s">
        <v>125</v>
      </c>
      <c r="DK342" s="120">
        <v>100</v>
      </c>
      <c r="DL342" s="120" t="s">
        <v>126</v>
      </c>
      <c r="DM342" s="120" t="s">
        <v>545</v>
      </c>
      <c r="DN342" s="120">
        <v>1056128</v>
      </c>
      <c r="DO342" s="120">
        <v>3963</v>
      </c>
      <c r="DP342" s="120" t="s">
        <v>3342</v>
      </c>
      <c r="DQ342" s="120" t="s">
        <v>3343</v>
      </c>
      <c r="DR342" s="120" t="s">
        <v>3344</v>
      </c>
      <c r="DS342" s="120">
        <v>1992</v>
      </c>
      <c r="DT342" s="120" t="s">
        <v>3345</v>
      </c>
    </row>
    <row r="343" spans="1:124" s="120" customFormat="1" x14ac:dyDescent="0.3">
      <c r="A343" s="120" t="s">
        <v>3322</v>
      </c>
      <c r="B343" s="120" t="s">
        <v>3323</v>
      </c>
      <c r="C343" s="120" t="s">
        <v>3324</v>
      </c>
      <c r="D343" s="120" t="s">
        <v>3325</v>
      </c>
      <c r="E343" s="120" t="s">
        <v>185</v>
      </c>
      <c r="G343" s="137">
        <v>31</v>
      </c>
      <c r="J343" s="121"/>
      <c r="K343" s="121" t="s">
        <v>528</v>
      </c>
      <c r="L343" s="120" t="s">
        <v>528</v>
      </c>
      <c r="M343" s="120" t="s">
        <v>109</v>
      </c>
      <c r="N343" s="120">
        <v>100</v>
      </c>
      <c r="O343" s="120" t="s">
        <v>102</v>
      </c>
      <c r="P343" s="120" t="s">
        <v>102</v>
      </c>
      <c r="Q343" s="120" t="s">
        <v>184</v>
      </c>
      <c r="R343" s="120">
        <v>2</v>
      </c>
      <c r="S343" s="120" t="s">
        <v>122</v>
      </c>
      <c r="T343" s="120" t="s">
        <v>526</v>
      </c>
      <c r="U343" s="120">
        <v>17689</v>
      </c>
      <c r="V343" s="123">
        <v>1196626</v>
      </c>
      <c r="W343" s="120">
        <v>1991</v>
      </c>
      <c r="X343" s="120" t="s">
        <v>3346</v>
      </c>
      <c r="Y343" s="120" t="s">
        <v>3347</v>
      </c>
      <c r="Z343" s="120" t="s">
        <v>3348</v>
      </c>
      <c r="AC343" s="137">
        <v>31</v>
      </c>
      <c r="AD343" s="121"/>
      <c r="AE343" s="120">
        <v>333415</v>
      </c>
      <c r="AF343" s="120" t="s">
        <v>109</v>
      </c>
      <c r="AI343" s="120">
        <v>1747</v>
      </c>
      <c r="AL343" s="120" t="s">
        <v>1465</v>
      </c>
      <c r="AM343" s="120" t="s">
        <v>3051</v>
      </c>
      <c r="AN343" s="120" t="s">
        <v>3328</v>
      </c>
      <c r="AO343" s="120" t="s">
        <v>3329</v>
      </c>
      <c r="AP343" s="120" t="s">
        <v>3322</v>
      </c>
      <c r="AQ343" s="120" t="s">
        <v>3323</v>
      </c>
      <c r="AR343" s="120" t="s">
        <v>3324</v>
      </c>
      <c r="AS343" s="120" t="s">
        <v>3325</v>
      </c>
      <c r="AT343" s="120" t="s">
        <v>102</v>
      </c>
      <c r="AU343" s="120" t="s">
        <v>102</v>
      </c>
      <c r="AV343" s="120" t="s">
        <v>184</v>
      </c>
      <c r="AW343" s="120" t="s">
        <v>185</v>
      </c>
      <c r="AY343" s="120" t="s">
        <v>525</v>
      </c>
      <c r="AZ343" s="120" t="s">
        <v>119</v>
      </c>
      <c r="BA343" s="120" t="s">
        <v>526</v>
      </c>
      <c r="BC343" s="120">
        <v>48</v>
      </c>
      <c r="BH343" s="120" t="s">
        <v>276</v>
      </c>
      <c r="BJ343" s="120">
        <v>2</v>
      </c>
      <c r="BO343" s="120" t="s">
        <v>122</v>
      </c>
      <c r="BP343" s="120" t="s">
        <v>123</v>
      </c>
      <c r="BR343" s="120">
        <v>31000</v>
      </c>
      <c r="BW343" s="120" t="s">
        <v>544</v>
      </c>
      <c r="BY343" s="120">
        <v>31000</v>
      </c>
      <c r="CE343" s="121">
        <v>31</v>
      </c>
      <c r="CG343" s="121"/>
      <c r="CI343" s="121"/>
      <c r="CQ343" s="121"/>
      <c r="CW343" s="121"/>
      <c r="DB343" s="120" t="s">
        <v>528</v>
      </c>
      <c r="DD343" s="120" t="s">
        <v>125</v>
      </c>
      <c r="DK343" s="120">
        <v>100</v>
      </c>
      <c r="DL343" s="120" t="s">
        <v>126</v>
      </c>
      <c r="DM343" s="120" t="s">
        <v>545</v>
      </c>
      <c r="DN343" s="120">
        <v>1196626</v>
      </c>
      <c r="DO343" s="120">
        <v>17689</v>
      </c>
      <c r="DP343" s="120" t="s">
        <v>3346</v>
      </c>
      <c r="DQ343" s="120" t="s">
        <v>3347</v>
      </c>
      <c r="DR343" s="120" t="s">
        <v>3348</v>
      </c>
      <c r="DS343" s="120">
        <v>1991</v>
      </c>
      <c r="DT343" s="120" t="s">
        <v>619</v>
      </c>
    </row>
    <row r="344" spans="1:124" s="120" customFormat="1" x14ac:dyDescent="0.3">
      <c r="A344" s="120" t="s">
        <v>187</v>
      </c>
      <c r="B344" s="120" t="s">
        <v>187</v>
      </c>
      <c r="C344" s="120" t="s">
        <v>3379</v>
      </c>
      <c r="D344" s="120" t="s">
        <v>3380</v>
      </c>
      <c r="E344" s="120" t="s">
        <v>200</v>
      </c>
      <c r="G344" s="137">
        <v>50</v>
      </c>
      <c r="J344" s="121"/>
      <c r="K344" s="121" t="s">
        <v>528</v>
      </c>
      <c r="L344" s="120" t="s">
        <v>528</v>
      </c>
      <c r="M344" s="120" t="s">
        <v>109</v>
      </c>
      <c r="N344" s="120">
        <v>100</v>
      </c>
      <c r="O344" s="120" t="s">
        <v>102</v>
      </c>
      <c r="P344" s="120" t="s">
        <v>102</v>
      </c>
      <c r="Q344" s="120" t="s">
        <v>184</v>
      </c>
      <c r="R344" s="120">
        <v>1</v>
      </c>
      <c r="S344" s="120" t="s">
        <v>122</v>
      </c>
      <c r="T344" s="120" t="s">
        <v>526</v>
      </c>
      <c r="U344" s="120">
        <v>74591</v>
      </c>
      <c r="V344" s="123">
        <v>1255277</v>
      </c>
      <c r="W344" s="120">
        <v>1986</v>
      </c>
      <c r="X344" s="120" t="s">
        <v>3381</v>
      </c>
      <c r="Y344" s="120" t="s">
        <v>3382</v>
      </c>
      <c r="Z344" s="120" t="s">
        <v>3383</v>
      </c>
      <c r="AB344" s="120" t="s">
        <v>147</v>
      </c>
      <c r="AC344" s="137">
        <v>50</v>
      </c>
      <c r="AD344" s="121"/>
      <c r="AE344" s="120">
        <v>333415</v>
      </c>
      <c r="AF344" s="120" t="s">
        <v>109</v>
      </c>
      <c r="AH344" s="120" t="s">
        <v>147</v>
      </c>
      <c r="AI344" s="120">
        <v>10782</v>
      </c>
      <c r="AM344" s="120" t="s">
        <v>3240</v>
      </c>
      <c r="AN344" s="120" t="s">
        <v>3238</v>
      </c>
      <c r="AO344" s="120" t="s">
        <v>3379</v>
      </c>
      <c r="AP344" s="120" t="s">
        <v>187</v>
      </c>
      <c r="AQ344" s="120" t="s">
        <v>187</v>
      </c>
      <c r="AR344" s="120" t="s">
        <v>3379</v>
      </c>
      <c r="AS344" s="120" t="s">
        <v>3380</v>
      </c>
      <c r="AT344" s="120" t="s">
        <v>102</v>
      </c>
      <c r="AU344" s="120" t="s">
        <v>102</v>
      </c>
      <c r="AV344" s="120" t="s">
        <v>184</v>
      </c>
      <c r="AW344" s="120" t="s">
        <v>200</v>
      </c>
      <c r="AY344" s="120" t="s">
        <v>525</v>
      </c>
      <c r="AZ344" s="120" t="s">
        <v>119</v>
      </c>
      <c r="BA344" s="120" t="s">
        <v>526</v>
      </c>
      <c r="BC344" s="120">
        <v>24</v>
      </c>
      <c r="BH344" s="120" t="s">
        <v>276</v>
      </c>
      <c r="BJ344" s="120">
        <v>1</v>
      </c>
      <c r="BO344" s="120" t="s">
        <v>122</v>
      </c>
      <c r="BP344" s="120" t="s">
        <v>158</v>
      </c>
      <c r="BR344" s="120">
        <v>50</v>
      </c>
      <c r="BW344" s="120" t="s">
        <v>175</v>
      </c>
      <c r="BY344" s="120">
        <v>50</v>
      </c>
      <c r="CE344" s="121">
        <v>50</v>
      </c>
      <c r="CG344" s="121"/>
      <c r="CI344" s="121"/>
      <c r="CQ344" s="121"/>
      <c r="CW344" s="121"/>
      <c r="DB344" s="120" t="s">
        <v>528</v>
      </c>
      <c r="DC344" s="120">
        <v>1</v>
      </c>
      <c r="DD344" s="120" t="s">
        <v>125</v>
      </c>
      <c r="DK344" s="120">
        <v>100</v>
      </c>
      <c r="DL344" s="120" t="s">
        <v>126</v>
      </c>
      <c r="DM344" s="120" t="s">
        <v>545</v>
      </c>
      <c r="DN344" s="120">
        <v>1255277</v>
      </c>
      <c r="DO344" s="120">
        <v>74591</v>
      </c>
      <c r="DP344" s="120" t="s">
        <v>3381</v>
      </c>
      <c r="DQ344" s="120" t="s">
        <v>3382</v>
      </c>
      <c r="DR344" s="120" t="s">
        <v>3383</v>
      </c>
      <c r="DS344" s="120">
        <v>1986</v>
      </c>
      <c r="DT344" s="120" t="s">
        <v>3384</v>
      </c>
    </row>
    <row r="345" spans="1:124" s="120" customFormat="1" x14ac:dyDescent="0.3">
      <c r="A345" s="120" t="s">
        <v>3099</v>
      </c>
      <c r="B345" s="120" t="s">
        <v>3385</v>
      </c>
      <c r="C345" s="120" t="s">
        <v>3386</v>
      </c>
      <c r="D345" s="120" t="s">
        <v>3102</v>
      </c>
      <c r="E345" s="120" t="s">
        <v>157</v>
      </c>
      <c r="G345" s="137">
        <v>10000</v>
      </c>
      <c r="J345" s="121"/>
      <c r="K345" s="121" t="s">
        <v>528</v>
      </c>
      <c r="L345" s="120" t="s">
        <v>528</v>
      </c>
      <c r="M345" s="120" t="s">
        <v>109</v>
      </c>
      <c r="N345" s="120">
        <v>100</v>
      </c>
      <c r="O345" s="120" t="s">
        <v>102</v>
      </c>
      <c r="P345" s="120" t="s">
        <v>102</v>
      </c>
      <c r="Q345" s="120" t="s">
        <v>184</v>
      </c>
      <c r="R345" s="120">
        <v>2</v>
      </c>
      <c r="S345" s="120" t="s">
        <v>122</v>
      </c>
      <c r="T345" s="120" t="s">
        <v>526</v>
      </c>
      <c r="U345" s="120">
        <v>71366</v>
      </c>
      <c r="V345" s="123">
        <v>1255274</v>
      </c>
      <c r="W345" s="120">
        <v>1990</v>
      </c>
      <c r="X345" s="120" t="s">
        <v>3387</v>
      </c>
      <c r="Y345" s="120" t="s">
        <v>3388</v>
      </c>
      <c r="Z345" s="120" t="s">
        <v>3389</v>
      </c>
      <c r="AC345" s="137">
        <v>10000</v>
      </c>
      <c r="AD345" s="121"/>
      <c r="AE345" s="120">
        <v>333415</v>
      </c>
      <c r="AF345" s="120" t="s">
        <v>109</v>
      </c>
      <c r="AI345" s="120">
        <v>16299</v>
      </c>
      <c r="AM345" s="120" t="s">
        <v>1057</v>
      </c>
      <c r="AN345" s="120" t="s">
        <v>3106</v>
      </c>
      <c r="AO345" s="120" t="s">
        <v>3107</v>
      </c>
      <c r="AP345" s="120" t="s">
        <v>3099</v>
      </c>
      <c r="AQ345" s="120" t="s">
        <v>3385</v>
      </c>
      <c r="AR345" s="120" t="s">
        <v>3386</v>
      </c>
      <c r="AS345" s="120" t="s">
        <v>3102</v>
      </c>
      <c r="AT345" s="120" t="s">
        <v>102</v>
      </c>
      <c r="AU345" s="120" t="s">
        <v>102</v>
      </c>
      <c r="AV345" s="120" t="s">
        <v>184</v>
      </c>
      <c r="AW345" s="120" t="s">
        <v>157</v>
      </c>
      <c r="AY345" s="120" t="s">
        <v>525</v>
      </c>
      <c r="AZ345" s="120" t="s">
        <v>119</v>
      </c>
      <c r="BA345" s="120" t="s">
        <v>526</v>
      </c>
      <c r="BC345" s="120">
        <v>48</v>
      </c>
      <c r="BH345" s="120" t="s">
        <v>276</v>
      </c>
      <c r="BJ345" s="120">
        <v>2</v>
      </c>
      <c r="BO345" s="120" t="s">
        <v>122</v>
      </c>
      <c r="BP345" s="120" t="s">
        <v>123</v>
      </c>
      <c r="BR345" s="120">
        <v>10000</v>
      </c>
      <c r="BW345" s="120" t="s">
        <v>124</v>
      </c>
      <c r="BY345" s="120">
        <v>10000</v>
      </c>
      <c r="CE345" s="121">
        <v>10000</v>
      </c>
      <c r="CG345" s="121"/>
      <c r="CI345" s="121"/>
      <c r="CQ345" s="121"/>
      <c r="CW345" s="121"/>
      <c r="DB345" s="120" t="s">
        <v>528</v>
      </c>
      <c r="DC345" s="120">
        <v>6</v>
      </c>
      <c r="DD345" s="120" t="s">
        <v>125</v>
      </c>
      <c r="DK345" s="120">
        <v>100</v>
      </c>
      <c r="DL345" s="120" t="s">
        <v>126</v>
      </c>
      <c r="DM345" s="120" t="s">
        <v>545</v>
      </c>
      <c r="DN345" s="120">
        <v>1255274</v>
      </c>
      <c r="DO345" s="120">
        <v>71366</v>
      </c>
      <c r="DP345" s="120" t="s">
        <v>3387</v>
      </c>
      <c r="DQ345" s="120" t="s">
        <v>3388</v>
      </c>
      <c r="DR345" s="120" t="s">
        <v>3389</v>
      </c>
      <c r="DS345" s="120">
        <v>1990</v>
      </c>
      <c r="DT345" s="120" t="s">
        <v>3390</v>
      </c>
    </row>
    <row r="346" spans="1:124" s="120" customFormat="1" x14ac:dyDescent="0.3">
      <c r="A346" s="120" t="s">
        <v>3391</v>
      </c>
      <c r="B346" s="120" t="s">
        <v>3392</v>
      </c>
      <c r="C346" s="120" t="s">
        <v>352</v>
      </c>
      <c r="D346" s="120" t="s">
        <v>3102</v>
      </c>
      <c r="E346" s="120" t="s">
        <v>157</v>
      </c>
      <c r="G346" s="137">
        <v>10000</v>
      </c>
      <c r="J346" s="121"/>
      <c r="K346" s="121" t="s">
        <v>528</v>
      </c>
      <c r="L346" s="120" t="s">
        <v>528</v>
      </c>
      <c r="M346" s="120" t="s">
        <v>109</v>
      </c>
      <c r="N346" s="120">
        <v>100</v>
      </c>
      <c r="O346" s="120" t="s">
        <v>102</v>
      </c>
      <c r="P346" s="120" t="s">
        <v>102</v>
      </c>
      <c r="Q346" s="120" t="s">
        <v>184</v>
      </c>
      <c r="R346" s="120">
        <v>2</v>
      </c>
      <c r="S346" s="120" t="s">
        <v>122</v>
      </c>
      <c r="T346" s="120" t="s">
        <v>526</v>
      </c>
      <c r="U346" s="120">
        <v>71366</v>
      </c>
      <c r="V346" s="123">
        <v>1255275</v>
      </c>
      <c r="W346" s="120">
        <v>1990</v>
      </c>
      <c r="X346" s="120" t="s">
        <v>3387</v>
      </c>
      <c r="Y346" s="120" t="s">
        <v>3388</v>
      </c>
      <c r="Z346" s="120" t="s">
        <v>3389</v>
      </c>
      <c r="AC346" s="137">
        <v>10000</v>
      </c>
      <c r="AD346" s="121"/>
      <c r="AE346" s="120">
        <v>333415</v>
      </c>
      <c r="AF346" s="120" t="s">
        <v>109</v>
      </c>
      <c r="AI346" s="120">
        <v>16301</v>
      </c>
      <c r="AM346" s="120" t="s">
        <v>1057</v>
      </c>
      <c r="AN346" s="120" t="s">
        <v>3106</v>
      </c>
      <c r="AO346" s="120" t="s">
        <v>3107</v>
      </c>
      <c r="AP346" s="120" t="s">
        <v>3391</v>
      </c>
      <c r="AQ346" s="120" t="s">
        <v>3392</v>
      </c>
      <c r="AR346" s="120" t="s">
        <v>352</v>
      </c>
      <c r="AS346" s="120" t="s">
        <v>3102</v>
      </c>
      <c r="AT346" s="120" t="s">
        <v>102</v>
      </c>
      <c r="AU346" s="120" t="s">
        <v>102</v>
      </c>
      <c r="AV346" s="120" t="s">
        <v>184</v>
      </c>
      <c r="AW346" s="120" t="s">
        <v>157</v>
      </c>
      <c r="AY346" s="120" t="s">
        <v>525</v>
      </c>
      <c r="AZ346" s="120" t="s">
        <v>119</v>
      </c>
      <c r="BA346" s="120" t="s">
        <v>526</v>
      </c>
      <c r="BC346" s="120">
        <v>48</v>
      </c>
      <c r="BH346" s="120" t="s">
        <v>276</v>
      </c>
      <c r="BJ346" s="120">
        <v>2</v>
      </c>
      <c r="BO346" s="120" t="s">
        <v>122</v>
      </c>
      <c r="BP346" s="120" t="s">
        <v>123</v>
      </c>
      <c r="BR346" s="120">
        <v>10000</v>
      </c>
      <c r="BW346" s="120" t="s">
        <v>124</v>
      </c>
      <c r="BY346" s="120">
        <v>10000</v>
      </c>
      <c r="CE346" s="121">
        <v>10000</v>
      </c>
      <c r="CG346" s="121"/>
      <c r="CI346" s="121"/>
      <c r="CQ346" s="121"/>
      <c r="CW346" s="121"/>
      <c r="DB346" s="120" t="s">
        <v>528</v>
      </c>
      <c r="DC346" s="120">
        <v>6</v>
      </c>
      <c r="DD346" s="120" t="s">
        <v>125</v>
      </c>
      <c r="DK346" s="120">
        <v>100</v>
      </c>
      <c r="DL346" s="120" t="s">
        <v>126</v>
      </c>
      <c r="DM346" s="120" t="s">
        <v>545</v>
      </c>
      <c r="DN346" s="120">
        <v>1255275</v>
      </c>
      <c r="DO346" s="120">
        <v>71366</v>
      </c>
      <c r="DP346" s="120" t="s">
        <v>3387</v>
      </c>
      <c r="DQ346" s="120" t="s">
        <v>3388</v>
      </c>
      <c r="DR346" s="120" t="s">
        <v>3389</v>
      </c>
      <c r="DS346" s="120">
        <v>1990</v>
      </c>
      <c r="DT346" s="120" t="s">
        <v>3390</v>
      </c>
    </row>
    <row r="347" spans="1:124" s="120" customFormat="1" x14ac:dyDescent="0.3">
      <c r="A347" s="120" t="s">
        <v>3099</v>
      </c>
      <c r="B347" s="120" t="s">
        <v>3385</v>
      </c>
      <c r="C347" s="120" t="s">
        <v>3101</v>
      </c>
      <c r="D347" s="120" t="s">
        <v>3102</v>
      </c>
      <c r="E347" s="120" t="s">
        <v>157</v>
      </c>
      <c r="G347" s="137">
        <v>10000</v>
      </c>
      <c r="J347" s="121"/>
      <c r="K347" s="121" t="s">
        <v>528</v>
      </c>
      <c r="L347" s="120" t="s">
        <v>528</v>
      </c>
      <c r="M347" s="120" t="s">
        <v>109</v>
      </c>
      <c r="N347" s="120">
        <v>100</v>
      </c>
      <c r="O347" s="120" t="s">
        <v>102</v>
      </c>
      <c r="P347" s="120" t="s">
        <v>102</v>
      </c>
      <c r="Q347" s="120" t="s">
        <v>184</v>
      </c>
      <c r="R347" s="120">
        <v>2</v>
      </c>
      <c r="S347" s="120" t="s">
        <v>122</v>
      </c>
      <c r="T347" s="120" t="s">
        <v>526</v>
      </c>
      <c r="U347" s="120">
        <v>71366</v>
      </c>
      <c r="V347" s="123">
        <v>1255273</v>
      </c>
      <c r="W347" s="120">
        <v>1990</v>
      </c>
      <c r="X347" s="120" t="s">
        <v>3387</v>
      </c>
      <c r="Y347" s="120" t="s">
        <v>3388</v>
      </c>
      <c r="Z347" s="120" t="s">
        <v>3389</v>
      </c>
      <c r="AC347" s="137">
        <v>10000</v>
      </c>
      <c r="AD347" s="121"/>
      <c r="AE347" s="120">
        <v>333415</v>
      </c>
      <c r="AF347" s="120" t="s">
        <v>109</v>
      </c>
      <c r="AI347" s="120">
        <v>16298</v>
      </c>
      <c r="AM347" s="120" t="s">
        <v>1057</v>
      </c>
      <c r="AN347" s="120" t="s">
        <v>3106</v>
      </c>
      <c r="AO347" s="120" t="s">
        <v>3107</v>
      </c>
      <c r="AP347" s="120" t="s">
        <v>3099</v>
      </c>
      <c r="AQ347" s="120" t="s">
        <v>3385</v>
      </c>
      <c r="AR347" s="120" t="s">
        <v>3101</v>
      </c>
      <c r="AS347" s="120" t="s">
        <v>3102</v>
      </c>
      <c r="AT347" s="120" t="s">
        <v>102</v>
      </c>
      <c r="AU347" s="120" t="s">
        <v>102</v>
      </c>
      <c r="AV347" s="120" t="s">
        <v>184</v>
      </c>
      <c r="AW347" s="120" t="s">
        <v>157</v>
      </c>
      <c r="AY347" s="120" t="s">
        <v>525</v>
      </c>
      <c r="AZ347" s="120" t="s">
        <v>119</v>
      </c>
      <c r="BA347" s="120" t="s">
        <v>526</v>
      </c>
      <c r="BC347" s="120">
        <v>48</v>
      </c>
      <c r="BH347" s="120" t="s">
        <v>276</v>
      </c>
      <c r="BJ347" s="120">
        <v>2</v>
      </c>
      <c r="BO347" s="120" t="s">
        <v>122</v>
      </c>
      <c r="BP347" s="120" t="s">
        <v>123</v>
      </c>
      <c r="BR347" s="120">
        <v>10000</v>
      </c>
      <c r="BW347" s="120" t="s">
        <v>124</v>
      </c>
      <c r="BY347" s="120">
        <v>10000</v>
      </c>
      <c r="CE347" s="121">
        <v>10000</v>
      </c>
      <c r="CG347" s="121"/>
      <c r="CI347" s="121"/>
      <c r="CQ347" s="121"/>
      <c r="CW347" s="121"/>
      <c r="DB347" s="120" t="s">
        <v>528</v>
      </c>
      <c r="DC347" s="120">
        <v>6</v>
      </c>
      <c r="DD347" s="120" t="s">
        <v>125</v>
      </c>
      <c r="DK347" s="120">
        <v>100</v>
      </c>
      <c r="DL347" s="120" t="s">
        <v>126</v>
      </c>
      <c r="DM347" s="120" t="s">
        <v>545</v>
      </c>
      <c r="DN347" s="120">
        <v>1255273</v>
      </c>
      <c r="DO347" s="120">
        <v>71366</v>
      </c>
      <c r="DP347" s="120" t="s">
        <v>3387</v>
      </c>
      <c r="DQ347" s="120" t="s">
        <v>3388</v>
      </c>
      <c r="DR347" s="120" t="s">
        <v>3389</v>
      </c>
      <c r="DS347" s="120">
        <v>1990</v>
      </c>
      <c r="DT347" s="120" t="s">
        <v>3390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T115"/>
  <sheetViews>
    <sheetView zoomScale="90" zoomScaleNormal="90" workbookViewId="0">
      <pane ySplit="1" topLeftCell="A2" activePane="bottomLeft" state="frozen"/>
      <selection pane="bottomLeft" activeCell="B1" sqref="A1:B1048576"/>
    </sheetView>
  </sheetViews>
  <sheetFormatPr defaultColWidth="9.109375" defaultRowHeight="14.4" x14ac:dyDescent="0.3"/>
  <cols>
    <col min="1" max="1" width="15.44140625" style="138" bestFit="1" customWidth="1"/>
    <col min="2" max="2" width="16.44140625" style="138" bestFit="1" customWidth="1"/>
    <col min="3" max="3" width="15.5546875" style="138" bestFit="1" customWidth="1"/>
    <col min="4" max="4" width="22.109375" style="138" customWidth="1"/>
    <col min="5" max="5" width="8.88671875" style="138" bestFit="1" customWidth="1"/>
    <col min="6" max="6" width="31.109375" style="138" customWidth="1"/>
    <col min="7" max="7" width="28.44140625" style="139" customWidth="1"/>
    <col min="8" max="8" width="7.109375" style="138" bestFit="1" customWidth="1"/>
    <col min="9" max="9" width="7.88671875" style="138" customWidth="1"/>
    <col min="10" max="10" width="22" style="138" customWidth="1"/>
    <col min="11" max="11" width="17.109375" style="138" customWidth="1"/>
    <col min="12" max="12" width="15.33203125" style="138" customWidth="1"/>
    <col min="13" max="13" width="13" style="138" customWidth="1"/>
    <col min="14" max="14" width="8.33203125" style="138" bestFit="1" customWidth="1"/>
    <col min="15" max="15" width="7.88671875" style="138" customWidth="1"/>
    <col min="16" max="16" width="6.33203125" style="138" bestFit="1" customWidth="1"/>
    <col min="17" max="17" width="6.5546875" style="138" bestFit="1" customWidth="1"/>
    <col min="18" max="18" width="23.44140625" style="138" customWidth="1"/>
    <col min="19" max="19" width="7" style="138" customWidth="1"/>
    <col min="20" max="20" width="6.5546875" style="138" bestFit="1" customWidth="1"/>
    <col min="21" max="21" width="10" style="138" bestFit="1" customWidth="1"/>
    <col min="22" max="22" width="11.88671875" style="140" customWidth="1"/>
    <col min="23" max="23" width="15.44140625" style="138" bestFit="1" customWidth="1"/>
    <col min="24" max="24" width="36.5546875" style="138" bestFit="1" customWidth="1"/>
    <col min="25" max="25" width="76.5546875" style="138" customWidth="1"/>
    <col min="26" max="26" width="66.44140625" style="138" customWidth="1"/>
    <col min="27" max="27" width="6.6640625" style="138" customWidth="1"/>
    <col min="28" max="28" width="20.6640625" style="138" bestFit="1" customWidth="1"/>
    <col min="29" max="29" width="35.44140625" style="139" customWidth="1"/>
    <col min="30" max="30" width="44.33203125" style="138" customWidth="1"/>
    <col min="31" max="31" width="12.109375" style="138" bestFit="1" customWidth="1"/>
    <col min="32" max="33" width="15" style="138" bestFit="1" customWidth="1"/>
    <col min="34" max="34" width="20.6640625" style="138" bestFit="1" customWidth="1"/>
    <col min="35" max="35" width="15.5546875" style="138" bestFit="1" customWidth="1"/>
    <col min="36" max="36" width="7.6640625" style="138" bestFit="1" customWidth="1"/>
    <col min="37" max="37" width="8.5546875" style="138" bestFit="1" customWidth="1"/>
    <col min="38" max="38" width="9" style="138" bestFit="1" customWidth="1"/>
    <col min="39" max="39" width="14.44140625" style="138" bestFit="1" customWidth="1"/>
    <col min="40" max="40" width="15.109375" style="138" bestFit="1" customWidth="1"/>
    <col min="41" max="41" width="19.109375" style="138" bestFit="1" customWidth="1"/>
    <col min="42" max="42" width="15.44140625" style="138" bestFit="1" customWidth="1"/>
    <col min="43" max="43" width="16.44140625" style="138" bestFit="1" customWidth="1"/>
    <col min="44" max="44" width="15.5546875" style="138" bestFit="1" customWidth="1"/>
    <col min="45" max="45" width="28.6640625" style="138" bestFit="1" customWidth="1"/>
    <col min="46" max="46" width="12" style="138" bestFit="1" customWidth="1"/>
    <col min="47" max="47" width="6.33203125" style="138" bestFit="1" customWidth="1"/>
    <col min="48" max="48" width="6.5546875" style="138" bestFit="1" customWidth="1"/>
    <col min="49" max="49" width="8.88671875" style="138" bestFit="1" customWidth="1"/>
    <col min="50" max="50" width="7.109375" style="138" bestFit="1" customWidth="1"/>
    <col min="51" max="51" width="9.88671875" style="138" bestFit="1" customWidth="1"/>
    <col min="52" max="52" width="12.6640625" style="138" bestFit="1" customWidth="1"/>
    <col min="53" max="53" width="6.5546875" style="138" bestFit="1" customWidth="1"/>
    <col min="54" max="54" width="16.88671875" style="138" bestFit="1" customWidth="1"/>
    <col min="55" max="55" width="13.88671875" style="138" bestFit="1" customWidth="1"/>
    <col min="56" max="56" width="15.33203125" style="138" bestFit="1" customWidth="1"/>
    <col min="57" max="57" width="12.109375" style="138" bestFit="1" customWidth="1"/>
    <col min="58" max="58" width="15.5546875" style="138" bestFit="1" customWidth="1"/>
    <col min="59" max="60" width="12.44140625" style="138" bestFit="1" customWidth="1"/>
    <col min="61" max="61" width="22" style="138" bestFit="1" customWidth="1"/>
    <col min="62" max="62" width="18.88671875" style="138" bestFit="1" customWidth="1"/>
    <col min="63" max="63" width="20.33203125" style="138" bestFit="1" customWidth="1"/>
    <col min="64" max="64" width="17.33203125" style="138" bestFit="1" customWidth="1"/>
    <col min="65" max="65" width="20.5546875" style="138" bestFit="1" customWidth="1"/>
    <col min="66" max="67" width="17.5546875" style="138" bestFit="1" customWidth="1"/>
    <col min="68" max="68" width="10" style="138" bestFit="1" customWidth="1"/>
    <col min="69" max="69" width="32.109375" style="138" bestFit="1" customWidth="1"/>
    <col min="70" max="70" width="29" style="138" bestFit="1" customWidth="1"/>
    <col min="71" max="71" width="30.5546875" style="138" bestFit="1" customWidth="1"/>
    <col min="72" max="72" width="27.44140625" style="138" bestFit="1" customWidth="1"/>
    <col min="73" max="73" width="30.88671875" style="138" bestFit="1" customWidth="1"/>
    <col min="74" max="74" width="27.6640625" style="138" bestFit="1" customWidth="1"/>
    <col min="75" max="75" width="26.109375" style="138" bestFit="1" customWidth="1"/>
    <col min="76" max="76" width="31" style="138" bestFit="1" customWidth="1"/>
    <col min="77" max="77" width="27.88671875" style="138" bestFit="1" customWidth="1"/>
    <col min="78" max="78" width="29.33203125" style="138" bestFit="1" customWidth="1"/>
    <col min="79" max="79" width="26.33203125" style="138" bestFit="1" customWidth="1"/>
    <col min="80" max="80" width="29.6640625" style="138" bestFit="1" customWidth="1"/>
    <col min="81" max="81" width="26.5546875" style="138" bestFit="1" customWidth="1"/>
    <col min="82" max="82" width="36.5546875" style="138" bestFit="1" customWidth="1"/>
    <col min="83" max="83" width="36.5546875" style="141" bestFit="1" customWidth="1"/>
    <col min="84" max="87" width="36.5546875" style="138" bestFit="1" customWidth="1"/>
    <col min="88" max="88" width="32.109375" style="138" bestFit="1" customWidth="1"/>
    <col min="89" max="89" width="29" style="138" bestFit="1" customWidth="1"/>
    <col min="90" max="90" width="30.5546875" style="138" bestFit="1" customWidth="1"/>
    <col min="91" max="91" width="27.44140625" style="138" bestFit="1" customWidth="1"/>
    <col min="92" max="92" width="30.88671875" style="138" bestFit="1" customWidth="1"/>
    <col min="93" max="93" width="27.6640625" style="138" bestFit="1" customWidth="1"/>
    <col min="94" max="94" width="31" style="138" bestFit="1" customWidth="1"/>
    <col min="95" max="95" width="27.88671875" style="138" bestFit="1" customWidth="1"/>
    <col min="96" max="96" width="29.33203125" style="138" bestFit="1" customWidth="1"/>
    <col min="97" max="97" width="26.33203125" style="138" bestFit="1" customWidth="1"/>
    <col min="98" max="98" width="29.6640625" style="138" bestFit="1" customWidth="1"/>
    <col min="99" max="99" width="26.5546875" style="138" bestFit="1" customWidth="1"/>
    <col min="100" max="105" width="36.5546875" style="138" bestFit="1" customWidth="1"/>
    <col min="106" max="106" width="19.5546875" style="138" bestFit="1" customWidth="1"/>
    <col min="107" max="107" width="15.44140625" style="138" bestFit="1" customWidth="1"/>
    <col min="108" max="108" width="24.6640625" style="138" bestFit="1" customWidth="1"/>
    <col min="109" max="110" width="16.44140625" style="138" bestFit="1" customWidth="1"/>
    <col min="111" max="111" width="13.44140625" style="138" bestFit="1" customWidth="1"/>
    <col min="112" max="112" width="20" style="138" bestFit="1" customWidth="1"/>
    <col min="113" max="113" width="18.5546875" style="138" bestFit="1" customWidth="1"/>
    <col min="114" max="114" width="19.109375" style="138" bestFit="1" customWidth="1"/>
    <col min="115" max="115" width="8.33203125" style="138" bestFit="1" customWidth="1"/>
    <col min="116" max="116" width="8" style="138" bestFit="1" customWidth="1"/>
    <col min="117" max="117" width="10.44140625" style="138" bestFit="1" customWidth="1"/>
    <col min="118" max="118" width="15.33203125" style="138" customWidth="1"/>
    <col min="119" max="119" width="8.44140625" style="138" bestFit="1" customWidth="1"/>
    <col min="120" max="122" width="36.5546875" style="138" bestFit="1" customWidth="1"/>
    <col min="123" max="123" width="15.44140625" style="138" bestFit="1" customWidth="1"/>
    <col min="124" max="124" width="175.109375" style="138" customWidth="1"/>
    <col min="125" max="16384" width="9.109375" style="138"/>
  </cols>
  <sheetData>
    <row r="1" spans="1:124" s="134" customFormat="1" x14ac:dyDescent="0.3">
      <c r="A1" s="130" t="s">
        <v>11</v>
      </c>
      <c r="B1" s="130" t="s">
        <v>12</v>
      </c>
      <c r="C1" s="130" t="s">
        <v>13</v>
      </c>
      <c r="D1" s="130" t="s">
        <v>14</v>
      </c>
      <c r="E1" s="130" t="s">
        <v>18</v>
      </c>
      <c r="F1" s="130" t="s">
        <v>51</v>
      </c>
      <c r="G1" s="131" t="s">
        <v>2763</v>
      </c>
      <c r="H1" s="130" t="s">
        <v>19</v>
      </c>
      <c r="I1" s="130" t="s">
        <v>69</v>
      </c>
      <c r="J1" s="132" t="s">
        <v>2764</v>
      </c>
      <c r="K1" s="130" t="s">
        <v>2765</v>
      </c>
      <c r="L1" s="130" t="s">
        <v>75</v>
      </c>
      <c r="M1" s="130" t="s">
        <v>1</v>
      </c>
      <c r="N1" s="130" t="s">
        <v>84</v>
      </c>
      <c r="O1" s="130" t="s">
        <v>15</v>
      </c>
      <c r="P1" s="130" t="s">
        <v>16</v>
      </c>
      <c r="Q1" s="130" t="s">
        <v>17</v>
      </c>
      <c r="R1" s="130" t="s">
        <v>31</v>
      </c>
      <c r="S1" s="130" t="s">
        <v>36</v>
      </c>
      <c r="T1" s="130" t="s">
        <v>22</v>
      </c>
      <c r="U1" s="130" t="s">
        <v>88</v>
      </c>
      <c r="V1" s="133" t="s">
        <v>87</v>
      </c>
      <c r="W1" s="130" t="s">
        <v>92</v>
      </c>
      <c r="X1" s="130" t="s">
        <v>89</v>
      </c>
      <c r="Y1" s="130" t="s">
        <v>90</v>
      </c>
      <c r="Z1" s="130" t="s">
        <v>91</v>
      </c>
      <c r="AA1" s="134" t="s">
        <v>2</v>
      </c>
      <c r="AB1" s="134" t="s">
        <v>3</v>
      </c>
      <c r="AC1" s="135" t="s">
        <v>52</v>
      </c>
      <c r="AD1" s="134" t="s">
        <v>70</v>
      </c>
      <c r="AE1" s="134" t="s">
        <v>0</v>
      </c>
      <c r="AF1" s="134" t="s">
        <v>1</v>
      </c>
      <c r="AG1" s="134" t="s">
        <v>2</v>
      </c>
      <c r="AH1" s="134" t="s">
        <v>3</v>
      </c>
      <c r="AI1" s="134" t="s">
        <v>4</v>
      </c>
      <c r="AJ1" s="134" t="s">
        <v>5</v>
      </c>
      <c r="AK1" s="134" t="s">
        <v>6</v>
      </c>
      <c r="AL1" s="134" t="s">
        <v>7</v>
      </c>
      <c r="AM1" s="134" t="s">
        <v>8</v>
      </c>
      <c r="AN1" s="134" t="s">
        <v>9</v>
      </c>
      <c r="AO1" s="134" t="s">
        <v>10</v>
      </c>
      <c r="AP1" s="134" t="s">
        <v>11</v>
      </c>
      <c r="AQ1" s="134" t="s">
        <v>12</v>
      </c>
      <c r="AR1" s="134" t="s">
        <v>13</v>
      </c>
      <c r="AS1" s="134" t="s">
        <v>14</v>
      </c>
      <c r="AT1" s="134" t="s">
        <v>15</v>
      </c>
      <c r="AU1" s="134" t="s">
        <v>16</v>
      </c>
      <c r="AV1" s="134" t="s">
        <v>17</v>
      </c>
      <c r="AW1" s="134" t="s">
        <v>18</v>
      </c>
      <c r="AX1" s="134" t="s">
        <v>19</v>
      </c>
      <c r="AY1" s="134" t="s">
        <v>20</v>
      </c>
      <c r="AZ1" s="134" t="s">
        <v>21</v>
      </c>
      <c r="BA1" s="134" t="s">
        <v>22</v>
      </c>
      <c r="BB1" s="134" t="s">
        <v>23</v>
      </c>
      <c r="BC1" s="134" t="s">
        <v>24</v>
      </c>
      <c r="BD1" s="134" t="s">
        <v>25</v>
      </c>
      <c r="BE1" s="134" t="s">
        <v>26</v>
      </c>
      <c r="BF1" s="134" t="s">
        <v>27</v>
      </c>
      <c r="BG1" s="134" t="s">
        <v>28</v>
      </c>
      <c r="BH1" s="134" t="s">
        <v>29</v>
      </c>
      <c r="BI1" s="134" t="s">
        <v>30</v>
      </c>
      <c r="BJ1" s="134" t="s">
        <v>31</v>
      </c>
      <c r="BK1" s="134" t="s">
        <v>32</v>
      </c>
      <c r="BL1" s="134" t="s">
        <v>33</v>
      </c>
      <c r="BM1" s="134" t="s">
        <v>34</v>
      </c>
      <c r="BN1" s="134" t="s">
        <v>35</v>
      </c>
      <c r="BO1" s="134" t="s">
        <v>36</v>
      </c>
      <c r="BP1" s="134" t="s">
        <v>37</v>
      </c>
      <c r="BQ1" s="134" t="s">
        <v>38</v>
      </c>
      <c r="BR1" s="134" t="s">
        <v>39</v>
      </c>
      <c r="BS1" s="134" t="s">
        <v>40</v>
      </c>
      <c r="BT1" s="134" t="s">
        <v>41</v>
      </c>
      <c r="BU1" s="134" t="s">
        <v>42</v>
      </c>
      <c r="BV1" s="134" t="s">
        <v>43</v>
      </c>
      <c r="BW1" s="134" t="s">
        <v>44</v>
      </c>
      <c r="BX1" s="134" t="s">
        <v>45</v>
      </c>
      <c r="BY1" s="134" t="s">
        <v>46</v>
      </c>
      <c r="BZ1" s="134" t="s">
        <v>47</v>
      </c>
      <c r="CA1" s="134" t="s">
        <v>48</v>
      </c>
      <c r="CB1" s="134" t="s">
        <v>49</v>
      </c>
      <c r="CC1" s="134" t="s">
        <v>50</v>
      </c>
      <c r="CD1" s="134" t="s">
        <v>51</v>
      </c>
      <c r="CE1" s="136" t="s">
        <v>52</v>
      </c>
      <c r="CF1" s="134" t="s">
        <v>53</v>
      </c>
      <c r="CG1" s="134" t="s">
        <v>54</v>
      </c>
      <c r="CH1" s="134" t="s">
        <v>55</v>
      </c>
      <c r="CI1" s="134" t="s">
        <v>56</v>
      </c>
      <c r="CJ1" s="134" t="s">
        <v>57</v>
      </c>
      <c r="CK1" s="134" t="s">
        <v>58</v>
      </c>
      <c r="CL1" s="134" t="s">
        <v>59</v>
      </c>
      <c r="CM1" s="134" t="s">
        <v>60</v>
      </c>
      <c r="CN1" s="134" t="s">
        <v>61</v>
      </c>
      <c r="CO1" s="134" t="s">
        <v>62</v>
      </c>
      <c r="CP1" s="134" t="s">
        <v>63</v>
      </c>
      <c r="CQ1" s="134" t="s">
        <v>64</v>
      </c>
      <c r="CR1" s="134" t="s">
        <v>65</v>
      </c>
      <c r="CS1" s="134" t="s">
        <v>66</v>
      </c>
      <c r="CT1" s="134" t="s">
        <v>67</v>
      </c>
      <c r="CU1" s="134" t="s">
        <v>68</v>
      </c>
      <c r="CV1" s="134" t="s">
        <v>69</v>
      </c>
      <c r="CW1" s="134" t="s">
        <v>70</v>
      </c>
      <c r="CX1" s="134" t="s">
        <v>71</v>
      </c>
      <c r="CY1" s="134" t="s">
        <v>72</v>
      </c>
      <c r="CZ1" s="134" t="s">
        <v>73</v>
      </c>
      <c r="DA1" s="134" t="s">
        <v>74</v>
      </c>
      <c r="DB1" s="134" t="s">
        <v>75</v>
      </c>
      <c r="DC1" s="134" t="s">
        <v>76</v>
      </c>
      <c r="DD1" s="134" t="s">
        <v>77</v>
      </c>
      <c r="DE1" s="134" t="s">
        <v>78</v>
      </c>
      <c r="DF1" s="134" t="s">
        <v>79</v>
      </c>
      <c r="DG1" s="134" t="s">
        <v>80</v>
      </c>
      <c r="DH1" s="134" t="s">
        <v>81</v>
      </c>
      <c r="DI1" s="134" t="s">
        <v>82</v>
      </c>
      <c r="DJ1" s="134" t="s">
        <v>83</v>
      </c>
      <c r="DK1" s="134" t="s">
        <v>84</v>
      </c>
      <c r="DL1" s="134" t="s">
        <v>85</v>
      </c>
      <c r="DM1" s="134" t="s">
        <v>86</v>
      </c>
      <c r="DN1" s="134" t="s">
        <v>87</v>
      </c>
      <c r="DO1" s="134" t="s">
        <v>88</v>
      </c>
      <c r="DP1" s="134" t="s">
        <v>89</v>
      </c>
      <c r="DQ1" s="134" t="s">
        <v>90</v>
      </c>
      <c r="DR1" s="134" t="s">
        <v>91</v>
      </c>
      <c r="DS1" s="134" t="s">
        <v>92</v>
      </c>
      <c r="DT1" s="134" t="s">
        <v>93</v>
      </c>
    </row>
    <row r="2" spans="1:124" s="120" customFormat="1" x14ac:dyDescent="0.3">
      <c r="A2" s="120" t="s">
        <v>3393</v>
      </c>
      <c r="B2" s="120" t="s">
        <v>3394</v>
      </c>
      <c r="C2" s="120" t="s">
        <v>3395</v>
      </c>
      <c r="D2" s="120" t="s">
        <v>3396</v>
      </c>
      <c r="E2" s="138" t="s">
        <v>2810</v>
      </c>
      <c r="F2" s="138"/>
      <c r="G2" s="139">
        <v>2.3000000000000001E-4</v>
      </c>
      <c r="H2" s="138" t="s">
        <v>2811</v>
      </c>
      <c r="I2" s="138"/>
      <c r="J2" s="138">
        <v>4.2000000000000002E-4</v>
      </c>
      <c r="K2" s="138" t="s">
        <v>528</v>
      </c>
      <c r="L2" s="138"/>
      <c r="M2" s="138" t="s">
        <v>109</v>
      </c>
      <c r="N2" s="138" t="s">
        <v>2812</v>
      </c>
      <c r="O2" s="138" t="s">
        <v>154</v>
      </c>
      <c r="P2" s="138" t="s">
        <v>154</v>
      </c>
      <c r="Q2" s="138" t="s">
        <v>167</v>
      </c>
      <c r="R2" s="138"/>
      <c r="S2" s="138"/>
      <c r="T2" s="138" t="s">
        <v>615</v>
      </c>
      <c r="U2" s="138">
        <v>44244801</v>
      </c>
      <c r="V2" s="140" t="s">
        <v>1496</v>
      </c>
      <c r="W2" s="138">
        <v>1997</v>
      </c>
      <c r="X2" s="138" t="s">
        <v>1498</v>
      </c>
      <c r="Y2" s="138"/>
      <c r="Z2" s="138"/>
      <c r="AA2" s="138"/>
      <c r="AB2" s="138"/>
      <c r="AC2" s="139"/>
      <c r="AD2" s="138"/>
      <c r="AE2" s="138"/>
      <c r="AF2" s="138"/>
      <c r="AG2" s="138"/>
      <c r="AH2" s="138"/>
      <c r="AI2" s="138"/>
      <c r="AJ2" s="138"/>
      <c r="AK2" s="138"/>
      <c r="AL2" s="138"/>
      <c r="AM2" s="138" t="s">
        <v>1069</v>
      </c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41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</row>
    <row r="3" spans="1:124" s="120" customFormat="1" x14ac:dyDescent="0.3">
      <c r="A3" s="120" t="s">
        <v>3397</v>
      </c>
      <c r="B3" s="120" t="s">
        <v>3398</v>
      </c>
      <c r="C3" s="120" t="s">
        <v>3399</v>
      </c>
      <c r="D3" s="120" t="s">
        <v>3400</v>
      </c>
      <c r="E3" s="120" t="s">
        <v>251</v>
      </c>
      <c r="G3" s="137">
        <v>2.9999999999999997E-4</v>
      </c>
      <c r="J3" s="121"/>
      <c r="K3" s="121" t="s">
        <v>528</v>
      </c>
      <c r="L3" s="120" t="s">
        <v>528</v>
      </c>
      <c r="M3" s="120" t="s">
        <v>109</v>
      </c>
      <c r="N3" s="120">
        <v>100</v>
      </c>
      <c r="O3" s="120" t="s">
        <v>172</v>
      </c>
      <c r="P3" s="120" t="s">
        <v>172</v>
      </c>
      <c r="Q3" s="120" t="s">
        <v>2629</v>
      </c>
      <c r="R3" s="120">
        <v>1</v>
      </c>
      <c r="S3" s="120" t="s">
        <v>122</v>
      </c>
      <c r="T3" s="120" t="s">
        <v>615</v>
      </c>
      <c r="U3" s="120">
        <v>18129</v>
      </c>
      <c r="V3" s="123">
        <v>1199935</v>
      </c>
      <c r="W3" s="120">
        <v>1997</v>
      </c>
      <c r="X3" s="120" t="s">
        <v>2770</v>
      </c>
      <c r="Y3" s="120" t="s">
        <v>2771</v>
      </c>
      <c r="Z3" s="120" t="s">
        <v>2772</v>
      </c>
      <c r="AC3" s="137">
        <v>2.9999999999999997E-4</v>
      </c>
      <c r="AD3" s="121"/>
      <c r="AE3" s="120">
        <v>333415</v>
      </c>
      <c r="AF3" s="120" t="s">
        <v>109</v>
      </c>
      <c r="AI3" s="120">
        <v>2921</v>
      </c>
      <c r="AL3" s="120" t="s">
        <v>220</v>
      </c>
      <c r="AM3" s="120" t="s">
        <v>1069</v>
      </c>
      <c r="AN3" s="120" t="s">
        <v>2773</v>
      </c>
      <c r="AO3" s="120" t="s">
        <v>2774</v>
      </c>
      <c r="AP3" s="120" t="s">
        <v>3397</v>
      </c>
      <c r="AQ3" s="120" t="s">
        <v>3398</v>
      </c>
      <c r="AR3" s="120" t="s">
        <v>3399</v>
      </c>
      <c r="AS3" s="120" t="s">
        <v>3400</v>
      </c>
      <c r="AT3" s="120" t="s">
        <v>172</v>
      </c>
      <c r="AU3" s="120" t="s">
        <v>172</v>
      </c>
      <c r="AV3" s="120" t="s">
        <v>2629</v>
      </c>
      <c r="AW3" s="120" t="s">
        <v>251</v>
      </c>
      <c r="AY3" s="120" t="s">
        <v>525</v>
      </c>
      <c r="AZ3" s="120" t="s">
        <v>119</v>
      </c>
      <c r="BA3" s="120" t="s">
        <v>615</v>
      </c>
      <c r="BC3" s="120">
        <v>24</v>
      </c>
      <c r="BH3" s="120" t="s">
        <v>276</v>
      </c>
      <c r="BJ3" s="120">
        <v>1</v>
      </c>
      <c r="BO3" s="120" t="s">
        <v>122</v>
      </c>
      <c r="BP3" s="120" t="s">
        <v>123</v>
      </c>
      <c r="BR3" s="120">
        <v>0.3</v>
      </c>
      <c r="BW3" s="120" t="s">
        <v>544</v>
      </c>
      <c r="BY3" s="120">
        <v>0.3</v>
      </c>
      <c r="CE3" s="121">
        <v>2.9999999999999997E-4</v>
      </c>
      <c r="CG3" s="121"/>
      <c r="CI3" s="121"/>
      <c r="CQ3" s="121"/>
      <c r="CW3" s="121"/>
      <c r="DB3" s="120" t="s">
        <v>528</v>
      </c>
      <c r="DD3" s="120" t="s">
        <v>125</v>
      </c>
      <c r="DE3" s="120" t="s">
        <v>2775</v>
      </c>
      <c r="DK3" s="120">
        <v>100</v>
      </c>
      <c r="DL3" s="120" t="s">
        <v>126</v>
      </c>
      <c r="DM3" s="120" t="s">
        <v>187</v>
      </c>
      <c r="DN3" s="120">
        <v>1199935</v>
      </c>
      <c r="DO3" s="120">
        <v>18129</v>
      </c>
      <c r="DP3" s="120" t="s">
        <v>2770</v>
      </c>
      <c r="DQ3" s="120" t="s">
        <v>2771</v>
      </c>
      <c r="DR3" s="120" t="s">
        <v>2772</v>
      </c>
      <c r="DS3" s="120">
        <v>1997</v>
      </c>
      <c r="DT3" s="120" t="s">
        <v>2776</v>
      </c>
    </row>
    <row r="4" spans="1:124" s="120" customFormat="1" x14ac:dyDescent="0.3">
      <c r="A4" s="120" t="s">
        <v>3393</v>
      </c>
      <c r="B4" s="120" t="s">
        <v>3394</v>
      </c>
      <c r="C4" s="120" t="s">
        <v>3395</v>
      </c>
      <c r="D4" s="120" t="s">
        <v>3396</v>
      </c>
      <c r="E4" s="120" t="s">
        <v>251</v>
      </c>
      <c r="G4" s="137">
        <v>2.0999999999999999E-3</v>
      </c>
      <c r="H4" s="120" t="s">
        <v>136</v>
      </c>
      <c r="J4" s="121">
        <v>4.4000000000000003E-3</v>
      </c>
      <c r="K4" s="121" t="s">
        <v>528</v>
      </c>
      <c r="L4" s="120" t="s">
        <v>528</v>
      </c>
      <c r="M4" s="120" t="s">
        <v>109</v>
      </c>
      <c r="N4" s="120">
        <v>100</v>
      </c>
      <c r="O4" s="120" t="s">
        <v>137</v>
      </c>
      <c r="P4" s="120" t="s">
        <v>137</v>
      </c>
      <c r="Q4" s="120" t="s">
        <v>142</v>
      </c>
      <c r="R4" s="120">
        <v>22</v>
      </c>
      <c r="S4" s="120" t="s">
        <v>122</v>
      </c>
      <c r="T4" s="120" t="s">
        <v>615</v>
      </c>
      <c r="U4" s="120">
        <v>85670</v>
      </c>
      <c r="V4" s="123">
        <v>1255460</v>
      </c>
      <c r="W4" s="120">
        <v>1989</v>
      </c>
      <c r="X4" s="120" t="s">
        <v>3401</v>
      </c>
      <c r="Y4" s="120" t="s">
        <v>3402</v>
      </c>
      <c r="Z4" s="120" t="s">
        <v>3403</v>
      </c>
      <c r="AC4" s="137">
        <v>2.0999999999999999E-3</v>
      </c>
      <c r="AD4" s="121">
        <v>4.4000000000000003E-3</v>
      </c>
      <c r="AE4" s="120">
        <v>333415</v>
      </c>
      <c r="AF4" s="120" t="s">
        <v>109</v>
      </c>
      <c r="AI4" s="120">
        <v>142</v>
      </c>
      <c r="AJ4" s="120">
        <v>24</v>
      </c>
      <c r="AK4" s="120" t="s">
        <v>276</v>
      </c>
      <c r="AL4" s="120" t="s">
        <v>141</v>
      </c>
      <c r="AM4" s="120" t="s">
        <v>1069</v>
      </c>
      <c r="AN4" s="120" t="s">
        <v>2773</v>
      </c>
      <c r="AO4" s="120" t="s">
        <v>3404</v>
      </c>
      <c r="AP4" s="120" t="s">
        <v>3393</v>
      </c>
      <c r="AQ4" s="120" t="s">
        <v>3394</v>
      </c>
      <c r="AR4" s="120" t="s">
        <v>3395</v>
      </c>
      <c r="AS4" s="120" t="s">
        <v>3396</v>
      </c>
      <c r="AT4" s="120" t="s">
        <v>137</v>
      </c>
      <c r="AU4" s="120" t="s">
        <v>137</v>
      </c>
      <c r="AV4" s="120" t="s">
        <v>142</v>
      </c>
      <c r="AW4" s="120" t="s">
        <v>251</v>
      </c>
      <c r="AX4" s="120" t="s">
        <v>136</v>
      </c>
      <c r="AY4" s="120" t="s">
        <v>525</v>
      </c>
      <c r="AZ4" s="120" t="s">
        <v>119</v>
      </c>
      <c r="BA4" s="120" t="s">
        <v>615</v>
      </c>
      <c r="BC4" s="120">
        <v>22</v>
      </c>
      <c r="BH4" s="120" t="s">
        <v>122</v>
      </c>
      <c r="BJ4" s="120">
        <v>22</v>
      </c>
      <c r="BO4" s="120" t="s">
        <v>122</v>
      </c>
      <c r="BP4" s="120" t="s">
        <v>158</v>
      </c>
      <c r="BR4" s="120">
        <v>2.1</v>
      </c>
      <c r="BW4" s="120" t="s">
        <v>544</v>
      </c>
      <c r="BY4" s="120">
        <v>2.1</v>
      </c>
      <c r="CE4" s="121">
        <v>2.0999999999999999E-3</v>
      </c>
      <c r="CG4" s="121"/>
      <c r="CI4" s="121"/>
      <c r="CK4" s="120">
        <v>4.4000000000000004</v>
      </c>
      <c r="CQ4" s="121">
        <v>4.4000000000000004</v>
      </c>
      <c r="CW4" s="121">
        <v>4.4000000000000003E-3</v>
      </c>
      <c r="DB4" s="120" t="s">
        <v>528</v>
      </c>
      <c r="DC4" s="120">
        <v>5</v>
      </c>
      <c r="DD4" s="120" t="s">
        <v>176</v>
      </c>
      <c r="DK4" s="120">
        <v>100</v>
      </c>
      <c r="DL4" s="120" t="s">
        <v>126</v>
      </c>
      <c r="DM4" s="120" t="s">
        <v>123</v>
      </c>
      <c r="DN4" s="120">
        <v>1255460</v>
      </c>
      <c r="DO4" s="120">
        <v>85670</v>
      </c>
      <c r="DP4" s="120" t="s">
        <v>3401</v>
      </c>
      <c r="DQ4" s="120" t="s">
        <v>3402</v>
      </c>
      <c r="DR4" s="120" t="s">
        <v>3403</v>
      </c>
      <c r="DS4" s="120">
        <v>1989</v>
      </c>
      <c r="DT4" s="120" t="s">
        <v>3405</v>
      </c>
    </row>
    <row r="5" spans="1:124" s="120" customFormat="1" x14ac:dyDescent="0.3">
      <c r="A5" s="120" t="s">
        <v>3406</v>
      </c>
      <c r="B5" s="120" t="s">
        <v>3407</v>
      </c>
      <c r="C5" s="120" t="s">
        <v>3408</v>
      </c>
      <c r="D5" s="120" t="s">
        <v>3021</v>
      </c>
      <c r="E5" s="120" t="s">
        <v>591</v>
      </c>
      <c r="G5" s="137">
        <v>2.5699999999999998E-3</v>
      </c>
      <c r="J5" s="121"/>
      <c r="K5" s="121" t="s">
        <v>528</v>
      </c>
      <c r="L5" s="120" t="s">
        <v>528</v>
      </c>
      <c r="M5" s="120" t="s">
        <v>109</v>
      </c>
      <c r="N5" s="120">
        <v>97.6</v>
      </c>
      <c r="O5" s="120" t="s">
        <v>245</v>
      </c>
      <c r="P5" s="120" t="s">
        <v>245</v>
      </c>
      <c r="Q5" s="120" t="s">
        <v>3409</v>
      </c>
      <c r="R5" s="120">
        <v>4</v>
      </c>
      <c r="S5" s="120" t="s">
        <v>122</v>
      </c>
      <c r="T5" s="120" t="s">
        <v>615</v>
      </c>
      <c r="U5" s="120">
        <v>742</v>
      </c>
      <c r="V5" s="123">
        <v>1021767</v>
      </c>
      <c r="W5" s="120">
        <v>1976</v>
      </c>
      <c r="X5" s="120" t="s">
        <v>3410</v>
      </c>
      <c r="Y5" s="120" t="s">
        <v>3411</v>
      </c>
      <c r="Z5" s="120" t="s">
        <v>3412</v>
      </c>
      <c r="AA5" s="120" t="s">
        <v>314</v>
      </c>
      <c r="AB5" s="120" t="s">
        <v>397</v>
      </c>
      <c r="AC5" s="137">
        <v>2.5699999999999998E-3</v>
      </c>
      <c r="AD5" s="121"/>
      <c r="AE5" s="120">
        <v>333415</v>
      </c>
      <c r="AF5" s="120" t="s">
        <v>109</v>
      </c>
      <c r="AG5" s="120" t="s">
        <v>314</v>
      </c>
      <c r="AH5" s="120" t="s">
        <v>397</v>
      </c>
      <c r="AI5" s="120">
        <v>376</v>
      </c>
      <c r="AL5" s="120" t="s">
        <v>220</v>
      </c>
      <c r="AM5" s="120" t="s">
        <v>1069</v>
      </c>
      <c r="AN5" s="120" t="s">
        <v>3018</v>
      </c>
      <c r="AO5" s="120" t="s">
        <v>3019</v>
      </c>
      <c r="AP5" s="120" t="s">
        <v>3406</v>
      </c>
      <c r="AQ5" s="120" t="s">
        <v>3407</v>
      </c>
      <c r="AR5" s="120" t="s">
        <v>3408</v>
      </c>
      <c r="AS5" s="120" t="s">
        <v>3021</v>
      </c>
      <c r="AT5" s="120" t="s">
        <v>245</v>
      </c>
      <c r="AU5" s="120" t="s">
        <v>245</v>
      </c>
      <c r="AV5" s="120" t="s">
        <v>3409</v>
      </c>
      <c r="AW5" s="120" t="s">
        <v>591</v>
      </c>
      <c r="AY5" s="120" t="s">
        <v>525</v>
      </c>
      <c r="AZ5" s="120" t="s">
        <v>119</v>
      </c>
      <c r="BA5" s="120" t="s">
        <v>615</v>
      </c>
      <c r="BC5" s="120">
        <v>96</v>
      </c>
      <c r="BH5" s="120" t="s">
        <v>276</v>
      </c>
      <c r="BJ5" s="120">
        <v>4</v>
      </c>
      <c r="BO5" s="120" t="s">
        <v>122</v>
      </c>
      <c r="BP5" s="120" t="s">
        <v>158</v>
      </c>
      <c r="BR5" s="120">
        <v>2.57</v>
      </c>
      <c r="BT5" s="120">
        <v>1.7259</v>
      </c>
      <c r="BV5" s="120">
        <v>3.8247</v>
      </c>
      <c r="BW5" s="120" t="s">
        <v>544</v>
      </c>
      <c r="BY5" s="120">
        <v>2.57</v>
      </c>
      <c r="CA5" s="120">
        <v>1.7259</v>
      </c>
      <c r="CC5" s="120">
        <v>3.8247</v>
      </c>
      <c r="CE5" s="121">
        <v>2.5699999999999998E-3</v>
      </c>
      <c r="CG5" s="121">
        <v>1.7259E-3</v>
      </c>
      <c r="CI5" s="121">
        <v>3.8246999999999999E-3</v>
      </c>
      <c r="CQ5" s="121"/>
      <c r="CW5" s="121"/>
      <c r="DB5" s="120" t="s">
        <v>528</v>
      </c>
      <c r="DD5" s="120" t="s">
        <v>176</v>
      </c>
      <c r="DK5" s="120">
        <v>97.6</v>
      </c>
      <c r="DL5" s="120" t="s">
        <v>126</v>
      </c>
      <c r="DM5" s="120" t="s">
        <v>545</v>
      </c>
      <c r="DN5" s="120">
        <v>1021767</v>
      </c>
      <c r="DO5" s="120">
        <v>742</v>
      </c>
      <c r="DP5" s="120" t="s">
        <v>3410</v>
      </c>
      <c r="DQ5" s="120" t="s">
        <v>3411</v>
      </c>
      <c r="DR5" s="120" t="s">
        <v>3412</v>
      </c>
      <c r="DS5" s="120">
        <v>1976</v>
      </c>
      <c r="DT5" s="120" t="s">
        <v>503</v>
      </c>
    </row>
    <row r="6" spans="1:124" s="120" customFormat="1" x14ac:dyDescent="0.3">
      <c r="A6" s="120" t="s">
        <v>3413</v>
      </c>
      <c r="B6" s="120" t="s">
        <v>3414</v>
      </c>
      <c r="C6" s="120" t="s">
        <v>3415</v>
      </c>
      <c r="D6" s="120" t="s">
        <v>3416</v>
      </c>
      <c r="E6" s="120" t="s">
        <v>185</v>
      </c>
      <c r="G6" s="137">
        <v>2.6879999999999999E-3</v>
      </c>
      <c r="J6" s="121"/>
      <c r="K6" s="121" t="s">
        <v>528</v>
      </c>
      <c r="L6" s="120" t="s">
        <v>528</v>
      </c>
      <c r="M6" s="120" t="s">
        <v>109</v>
      </c>
      <c r="N6" s="120">
        <v>96</v>
      </c>
      <c r="O6" s="120" t="s">
        <v>102</v>
      </c>
      <c r="P6" s="120" t="s">
        <v>102</v>
      </c>
      <c r="Q6" s="120" t="s">
        <v>233</v>
      </c>
      <c r="R6" s="120">
        <v>4</v>
      </c>
      <c r="S6" s="120" t="s">
        <v>122</v>
      </c>
      <c r="T6" s="120" t="s">
        <v>615</v>
      </c>
      <c r="U6" s="120">
        <v>73146</v>
      </c>
      <c r="V6" s="123">
        <v>1240467</v>
      </c>
      <c r="W6" s="120">
        <v>1988</v>
      </c>
      <c r="X6" s="120" t="s">
        <v>2208</v>
      </c>
      <c r="Y6" s="120" t="s">
        <v>2209</v>
      </c>
      <c r="Z6" s="120" t="s">
        <v>2210</v>
      </c>
      <c r="AB6" s="120" t="s">
        <v>397</v>
      </c>
      <c r="AC6" s="137">
        <v>2.6879999999999999E-3</v>
      </c>
      <c r="AD6" s="121"/>
      <c r="AE6" s="120">
        <v>333415</v>
      </c>
      <c r="AF6" s="120" t="s">
        <v>109</v>
      </c>
      <c r="AH6" s="120" t="s">
        <v>397</v>
      </c>
      <c r="AI6" s="120">
        <v>302</v>
      </c>
      <c r="AJ6" s="120" t="s">
        <v>3417</v>
      </c>
      <c r="AK6" s="120" t="s">
        <v>122</v>
      </c>
      <c r="AL6" s="120" t="s">
        <v>141</v>
      </c>
      <c r="AM6" s="120" t="s">
        <v>1069</v>
      </c>
      <c r="AN6" s="120" t="s">
        <v>2773</v>
      </c>
      <c r="AO6" s="120" t="s">
        <v>2793</v>
      </c>
      <c r="AP6" s="120" t="s">
        <v>3413</v>
      </c>
      <c r="AQ6" s="120" t="s">
        <v>3414</v>
      </c>
      <c r="AR6" s="120" t="s">
        <v>3415</v>
      </c>
      <c r="AS6" s="120" t="s">
        <v>3416</v>
      </c>
      <c r="AT6" s="120" t="s">
        <v>102</v>
      </c>
      <c r="AU6" s="120" t="s">
        <v>102</v>
      </c>
      <c r="AV6" s="120" t="s">
        <v>233</v>
      </c>
      <c r="AW6" s="120" t="s">
        <v>185</v>
      </c>
      <c r="AY6" s="120" t="s">
        <v>525</v>
      </c>
      <c r="AZ6" s="120" t="s">
        <v>119</v>
      </c>
      <c r="BA6" s="120" t="s">
        <v>615</v>
      </c>
      <c r="BC6" s="120">
        <v>96</v>
      </c>
      <c r="BH6" s="120" t="s">
        <v>276</v>
      </c>
      <c r="BJ6" s="120">
        <v>4</v>
      </c>
      <c r="BO6" s="120" t="s">
        <v>122</v>
      </c>
      <c r="BP6" s="120" t="s">
        <v>123</v>
      </c>
      <c r="BR6" s="120">
        <v>2.8</v>
      </c>
      <c r="BT6" s="120">
        <v>2.7</v>
      </c>
      <c r="BV6" s="120">
        <v>3</v>
      </c>
      <c r="BW6" s="120" t="s">
        <v>544</v>
      </c>
      <c r="BY6" s="120">
        <v>2.6880000000000002</v>
      </c>
      <c r="CA6" s="120">
        <v>2.5920000000000001</v>
      </c>
      <c r="CC6" s="120">
        <v>2.88</v>
      </c>
      <c r="CE6" s="121">
        <v>2.6879999999999999E-3</v>
      </c>
      <c r="CG6" s="121">
        <v>2.5920000000000001E-3</v>
      </c>
      <c r="CI6" s="121">
        <v>2.8800000000000002E-3</v>
      </c>
      <c r="CQ6" s="121"/>
      <c r="CW6" s="121"/>
      <c r="DB6" s="120" t="s">
        <v>528</v>
      </c>
      <c r="DD6" s="120" t="s">
        <v>125</v>
      </c>
      <c r="DE6" s="120" t="s">
        <v>3418</v>
      </c>
      <c r="DK6" s="120">
        <v>96</v>
      </c>
      <c r="DL6" s="120" t="s">
        <v>126</v>
      </c>
      <c r="DM6" s="120" t="s">
        <v>1344</v>
      </c>
      <c r="DN6" s="120">
        <v>1240467</v>
      </c>
      <c r="DO6" s="120">
        <v>73146</v>
      </c>
      <c r="DP6" s="120" t="s">
        <v>2208</v>
      </c>
      <c r="DQ6" s="120" t="s">
        <v>2209</v>
      </c>
      <c r="DR6" s="120" t="s">
        <v>2210</v>
      </c>
      <c r="DS6" s="120">
        <v>1988</v>
      </c>
      <c r="DT6" s="120" t="s">
        <v>2211</v>
      </c>
    </row>
    <row r="7" spans="1:124" s="120" customFormat="1" x14ac:dyDescent="0.3">
      <c r="A7" s="120" t="s">
        <v>3413</v>
      </c>
      <c r="B7" s="120" t="s">
        <v>3414</v>
      </c>
      <c r="C7" s="120" t="s">
        <v>3415</v>
      </c>
      <c r="D7" s="120" t="s">
        <v>3416</v>
      </c>
      <c r="E7" s="120" t="s">
        <v>185</v>
      </c>
      <c r="G7" s="137">
        <v>2.784E-3</v>
      </c>
      <c r="J7" s="121"/>
      <c r="K7" s="121" t="s">
        <v>528</v>
      </c>
      <c r="L7" s="120" t="s">
        <v>528</v>
      </c>
      <c r="M7" s="120" t="s">
        <v>109</v>
      </c>
      <c r="N7" s="120">
        <v>96</v>
      </c>
      <c r="O7" s="120" t="s">
        <v>102</v>
      </c>
      <c r="P7" s="120" t="s">
        <v>102</v>
      </c>
      <c r="Q7" s="120" t="s">
        <v>233</v>
      </c>
      <c r="R7" s="120">
        <v>3</v>
      </c>
      <c r="S7" s="120" t="s">
        <v>122</v>
      </c>
      <c r="T7" s="120" t="s">
        <v>615</v>
      </c>
      <c r="U7" s="120">
        <v>73146</v>
      </c>
      <c r="V7" s="123">
        <v>1240466</v>
      </c>
      <c r="W7" s="120">
        <v>1988</v>
      </c>
      <c r="X7" s="120" t="s">
        <v>2208</v>
      </c>
      <c r="Y7" s="120" t="s">
        <v>2209</v>
      </c>
      <c r="Z7" s="120" t="s">
        <v>2210</v>
      </c>
      <c r="AB7" s="120" t="s">
        <v>397</v>
      </c>
      <c r="AC7" s="137">
        <v>2.784E-3</v>
      </c>
      <c r="AD7" s="121"/>
      <c r="AE7" s="120">
        <v>333415</v>
      </c>
      <c r="AF7" s="120" t="s">
        <v>109</v>
      </c>
      <c r="AH7" s="120" t="s">
        <v>397</v>
      </c>
      <c r="AI7" s="120">
        <v>302</v>
      </c>
      <c r="AJ7" s="120" t="s">
        <v>3417</v>
      </c>
      <c r="AK7" s="120" t="s">
        <v>122</v>
      </c>
      <c r="AL7" s="120" t="s">
        <v>141</v>
      </c>
      <c r="AM7" s="120" t="s">
        <v>1069</v>
      </c>
      <c r="AN7" s="120" t="s">
        <v>2773</v>
      </c>
      <c r="AO7" s="120" t="s">
        <v>2793</v>
      </c>
      <c r="AP7" s="120" t="s">
        <v>3413</v>
      </c>
      <c r="AQ7" s="120" t="s">
        <v>3414</v>
      </c>
      <c r="AR7" s="120" t="s">
        <v>3415</v>
      </c>
      <c r="AS7" s="120" t="s">
        <v>3416</v>
      </c>
      <c r="AT7" s="120" t="s">
        <v>102</v>
      </c>
      <c r="AU7" s="120" t="s">
        <v>102</v>
      </c>
      <c r="AV7" s="120" t="s">
        <v>233</v>
      </c>
      <c r="AW7" s="120" t="s">
        <v>185</v>
      </c>
      <c r="AY7" s="120" t="s">
        <v>525</v>
      </c>
      <c r="AZ7" s="120" t="s">
        <v>119</v>
      </c>
      <c r="BA7" s="120" t="s">
        <v>615</v>
      </c>
      <c r="BC7" s="120">
        <v>72</v>
      </c>
      <c r="BH7" s="120" t="s">
        <v>276</v>
      </c>
      <c r="BJ7" s="120">
        <v>3</v>
      </c>
      <c r="BO7" s="120" t="s">
        <v>122</v>
      </c>
      <c r="BP7" s="120" t="s">
        <v>123</v>
      </c>
      <c r="BR7" s="120">
        <v>2.9</v>
      </c>
      <c r="BT7" s="120">
        <v>2.7</v>
      </c>
      <c r="BV7" s="120">
        <v>3.2</v>
      </c>
      <c r="BW7" s="120" t="s">
        <v>544</v>
      </c>
      <c r="BY7" s="120">
        <v>2.7839999999999998</v>
      </c>
      <c r="CA7" s="120">
        <v>2.5920000000000001</v>
      </c>
      <c r="CC7" s="120">
        <v>3.0720000000000001</v>
      </c>
      <c r="CE7" s="121">
        <v>2.784E-3</v>
      </c>
      <c r="CG7" s="121">
        <v>2.5920000000000001E-3</v>
      </c>
      <c r="CI7" s="121">
        <v>3.0720000000000001E-3</v>
      </c>
      <c r="CQ7" s="121"/>
      <c r="CW7" s="121"/>
      <c r="DB7" s="120" t="s">
        <v>528</v>
      </c>
      <c r="DD7" s="120" t="s">
        <v>125</v>
      </c>
      <c r="DE7" s="120" t="s">
        <v>3418</v>
      </c>
      <c r="DK7" s="120">
        <v>96</v>
      </c>
      <c r="DL7" s="120" t="s">
        <v>126</v>
      </c>
      <c r="DM7" s="120" t="s">
        <v>1344</v>
      </c>
      <c r="DN7" s="120">
        <v>1240466</v>
      </c>
      <c r="DO7" s="120">
        <v>73146</v>
      </c>
      <c r="DP7" s="120" t="s">
        <v>2208</v>
      </c>
      <c r="DQ7" s="120" t="s">
        <v>2209</v>
      </c>
      <c r="DR7" s="120" t="s">
        <v>2210</v>
      </c>
      <c r="DS7" s="120">
        <v>1988</v>
      </c>
      <c r="DT7" s="120" t="s">
        <v>2211</v>
      </c>
    </row>
    <row r="8" spans="1:124" s="120" customFormat="1" x14ac:dyDescent="0.3">
      <c r="A8" s="120" t="s">
        <v>3397</v>
      </c>
      <c r="B8" s="120" t="s">
        <v>3398</v>
      </c>
      <c r="C8" s="120" t="s">
        <v>3399</v>
      </c>
      <c r="D8" s="120" t="s">
        <v>3400</v>
      </c>
      <c r="E8" s="120" t="s">
        <v>136</v>
      </c>
      <c r="G8" s="137">
        <v>3.0000000000000001E-3</v>
      </c>
      <c r="J8" s="121"/>
      <c r="K8" s="121" t="s">
        <v>528</v>
      </c>
      <c r="L8" s="120" t="s">
        <v>528</v>
      </c>
      <c r="M8" s="120" t="s">
        <v>109</v>
      </c>
      <c r="N8" s="120">
        <v>100</v>
      </c>
      <c r="O8" s="120" t="s">
        <v>172</v>
      </c>
      <c r="P8" s="120" t="s">
        <v>172</v>
      </c>
      <c r="Q8" s="120" t="s">
        <v>2629</v>
      </c>
      <c r="R8" s="120">
        <v>1</v>
      </c>
      <c r="S8" s="120" t="s">
        <v>122</v>
      </c>
      <c r="T8" s="120" t="s">
        <v>615</v>
      </c>
      <c r="U8" s="120">
        <v>18129</v>
      </c>
      <c r="V8" s="123">
        <v>1199936</v>
      </c>
      <c r="W8" s="120">
        <v>1997</v>
      </c>
      <c r="X8" s="120" t="s">
        <v>2770</v>
      </c>
      <c r="Y8" s="120" t="s">
        <v>2771</v>
      </c>
      <c r="Z8" s="120" t="s">
        <v>2772</v>
      </c>
      <c r="AC8" s="137">
        <v>3.0000000000000001E-3</v>
      </c>
      <c r="AD8" s="121"/>
      <c r="AE8" s="120">
        <v>333415</v>
      </c>
      <c r="AF8" s="120" t="s">
        <v>109</v>
      </c>
      <c r="AI8" s="120">
        <v>2921</v>
      </c>
      <c r="AL8" s="120" t="s">
        <v>220</v>
      </c>
      <c r="AM8" s="120" t="s">
        <v>1069</v>
      </c>
      <c r="AN8" s="120" t="s">
        <v>2773</v>
      </c>
      <c r="AO8" s="120" t="s">
        <v>2774</v>
      </c>
      <c r="AP8" s="120" t="s">
        <v>3397</v>
      </c>
      <c r="AQ8" s="120" t="s">
        <v>3398</v>
      </c>
      <c r="AR8" s="120" t="s">
        <v>3399</v>
      </c>
      <c r="AS8" s="120" t="s">
        <v>3400</v>
      </c>
      <c r="AT8" s="120" t="s">
        <v>172</v>
      </c>
      <c r="AU8" s="120" t="s">
        <v>172</v>
      </c>
      <c r="AV8" s="120" t="s">
        <v>2629</v>
      </c>
      <c r="AW8" s="120" t="s">
        <v>136</v>
      </c>
      <c r="AY8" s="120" t="s">
        <v>525</v>
      </c>
      <c r="AZ8" s="120" t="s">
        <v>119</v>
      </c>
      <c r="BA8" s="120" t="s">
        <v>615</v>
      </c>
      <c r="BC8" s="120">
        <v>24</v>
      </c>
      <c r="BH8" s="120" t="s">
        <v>276</v>
      </c>
      <c r="BJ8" s="120">
        <v>1</v>
      </c>
      <c r="BO8" s="120" t="s">
        <v>122</v>
      </c>
      <c r="BP8" s="120" t="s">
        <v>123</v>
      </c>
      <c r="BR8" s="120">
        <v>3</v>
      </c>
      <c r="BW8" s="120" t="s">
        <v>544</v>
      </c>
      <c r="BY8" s="120">
        <v>3</v>
      </c>
      <c r="CE8" s="121">
        <v>3.0000000000000001E-3</v>
      </c>
      <c r="CG8" s="121"/>
      <c r="CI8" s="121"/>
      <c r="CQ8" s="121"/>
      <c r="CW8" s="121"/>
      <c r="DB8" s="120" t="s">
        <v>528</v>
      </c>
      <c r="DD8" s="120" t="s">
        <v>125</v>
      </c>
      <c r="DE8" s="120" t="s">
        <v>2775</v>
      </c>
      <c r="DK8" s="120">
        <v>100</v>
      </c>
      <c r="DL8" s="120" t="s">
        <v>126</v>
      </c>
      <c r="DM8" s="120" t="s">
        <v>187</v>
      </c>
      <c r="DN8" s="120">
        <v>1199936</v>
      </c>
      <c r="DO8" s="120">
        <v>18129</v>
      </c>
      <c r="DP8" s="120" t="s">
        <v>2770</v>
      </c>
      <c r="DQ8" s="120" t="s">
        <v>2771</v>
      </c>
      <c r="DR8" s="120" t="s">
        <v>2772</v>
      </c>
      <c r="DS8" s="120">
        <v>1997</v>
      </c>
      <c r="DT8" s="120" t="s">
        <v>2776</v>
      </c>
    </row>
    <row r="9" spans="1:124" s="120" customFormat="1" x14ac:dyDescent="0.3">
      <c r="A9" s="120" t="s">
        <v>3419</v>
      </c>
      <c r="B9" s="120" t="s">
        <v>3420</v>
      </c>
      <c r="C9" s="120" t="s">
        <v>3421</v>
      </c>
      <c r="D9" s="120" t="s">
        <v>3400</v>
      </c>
      <c r="E9" s="120" t="s">
        <v>251</v>
      </c>
      <c r="G9" s="137">
        <v>3.0000000000000001E-3</v>
      </c>
      <c r="J9" s="121"/>
      <c r="K9" s="121" t="s">
        <v>528</v>
      </c>
      <c r="L9" s="120" t="s">
        <v>528</v>
      </c>
      <c r="M9" s="120" t="s">
        <v>109</v>
      </c>
      <c r="N9" s="120">
        <v>100</v>
      </c>
      <c r="O9" s="120" t="s">
        <v>172</v>
      </c>
      <c r="P9" s="120" t="s">
        <v>172</v>
      </c>
      <c r="Q9" s="120" t="s">
        <v>2629</v>
      </c>
      <c r="R9" s="120">
        <v>1</v>
      </c>
      <c r="S9" s="120" t="s">
        <v>122</v>
      </c>
      <c r="T9" s="120" t="s">
        <v>615</v>
      </c>
      <c r="U9" s="120">
        <v>18129</v>
      </c>
      <c r="V9" s="123">
        <v>1199934</v>
      </c>
      <c r="W9" s="120">
        <v>1997</v>
      </c>
      <c r="X9" s="120" t="s">
        <v>2770</v>
      </c>
      <c r="Y9" s="120" t="s">
        <v>2771</v>
      </c>
      <c r="Z9" s="120" t="s">
        <v>2772</v>
      </c>
      <c r="AC9" s="137">
        <v>3.0000000000000001E-3</v>
      </c>
      <c r="AD9" s="121"/>
      <c r="AE9" s="120">
        <v>333415</v>
      </c>
      <c r="AF9" s="120" t="s">
        <v>109</v>
      </c>
      <c r="AI9" s="120">
        <v>4665</v>
      </c>
      <c r="AL9" s="120" t="s">
        <v>220</v>
      </c>
      <c r="AM9" s="120" t="s">
        <v>1069</v>
      </c>
      <c r="AN9" s="120" t="s">
        <v>2773</v>
      </c>
      <c r="AO9" s="120" t="s">
        <v>2774</v>
      </c>
      <c r="AP9" s="120" t="s">
        <v>3419</v>
      </c>
      <c r="AQ9" s="120" t="s">
        <v>3420</v>
      </c>
      <c r="AR9" s="120" t="s">
        <v>3421</v>
      </c>
      <c r="AS9" s="120" t="s">
        <v>3400</v>
      </c>
      <c r="AT9" s="120" t="s">
        <v>172</v>
      </c>
      <c r="AU9" s="120" t="s">
        <v>172</v>
      </c>
      <c r="AV9" s="120" t="s">
        <v>2629</v>
      </c>
      <c r="AW9" s="120" t="s">
        <v>251</v>
      </c>
      <c r="AY9" s="120" t="s">
        <v>525</v>
      </c>
      <c r="AZ9" s="120" t="s">
        <v>119</v>
      </c>
      <c r="BA9" s="120" t="s">
        <v>615</v>
      </c>
      <c r="BC9" s="120">
        <v>24</v>
      </c>
      <c r="BH9" s="120" t="s">
        <v>276</v>
      </c>
      <c r="BJ9" s="120">
        <v>1</v>
      </c>
      <c r="BO9" s="120" t="s">
        <v>122</v>
      </c>
      <c r="BP9" s="120" t="s">
        <v>123</v>
      </c>
      <c r="BR9" s="120">
        <v>3</v>
      </c>
      <c r="BW9" s="120" t="s">
        <v>544</v>
      </c>
      <c r="BY9" s="120">
        <v>3</v>
      </c>
      <c r="CE9" s="121">
        <v>3.0000000000000001E-3</v>
      </c>
      <c r="CG9" s="121"/>
      <c r="CI9" s="121"/>
      <c r="CQ9" s="121"/>
      <c r="CW9" s="121"/>
      <c r="DB9" s="120" t="s">
        <v>528</v>
      </c>
      <c r="DD9" s="120" t="s">
        <v>125</v>
      </c>
      <c r="DE9" s="120" t="s">
        <v>2775</v>
      </c>
      <c r="DK9" s="120">
        <v>100</v>
      </c>
      <c r="DL9" s="120" t="s">
        <v>126</v>
      </c>
      <c r="DM9" s="120" t="s">
        <v>187</v>
      </c>
      <c r="DN9" s="120">
        <v>1199934</v>
      </c>
      <c r="DO9" s="120">
        <v>18129</v>
      </c>
      <c r="DP9" s="120" t="s">
        <v>2770</v>
      </c>
      <c r="DQ9" s="120" t="s">
        <v>2771</v>
      </c>
      <c r="DR9" s="120" t="s">
        <v>2772</v>
      </c>
      <c r="DS9" s="120">
        <v>1997</v>
      </c>
      <c r="DT9" s="120" t="s">
        <v>2776</v>
      </c>
    </row>
    <row r="10" spans="1:124" s="120" customFormat="1" ht="15" customHeight="1" x14ac:dyDescent="0.3">
      <c r="A10" s="120" t="s">
        <v>3393</v>
      </c>
      <c r="B10" s="120" t="s">
        <v>3394</v>
      </c>
      <c r="C10" s="120" t="s">
        <v>3395</v>
      </c>
      <c r="D10" s="120" t="s">
        <v>3396</v>
      </c>
      <c r="E10" s="138" t="s">
        <v>591</v>
      </c>
      <c r="F10" s="138"/>
      <c r="G10" s="139">
        <v>4.1999999999999997E-3</v>
      </c>
      <c r="H10" s="138"/>
      <c r="I10" s="138"/>
      <c r="J10" s="138"/>
      <c r="K10" s="138" t="s">
        <v>528</v>
      </c>
      <c r="L10" s="138"/>
      <c r="M10" s="138" t="s">
        <v>109</v>
      </c>
      <c r="N10" s="138" t="s">
        <v>2812</v>
      </c>
      <c r="O10" s="120" t="s">
        <v>102</v>
      </c>
      <c r="P10" s="120" t="s">
        <v>102</v>
      </c>
      <c r="Q10" s="120" t="s">
        <v>184</v>
      </c>
      <c r="R10" s="138">
        <v>4</v>
      </c>
      <c r="S10" s="138" t="s">
        <v>122</v>
      </c>
      <c r="T10" s="138" t="s">
        <v>615</v>
      </c>
      <c r="U10" s="138">
        <v>40625501</v>
      </c>
      <c r="V10" s="140" t="s">
        <v>1496</v>
      </c>
      <c r="W10" s="138">
        <v>1988</v>
      </c>
      <c r="X10" s="138" t="s">
        <v>2813</v>
      </c>
      <c r="Y10" s="138"/>
      <c r="Z10" s="138"/>
      <c r="AA10" s="138"/>
      <c r="AB10" s="138"/>
      <c r="AC10" s="139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 t="s">
        <v>1069</v>
      </c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41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</row>
    <row r="11" spans="1:124" s="120" customFormat="1" x14ac:dyDescent="0.3">
      <c r="A11" s="120" t="s">
        <v>3393</v>
      </c>
      <c r="B11" s="120" t="s">
        <v>3394</v>
      </c>
      <c r="C11" s="120" t="s">
        <v>3395</v>
      </c>
      <c r="D11" s="120" t="s">
        <v>3396</v>
      </c>
      <c r="E11" s="120" t="s">
        <v>185</v>
      </c>
      <c r="G11" s="137">
        <v>4.8199999999999996E-3</v>
      </c>
      <c r="J11" s="121"/>
      <c r="K11" s="121" t="s">
        <v>528</v>
      </c>
      <c r="L11" s="120" t="s">
        <v>528</v>
      </c>
      <c r="M11" s="120" t="s">
        <v>109</v>
      </c>
      <c r="N11" s="120">
        <v>100</v>
      </c>
      <c r="O11" s="120" t="s">
        <v>102</v>
      </c>
      <c r="P11" s="120" t="s">
        <v>102</v>
      </c>
      <c r="Q11" s="120" t="s">
        <v>184</v>
      </c>
      <c r="R11" s="120">
        <v>4</v>
      </c>
      <c r="S11" s="120" t="s">
        <v>122</v>
      </c>
      <c r="T11" s="120" t="s">
        <v>615</v>
      </c>
      <c r="U11" s="120">
        <v>4891</v>
      </c>
      <c r="V11" s="123">
        <v>1061250</v>
      </c>
      <c r="W11" s="120">
        <v>1981</v>
      </c>
      <c r="X11" s="120" t="s">
        <v>3422</v>
      </c>
      <c r="Y11" s="120" t="s">
        <v>3423</v>
      </c>
      <c r="Z11" s="120" t="s">
        <v>3424</v>
      </c>
      <c r="AC11" s="137">
        <v>4.8199999999999996E-3</v>
      </c>
      <c r="AD11" s="121"/>
      <c r="AE11" s="120">
        <v>333415</v>
      </c>
      <c r="AF11" s="120" t="s">
        <v>109</v>
      </c>
      <c r="AI11" s="120">
        <v>142</v>
      </c>
      <c r="AJ11" s="120" t="s">
        <v>3425</v>
      </c>
      <c r="AK11" s="120" t="s">
        <v>276</v>
      </c>
      <c r="AL11" s="120" t="s">
        <v>141</v>
      </c>
      <c r="AM11" s="120" t="s">
        <v>1069</v>
      </c>
      <c r="AN11" s="120" t="s">
        <v>2773</v>
      </c>
      <c r="AO11" s="120" t="s">
        <v>3404</v>
      </c>
      <c r="AP11" s="120" t="s">
        <v>3393</v>
      </c>
      <c r="AQ11" s="120" t="s">
        <v>3394</v>
      </c>
      <c r="AR11" s="120" t="s">
        <v>3395</v>
      </c>
      <c r="AS11" s="120" t="s">
        <v>3396</v>
      </c>
      <c r="AT11" s="120" t="s">
        <v>102</v>
      </c>
      <c r="AU11" s="120" t="s">
        <v>102</v>
      </c>
      <c r="AV11" s="120" t="s">
        <v>184</v>
      </c>
      <c r="AW11" s="120" t="s">
        <v>185</v>
      </c>
      <c r="AY11" s="120" t="s">
        <v>525</v>
      </c>
      <c r="AZ11" s="120" t="s">
        <v>119</v>
      </c>
      <c r="BA11" s="120" t="s">
        <v>615</v>
      </c>
      <c r="BC11" s="120">
        <v>96</v>
      </c>
      <c r="BH11" s="120" t="s">
        <v>276</v>
      </c>
      <c r="BJ11" s="120">
        <v>4</v>
      </c>
      <c r="BO11" s="120" t="s">
        <v>122</v>
      </c>
      <c r="BP11" s="120" t="s">
        <v>158</v>
      </c>
      <c r="BR11" s="120">
        <v>4.82</v>
      </c>
      <c r="BT11" s="120">
        <v>4.1100000000000003</v>
      </c>
      <c r="BV11" s="120">
        <v>5.87</v>
      </c>
      <c r="BW11" s="120" t="s">
        <v>544</v>
      </c>
      <c r="BY11" s="120">
        <v>4.82</v>
      </c>
      <c r="CA11" s="120">
        <v>4.1100000000000003</v>
      </c>
      <c r="CC11" s="120">
        <v>5.87</v>
      </c>
      <c r="CE11" s="121">
        <v>4.8199999999999996E-3</v>
      </c>
      <c r="CG11" s="121">
        <v>4.1099999999999999E-3</v>
      </c>
      <c r="CI11" s="121">
        <v>5.8700000000000002E-3</v>
      </c>
      <c r="CQ11" s="121"/>
      <c r="CW11" s="121"/>
      <c r="DB11" s="120" t="s">
        <v>528</v>
      </c>
      <c r="DD11" s="120" t="s">
        <v>176</v>
      </c>
      <c r="DK11" s="120">
        <v>100</v>
      </c>
      <c r="DL11" s="120" t="s">
        <v>126</v>
      </c>
      <c r="DM11" s="120" t="s">
        <v>123</v>
      </c>
      <c r="DN11" s="120">
        <v>1061250</v>
      </c>
      <c r="DO11" s="120">
        <v>4891</v>
      </c>
      <c r="DP11" s="120" t="s">
        <v>3422</v>
      </c>
      <c r="DQ11" s="120" t="s">
        <v>3423</v>
      </c>
      <c r="DR11" s="120" t="s">
        <v>3424</v>
      </c>
      <c r="DS11" s="120">
        <v>1981</v>
      </c>
      <c r="DT11" s="120" t="s">
        <v>3426</v>
      </c>
    </row>
    <row r="12" spans="1:124" s="120" customFormat="1" x14ac:dyDescent="0.3">
      <c r="A12" s="120" t="s">
        <v>3419</v>
      </c>
      <c r="B12" s="120" t="s">
        <v>3420</v>
      </c>
      <c r="C12" s="120" t="s">
        <v>3421</v>
      </c>
      <c r="D12" s="120" t="s">
        <v>3400</v>
      </c>
      <c r="E12" s="120" t="s">
        <v>185</v>
      </c>
      <c r="G12" s="137">
        <v>6.3359999999999996E-3</v>
      </c>
      <c r="J12" s="121"/>
      <c r="K12" s="121" t="s">
        <v>528</v>
      </c>
      <c r="L12" s="120" t="s">
        <v>528</v>
      </c>
      <c r="M12" s="120" t="s">
        <v>109</v>
      </c>
      <c r="N12" s="120">
        <v>96</v>
      </c>
      <c r="O12" s="120" t="s">
        <v>102</v>
      </c>
      <c r="P12" s="120" t="s">
        <v>102</v>
      </c>
      <c r="Q12" s="120" t="s">
        <v>233</v>
      </c>
      <c r="R12" s="120">
        <v>4</v>
      </c>
      <c r="S12" s="120" t="s">
        <v>122</v>
      </c>
      <c r="T12" s="120" t="s">
        <v>615</v>
      </c>
      <c r="U12" s="120">
        <v>73146</v>
      </c>
      <c r="V12" s="123">
        <v>1240462</v>
      </c>
      <c r="W12" s="120">
        <v>1988</v>
      </c>
      <c r="X12" s="120" t="s">
        <v>2208</v>
      </c>
      <c r="Y12" s="120" t="s">
        <v>2209</v>
      </c>
      <c r="Z12" s="120" t="s">
        <v>2210</v>
      </c>
      <c r="AB12" s="120" t="s">
        <v>397</v>
      </c>
      <c r="AC12" s="137">
        <v>6.3359999999999996E-3</v>
      </c>
      <c r="AD12" s="121"/>
      <c r="AE12" s="120">
        <v>333415</v>
      </c>
      <c r="AF12" s="120" t="s">
        <v>109</v>
      </c>
      <c r="AH12" s="120" t="s">
        <v>397</v>
      </c>
      <c r="AI12" s="120">
        <v>4665</v>
      </c>
      <c r="AL12" s="120" t="s">
        <v>141</v>
      </c>
      <c r="AM12" s="120" t="s">
        <v>1069</v>
      </c>
      <c r="AN12" s="120" t="s">
        <v>2773</v>
      </c>
      <c r="AO12" s="120" t="s">
        <v>2774</v>
      </c>
      <c r="AP12" s="120" t="s">
        <v>3419</v>
      </c>
      <c r="AQ12" s="120" t="s">
        <v>3420</v>
      </c>
      <c r="AR12" s="120" t="s">
        <v>3421</v>
      </c>
      <c r="AS12" s="120" t="s">
        <v>3400</v>
      </c>
      <c r="AT12" s="120" t="s">
        <v>102</v>
      </c>
      <c r="AU12" s="120" t="s">
        <v>102</v>
      </c>
      <c r="AV12" s="120" t="s">
        <v>233</v>
      </c>
      <c r="AW12" s="120" t="s">
        <v>185</v>
      </c>
      <c r="AY12" s="120" t="s">
        <v>525</v>
      </c>
      <c r="AZ12" s="120" t="s">
        <v>119</v>
      </c>
      <c r="BA12" s="120" t="s">
        <v>615</v>
      </c>
      <c r="BC12" s="120">
        <v>96</v>
      </c>
      <c r="BH12" s="120" t="s">
        <v>276</v>
      </c>
      <c r="BJ12" s="120">
        <v>4</v>
      </c>
      <c r="BO12" s="120" t="s">
        <v>122</v>
      </c>
      <c r="BP12" s="120" t="s">
        <v>123</v>
      </c>
      <c r="BR12" s="120">
        <v>6.6</v>
      </c>
      <c r="BT12" s="120">
        <v>5.7</v>
      </c>
      <c r="BV12" s="120">
        <v>7.6</v>
      </c>
      <c r="BW12" s="120" t="s">
        <v>544</v>
      </c>
      <c r="BY12" s="120">
        <v>6.3360000000000003</v>
      </c>
      <c r="CA12" s="120">
        <v>5.4720000000000004</v>
      </c>
      <c r="CC12" s="120">
        <v>7.2960000000000003</v>
      </c>
      <c r="CE12" s="121">
        <v>6.3359999999999996E-3</v>
      </c>
      <c r="CG12" s="121">
        <v>5.4720000000000003E-3</v>
      </c>
      <c r="CI12" s="121">
        <v>7.2960000000000004E-3</v>
      </c>
      <c r="CQ12" s="121"/>
      <c r="CW12" s="121"/>
      <c r="DB12" s="120" t="s">
        <v>528</v>
      </c>
      <c r="DD12" s="120" t="s">
        <v>125</v>
      </c>
      <c r="DE12" s="120">
        <v>8.1</v>
      </c>
      <c r="DK12" s="120">
        <v>96</v>
      </c>
      <c r="DL12" s="120" t="s">
        <v>126</v>
      </c>
      <c r="DM12" s="120" t="s">
        <v>1344</v>
      </c>
      <c r="DN12" s="120">
        <v>1240462</v>
      </c>
      <c r="DO12" s="120">
        <v>73146</v>
      </c>
      <c r="DP12" s="120" t="s">
        <v>2208</v>
      </c>
      <c r="DQ12" s="120" t="s">
        <v>2209</v>
      </c>
      <c r="DR12" s="120" t="s">
        <v>2210</v>
      </c>
      <c r="DS12" s="120">
        <v>1988</v>
      </c>
      <c r="DT12" s="120" t="s">
        <v>2211</v>
      </c>
    </row>
    <row r="13" spans="1:124" s="120" customFormat="1" x14ac:dyDescent="0.3">
      <c r="A13" s="120" t="s">
        <v>3413</v>
      </c>
      <c r="B13" s="120" t="s">
        <v>3414</v>
      </c>
      <c r="C13" s="120" t="s">
        <v>3415</v>
      </c>
      <c r="D13" s="120" t="s">
        <v>3416</v>
      </c>
      <c r="E13" s="120" t="s">
        <v>185</v>
      </c>
      <c r="G13" s="137">
        <v>6.816E-3</v>
      </c>
      <c r="J13" s="121"/>
      <c r="K13" s="121" t="s">
        <v>528</v>
      </c>
      <c r="L13" s="120" t="s">
        <v>528</v>
      </c>
      <c r="M13" s="120" t="s">
        <v>109</v>
      </c>
      <c r="N13" s="120">
        <v>96</v>
      </c>
      <c r="O13" s="120" t="s">
        <v>102</v>
      </c>
      <c r="P13" s="120" t="s">
        <v>102</v>
      </c>
      <c r="Q13" s="120" t="s">
        <v>233</v>
      </c>
      <c r="R13" s="120">
        <v>2</v>
      </c>
      <c r="S13" s="120" t="s">
        <v>122</v>
      </c>
      <c r="T13" s="120" t="s">
        <v>615</v>
      </c>
      <c r="U13" s="120">
        <v>73146</v>
      </c>
      <c r="V13" s="123">
        <v>1240465</v>
      </c>
      <c r="W13" s="120">
        <v>1988</v>
      </c>
      <c r="X13" s="120" t="s">
        <v>2208</v>
      </c>
      <c r="Y13" s="120" t="s">
        <v>2209</v>
      </c>
      <c r="Z13" s="120" t="s">
        <v>2210</v>
      </c>
      <c r="AB13" s="120" t="s">
        <v>397</v>
      </c>
      <c r="AC13" s="137">
        <v>6.816E-3</v>
      </c>
      <c r="AD13" s="121"/>
      <c r="AE13" s="120">
        <v>333415</v>
      </c>
      <c r="AF13" s="120" t="s">
        <v>109</v>
      </c>
      <c r="AH13" s="120" t="s">
        <v>397</v>
      </c>
      <c r="AI13" s="120">
        <v>302</v>
      </c>
      <c r="AJ13" s="120" t="s">
        <v>3417</v>
      </c>
      <c r="AK13" s="120" t="s">
        <v>122</v>
      </c>
      <c r="AL13" s="120" t="s">
        <v>141</v>
      </c>
      <c r="AM13" s="120" t="s">
        <v>1069</v>
      </c>
      <c r="AN13" s="120" t="s">
        <v>2773</v>
      </c>
      <c r="AO13" s="120" t="s">
        <v>2793</v>
      </c>
      <c r="AP13" s="120" t="s">
        <v>3413</v>
      </c>
      <c r="AQ13" s="120" t="s">
        <v>3414</v>
      </c>
      <c r="AR13" s="120" t="s">
        <v>3415</v>
      </c>
      <c r="AS13" s="120" t="s">
        <v>3416</v>
      </c>
      <c r="AT13" s="120" t="s">
        <v>102</v>
      </c>
      <c r="AU13" s="120" t="s">
        <v>102</v>
      </c>
      <c r="AV13" s="120" t="s">
        <v>233</v>
      </c>
      <c r="AW13" s="120" t="s">
        <v>185</v>
      </c>
      <c r="AY13" s="120" t="s">
        <v>525</v>
      </c>
      <c r="AZ13" s="120" t="s">
        <v>119</v>
      </c>
      <c r="BA13" s="120" t="s">
        <v>615</v>
      </c>
      <c r="BC13" s="120">
        <v>48</v>
      </c>
      <c r="BH13" s="120" t="s">
        <v>276</v>
      </c>
      <c r="BJ13" s="120">
        <v>2</v>
      </c>
      <c r="BO13" s="120" t="s">
        <v>122</v>
      </c>
      <c r="BP13" s="120" t="s">
        <v>123</v>
      </c>
      <c r="BR13" s="120">
        <v>7.1</v>
      </c>
      <c r="BT13" s="120">
        <v>6.2</v>
      </c>
      <c r="BV13" s="120">
        <v>8.1</v>
      </c>
      <c r="BW13" s="120" t="s">
        <v>544</v>
      </c>
      <c r="BY13" s="120">
        <v>6.8159999999999998</v>
      </c>
      <c r="CA13" s="120">
        <v>5.952</v>
      </c>
      <c r="CC13" s="120">
        <v>7.7759999999999998</v>
      </c>
      <c r="CE13" s="121">
        <v>6.816E-3</v>
      </c>
      <c r="CG13" s="121">
        <v>5.9519999999999998E-3</v>
      </c>
      <c r="CI13" s="121">
        <v>7.7759999999999999E-3</v>
      </c>
      <c r="CQ13" s="121"/>
      <c r="CW13" s="121"/>
      <c r="DB13" s="120" t="s">
        <v>528</v>
      </c>
      <c r="DD13" s="120" t="s">
        <v>125</v>
      </c>
      <c r="DE13" s="120" t="s">
        <v>3418</v>
      </c>
      <c r="DK13" s="120">
        <v>96</v>
      </c>
      <c r="DL13" s="120" t="s">
        <v>126</v>
      </c>
      <c r="DM13" s="120" t="s">
        <v>1344</v>
      </c>
      <c r="DN13" s="120">
        <v>1240465</v>
      </c>
      <c r="DO13" s="120">
        <v>73146</v>
      </c>
      <c r="DP13" s="120" t="s">
        <v>2208</v>
      </c>
      <c r="DQ13" s="120" t="s">
        <v>2209</v>
      </c>
      <c r="DR13" s="120" t="s">
        <v>2210</v>
      </c>
      <c r="DS13" s="120">
        <v>1988</v>
      </c>
      <c r="DT13" s="120" t="s">
        <v>2211</v>
      </c>
    </row>
    <row r="14" spans="1:124" s="120" customFormat="1" x14ac:dyDescent="0.3">
      <c r="A14" s="120" t="s">
        <v>3427</v>
      </c>
      <c r="B14" s="120" t="s">
        <v>3428</v>
      </c>
      <c r="C14" s="120" t="s">
        <v>3429</v>
      </c>
      <c r="D14" s="120" t="s">
        <v>3430</v>
      </c>
      <c r="E14" s="120" t="s">
        <v>1420</v>
      </c>
      <c r="G14" s="137">
        <v>6.8799999999999998E-3</v>
      </c>
      <c r="J14" s="121"/>
      <c r="K14" s="121" t="s">
        <v>528</v>
      </c>
      <c r="L14" s="120" t="s">
        <v>528</v>
      </c>
      <c r="M14" s="120" t="s">
        <v>109</v>
      </c>
      <c r="N14" s="120">
        <v>100</v>
      </c>
      <c r="O14" s="120" t="s">
        <v>102</v>
      </c>
      <c r="P14" s="120" t="s">
        <v>102</v>
      </c>
      <c r="Q14" s="120" t="s">
        <v>184</v>
      </c>
      <c r="R14" s="120">
        <v>2</v>
      </c>
      <c r="S14" s="120" t="s">
        <v>122</v>
      </c>
      <c r="T14" s="120" t="s">
        <v>615</v>
      </c>
      <c r="U14" s="120">
        <v>110161</v>
      </c>
      <c r="V14" s="123">
        <v>1289517</v>
      </c>
      <c r="W14" s="120">
        <v>2006</v>
      </c>
      <c r="X14" s="120" t="s">
        <v>3431</v>
      </c>
      <c r="Y14" s="120" t="s">
        <v>3432</v>
      </c>
      <c r="Z14" s="120" t="s">
        <v>3433</v>
      </c>
      <c r="AC14" s="137">
        <v>6.8799999999999998E-3</v>
      </c>
      <c r="AD14" s="121"/>
      <c r="AE14" s="120">
        <v>333415</v>
      </c>
      <c r="AF14" s="120" t="s">
        <v>109</v>
      </c>
      <c r="AI14" s="120">
        <v>366</v>
      </c>
      <c r="AL14" s="120" t="s">
        <v>1504</v>
      </c>
      <c r="AM14" s="120" t="s">
        <v>1069</v>
      </c>
      <c r="AN14" s="120" t="s">
        <v>2783</v>
      </c>
      <c r="AO14" s="120" t="s">
        <v>3434</v>
      </c>
      <c r="AP14" s="120" t="s">
        <v>3427</v>
      </c>
      <c r="AQ14" s="120" t="s">
        <v>3428</v>
      </c>
      <c r="AR14" s="120" t="s">
        <v>3429</v>
      </c>
      <c r="AS14" s="120" t="s">
        <v>3430</v>
      </c>
      <c r="AT14" s="120" t="s">
        <v>102</v>
      </c>
      <c r="AU14" s="120" t="s">
        <v>102</v>
      </c>
      <c r="AV14" s="120" t="s">
        <v>184</v>
      </c>
      <c r="AW14" s="120" t="s">
        <v>1420</v>
      </c>
      <c r="AY14" s="120" t="s">
        <v>525</v>
      </c>
      <c r="AZ14" s="120" t="s">
        <v>119</v>
      </c>
      <c r="BA14" s="120" t="s">
        <v>615</v>
      </c>
      <c r="BC14" s="120">
        <v>48</v>
      </c>
      <c r="BH14" s="120" t="s">
        <v>276</v>
      </c>
      <c r="BJ14" s="120">
        <v>2</v>
      </c>
      <c r="BO14" s="120" t="s">
        <v>122</v>
      </c>
      <c r="BP14" s="120" t="s">
        <v>123</v>
      </c>
      <c r="BR14" s="120">
        <v>6.88</v>
      </c>
      <c r="BW14" s="120" t="s">
        <v>544</v>
      </c>
      <c r="BY14" s="121">
        <v>6.88</v>
      </c>
      <c r="CE14" s="121">
        <v>6.8799999999999998E-3</v>
      </c>
      <c r="CQ14" s="121"/>
      <c r="CW14" s="121"/>
      <c r="DB14" s="120" t="s">
        <v>528</v>
      </c>
      <c r="DC14" s="120">
        <v>4</v>
      </c>
      <c r="DD14" s="120" t="s">
        <v>125</v>
      </c>
      <c r="DE14" s="120" t="s">
        <v>3435</v>
      </c>
      <c r="DK14" s="120">
        <v>100</v>
      </c>
      <c r="DL14" s="120" t="s">
        <v>126</v>
      </c>
      <c r="DM14" s="120" t="s">
        <v>187</v>
      </c>
      <c r="DN14" s="120">
        <v>1289517</v>
      </c>
      <c r="DO14" s="120">
        <v>110161</v>
      </c>
      <c r="DP14" s="120" t="s">
        <v>3431</v>
      </c>
      <c r="DQ14" s="120" t="s">
        <v>3432</v>
      </c>
      <c r="DR14" s="120" t="s">
        <v>3433</v>
      </c>
      <c r="DS14" s="120">
        <v>2006</v>
      </c>
      <c r="DT14" s="120" t="s">
        <v>3436</v>
      </c>
    </row>
    <row r="15" spans="1:124" s="120" customFormat="1" x14ac:dyDescent="0.3">
      <c r="A15" s="120" t="s">
        <v>3393</v>
      </c>
      <c r="B15" s="120" t="s">
        <v>3394</v>
      </c>
      <c r="C15" s="120" t="s">
        <v>3395</v>
      </c>
      <c r="D15" s="120" t="s">
        <v>3396</v>
      </c>
      <c r="E15" s="120" t="s">
        <v>185</v>
      </c>
      <c r="G15" s="137">
        <v>8.1600000000000006E-3</v>
      </c>
      <c r="J15" s="121"/>
      <c r="K15" s="121" t="s">
        <v>528</v>
      </c>
      <c r="L15" s="120" t="s">
        <v>528</v>
      </c>
      <c r="M15" s="120" t="s">
        <v>109</v>
      </c>
      <c r="N15" s="120">
        <v>96</v>
      </c>
      <c r="O15" s="120" t="s">
        <v>102</v>
      </c>
      <c r="P15" s="120" t="s">
        <v>102</v>
      </c>
      <c r="Q15" s="120" t="s">
        <v>233</v>
      </c>
      <c r="R15" s="120">
        <v>4</v>
      </c>
      <c r="S15" s="120" t="s">
        <v>122</v>
      </c>
      <c r="T15" s="120" t="s">
        <v>615</v>
      </c>
      <c r="U15" s="120">
        <v>73146</v>
      </c>
      <c r="V15" s="123">
        <v>1240457</v>
      </c>
      <c r="W15" s="120">
        <v>1988</v>
      </c>
      <c r="X15" s="120" t="s">
        <v>2208</v>
      </c>
      <c r="Y15" s="120" t="s">
        <v>2209</v>
      </c>
      <c r="Z15" s="120" t="s">
        <v>2210</v>
      </c>
      <c r="AB15" s="120" t="s">
        <v>397</v>
      </c>
      <c r="AC15" s="137">
        <v>8.1600000000000006E-3</v>
      </c>
      <c r="AD15" s="121"/>
      <c r="AE15" s="120">
        <v>333415</v>
      </c>
      <c r="AF15" s="120" t="s">
        <v>109</v>
      </c>
      <c r="AH15" s="120" t="s">
        <v>397</v>
      </c>
      <c r="AI15" s="120">
        <v>142</v>
      </c>
      <c r="AJ15" s="120">
        <v>24</v>
      </c>
      <c r="AK15" s="120" t="s">
        <v>276</v>
      </c>
      <c r="AL15" s="120" t="s">
        <v>141</v>
      </c>
      <c r="AM15" s="120" t="s">
        <v>1069</v>
      </c>
      <c r="AN15" s="120" t="s">
        <v>2773</v>
      </c>
      <c r="AO15" s="120" t="s">
        <v>3404</v>
      </c>
      <c r="AP15" s="120" t="s">
        <v>3393</v>
      </c>
      <c r="AQ15" s="120" t="s">
        <v>3394</v>
      </c>
      <c r="AR15" s="120" t="s">
        <v>3395</v>
      </c>
      <c r="AS15" s="120" t="s">
        <v>3396</v>
      </c>
      <c r="AT15" s="120" t="s">
        <v>102</v>
      </c>
      <c r="AU15" s="120" t="s">
        <v>102</v>
      </c>
      <c r="AV15" s="120" t="s">
        <v>233</v>
      </c>
      <c r="AW15" s="120" t="s">
        <v>185</v>
      </c>
      <c r="AY15" s="120" t="s">
        <v>525</v>
      </c>
      <c r="AZ15" s="120" t="s">
        <v>119</v>
      </c>
      <c r="BA15" s="120" t="s">
        <v>615</v>
      </c>
      <c r="BC15" s="120">
        <v>96</v>
      </c>
      <c r="BH15" s="120" t="s">
        <v>276</v>
      </c>
      <c r="BJ15" s="120">
        <v>4</v>
      </c>
      <c r="BO15" s="120" t="s">
        <v>122</v>
      </c>
      <c r="BP15" s="120" t="s">
        <v>123</v>
      </c>
      <c r="BR15" s="120">
        <v>8.5</v>
      </c>
      <c r="BT15" s="120">
        <v>7.5</v>
      </c>
      <c r="BV15" s="120">
        <v>9.5</v>
      </c>
      <c r="BW15" s="120" t="s">
        <v>544</v>
      </c>
      <c r="BY15" s="120">
        <v>8.16</v>
      </c>
      <c r="CA15" s="120">
        <v>7.2</v>
      </c>
      <c r="CC15" s="120">
        <v>9.1199999999999992</v>
      </c>
      <c r="CE15" s="121">
        <v>8.1600000000000006E-3</v>
      </c>
      <c r="CG15" s="121">
        <v>7.1999999999999998E-3</v>
      </c>
      <c r="CI15" s="121">
        <v>9.1199999999999996E-3</v>
      </c>
      <c r="CQ15" s="121"/>
      <c r="CW15" s="121"/>
      <c r="DB15" s="120" t="s">
        <v>528</v>
      </c>
      <c r="DD15" s="120" t="s">
        <v>125</v>
      </c>
      <c r="DE15" s="120" t="s">
        <v>3437</v>
      </c>
      <c r="DK15" s="120">
        <v>96</v>
      </c>
      <c r="DL15" s="120" t="s">
        <v>126</v>
      </c>
      <c r="DM15" s="120" t="s">
        <v>1344</v>
      </c>
      <c r="DN15" s="120">
        <v>1240457</v>
      </c>
      <c r="DO15" s="120">
        <v>73146</v>
      </c>
      <c r="DP15" s="120" t="s">
        <v>2208</v>
      </c>
      <c r="DQ15" s="120" t="s">
        <v>2209</v>
      </c>
      <c r="DR15" s="120" t="s">
        <v>2210</v>
      </c>
      <c r="DS15" s="120">
        <v>1988</v>
      </c>
      <c r="DT15" s="120" t="s">
        <v>2211</v>
      </c>
    </row>
    <row r="16" spans="1:124" s="120" customFormat="1" x14ac:dyDescent="0.3">
      <c r="A16" s="120" t="s">
        <v>3393</v>
      </c>
      <c r="B16" s="120" t="s">
        <v>3394</v>
      </c>
      <c r="C16" s="120" t="s">
        <v>3395</v>
      </c>
      <c r="D16" s="120" t="s">
        <v>3396</v>
      </c>
      <c r="E16" s="120" t="s">
        <v>185</v>
      </c>
      <c r="G16" s="137">
        <v>8.352E-3</v>
      </c>
      <c r="J16" s="121"/>
      <c r="K16" s="121" t="s">
        <v>528</v>
      </c>
      <c r="L16" s="120" t="s">
        <v>528</v>
      </c>
      <c r="M16" s="120" t="s">
        <v>109</v>
      </c>
      <c r="N16" s="120">
        <v>96</v>
      </c>
      <c r="O16" s="120" t="s">
        <v>102</v>
      </c>
      <c r="P16" s="120" t="s">
        <v>102</v>
      </c>
      <c r="Q16" s="120" t="s">
        <v>233</v>
      </c>
      <c r="R16" s="120">
        <v>3</v>
      </c>
      <c r="S16" s="120" t="s">
        <v>122</v>
      </c>
      <c r="T16" s="120" t="s">
        <v>615</v>
      </c>
      <c r="U16" s="120">
        <v>73146</v>
      </c>
      <c r="V16" s="123">
        <v>1240456</v>
      </c>
      <c r="W16" s="120">
        <v>1988</v>
      </c>
      <c r="X16" s="120" t="s">
        <v>2208</v>
      </c>
      <c r="Y16" s="120" t="s">
        <v>2209</v>
      </c>
      <c r="Z16" s="120" t="s">
        <v>2210</v>
      </c>
      <c r="AB16" s="120" t="s">
        <v>397</v>
      </c>
      <c r="AC16" s="137">
        <v>8.352E-3</v>
      </c>
      <c r="AD16" s="121"/>
      <c r="AE16" s="120">
        <v>333415</v>
      </c>
      <c r="AF16" s="120" t="s">
        <v>109</v>
      </c>
      <c r="AH16" s="120" t="s">
        <v>397</v>
      </c>
      <c r="AI16" s="120">
        <v>142</v>
      </c>
      <c r="AJ16" s="120">
        <v>24</v>
      </c>
      <c r="AK16" s="120" t="s">
        <v>276</v>
      </c>
      <c r="AL16" s="120" t="s">
        <v>141</v>
      </c>
      <c r="AM16" s="120" t="s">
        <v>1069</v>
      </c>
      <c r="AN16" s="120" t="s">
        <v>2773</v>
      </c>
      <c r="AO16" s="120" t="s">
        <v>3404</v>
      </c>
      <c r="AP16" s="120" t="s">
        <v>3393</v>
      </c>
      <c r="AQ16" s="120" t="s">
        <v>3394</v>
      </c>
      <c r="AR16" s="120" t="s">
        <v>3395</v>
      </c>
      <c r="AS16" s="120" t="s">
        <v>3396</v>
      </c>
      <c r="AT16" s="120" t="s">
        <v>102</v>
      </c>
      <c r="AU16" s="120" t="s">
        <v>102</v>
      </c>
      <c r="AV16" s="120" t="s">
        <v>233</v>
      </c>
      <c r="AW16" s="120" t="s">
        <v>185</v>
      </c>
      <c r="AY16" s="120" t="s">
        <v>525</v>
      </c>
      <c r="AZ16" s="120" t="s">
        <v>119</v>
      </c>
      <c r="BA16" s="120" t="s">
        <v>615</v>
      </c>
      <c r="BC16" s="120">
        <v>72</v>
      </c>
      <c r="BH16" s="120" t="s">
        <v>276</v>
      </c>
      <c r="BJ16" s="120">
        <v>3</v>
      </c>
      <c r="BO16" s="120" t="s">
        <v>122</v>
      </c>
      <c r="BP16" s="120" t="s">
        <v>123</v>
      </c>
      <c r="BR16" s="120">
        <v>8.6999999999999993</v>
      </c>
      <c r="BT16" s="120">
        <v>7.7</v>
      </c>
      <c r="BV16" s="120">
        <v>9.8000000000000007</v>
      </c>
      <c r="BW16" s="120" t="s">
        <v>544</v>
      </c>
      <c r="BY16" s="120">
        <v>8.3520000000000003</v>
      </c>
      <c r="CA16" s="120">
        <v>7.3920000000000003</v>
      </c>
      <c r="CC16" s="120">
        <v>9.4079999999999995</v>
      </c>
      <c r="CE16" s="121">
        <v>8.352E-3</v>
      </c>
      <c r="CG16" s="121">
        <v>7.3920000000000001E-3</v>
      </c>
      <c r="CI16" s="121">
        <v>9.4079999999999997E-3</v>
      </c>
      <c r="CQ16" s="121"/>
      <c r="CW16" s="121"/>
      <c r="DB16" s="120" t="s">
        <v>528</v>
      </c>
      <c r="DD16" s="120" t="s">
        <v>125</v>
      </c>
      <c r="DE16" s="120" t="s">
        <v>3437</v>
      </c>
      <c r="DK16" s="120">
        <v>96</v>
      </c>
      <c r="DL16" s="120" t="s">
        <v>126</v>
      </c>
      <c r="DM16" s="120" t="s">
        <v>1344</v>
      </c>
      <c r="DN16" s="120">
        <v>1240456</v>
      </c>
      <c r="DO16" s="120">
        <v>73146</v>
      </c>
      <c r="DP16" s="120" t="s">
        <v>2208</v>
      </c>
      <c r="DQ16" s="120" t="s">
        <v>2209</v>
      </c>
      <c r="DR16" s="120" t="s">
        <v>2210</v>
      </c>
      <c r="DS16" s="120">
        <v>1988</v>
      </c>
      <c r="DT16" s="120" t="s">
        <v>2211</v>
      </c>
    </row>
    <row r="17" spans="1:124" s="120" customFormat="1" x14ac:dyDescent="0.3">
      <c r="A17" s="120" t="s">
        <v>3393</v>
      </c>
      <c r="B17" s="120" t="s">
        <v>3394</v>
      </c>
      <c r="C17" s="120" t="s">
        <v>3395</v>
      </c>
      <c r="D17" s="120" t="s">
        <v>3396</v>
      </c>
      <c r="E17" s="120" t="s">
        <v>185</v>
      </c>
      <c r="G17" s="137">
        <v>8.5000000000000006E-3</v>
      </c>
      <c r="J17" s="121"/>
      <c r="K17" s="121" t="s">
        <v>528</v>
      </c>
      <c r="L17" s="120" t="s">
        <v>528</v>
      </c>
      <c r="M17" s="120" t="s">
        <v>109</v>
      </c>
      <c r="N17" s="120">
        <v>100</v>
      </c>
      <c r="O17" s="120" t="s">
        <v>102</v>
      </c>
      <c r="P17" s="120" t="s">
        <v>102</v>
      </c>
      <c r="Q17" s="120" t="s">
        <v>184</v>
      </c>
      <c r="R17" s="120">
        <v>4</v>
      </c>
      <c r="S17" s="120" t="s">
        <v>122</v>
      </c>
      <c r="T17" s="120" t="s">
        <v>615</v>
      </c>
      <c r="U17" s="120">
        <v>13513</v>
      </c>
      <c r="V17" s="123">
        <v>1155960</v>
      </c>
      <c r="W17" s="120">
        <v>1994</v>
      </c>
      <c r="X17" s="120" t="s">
        <v>3438</v>
      </c>
      <c r="Y17" s="120" t="s">
        <v>3439</v>
      </c>
      <c r="Z17" s="120" t="s">
        <v>3440</v>
      </c>
      <c r="AC17" s="137">
        <v>8.5000000000000006E-3</v>
      </c>
      <c r="AD17" s="121"/>
      <c r="AE17" s="120">
        <v>333415</v>
      </c>
      <c r="AF17" s="120" t="s">
        <v>109</v>
      </c>
      <c r="AI17" s="120">
        <v>142</v>
      </c>
      <c r="AJ17" s="120" t="s">
        <v>1589</v>
      </c>
      <c r="AK17" s="120" t="s">
        <v>276</v>
      </c>
      <c r="AL17" s="120" t="s">
        <v>141</v>
      </c>
      <c r="AM17" s="120" t="s">
        <v>1069</v>
      </c>
      <c r="AN17" s="120" t="s">
        <v>2773</v>
      </c>
      <c r="AO17" s="120" t="s">
        <v>3404</v>
      </c>
      <c r="AP17" s="120" t="s">
        <v>3393</v>
      </c>
      <c r="AQ17" s="120" t="s">
        <v>3394</v>
      </c>
      <c r="AR17" s="120" t="s">
        <v>3395</v>
      </c>
      <c r="AS17" s="120" t="s">
        <v>3396</v>
      </c>
      <c r="AT17" s="120" t="s">
        <v>102</v>
      </c>
      <c r="AU17" s="120" t="s">
        <v>102</v>
      </c>
      <c r="AV17" s="120" t="s">
        <v>184</v>
      </c>
      <c r="AW17" s="120" t="s">
        <v>185</v>
      </c>
      <c r="AY17" s="120" t="s">
        <v>525</v>
      </c>
      <c r="AZ17" s="120" t="s">
        <v>119</v>
      </c>
      <c r="BA17" s="120" t="s">
        <v>615</v>
      </c>
      <c r="BC17" s="120">
        <v>96</v>
      </c>
      <c r="BH17" s="120" t="s">
        <v>276</v>
      </c>
      <c r="BJ17" s="120">
        <v>4</v>
      </c>
      <c r="BO17" s="120" t="s">
        <v>122</v>
      </c>
      <c r="BP17" s="120" t="s">
        <v>123</v>
      </c>
      <c r="BR17" s="120">
        <v>8.5</v>
      </c>
      <c r="BT17" s="120">
        <v>8.1999999999999993</v>
      </c>
      <c r="BV17" s="120">
        <v>8.9</v>
      </c>
      <c r="BW17" s="120" t="s">
        <v>544</v>
      </c>
      <c r="BY17" s="120">
        <v>8.5</v>
      </c>
      <c r="CA17" s="120">
        <v>8.1999999999999993</v>
      </c>
      <c r="CC17" s="120">
        <v>8.9</v>
      </c>
      <c r="CE17" s="121">
        <v>8.5000000000000006E-3</v>
      </c>
      <c r="CG17" s="121">
        <v>8.2000000000000007E-3</v>
      </c>
      <c r="CI17" s="121">
        <v>8.8999999999999999E-3</v>
      </c>
      <c r="CQ17" s="121"/>
      <c r="CW17" s="121"/>
      <c r="DB17" s="120" t="s">
        <v>528</v>
      </c>
      <c r="DD17" s="120" t="s">
        <v>125</v>
      </c>
      <c r="DE17" s="120" t="s">
        <v>3441</v>
      </c>
      <c r="DK17" s="120">
        <v>100</v>
      </c>
      <c r="DL17" s="120" t="s">
        <v>126</v>
      </c>
      <c r="DM17" s="120" t="s">
        <v>545</v>
      </c>
      <c r="DN17" s="120">
        <v>1155960</v>
      </c>
      <c r="DO17" s="120">
        <v>13513</v>
      </c>
      <c r="DP17" s="120" t="s">
        <v>3438</v>
      </c>
      <c r="DQ17" s="120" t="s">
        <v>3439</v>
      </c>
      <c r="DR17" s="120" t="s">
        <v>3440</v>
      </c>
      <c r="DS17" s="120">
        <v>1994</v>
      </c>
      <c r="DT17" s="120" t="s">
        <v>3442</v>
      </c>
    </row>
    <row r="18" spans="1:124" s="120" customFormat="1" x14ac:dyDescent="0.3">
      <c r="A18" s="120" t="s">
        <v>3393</v>
      </c>
      <c r="B18" s="120" t="s">
        <v>3394</v>
      </c>
      <c r="C18" s="120" t="s">
        <v>3395</v>
      </c>
      <c r="D18" s="120" t="s">
        <v>3396</v>
      </c>
      <c r="E18" s="120" t="s">
        <v>185</v>
      </c>
      <c r="G18" s="137">
        <v>8.7360000000000007E-3</v>
      </c>
      <c r="J18" s="121"/>
      <c r="K18" s="121" t="s">
        <v>528</v>
      </c>
      <c r="L18" s="120" t="s">
        <v>528</v>
      </c>
      <c r="M18" s="120" t="s">
        <v>109</v>
      </c>
      <c r="N18" s="120">
        <v>96</v>
      </c>
      <c r="O18" s="120" t="s">
        <v>102</v>
      </c>
      <c r="P18" s="120" t="s">
        <v>102</v>
      </c>
      <c r="Q18" s="120" t="s">
        <v>233</v>
      </c>
      <c r="R18" s="120">
        <v>2</v>
      </c>
      <c r="S18" s="120" t="s">
        <v>122</v>
      </c>
      <c r="T18" s="120" t="s">
        <v>615</v>
      </c>
      <c r="U18" s="120">
        <v>73146</v>
      </c>
      <c r="V18" s="123">
        <v>1240455</v>
      </c>
      <c r="W18" s="120">
        <v>1988</v>
      </c>
      <c r="X18" s="120" t="s">
        <v>2208</v>
      </c>
      <c r="Y18" s="120" t="s">
        <v>2209</v>
      </c>
      <c r="Z18" s="120" t="s">
        <v>2210</v>
      </c>
      <c r="AB18" s="120" t="s">
        <v>397</v>
      </c>
      <c r="AC18" s="137">
        <v>8.7360000000000007E-3</v>
      </c>
      <c r="AD18" s="121"/>
      <c r="AE18" s="120">
        <v>333415</v>
      </c>
      <c r="AF18" s="120" t="s">
        <v>109</v>
      </c>
      <c r="AH18" s="120" t="s">
        <v>397</v>
      </c>
      <c r="AI18" s="120">
        <v>142</v>
      </c>
      <c r="AJ18" s="120">
        <v>24</v>
      </c>
      <c r="AK18" s="120" t="s">
        <v>276</v>
      </c>
      <c r="AL18" s="120" t="s">
        <v>141</v>
      </c>
      <c r="AM18" s="120" t="s">
        <v>1069</v>
      </c>
      <c r="AN18" s="120" t="s">
        <v>2773</v>
      </c>
      <c r="AO18" s="120" t="s">
        <v>3404</v>
      </c>
      <c r="AP18" s="120" t="s">
        <v>3393</v>
      </c>
      <c r="AQ18" s="120" t="s">
        <v>3394</v>
      </c>
      <c r="AR18" s="120" t="s">
        <v>3395</v>
      </c>
      <c r="AS18" s="120" t="s">
        <v>3396</v>
      </c>
      <c r="AT18" s="120" t="s">
        <v>102</v>
      </c>
      <c r="AU18" s="120" t="s">
        <v>102</v>
      </c>
      <c r="AV18" s="120" t="s">
        <v>233</v>
      </c>
      <c r="AW18" s="120" t="s">
        <v>185</v>
      </c>
      <c r="AY18" s="120" t="s">
        <v>525</v>
      </c>
      <c r="AZ18" s="120" t="s">
        <v>119</v>
      </c>
      <c r="BA18" s="120" t="s">
        <v>615</v>
      </c>
      <c r="BC18" s="120">
        <v>48</v>
      </c>
      <c r="BH18" s="120" t="s">
        <v>276</v>
      </c>
      <c r="BJ18" s="120">
        <v>2</v>
      </c>
      <c r="BO18" s="120" t="s">
        <v>122</v>
      </c>
      <c r="BP18" s="120" t="s">
        <v>123</v>
      </c>
      <c r="BR18" s="120">
        <v>9.1</v>
      </c>
      <c r="BT18" s="120">
        <v>8.1</v>
      </c>
      <c r="BV18" s="120">
        <v>10.3</v>
      </c>
      <c r="BW18" s="120" t="s">
        <v>544</v>
      </c>
      <c r="BY18" s="120">
        <v>8.7360000000000007</v>
      </c>
      <c r="CA18" s="120">
        <v>7.7759999999999998</v>
      </c>
      <c r="CC18" s="120">
        <v>9.8879999999999999</v>
      </c>
      <c r="CE18" s="121">
        <v>8.7360000000000007E-3</v>
      </c>
      <c r="CG18" s="121">
        <v>7.7759999999999999E-3</v>
      </c>
      <c r="CI18" s="121">
        <v>9.8879999999999992E-3</v>
      </c>
      <c r="CQ18" s="121"/>
      <c r="CW18" s="121"/>
      <c r="DB18" s="120" t="s">
        <v>528</v>
      </c>
      <c r="DD18" s="120" t="s">
        <v>125</v>
      </c>
      <c r="DE18" s="120" t="s">
        <v>3437</v>
      </c>
      <c r="DK18" s="120">
        <v>96</v>
      </c>
      <c r="DL18" s="120" t="s">
        <v>126</v>
      </c>
      <c r="DM18" s="120" t="s">
        <v>1344</v>
      </c>
      <c r="DN18" s="120">
        <v>1240455</v>
      </c>
      <c r="DO18" s="120">
        <v>73146</v>
      </c>
      <c r="DP18" s="120" t="s">
        <v>2208</v>
      </c>
      <c r="DQ18" s="120" t="s">
        <v>2209</v>
      </c>
      <c r="DR18" s="120" t="s">
        <v>2210</v>
      </c>
      <c r="DS18" s="120">
        <v>1988</v>
      </c>
      <c r="DT18" s="120" t="s">
        <v>2211</v>
      </c>
    </row>
    <row r="19" spans="1:124" s="120" customFormat="1" x14ac:dyDescent="0.3">
      <c r="A19" s="120" t="s">
        <v>3322</v>
      </c>
      <c r="B19" s="120" t="s">
        <v>3323</v>
      </c>
      <c r="C19" s="120" t="s">
        <v>3443</v>
      </c>
      <c r="D19" s="120" t="s">
        <v>3325</v>
      </c>
      <c r="E19" s="120" t="s">
        <v>136</v>
      </c>
      <c r="G19" s="147">
        <f>(AC19/1000000)*304.35*1000</f>
        <v>9.1304999999999997E-3</v>
      </c>
      <c r="K19" s="129" t="s">
        <v>528</v>
      </c>
      <c r="L19" s="148" t="s">
        <v>1742</v>
      </c>
      <c r="M19" s="120" t="s">
        <v>109</v>
      </c>
      <c r="N19" s="120">
        <v>100</v>
      </c>
      <c r="O19" s="120" t="s">
        <v>102</v>
      </c>
      <c r="P19" s="120" t="s">
        <v>102</v>
      </c>
      <c r="Q19" s="120" t="s">
        <v>116</v>
      </c>
      <c r="R19" s="120">
        <v>28</v>
      </c>
      <c r="S19" s="120" t="s">
        <v>122</v>
      </c>
      <c r="T19" s="120" t="s">
        <v>615</v>
      </c>
      <c r="U19" s="120">
        <v>93293</v>
      </c>
      <c r="V19" s="123">
        <v>1270165</v>
      </c>
      <c r="W19" s="120">
        <v>2005</v>
      </c>
      <c r="X19" s="120" t="s">
        <v>3444</v>
      </c>
      <c r="Y19" s="120" t="s">
        <v>3445</v>
      </c>
      <c r="Z19" s="120" t="s">
        <v>3446</v>
      </c>
      <c r="AC19" s="149">
        <v>0.03</v>
      </c>
      <c r="AE19" s="120">
        <v>333415</v>
      </c>
      <c r="AF19" s="120" t="s">
        <v>109</v>
      </c>
      <c r="AI19" s="120">
        <v>345</v>
      </c>
      <c r="AL19" s="120" t="s">
        <v>3447</v>
      </c>
      <c r="AM19" s="120" t="s">
        <v>3051</v>
      </c>
      <c r="AN19" s="120" t="s">
        <v>3328</v>
      </c>
      <c r="AO19" s="120" t="s">
        <v>3329</v>
      </c>
      <c r="AP19" s="120" t="s">
        <v>3322</v>
      </c>
      <c r="AQ19" s="120" t="s">
        <v>3323</v>
      </c>
      <c r="AR19" s="120" t="s">
        <v>3443</v>
      </c>
      <c r="AS19" s="120" t="s">
        <v>3325</v>
      </c>
      <c r="AT19" s="120" t="s">
        <v>102</v>
      </c>
      <c r="AU19" s="120" t="s">
        <v>102</v>
      </c>
      <c r="AV19" s="120" t="s">
        <v>116</v>
      </c>
      <c r="AW19" s="120" t="s">
        <v>136</v>
      </c>
      <c r="AY19" s="120" t="s">
        <v>525</v>
      </c>
      <c r="AZ19" s="120" t="s">
        <v>119</v>
      </c>
      <c r="BA19" s="120" t="s">
        <v>615</v>
      </c>
      <c r="BC19" s="120">
        <v>28</v>
      </c>
      <c r="BH19" s="120" t="s">
        <v>122</v>
      </c>
      <c r="BJ19" s="120">
        <v>28</v>
      </c>
      <c r="BO19" s="120" t="s">
        <v>122</v>
      </c>
      <c r="BP19" s="120" t="s">
        <v>123</v>
      </c>
      <c r="BR19" s="120">
        <v>0.03</v>
      </c>
      <c r="BW19" s="120" t="s">
        <v>1742</v>
      </c>
      <c r="BY19" s="120">
        <v>0.03</v>
      </c>
      <c r="CE19" s="121">
        <v>0.03</v>
      </c>
      <c r="DB19" s="120" t="s">
        <v>1742</v>
      </c>
      <c r="DC19" s="120">
        <v>5</v>
      </c>
      <c r="DD19" s="120" t="s">
        <v>125</v>
      </c>
      <c r="DK19" s="120">
        <v>100</v>
      </c>
      <c r="DL19" s="120" t="s">
        <v>126</v>
      </c>
      <c r="DM19" s="120" t="s">
        <v>1344</v>
      </c>
      <c r="DN19" s="120">
        <v>1270165</v>
      </c>
      <c r="DO19" s="120">
        <v>93293</v>
      </c>
      <c r="DP19" s="120" t="s">
        <v>3444</v>
      </c>
      <c r="DQ19" s="120" t="s">
        <v>3445</v>
      </c>
      <c r="DR19" s="120" t="s">
        <v>3446</v>
      </c>
      <c r="DS19" s="120">
        <v>2005</v>
      </c>
      <c r="DT19" s="120" t="s">
        <v>3448</v>
      </c>
    </row>
    <row r="20" spans="1:124" s="120" customFormat="1" x14ac:dyDescent="0.3">
      <c r="A20" s="120" t="s">
        <v>3419</v>
      </c>
      <c r="B20" s="120" t="s">
        <v>3420</v>
      </c>
      <c r="C20" s="120" t="s">
        <v>3421</v>
      </c>
      <c r="D20" s="120" t="s">
        <v>3400</v>
      </c>
      <c r="E20" s="120" t="s">
        <v>185</v>
      </c>
      <c r="G20" s="137">
        <v>9.9839999999999998E-3</v>
      </c>
      <c r="J20" s="121"/>
      <c r="K20" s="121" t="s">
        <v>528</v>
      </c>
      <c r="L20" s="120" t="s">
        <v>528</v>
      </c>
      <c r="M20" s="120" t="s">
        <v>109</v>
      </c>
      <c r="N20" s="120">
        <v>96</v>
      </c>
      <c r="O20" s="120" t="s">
        <v>102</v>
      </c>
      <c r="P20" s="120" t="s">
        <v>102</v>
      </c>
      <c r="Q20" s="120" t="s">
        <v>233</v>
      </c>
      <c r="R20" s="120">
        <v>3</v>
      </c>
      <c r="S20" s="120" t="s">
        <v>122</v>
      </c>
      <c r="T20" s="120" t="s">
        <v>615</v>
      </c>
      <c r="U20" s="120">
        <v>73146</v>
      </c>
      <c r="V20" s="123">
        <v>1240461</v>
      </c>
      <c r="W20" s="120">
        <v>1988</v>
      </c>
      <c r="X20" s="120" t="s">
        <v>2208</v>
      </c>
      <c r="Y20" s="120" t="s">
        <v>2209</v>
      </c>
      <c r="Z20" s="120" t="s">
        <v>2210</v>
      </c>
      <c r="AB20" s="120" t="s">
        <v>397</v>
      </c>
      <c r="AC20" s="137">
        <v>9.9839999999999998E-3</v>
      </c>
      <c r="AD20" s="121"/>
      <c r="AE20" s="120">
        <v>333415</v>
      </c>
      <c r="AF20" s="120" t="s">
        <v>109</v>
      </c>
      <c r="AH20" s="120" t="s">
        <v>397</v>
      </c>
      <c r="AI20" s="120">
        <v>4665</v>
      </c>
      <c r="AL20" s="120" t="s">
        <v>141</v>
      </c>
      <c r="AM20" s="120" t="s">
        <v>1069</v>
      </c>
      <c r="AN20" s="120" t="s">
        <v>2773</v>
      </c>
      <c r="AO20" s="120" t="s">
        <v>2774</v>
      </c>
      <c r="AP20" s="120" t="s">
        <v>3419</v>
      </c>
      <c r="AQ20" s="120" t="s">
        <v>3420</v>
      </c>
      <c r="AR20" s="120" t="s">
        <v>3421</v>
      </c>
      <c r="AS20" s="120" t="s">
        <v>3400</v>
      </c>
      <c r="AT20" s="120" t="s">
        <v>102</v>
      </c>
      <c r="AU20" s="120" t="s">
        <v>102</v>
      </c>
      <c r="AV20" s="120" t="s">
        <v>233</v>
      </c>
      <c r="AW20" s="120" t="s">
        <v>185</v>
      </c>
      <c r="AY20" s="120" t="s">
        <v>525</v>
      </c>
      <c r="AZ20" s="120" t="s">
        <v>119</v>
      </c>
      <c r="BA20" s="120" t="s">
        <v>615</v>
      </c>
      <c r="BC20" s="120">
        <v>72</v>
      </c>
      <c r="BH20" s="120" t="s">
        <v>276</v>
      </c>
      <c r="BJ20" s="120">
        <v>3</v>
      </c>
      <c r="BO20" s="120" t="s">
        <v>122</v>
      </c>
      <c r="BP20" s="120" t="s">
        <v>123</v>
      </c>
      <c r="BR20" s="120">
        <v>10.4</v>
      </c>
      <c r="BT20" s="120">
        <v>8.8000000000000007</v>
      </c>
      <c r="BV20" s="120">
        <v>12.3</v>
      </c>
      <c r="BW20" s="120" t="s">
        <v>544</v>
      </c>
      <c r="BY20" s="120">
        <v>9.984</v>
      </c>
      <c r="CA20" s="120">
        <v>8.4480000000000004</v>
      </c>
      <c r="CC20" s="120">
        <v>11.808</v>
      </c>
      <c r="CE20" s="121">
        <v>9.9839999999999998E-3</v>
      </c>
      <c r="CG20" s="121">
        <v>8.4480000000000006E-3</v>
      </c>
      <c r="CI20" s="121">
        <v>1.1808000000000001E-2</v>
      </c>
      <c r="CQ20" s="121"/>
      <c r="CW20" s="121"/>
      <c r="DB20" s="120" t="s">
        <v>528</v>
      </c>
      <c r="DD20" s="120" t="s">
        <v>125</v>
      </c>
      <c r="DE20" s="120">
        <v>8.1</v>
      </c>
      <c r="DK20" s="120">
        <v>96</v>
      </c>
      <c r="DL20" s="120" t="s">
        <v>126</v>
      </c>
      <c r="DM20" s="120" t="s">
        <v>1344</v>
      </c>
      <c r="DN20" s="120">
        <v>1240461</v>
      </c>
      <c r="DO20" s="120">
        <v>73146</v>
      </c>
      <c r="DP20" s="120" t="s">
        <v>2208</v>
      </c>
      <c r="DQ20" s="120" t="s">
        <v>2209</v>
      </c>
      <c r="DR20" s="120" t="s">
        <v>2210</v>
      </c>
      <c r="DS20" s="120">
        <v>1988</v>
      </c>
      <c r="DT20" s="120" t="s">
        <v>2211</v>
      </c>
    </row>
    <row r="21" spans="1:124" s="120" customFormat="1" x14ac:dyDescent="0.3">
      <c r="A21" s="120" t="s">
        <v>3449</v>
      </c>
      <c r="B21" s="120" t="s">
        <v>3450</v>
      </c>
      <c r="C21" s="120" t="s">
        <v>3451</v>
      </c>
      <c r="D21" s="120" t="s">
        <v>3452</v>
      </c>
      <c r="E21" s="120" t="s">
        <v>143</v>
      </c>
      <c r="G21" s="149">
        <v>1.2E-2</v>
      </c>
      <c r="K21" s="121" t="s">
        <v>528</v>
      </c>
      <c r="L21" s="120" t="s">
        <v>528</v>
      </c>
      <c r="M21" s="120" t="s">
        <v>109</v>
      </c>
      <c r="N21" s="120">
        <v>100</v>
      </c>
      <c r="O21" s="120" t="s">
        <v>172</v>
      </c>
      <c r="P21" s="120" t="s">
        <v>173</v>
      </c>
      <c r="Q21" s="120" t="s">
        <v>174</v>
      </c>
      <c r="R21" s="120">
        <v>7</v>
      </c>
      <c r="S21" s="120" t="s">
        <v>122</v>
      </c>
      <c r="T21" s="120" t="s">
        <v>615</v>
      </c>
      <c r="U21" s="120">
        <v>49408</v>
      </c>
      <c r="V21" s="123">
        <v>1255980</v>
      </c>
      <c r="W21" s="120">
        <v>2000</v>
      </c>
      <c r="X21" s="120" t="s">
        <v>3453</v>
      </c>
      <c r="Y21" s="120" t="s">
        <v>3454</v>
      </c>
      <c r="Z21" s="120" t="s">
        <v>3455</v>
      </c>
      <c r="AC21" s="149">
        <v>1.2E-2</v>
      </c>
      <c r="AE21" s="120">
        <v>333415</v>
      </c>
      <c r="AF21" s="120" t="s">
        <v>109</v>
      </c>
      <c r="AI21" s="120">
        <v>11779</v>
      </c>
      <c r="AM21" s="120" t="s">
        <v>1069</v>
      </c>
      <c r="AN21" s="120" t="s">
        <v>2773</v>
      </c>
      <c r="AO21" s="120" t="s">
        <v>2793</v>
      </c>
      <c r="AP21" s="120" t="s">
        <v>3449</v>
      </c>
      <c r="AQ21" s="120" t="s">
        <v>3450</v>
      </c>
      <c r="AR21" s="120" t="s">
        <v>3451</v>
      </c>
      <c r="AS21" s="120" t="s">
        <v>3452</v>
      </c>
      <c r="AT21" s="120" t="s">
        <v>172</v>
      </c>
      <c r="AU21" s="120" t="s">
        <v>173</v>
      </c>
      <c r="AV21" s="120" t="s">
        <v>174</v>
      </c>
      <c r="AW21" s="120" t="s">
        <v>143</v>
      </c>
      <c r="AY21" s="120" t="s">
        <v>525</v>
      </c>
      <c r="AZ21" s="120" t="s">
        <v>119</v>
      </c>
      <c r="BA21" s="120" t="s">
        <v>615</v>
      </c>
      <c r="BC21" s="120">
        <v>7</v>
      </c>
      <c r="BH21" s="120" t="s">
        <v>122</v>
      </c>
      <c r="BJ21" s="120">
        <v>7</v>
      </c>
      <c r="BO21" s="120" t="s">
        <v>122</v>
      </c>
      <c r="BP21" s="120" t="s">
        <v>123</v>
      </c>
      <c r="BR21" s="120">
        <v>12</v>
      </c>
      <c r="BW21" s="120" t="s">
        <v>544</v>
      </c>
      <c r="BY21" s="120">
        <v>12</v>
      </c>
      <c r="CE21" s="120">
        <v>1.2E-2</v>
      </c>
      <c r="DB21" s="120" t="s">
        <v>528</v>
      </c>
      <c r="DC21" s="120">
        <v>1</v>
      </c>
      <c r="DD21" s="120" t="s">
        <v>125</v>
      </c>
      <c r="DK21" s="120">
        <v>100</v>
      </c>
      <c r="DL21" s="120" t="s">
        <v>126</v>
      </c>
      <c r="DM21" s="120" t="s">
        <v>545</v>
      </c>
      <c r="DN21" s="120">
        <v>1255980</v>
      </c>
      <c r="DO21" s="120">
        <v>49408</v>
      </c>
      <c r="DP21" s="120" t="s">
        <v>3453</v>
      </c>
      <c r="DQ21" s="120" t="s">
        <v>3454</v>
      </c>
      <c r="DR21" s="120" t="s">
        <v>3455</v>
      </c>
      <c r="DS21" s="120">
        <v>2000</v>
      </c>
      <c r="DT21" s="120" t="s">
        <v>3456</v>
      </c>
    </row>
    <row r="22" spans="1:124" s="120" customFormat="1" x14ac:dyDescent="0.3">
      <c r="A22" s="120" t="s">
        <v>3449</v>
      </c>
      <c r="B22" s="120" t="s">
        <v>3450</v>
      </c>
      <c r="C22" s="120" t="s">
        <v>3451</v>
      </c>
      <c r="D22" s="120" t="s">
        <v>3452</v>
      </c>
      <c r="E22" s="120" t="s">
        <v>117</v>
      </c>
      <c r="G22" s="137">
        <v>1.2E-2</v>
      </c>
      <c r="J22" s="121"/>
      <c r="K22" s="121" t="s">
        <v>528</v>
      </c>
      <c r="L22" s="120" t="s">
        <v>528</v>
      </c>
      <c r="M22" s="120" t="s">
        <v>109</v>
      </c>
      <c r="N22" s="120">
        <v>100</v>
      </c>
      <c r="O22" s="120" t="s">
        <v>367</v>
      </c>
      <c r="P22" s="120" t="s">
        <v>367</v>
      </c>
      <c r="Q22" s="120" t="s">
        <v>3457</v>
      </c>
      <c r="R22" s="120">
        <v>1</v>
      </c>
      <c r="S22" s="120" t="s">
        <v>122</v>
      </c>
      <c r="T22" s="120" t="s">
        <v>615</v>
      </c>
      <c r="U22" s="120">
        <v>85634</v>
      </c>
      <c r="V22" s="123">
        <v>1255452</v>
      </c>
      <c r="W22" s="120">
        <v>1999</v>
      </c>
      <c r="X22" s="120" t="s">
        <v>3458</v>
      </c>
      <c r="Y22" s="120" t="s">
        <v>3459</v>
      </c>
      <c r="Z22" s="120" t="s">
        <v>3460</v>
      </c>
      <c r="AC22" s="137">
        <v>1.2E-2</v>
      </c>
      <c r="AD22" s="121"/>
      <c r="AE22" s="120">
        <v>333415</v>
      </c>
      <c r="AF22" s="120" t="s">
        <v>109</v>
      </c>
      <c r="AI22" s="120">
        <v>11779</v>
      </c>
      <c r="AM22" s="120" t="s">
        <v>1069</v>
      </c>
      <c r="AN22" s="120" t="s">
        <v>2773</v>
      </c>
      <c r="AO22" s="120" t="s">
        <v>2793</v>
      </c>
      <c r="AP22" s="120" t="s">
        <v>3449</v>
      </c>
      <c r="AQ22" s="120" t="s">
        <v>3450</v>
      </c>
      <c r="AR22" s="120" t="s">
        <v>3451</v>
      </c>
      <c r="AS22" s="120" t="s">
        <v>3452</v>
      </c>
      <c r="AT22" s="120" t="s">
        <v>367</v>
      </c>
      <c r="AU22" s="120" t="s">
        <v>367</v>
      </c>
      <c r="AV22" s="120" t="s">
        <v>3457</v>
      </c>
      <c r="AW22" s="120" t="s">
        <v>117</v>
      </c>
      <c r="AY22" s="120" t="s">
        <v>525</v>
      </c>
      <c r="AZ22" s="120" t="s">
        <v>119</v>
      </c>
      <c r="BA22" s="120" t="s">
        <v>615</v>
      </c>
      <c r="BC22" s="120">
        <v>1</v>
      </c>
      <c r="BH22" s="120" t="s">
        <v>122</v>
      </c>
      <c r="BJ22" s="120">
        <v>1</v>
      </c>
      <c r="BO22" s="120" t="s">
        <v>122</v>
      </c>
      <c r="BP22" s="120" t="s">
        <v>123</v>
      </c>
      <c r="BR22" s="120">
        <v>12</v>
      </c>
      <c r="BW22" s="120" t="s">
        <v>544</v>
      </c>
      <c r="BY22" s="120">
        <v>12</v>
      </c>
      <c r="CE22" s="121">
        <v>1.2E-2</v>
      </c>
      <c r="CG22" s="121"/>
      <c r="CI22" s="121"/>
      <c r="CQ22" s="121"/>
      <c r="CW22" s="121"/>
      <c r="DB22" s="120" t="s">
        <v>528</v>
      </c>
      <c r="DC22" s="120">
        <v>1</v>
      </c>
      <c r="DD22" s="120" t="s">
        <v>125</v>
      </c>
      <c r="DK22" s="120">
        <v>100</v>
      </c>
      <c r="DL22" s="120" t="s">
        <v>126</v>
      </c>
      <c r="DM22" s="120" t="s">
        <v>545</v>
      </c>
      <c r="DN22" s="120">
        <v>1255452</v>
      </c>
      <c r="DO22" s="120">
        <v>85634</v>
      </c>
      <c r="DP22" s="120" t="s">
        <v>3458</v>
      </c>
      <c r="DQ22" s="120" t="s">
        <v>3459</v>
      </c>
      <c r="DR22" s="120" t="s">
        <v>3460</v>
      </c>
      <c r="DS22" s="120">
        <v>1999</v>
      </c>
      <c r="DT22" s="120" t="s">
        <v>3461</v>
      </c>
    </row>
    <row r="23" spans="1:124" s="120" customFormat="1" x14ac:dyDescent="0.3">
      <c r="A23" s="120" t="s">
        <v>3449</v>
      </c>
      <c r="B23" s="120" t="s">
        <v>3450</v>
      </c>
      <c r="C23" s="120" t="s">
        <v>3451</v>
      </c>
      <c r="D23" s="120" t="s">
        <v>3452</v>
      </c>
      <c r="E23" s="120" t="s">
        <v>117</v>
      </c>
      <c r="G23" s="137">
        <v>1.2E-2</v>
      </c>
      <c r="J23" s="121"/>
      <c r="K23" s="121" t="s">
        <v>528</v>
      </c>
      <c r="L23" s="120" t="s">
        <v>528</v>
      </c>
      <c r="M23" s="120" t="s">
        <v>109</v>
      </c>
      <c r="N23" s="120">
        <v>100</v>
      </c>
      <c r="O23" s="120" t="s">
        <v>367</v>
      </c>
      <c r="P23" s="120" t="s">
        <v>367</v>
      </c>
      <c r="Q23" s="120" t="s">
        <v>3457</v>
      </c>
      <c r="R23" s="120">
        <v>1</v>
      </c>
      <c r="S23" s="120" t="s">
        <v>122</v>
      </c>
      <c r="T23" s="120" t="s">
        <v>615</v>
      </c>
      <c r="U23" s="120">
        <v>85634</v>
      </c>
      <c r="V23" s="123">
        <v>1255455</v>
      </c>
      <c r="W23" s="120">
        <v>1999</v>
      </c>
      <c r="X23" s="120" t="s">
        <v>3458</v>
      </c>
      <c r="Y23" s="120" t="s">
        <v>3459</v>
      </c>
      <c r="Z23" s="120" t="s">
        <v>3460</v>
      </c>
      <c r="AC23" s="137">
        <v>1.2E-2</v>
      </c>
      <c r="AD23" s="121"/>
      <c r="AE23" s="120">
        <v>333415</v>
      </c>
      <c r="AF23" s="120" t="s">
        <v>109</v>
      </c>
      <c r="AI23" s="120">
        <v>11779</v>
      </c>
      <c r="AM23" s="120" t="s">
        <v>1069</v>
      </c>
      <c r="AN23" s="120" t="s">
        <v>2773</v>
      </c>
      <c r="AO23" s="120" t="s">
        <v>2793</v>
      </c>
      <c r="AP23" s="120" t="s">
        <v>3449</v>
      </c>
      <c r="AQ23" s="120" t="s">
        <v>3450</v>
      </c>
      <c r="AR23" s="120" t="s">
        <v>3451</v>
      </c>
      <c r="AS23" s="120" t="s">
        <v>3452</v>
      </c>
      <c r="AT23" s="120" t="s">
        <v>367</v>
      </c>
      <c r="AU23" s="120" t="s">
        <v>367</v>
      </c>
      <c r="AV23" s="120" t="s">
        <v>3457</v>
      </c>
      <c r="AW23" s="120" t="s">
        <v>117</v>
      </c>
      <c r="AY23" s="120" t="s">
        <v>525</v>
      </c>
      <c r="AZ23" s="120" t="s">
        <v>119</v>
      </c>
      <c r="BA23" s="120" t="s">
        <v>615</v>
      </c>
      <c r="BC23" s="120">
        <v>1</v>
      </c>
      <c r="BH23" s="120" t="s">
        <v>122</v>
      </c>
      <c r="BJ23" s="120">
        <v>1</v>
      </c>
      <c r="BO23" s="120" t="s">
        <v>122</v>
      </c>
      <c r="BP23" s="120" t="s">
        <v>123</v>
      </c>
      <c r="BR23" s="120">
        <v>12</v>
      </c>
      <c r="BW23" s="120" t="s">
        <v>544</v>
      </c>
      <c r="BY23" s="120">
        <v>12</v>
      </c>
      <c r="CE23" s="121">
        <v>1.2E-2</v>
      </c>
      <c r="CG23" s="121"/>
      <c r="CI23" s="121"/>
      <c r="CQ23" s="121"/>
      <c r="CW23" s="121"/>
      <c r="DB23" s="120" t="s">
        <v>528</v>
      </c>
      <c r="DC23" s="120">
        <v>1</v>
      </c>
      <c r="DD23" s="120" t="s">
        <v>125</v>
      </c>
      <c r="DK23" s="120">
        <v>100</v>
      </c>
      <c r="DL23" s="120" t="s">
        <v>126</v>
      </c>
      <c r="DM23" s="120" t="s">
        <v>545</v>
      </c>
      <c r="DN23" s="120">
        <v>1255455</v>
      </c>
      <c r="DO23" s="120">
        <v>85634</v>
      </c>
      <c r="DP23" s="120" t="s">
        <v>3458</v>
      </c>
      <c r="DQ23" s="120" t="s">
        <v>3459</v>
      </c>
      <c r="DR23" s="120" t="s">
        <v>3460</v>
      </c>
      <c r="DS23" s="120">
        <v>1999</v>
      </c>
      <c r="DT23" s="120" t="s">
        <v>3462</v>
      </c>
    </row>
    <row r="24" spans="1:124" s="120" customFormat="1" x14ac:dyDescent="0.3">
      <c r="A24" s="120" t="s">
        <v>3449</v>
      </c>
      <c r="B24" s="120" t="s">
        <v>3450</v>
      </c>
      <c r="C24" s="120" t="s">
        <v>3451</v>
      </c>
      <c r="D24" s="120" t="s">
        <v>3452</v>
      </c>
      <c r="E24" s="120" t="s">
        <v>117</v>
      </c>
      <c r="G24" s="137">
        <v>1.2E-2</v>
      </c>
      <c r="J24" s="121"/>
      <c r="K24" s="121" t="s">
        <v>528</v>
      </c>
      <c r="L24" s="120" t="s">
        <v>528</v>
      </c>
      <c r="M24" s="120" t="s">
        <v>109</v>
      </c>
      <c r="N24" s="120">
        <v>100</v>
      </c>
      <c r="O24" s="120" t="s">
        <v>367</v>
      </c>
      <c r="P24" s="120" t="s">
        <v>367</v>
      </c>
      <c r="Q24" s="120" t="s">
        <v>3457</v>
      </c>
      <c r="R24" s="120">
        <v>1</v>
      </c>
      <c r="S24" s="120" t="s">
        <v>122</v>
      </c>
      <c r="T24" s="120" t="s">
        <v>615</v>
      </c>
      <c r="U24" s="120">
        <v>85634</v>
      </c>
      <c r="V24" s="123">
        <v>1255453</v>
      </c>
      <c r="W24" s="120">
        <v>1999</v>
      </c>
      <c r="X24" s="120" t="s">
        <v>3458</v>
      </c>
      <c r="Y24" s="120" t="s">
        <v>3459</v>
      </c>
      <c r="Z24" s="120" t="s">
        <v>3460</v>
      </c>
      <c r="AC24" s="137">
        <v>1.2E-2</v>
      </c>
      <c r="AD24" s="121"/>
      <c r="AE24" s="120">
        <v>333415</v>
      </c>
      <c r="AF24" s="120" t="s">
        <v>109</v>
      </c>
      <c r="AI24" s="120">
        <v>11779</v>
      </c>
      <c r="AM24" s="120" t="s">
        <v>1069</v>
      </c>
      <c r="AN24" s="120" t="s">
        <v>2773</v>
      </c>
      <c r="AO24" s="120" t="s">
        <v>2793</v>
      </c>
      <c r="AP24" s="120" t="s">
        <v>3449</v>
      </c>
      <c r="AQ24" s="120" t="s">
        <v>3450</v>
      </c>
      <c r="AR24" s="120" t="s">
        <v>3451</v>
      </c>
      <c r="AS24" s="120" t="s">
        <v>3452</v>
      </c>
      <c r="AT24" s="120" t="s">
        <v>367</v>
      </c>
      <c r="AU24" s="120" t="s">
        <v>367</v>
      </c>
      <c r="AV24" s="120" t="s">
        <v>3457</v>
      </c>
      <c r="AW24" s="120" t="s">
        <v>117</v>
      </c>
      <c r="AY24" s="120" t="s">
        <v>525</v>
      </c>
      <c r="AZ24" s="120" t="s">
        <v>119</v>
      </c>
      <c r="BA24" s="120" t="s">
        <v>615</v>
      </c>
      <c r="BC24" s="120">
        <v>1</v>
      </c>
      <c r="BH24" s="120" t="s">
        <v>122</v>
      </c>
      <c r="BJ24" s="120">
        <v>1</v>
      </c>
      <c r="BO24" s="120" t="s">
        <v>122</v>
      </c>
      <c r="BP24" s="120" t="s">
        <v>123</v>
      </c>
      <c r="BR24" s="120">
        <v>12</v>
      </c>
      <c r="BW24" s="120" t="s">
        <v>544</v>
      </c>
      <c r="BY24" s="120">
        <v>12</v>
      </c>
      <c r="CE24" s="121">
        <v>1.2E-2</v>
      </c>
      <c r="CG24" s="121"/>
      <c r="CI24" s="121"/>
      <c r="CQ24" s="121"/>
      <c r="CW24" s="121"/>
      <c r="DB24" s="120" t="s">
        <v>528</v>
      </c>
      <c r="DC24" s="120">
        <v>1</v>
      </c>
      <c r="DD24" s="120" t="s">
        <v>125</v>
      </c>
      <c r="DK24" s="120">
        <v>100</v>
      </c>
      <c r="DL24" s="120" t="s">
        <v>126</v>
      </c>
      <c r="DM24" s="120" t="s">
        <v>545</v>
      </c>
      <c r="DN24" s="120">
        <v>1255453</v>
      </c>
      <c r="DO24" s="120">
        <v>85634</v>
      </c>
      <c r="DP24" s="120" t="s">
        <v>3458</v>
      </c>
      <c r="DQ24" s="120" t="s">
        <v>3459</v>
      </c>
      <c r="DR24" s="120" t="s">
        <v>3460</v>
      </c>
      <c r="DS24" s="120">
        <v>1999</v>
      </c>
      <c r="DT24" s="120" t="s">
        <v>3463</v>
      </c>
    </row>
    <row r="25" spans="1:124" s="120" customFormat="1" x14ac:dyDescent="0.3">
      <c r="A25" s="120" t="s">
        <v>3449</v>
      </c>
      <c r="B25" s="120" t="s">
        <v>3450</v>
      </c>
      <c r="C25" s="120" t="s">
        <v>3451</v>
      </c>
      <c r="D25" s="120" t="s">
        <v>3452</v>
      </c>
      <c r="E25" s="120" t="s">
        <v>117</v>
      </c>
      <c r="G25" s="137">
        <v>1.2E-2</v>
      </c>
      <c r="J25" s="121"/>
      <c r="K25" s="121" t="s">
        <v>528</v>
      </c>
      <c r="L25" s="120" t="s">
        <v>528</v>
      </c>
      <c r="M25" s="120" t="s">
        <v>109</v>
      </c>
      <c r="N25" s="120">
        <v>100</v>
      </c>
      <c r="O25" s="120" t="s">
        <v>367</v>
      </c>
      <c r="P25" s="120" t="s">
        <v>367</v>
      </c>
      <c r="Q25" s="120" t="s">
        <v>3457</v>
      </c>
      <c r="R25" s="120">
        <v>1</v>
      </c>
      <c r="S25" s="120" t="s">
        <v>122</v>
      </c>
      <c r="T25" s="120" t="s">
        <v>615</v>
      </c>
      <c r="U25" s="120">
        <v>85634</v>
      </c>
      <c r="V25" s="123">
        <v>1255454</v>
      </c>
      <c r="W25" s="120">
        <v>1999</v>
      </c>
      <c r="X25" s="120" t="s">
        <v>3458</v>
      </c>
      <c r="Y25" s="120" t="s">
        <v>3459</v>
      </c>
      <c r="Z25" s="120" t="s">
        <v>3460</v>
      </c>
      <c r="AC25" s="137">
        <v>1.2E-2</v>
      </c>
      <c r="AD25" s="121"/>
      <c r="AE25" s="120">
        <v>333415</v>
      </c>
      <c r="AF25" s="120" t="s">
        <v>109</v>
      </c>
      <c r="AI25" s="120">
        <v>11779</v>
      </c>
      <c r="AM25" s="120" t="s">
        <v>1069</v>
      </c>
      <c r="AN25" s="120" t="s">
        <v>2773</v>
      </c>
      <c r="AO25" s="120" t="s">
        <v>2793</v>
      </c>
      <c r="AP25" s="120" t="s">
        <v>3449</v>
      </c>
      <c r="AQ25" s="120" t="s">
        <v>3450</v>
      </c>
      <c r="AR25" s="120" t="s">
        <v>3451</v>
      </c>
      <c r="AS25" s="120" t="s">
        <v>3452</v>
      </c>
      <c r="AT25" s="120" t="s">
        <v>367</v>
      </c>
      <c r="AU25" s="120" t="s">
        <v>367</v>
      </c>
      <c r="AV25" s="120" t="s">
        <v>3457</v>
      </c>
      <c r="AW25" s="120" t="s">
        <v>117</v>
      </c>
      <c r="AY25" s="120" t="s">
        <v>525</v>
      </c>
      <c r="AZ25" s="120" t="s">
        <v>119</v>
      </c>
      <c r="BA25" s="120" t="s">
        <v>615</v>
      </c>
      <c r="BC25" s="120">
        <v>1</v>
      </c>
      <c r="BH25" s="120" t="s">
        <v>122</v>
      </c>
      <c r="BJ25" s="120">
        <v>1</v>
      </c>
      <c r="BO25" s="120" t="s">
        <v>122</v>
      </c>
      <c r="BP25" s="120" t="s">
        <v>123</v>
      </c>
      <c r="BR25" s="120">
        <v>12</v>
      </c>
      <c r="BW25" s="120" t="s">
        <v>544</v>
      </c>
      <c r="BY25" s="120">
        <v>12</v>
      </c>
      <c r="CE25" s="121">
        <v>1.2E-2</v>
      </c>
      <c r="CG25" s="121"/>
      <c r="CI25" s="121"/>
      <c r="CQ25" s="121"/>
      <c r="CW25" s="121"/>
      <c r="DB25" s="120" t="s">
        <v>528</v>
      </c>
      <c r="DC25" s="120">
        <v>1</v>
      </c>
      <c r="DD25" s="120" t="s">
        <v>125</v>
      </c>
      <c r="DK25" s="120">
        <v>100</v>
      </c>
      <c r="DL25" s="120" t="s">
        <v>126</v>
      </c>
      <c r="DM25" s="120" t="s">
        <v>545</v>
      </c>
      <c r="DN25" s="120">
        <v>1255454</v>
      </c>
      <c r="DO25" s="120">
        <v>85634</v>
      </c>
      <c r="DP25" s="120" t="s">
        <v>3458</v>
      </c>
      <c r="DQ25" s="120" t="s">
        <v>3459</v>
      </c>
      <c r="DR25" s="120" t="s">
        <v>3460</v>
      </c>
      <c r="DS25" s="120">
        <v>1999</v>
      </c>
      <c r="DT25" s="120" t="s">
        <v>3464</v>
      </c>
    </row>
    <row r="26" spans="1:124" s="120" customFormat="1" x14ac:dyDescent="0.3">
      <c r="A26" s="120" t="s">
        <v>3413</v>
      </c>
      <c r="B26" s="120" t="s">
        <v>3414</v>
      </c>
      <c r="C26" s="120" t="s">
        <v>3415</v>
      </c>
      <c r="D26" s="120" t="s">
        <v>3416</v>
      </c>
      <c r="E26" s="120" t="s">
        <v>185</v>
      </c>
      <c r="G26" s="137">
        <v>1.2576E-2</v>
      </c>
      <c r="J26" s="121"/>
      <c r="K26" s="121" t="s">
        <v>528</v>
      </c>
      <c r="L26" s="120" t="s">
        <v>528</v>
      </c>
      <c r="M26" s="120" t="s">
        <v>109</v>
      </c>
      <c r="N26" s="120">
        <v>96</v>
      </c>
      <c r="O26" s="120" t="s">
        <v>102</v>
      </c>
      <c r="P26" s="120" t="s">
        <v>102</v>
      </c>
      <c r="Q26" s="120" t="s">
        <v>233</v>
      </c>
      <c r="R26" s="120">
        <v>1</v>
      </c>
      <c r="S26" s="120" t="s">
        <v>122</v>
      </c>
      <c r="T26" s="120" t="s">
        <v>615</v>
      </c>
      <c r="U26" s="120">
        <v>73146</v>
      </c>
      <c r="V26" s="123">
        <v>1240464</v>
      </c>
      <c r="W26" s="120">
        <v>1988</v>
      </c>
      <c r="X26" s="120" t="s">
        <v>2208</v>
      </c>
      <c r="Y26" s="120" t="s">
        <v>2209</v>
      </c>
      <c r="Z26" s="120" t="s">
        <v>2210</v>
      </c>
      <c r="AB26" s="120" t="s">
        <v>397</v>
      </c>
      <c r="AC26" s="137">
        <v>1.2576E-2</v>
      </c>
      <c r="AD26" s="121"/>
      <c r="AE26" s="120">
        <v>333415</v>
      </c>
      <c r="AF26" s="120" t="s">
        <v>109</v>
      </c>
      <c r="AH26" s="120" t="s">
        <v>397</v>
      </c>
      <c r="AI26" s="120">
        <v>302</v>
      </c>
      <c r="AJ26" s="120" t="s">
        <v>3417</v>
      </c>
      <c r="AK26" s="120" t="s">
        <v>122</v>
      </c>
      <c r="AL26" s="120" t="s">
        <v>141</v>
      </c>
      <c r="AM26" s="120" t="s">
        <v>1069</v>
      </c>
      <c r="AN26" s="120" t="s">
        <v>2773</v>
      </c>
      <c r="AO26" s="120" t="s">
        <v>2793</v>
      </c>
      <c r="AP26" s="120" t="s">
        <v>3413</v>
      </c>
      <c r="AQ26" s="120" t="s">
        <v>3414</v>
      </c>
      <c r="AR26" s="120" t="s">
        <v>3415</v>
      </c>
      <c r="AS26" s="120" t="s">
        <v>3416</v>
      </c>
      <c r="AT26" s="120" t="s">
        <v>102</v>
      </c>
      <c r="AU26" s="120" t="s">
        <v>102</v>
      </c>
      <c r="AV26" s="120" t="s">
        <v>233</v>
      </c>
      <c r="AW26" s="120" t="s">
        <v>185</v>
      </c>
      <c r="AY26" s="120" t="s">
        <v>525</v>
      </c>
      <c r="AZ26" s="120" t="s">
        <v>119</v>
      </c>
      <c r="BA26" s="120" t="s">
        <v>615</v>
      </c>
      <c r="BC26" s="120">
        <v>24</v>
      </c>
      <c r="BH26" s="120" t="s">
        <v>276</v>
      </c>
      <c r="BJ26" s="120">
        <v>1</v>
      </c>
      <c r="BO26" s="120" t="s">
        <v>122</v>
      </c>
      <c r="BP26" s="120" t="s">
        <v>123</v>
      </c>
      <c r="BR26" s="120">
        <v>13.1</v>
      </c>
      <c r="BW26" s="120" t="s">
        <v>544</v>
      </c>
      <c r="BY26" s="120">
        <v>12.576000000000001</v>
      </c>
      <c r="CE26" s="121">
        <v>1.2576E-2</v>
      </c>
      <c r="CG26" s="121"/>
      <c r="CI26" s="121"/>
      <c r="CQ26" s="121"/>
      <c r="CW26" s="121"/>
      <c r="DB26" s="120" t="s">
        <v>528</v>
      </c>
      <c r="DD26" s="120" t="s">
        <v>125</v>
      </c>
      <c r="DE26" s="120" t="s">
        <v>3418</v>
      </c>
      <c r="DK26" s="120">
        <v>96</v>
      </c>
      <c r="DL26" s="120" t="s">
        <v>126</v>
      </c>
      <c r="DM26" s="120" t="s">
        <v>1344</v>
      </c>
      <c r="DN26" s="120">
        <v>1240464</v>
      </c>
      <c r="DO26" s="120">
        <v>73146</v>
      </c>
      <c r="DP26" s="120" t="s">
        <v>2208</v>
      </c>
      <c r="DQ26" s="120" t="s">
        <v>2209</v>
      </c>
      <c r="DR26" s="120" t="s">
        <v>2210</v>
      </c>
      <c r="DS26" s="120">
        <v>1988</v>
      </c>
      <c r="DT26" s="120" t="s">
        <v>2211</v>
      </c>
    </row>
    <row r="27" spans="1:124" s="120" customFormat="1" x14ac:dyDescent="0.3">
      <c r="A27" s="120" t="s">
        <v>3419</v>
      </c>
      <c r="B27" s="120" t="s">
        <v>3420</v>
      </c>
      <c r="C27" s="120" t="s">
        <v>3421</v>
      </c>
      <c r="D27" s="120" t="s">
        <v>3400</v>
      </c>
      <c r="E27" s="120" t="s">
        <v>185</v>
      </c>
      <c r="G27" s="137">
        <v>1.536E-2</v>
      </c>
      <c r="J27" s="121"/>
      <c r="K27" s="121" t="s">
        <v>528</v>
      </c>
      <c r="L27" s="120" t="s">
        <v>528</v>
      </c>
      <c r="M27" s="120" t="s">
        <v>109</v>
      </c>
      <c r="N27" s="120">
        <v>96</v>
      </c>
      <c r="O27" s="120" t="s">
        <v>102</v>
      </c>
      <c r="P27" s="120" t="s">
        <v>102</v>
      </c>
      <c r="Q27" s="120" t="s">
        <v>233</v>
      </c>
      <c r="R27" s="120">
        <v>2</v>
      </c>
      <c r="S27" s="120" t="s">
        <v>122</v>
      </c>
      <c r="T27" s="120" t="s">
        <v>615</v>
      </c>
      <c r="U27" s="120">
        <v>73146</v>
      </c>
      <c r="V27" s="123">
        <v>1240460</v>
      </c>
      <c r="W27" s="120">
        <v>1988</v>
      </c>
      <c r="X27" s="120" t="s">
        <v>2208</v>
      </c>
      <c r="Y27" s="120" t="s">
        <v>2209</v>
      </c>
      <c r="Z27" s="120" t="s">
        <v>2210</v>
      </c>
      <c r="AB27" s="120" t="s">
        <v>397</v>
      </c>
      <c r="AC27" s="137">
        <v>1.536E-2</v>
      </c>
      <c r="AD27" s="121"/>
      <c r="AE27" s="120">
        <v>333415</v>
      </c>
      <c r="AF27" s="120" t="s">
        <v>109</v>
      </c>
      <c r="AH27" s="120" t="s">
        <v>397</v>
      </c>
      <c r="AI27" s="120">
        <v>4665</v>
      </c>
      <c r="AL27" s="120" t="s">
        <v>141</v>
      </c>
      <c r="AM27" s="120" t="s">
        <v>1069</v>
      </c>
      <c r="AN27" s="120" t="s">
        <v>2773</v>
      </c>
      <c r="AO27" s="120" t="s">
        <v>2774</v>
      </c>
      <c r="AP27" s="120" t="s">
        <v>3419</v>
      </c>
      <c r="AQ27" s="120" t="s">
        <v>3420</v>
      </c>
      <c r="AR27" s="120" t="s">
        <v>3421</v>
      </c>
      <c r="AS27" s="120" t="s">
        <v>3400</v>
      </c>
      <c r="AT27" s="120" t="s">
        <v>102</v>
      </c>
      <c r="AU27" s="120" t="s">
        <v>102</v>
      </c>
      <c r="AV27" s="120" t="s">
        <v>233</v>
      </c>
      <c r="AW27" s="120" t="s">
        <v>185</v>
      </c>
      <c r="AY27" s="120" t="s">
        <v>525</v>
      </c>
      <c r="AZ27" s="120" t="s">
        <v>119</v>
      </c>
      <c r="BA27" s="120" t="s">
        <v>615</v>
      </c>
      <c r="BC27" s="120">
        <v>48</v>
      </c>
      <c r="BH27" s="120" t="s">
        <v>276</v>
      </c>
      <c r="BJ27" s="120">
        <v>2</v>
      </c>
      <c r="BO27" s="120" t="s">
        <v>122</v>
      </c>
      <c r="BP27" s="120" t="s">
        <v>123</v>
      </c>
      <c r="BR27" s="120">
        <v>16</v>
      </c>
      <c r="BT27" s="120">
        <v>13.4</v>
      </c>
      <c r="BV27" s="120">
        <v>19.100000000000001</v>
      </c>
      <c r="BW27" s="120" t="s">
        <v>544</v>
      </c>
      <c r="BY27" s="120">
        <v>15.36</v>
      </c>
      <c r="CA27" s="120">
        <v>12.864000000000001</v>
      </c>
      <c r="CC27" s="120">
        <v>18.335999999999999</v>
      </c>
      <c r="CE27" s="121">
        <v>1.536E-2</v>
      </c>
      <c r="CG27" s="121">
        <v>1.2864E-2</v>
      </c>
      <c r="CI27" s="121">
        <v>1.8336000000000002E-2</v>
      </c>
      <c r="CQ27" s="121"/>
      <c r="CW27" s="121"/>
      <c r="DB27" s="120" t="s">
        <v>528</v>
      </c>
      <c r="DD27" s="120" t="s">
        <v>125</v>
      </c>
      <c r="DE27" s="120">
        <v>8.1</v>
      </c>
      <c r="DK27" s="120">
        <v>96</v>
      </c>
      <c r="DL27" s="120" t="s">
        <v>126</v>
      </c>
      <c r="DM27" s="120" t="s">
        <v>1344</v>
      </c>
      <c r="DN27" s="120">
        <v>1240460</v>
      </c>
      <c r="DO27" s="120">
        <v>73146</v>
      </c>
      <c r="DP27" s="120" t="s">
        <v>2208</v>
      </c>
      <c r="DQ27" s="120" t="s">
        <v>2209</v>
      </c>
      <c r="DR27" s="120" t="s">
        <v>2210</v>
      </c>
      <c r="DS27" s="120">
        <v>1988</v>
      </c>
      <c r="DT27" s="120" t="s">
        <v>2211</v>
      </c>
    </row>
    <row r="28" spans="1:124" s="120" customFormat="1" x14ac:dyDescent="0.3">
      <c r="A28" s="120" t="s">
        <v>3393</v>
      </c>
      <c r="B28" s="120" t="s">
        <v>3394</v>
      </c>
      <c r="C28" s="120" t="s">
        <v>3395</v>
      </c>
      <c r="D28" s="120" t="s">
        <v>3396</v>
      </c>
      <c r="E28" s="120" t="s">
        <v>200</v>
      </c>
      <c r="G28" s="137">
        <v>1.7472000000000001E-2</v>
      </c>
      <c r="J28" s="121"/>
      <c r="K28" s="121" t="s">
        <v>528</v>
      </c>
      <c r="L28" s="120" t="s">
        <v>528</v>
      </c>
      <c r="M28" s="120" t="s">
        <v>109</v>
      </c>
      <c r="N28" s="120">
        <v>96</v>
      </c>
      <c r="O28" s="120" t="s">
        <v>102</v>
      </c>
      <c r="P28" s="120" t="s">
        <v>102</v>
      </c>
      <c r="Q28" s="120" t="s">
        <v>184</v>
      </c>
      <c r="R28" s="120">
        <v>2</v>
      </c>
      <c r="S28" s="120" t="s">
        <v>122</v>
      </c>
      <c r="T28" s="120" t="s">
        <v>615</v>
      </c>
      <c r="U28" s="120">
        <v>73146</v>
      </c>
      <c r="V28" s="123">
        <v>1240458</v>
      </c>
      <c r="W28" s="120">
        <v>1988</v>
      </c>
      <c r="X28" s="120" t="s">
        <v>2208</v>
      </c>
      <c r="Y28" s="120" t="s">
        <v>2209</v>
      </c>
      <c r="Z28" s="120" t="s">
        <v>2210</v>
      </c>
      <c r="AB28" s="120" t="s">
        <v>397</v>
      </c>
      <c r="AC28" s="137">
        <v>1.7472000000000001E-2</v>
      </c>
      <c r="AD28" s="121"/>
      <c r="AE28" s="120">
        <v>333415</v>
      </c>
      <c r="AF28" s="120" t="s">
        <v>109</v>
      </c>
      <c r="AH28" s="120" t="s">
        <v>397</v>
      </c>
      <c r="AI28" s="120">
        <v>142</v>
      </c>
      <c r="AJ28" s="120">
        <v>24</v>
      </c>
      <c r="AK28" s="120" t="s">
        <v>276</v>
      </c>
      <c r="AL28" s="120" t="s">
        <v>141</v>
      </c>
      <c r="AM28" s="120" t="s">
        <v>1069</v>
      </c>
      <c r="AN28" s="120" t="s">
        <v>2773</v>
      </c>
      <c r="AO28" s="120" t="s">
        <v>3404</v>
      </c>
      <c r="AP28" s="120" t="s">
        <v>3393</v>
      </c>
      <c r="AQ28" s="120" t="s">
        <v>3394</v>
      </c>
      <c r="AR28" s="120" t="s">
        <v>3395</v>
      </c>
      <c r="AS28" s="120" t="s">
        <v>3396</v>
      </c>
      <c r="AT28" s="120" t="s">
        <v>102</v>
      </c>
      <c r="AU28" s="120" t="s">
        <v>102</v>
      </c>
      <c r="AV28" s="120" t="s">
        <v>184</v>
      </c>
      <c r="AW28" s="120" t="s">
        <v>200</v>
      </c>
      <c r="AY28" s="120" t="s">
        <v>525</v>
      </c>
      <c r="AZ28" s="120" t="s">
        <v>119</v>
      </c>
      <c r="BA28" s="120" t="s">
        <v>615</v>
      </c>
      <c r="BC28" s="120">
        <v>48</v>
      </c>
      <c r="BH28" s="120" t="s">
        <v>276</v>
      </c>
      <c r="BJ28" s="120">
        <v>2</v>
      </c>
      <c r="BO28" s="120" t="s">
        <v>122</v>
      </c>
      <c r="BP28" s="120" t="s">
        <v>123</v>
      </c>
      <c r="BR28" s="120">
        <v>18.2</v>
      </c>
      <c r="BW28" s="120" t="s">
        <v>544</v>
      </c>
      <c r="BY28" s="120">
        <v>17.472000000000001</v>
      </c>
      <c r="CE28" s="121">
        <v>1.7472000000000001E-2</v>
      </c>
      <c r="CG28" s="121"/>
      <c r="CI28" s="121"/>
      <c r="CQ28" s="121"/>
      <c r="CW28" s="121"/>
      <c r="DB28" s="120" t="s">
        <v>528</v>
      </c>
      <c r="DD28" s="120" t="s">
        <v>125</v>
      </c>
      <c r="DK28" s="120">
        <v>96</v>
      </c>
      <c r="DL28" s="120" t="s">
        <v>126</v>
      </c>
      <c r="DM28" s="120" t="s">
        <v>1344</v>
      </c>
      <c r="DN28" s="120">
        <v>1240458</v>
      </c>
      <c r="DO28" s="120">
        <v>73146</v>
      </c>
      <c r="DP28" s="120" t="s">
        <v>2208</v>
      </c>
      <c r="DQ28" s="120" t="s">
        <v>2209</v>
      </c>
      <c r="DR28" s="120" t="s">
        <v>2210</v>
      </c>
      <c r="DS28" s="120">
        <v>1988</v>
      </c>
      <c r="DT28" s="120" t="s">
        <v>3465</v>
      </c>
    </row>
    <row r="29" spans="1:124" s="120" customFormat="1" x14ac:dyDescent="0.3">
      <c r="A29" s="120" t="s">
        <v>3449</v>
      </c>
      <c r="B29" s="120" t="s">
        <v>3466</v>
      </c>
      <c r="C29" s="120" t="s">
        <v>3467</v>
      </c>
      <c r="D29" s="120" t="s">
        <v>3468</v>
      </c>
      <c r="E29" s="120" t="s">
        <v>185</v>
      </c>
      <c r="G29" s="137">
        <v>2.1000000000000001E-2</v>
      </c>
      <c r="J29" s="121"/>
      <c r="K29" s="121" t="s">
        <v>528</v>
      </c>
      <c r="L29" s="120" t="s">
        <v>528</v>
      </c>
      <c r="M29" s="120" t="s">
        <v>109</v>
      </c>
      <c r="N29" s="120">
        <v>100</v>
      </c>
      <c r="O29" s="120" t="s">
        <v>102</v>
      </c>
      <c r="P29" s="120" t="s">
        <v>102</v>
      </c>
      <c r="Q29" s="120" t="s">
        <v>184</v>
      </c>
      <c r="R29" s="120">
        <v>4</v>
      </c>
      <c r="S29" s="120" t="s">
        <v>122</v>
      </c>
      <c r="T29" s="120" t="s">
        <v>615</v>
      </c>
      <c r="U29" s="120">
        <v>13513</v>
      </c>
      <c r="V29" s="123">
        <v>1155961</v>
      </c>
      <c r="W29" s="120">
        <v>1994</v>
      </c>
      <c r="X29" s="120" t="s">
        <v>3438</v>
      </c>
      <c r="Y29" s="120" t="s">
        <v>3439</v>
      </c>
      <c r="Z29" s="120" t="s">
        <v>3440</v>
      </c>
      <c r="AC29" s="137">
        <v>2.1000000000000001E-2</v>
      </c>
      <c r="AD29" s="121"/>
      <c r="AE29" s="120">
        <v>333415</v>
      </c>
      <c r="AF29" s="120" t="s">
        <v>109</v>
      </c>
      <c r="AI29" s="120">
        <v>75</v>
      </c>
      <c r="AJ29" s="120">
        <v>5</v>
      </c>
      <c r="AK29" s="120" t="s">
        <v>122</v>
      </c>
      <c r="AL29" s="120" t="s">
        <v>3469</v>
      </c>
      <c r="AM29" s="120" t="s">
        <v>1069</v>
      </c>
      <c r="AN29" s="120" t="s">
        <v>2773</v>
      </c>
      <c r="AO29" s="120" t="s">
        <v>2793</v>
      </c>
      <c r="AP29" s="120" t="s">
        <v>3449</v>
      </c>
      <c r="AQ29" s="120" t="s">
        <v>3466</v>
      </c>
      <c r="AR29" s="120" t="s">
        <v>3467</v>
      </c>
      <c r="AS29" s="120" t="s">
        <v>3468</v>
      </c>
      <c r="AT29" s="120" t="s">
        <v>102</v>
      </c>
      <c r="AU29" s="120" t="s">
        <v>102</v>
      </c>
      <c r="AV29" s="120" t="s">
        <v>184</v>
      </c>
      <c r="AW29" s="120" t="s">
        <v>185</v>
      </c>
      <c r="AY29" s="120" t="s">
        <v>525</v>
      </c>
      <c r="AZ29" s="120" t="s">
        <v>119</v>
      </c>
      <c r="BA29" s="120" t="s">
        <v>615</v>
      </c>
      <c r="BC29" s="120">
        <v>96</v>
      </c>
      <c r="BH29" s="120" t="s">
        <v>276</v>
      </c>
      <c r="BJ29" s="120">
        <v>4</v>
      </c>
      <c r="BO29" s="120" t="s">
        <v>122</v>
      </c>
      <c r="BP29" s="120" t="s">
        <v>123</v>
      </c>
      <c r="BR29" s="120">
        <v>21</v>
      </c>
      <c r="BT29" s="120">
        <v>19</v>
      </c>
      <c r="BV29" s="120">
        <v>24</v>
      </c>
      <c r="BW29" s="120" t="s">
        <v>544</v>
      </c>
      <c r="BY29" s="120">
        <v>21</v>
      </c>
      <c r="CA29" s="120">
        <v>19</v>
      </c>
      <c r="CC29" s="120">
        <v>24</v>
      </c>
      <c r="CE29" s="121">
        <v>2.1000000000000001E-2</v>
      </c>
      <c r="CG29" s="121">
        <v>1.9E-2</v>
      </c>
      <c r="CI29" s="121">
        <v>2.4E-2</v>
      </c>
      <c r="CQ29" s="121"/>
      <c r="CW29" s="121"/>
      <c r="DB29" s="120" t="s">
        <v>528</v>
      </c>
      <c r="DD29" s="120" t="s">
        <v>125</v>
      </c>
      <c r="DE29" s="120" t="s">
        <v>3470</v>
      </c>
      <c r="DK29" s="120">
        <v>100</v>
      </c>
      <c r="DL29" s="120" t="s">
        <v>126</v>
      </c>
      <c r="DM29" s="120" t="s">
        <v>545</v>
      </c>
      <c r="DN29" s="120">
        <v>1155961</v>
      </c>
      <c r="DO29" s="120">
        <v>13513</v>
      </c>
      <c r="DP29" s="120" t="s">
        <v>3438</v>
      </c>
      <c r="DQ29" s="120" t="s">
        <v>3439</v>
      </c>
      <c r="DR29" s="120" t="s">
        <v>3440</v>
      </c>
      <c r="DS29" s="120">
        <v>1994</v>
      </c>
      <c r="DT29" s="120" t="s">
        <v>3442</v>
      </c>
    </row>
    <row r="30" spans="1:124" s="120" customFormat="1" x14ac:dyDescent="0.3">
      <c r="A30" s="120" t="s">
        <v>3419</v>
      </c>
      <c r="B30" s="120" t="s">
        <v>3420</v>
      </c>
      <c r="C30" s="120" t="s">
        <v>3421</v>
      </c>
      <c r="D30" s="120" t="s">
        <v>3400</v>
      </c>
      <c r="E30" s="120" t="s">
        <v>185</v>
      </c>
      <c r="G30" s="137">
        <v>2.5728000000000001E-2</v>
      </c>
      <c r="J30" s="121"/>
      <c r="K30" s="121" t="s">
        <v>528</v>
      </c>
      <c r="L30" s="120" t="s">
        <v>528</v>
      </c>
      <c r="M30" s="120" t="s">
        <v>109</v>
      </c>
      <c r="N30" s="120">
        <v>96</v>
      </c>
      <c r="O30" s="120" t="s">
        <v>102</v>
      </c>
      <c r="P30" s="120" t="s">
        <v>102</v>
      </c>
      <c r="Q30" s="120" t="s">
        <v>233</v>
      </c>
      <c r="R30" s="120">
        <v>1</v>
      </c>
      <c r="S30" s="120" t="s">
        <v>122</v>
      </c>
      <c r="T30" s="120" t="s">
        <v>615</v>
      </c>
      <c r="U30" s="120">
        <v>73146</v>
      </c>
      <c r="V30" s="123">
        <v>1240459</v>
      </c>
      <c r="W30" s="120">
        <v>1988</v>
      </c>
      <c r="X30" s="120" t="s">
        <v>2208</v>
      </c>
      <c r="Y30" s="120" t="s">
        <v>2209</v>
      </c>
      <c r="Z30" s="120" t="s">
        <v>2210</v>
      </c>
      <c r="AB30" s="120" t="s">
        <v>397</v>
      </c>
      <c r="AC30" s="137">
        <v>2.5728000000000001E-2</v>
      </c>
      <c r="AD30" s="121"/>
      <c r="AE30" s="120">
        <v>333415</v>
      </c>
      <c r="AF30" s="120" t="s">
        <v>109</v>
      </c>
      <c r="AH30" s="120" t="s">
        <v>397</v>
      </c>
      <c r="AI30" s="120">
        <v>4665</v>
      </c>
      <c r="AL30" s="120" t="s">
        <v>141</v>
      </c>
      <c r="AM30" s="120" t="s">
        <v>1069</v>
      </c>
      <c r="AN30" s="120" t="s">
        <v>2773</v>
      </c>
      <c r="AO30" s="120" t="s">
        <v>2774</v>
      </c>
      <c r="AP30" s="120" t="s">
        <v>3419</v>
      </c>
      <c r="AQ30" s="120" t="s">
        <v>3420</v>
      </c>
      <c r="AR30" s="120" t="s">
        <v>3421</v>
      </c>
      <c r="AS30" s="120" t="s">
        <v>3400</v>
      </c>
      <c r="AT30" s="120" t="s">
        <v>102</v>
      </c>
      <c r="AU30" s="120" t="s">
        <v>102</v>
      </c>
      <c r="AV30" s="120" t="s">
        <v>233</v>
      </c>
      <c r="AW30" s="120" t="s">
        <v>185</v>
      </c>
      <c r="AY30" s="120" t="s">
        <v>525</v>
      </c>
      <c r="AZ30" s="120" t="s">
        <v>119</v>
      </c>
      <c r="BA30" s="120" t="s">
        <v>615</v>
      </c>
      <c r="BC30" s="120">
        <v>24</v>
      </c>
      <c r="BH30" s="120" t="s">
        <v>276</v>
      </c>
      <c r="BJ30" s="120">
        <v>1</v>
      </c>
      <c r="BO30" s="120" t="s">
        <v>122</v>
      </c>
      <c r="BP30" s="120" t="s">
        <v>123</v>
      </c>
      <c r="BR30" s="120">
        <v>26.8</v>
      </c>
      <c r="BT30" s="120">
        <v>21.6</v>
      </c>
      <c r="BV30" s="120">
        <v>33.200000000000003</v>
      </c>
      <c r="BW30" s="120" t="s">
        <v>544</v>
      </c>
      <c r="BY30" s="120">
        <v>25.728000000000002</v>
      </c>
      <c r="CA30" s="120">
        <v>20.736000000000001</v>
      </c>
      <c r="CC30" s="120">
        <v>31.872</v>
      </c>
      <c r="CE30" s="121">
        <v>2.5728000000000001E-2</v>
      </c>
      <c r="CG30" s="121">
        <v>2.0736000000000001E-2</v>
      </c>
      <c r="CI30" s="121">
        <v>3.1871999999999998E-2</v>
      </c>
      <c r="CQ30" s="121"/>
      <c r="CW30" s="121"/>
      <c r="DB30" s="120" t="s">
        <v>528</v>
      </c>
      <c r="DD30" s="120" t="s">
        <v>125</v>
      </c>
      <c r="DE30" s="120">
        <v>8.1</v>
      </c>
      <c r="DK30" s="120">
        <v>96</v>
      </c>
      <c r="DL30" s="120" t="s">
        <v>126</v>
      </c>
      <c r="DM30" s="120" t="s">
        <v>1344</v>
      </c>
      <c r="DN30" s="120">
        <v>1240459</v>
      </c>
      <c r="DO30" s="120">
        <v>73146</v>
      </c>
      <c r="DP30" s="120" t="s">
        <v>2208</v>
      </c>
      <c r="DQ30" s="120" t="s">
        <v>2209</v>
      </c>
      <c r="DR30" s="120" t="s">
        <v>2210</v>
      </c>
      <c r="DS30" s="120">
        <v>1988</v>
      </c>
      <c r="DT30" s="120" t="s">
        <v>2211</v>
      </c>
    </row>
    <row r="31" spans="1:124" s="120" customFormat="1" x14ac:dyDescent="0.3">
      <c r="A31" s="120" t="s">
        <v>3419</v>
      </c>
      <c r="B31" s="120" t="s">
        <v>3420</v>
      </c>
      <c r="C31" s="120" t="s">
        <v>3421</v>
      </c>
      <c r="D31" s="120" t="s">
        <v>3400</v>
      </c>
      <c r="E31" s="120" t="s">
        <v>136</v>
      </c>
      <c r="G31" s="137">
        <v>0.03</v>
      </c>
      <c r="J31" s="121"/>
      <c r="K31" s="121" t="s">
        <v>528</v>
      </c>
      <c r="L31" s="120" t="s">
        <v>528</v>
      </c>
      <c r="M31" s="120" t="s">
        <v>109</v>
      </c>
      <c r="N31" s="120">
        <v>100</v>
      </c>
      <c r="O31" s="120" t="s">
        <v>172</v>
      </c>
      <c r="P31" s="120" t="s">
        <v>172</v>
      </c>
      <c r="Q31" s="120" t="s">
        <v>2629</v>
      </c>
      <c r="R31" s="120">
        <v>1</v>
      </c>
      <c r="S31" s="120" t="s">
        <v>122</v>
      </c>
      <c r="T31" s="120" t="s">
        <v>615</v>
      </c>
      <c r="U31" s="120">
        <v>18129</v>
      </c>
      <c r="V31" s="123">
        <v>1199933</v>
      </c>
      <c r="W31" s="120">
        <v>1997</v>
      </c>
      <c r="X31" s="120" t="s">
        <v>2770</v>
      </c>
      <c r="Y31" s="120" t="s">
        <v>2771</v>
      </c>
      <c r="Z31" s="120" t="s">
        <v>2772</v>
      </c>
      <c r="AC31" s="137">
        <v>0.03</v>
      </c>
      <c r="AD31" s="121"/>
      <c r="AE31" s="120">
        <v>333415</v>
      </c>
      <c r="AF31" s="120" t="s">
        <v>109</v>
      </c>
      <c r="AI31" s="120">
        <v>4665</v>
      </c>
      <c r="AL31" s="120" t="s">
        <v>220</v>
      </c>
      <c r="AM31" s="120" t="s">
        <v>1069</v>
      </c>
      <c r="AN31" s="120" t="s">
        <v>2773</v>
      </c>
      <c r="AO31" s="120" t="s">
        <v>2774</v>
      </c>
      <c r="AP31" s="120" t="s">
        <v>3419</v>
      </c>
      <c r="AQ31" s="120" t="s">
        <v>3420</v>
      </c>
      <c r="AR31" s="120" t="s">
        <v>3421</v>
      </c>
      <c r="AS31" s="120" t="s">
        <v>3400</v>
      </c>
      <c r="AT31" s="120" t="s">
        <v>172</v>
      </c>
      <c r="AU31" s="120" t="s">
        <v>172</v>
      </c>
      <c r="AV31" s="120" t="s">
        <v>2629</v>
      </c>
      <c r="AW31" s="120" t="s">
        <v>136</v>
      </c>
      <c r="AY31" s="120" t="s">
        <v>525</v>
      </c>
      <c r="AZ31" s="120" t="s">
        <v>119</v>
      </c>
      <c r="BA31" s="120" t="s">
        <v>615</v>
      </c>
      <c r="BC31" s="120">
        <v>24</v>
      </c>
      <c r="BH31" s="120" t="s">
        <v>276</v>
      </c>
      <c r="BJ31" s="120">
        <v>1</v>
      </c>
      <c r="BO31" s="120" t="s">
        <v>122</v>
      </c>
      <c r="BP31" s="120" t="s">
        <v>123</v>
      </c>
      <c r="BR31" s="120">
        <v>30</v>
      </c>
      <c r="BW31" s="120" t="s">
        <v>544</v>
      </c>
      <c r="BY31" s="120">
        <v>30</v>
      </c>
      <c r="CE31" s="121">
        <v>0.03</v>
      </c>
      <c r="CG31" s="121"/>
      <c r="CI31" s="121"/>
      <c r="CQ31" s="121"/>
      <c r="CW31" s="121"/>
      <c r="DB31" s="120" t="s">
        <v>528</v>
      </c>
      <c r="DD31" s="120" t="s">
        <v>125</v>
      </c>
      <c r="DE31" s="120" t="s">
        <v>2775</v>
      </c>
      <c r="DK31" s="120">
        <v>100</v>
      </c>
      <c r="DL31" s="120" t="s">
        <v>126</v>
      </c>
      <c r="DM31" s="120" t="s">
        <v>187</v>
      </c>
      <c r="DN31" s="120">
        <v>1199933</v>
      </c>
      <c r="DO31" s="120">
        <v>18129</v>
      </c>
      <c r="DP31" s="120" t="s">
        <v>2770</v>
      </c>
      <c r="DQ31" s="120" t="s">
        <v>2771</v>
      </c>
      <c r="DR31" s="120" t="s">
        <v>2772</v>
      </c>
      <c r="DS31" s="120">
        <v>1997</v>
      </c>
      <c r="DT31" s="120" t="s">
        <v>2776</v>
      </c>
    </row>
    <row r="32" spans="1:124" s="120" customFormat="1" x14ac:dyDescent="0.3">
      <c r="A32" s="120" t="s">
        <v>3419</v>
      </c>
      <c r="B32" s="120" t="s">
        <v>3420</v>
      </c>
      <c r="C32" s="120" t="s">
        <v>3421</v>
      </c>
      <c r="D32" s="120" t="s">
        <v>3400</v>
      </c>
      <c r="E32" s="120" t="s">
        <v>200</v>
      </c>
      <c r="G32" s="137">
        <v>3.5808E-2</v>
      </c>
      <c r="J32" s="121"/>
      <c r="K32" s="121" t="s">
        <v>528</v>
      </c>
      <c r="L32" s="120" t="s">
        <v>528</v>
      </c>
      <c r="M32" s="120" t="s">
        <v>109</v>
      </c>
      <c r="N32" s="120">
        <v>96</v>
      </c>
      <c r="O32" s="120" t="s">
        <v>102</v>
      </c>
      <c r="P32" s="120" t="s">
        <v>102</v>
      </c>
      <c r="Q32" s="120" t="s">
        <v>184</v>
      </c>
      <c r="R32" s="120">
        <v>4</v>
      </c>
      <c r="S32" s="120" t="s">
        <v>122</v>
      </c>
      <c r="T32" s="120" t="s">
        <v>615</v>
      </c>
      <c r="U32" s="120">
        <v>73146</v>
      </c>
      <c r="V32" s="123">
        <v>1240463</v>
      </c>
      <c r="W32" s="120">
        <v>1988</v>
      </c>
      <c r="X32" s="120" t="s">
        <v>2208</v>
      </c>
      <c r="Y32" s="120" t="s">
        <v>2209</v>
      </c>
      <c r="Z32" s="120" t="s">
        <v>2210</v>
      </c>
      <c r="AB32" s="120" t="s">
        <v>397</v>
      </c>
      <c r="AC32" s="137">
        <v>3.5808E-2</v>
      </c>
      <c r="AD32" s="121"/>
      <c r="AE32" s="120">
        <v>333415</v>
      </c>
      <c r="AF32" s="120" t="s">
        <v>109</v>
      </c>
      <c r="AH32" s="120" t="s">
        <v>397</v>
      </c>
      <c r="AI32" s="120">
        <v>4665</v>
      </c>
      <c r="AL32" s="120" t="s">
        <v>141</v>
      </c>
      <c r="AM32" s="120" t="s">
        <v>1069</v>
      </c>
      <c r="AN32" s="120" t="s">
        <v>2773</v>
      </c>
      <c r="AO32" s="120" t="s">
        <v>2774</v>
      </c>
      <c r="AP32" s="120" t="s">
        <v>3419</v>
      </c>
      <c r="AQ32" s="120" t="s">
        <v>3420</v>
      </c>
      <c r="AR32" s="120" t="s">
        <v>3421</v>
      </c>
      <c r="AS32" s="120" t="s">
        <v>3400</v>
      </c>
      <c r="AT32" s="120" t="s">
        <v>102</v>
      </c>
      <c r="AU32" s="120" t="s">
        <v>102</v>
      </c>
      <c r="AV32" s="120" t="s">
        <v>184</v>
      </c>
      <c r="AW32" s="120" t="s">
        <v>200</v>
      </c>
      <c r="AY32" s="120" t="s">
        <v>525</v>
      </c>
      <c r="AZ32" s="120" t="s">
        <v>119</v>
      </c>
      <c r="BA32" s="120" t="s">
        <v>615</v>
      </c>
      <c r="BC32" s="120">
        <v>96</v>
      </c>
      <c r="BH32" s="120" t="s">
        <v>276</v>
      </c>
      <c r="BJ32" s="120">
        <v>4</v>
      </c>
      <c r="BO32" s="120" t="s">
        <v>122</v>
      </c>
      <c r="BP32" s="120" t="s">
        <v>123</v>
      </c>
      <c r="BR32" s="120">
        <v>37.299999999999997</v>
      </c>
      <c r="BW32" s="120" t="s">
        <v>544</v>
      </c>
      <c r="BY32" s="120">
        <v>35.808</v>
      </c>
      <c r="CE32" s="121">
        <v>3.5808E-2</v>
      </c>
      <c r="CG32" s="121"/>
      <c r="CI32" s="121"/>
      <c r="CQ32" s="121"/>
      <c r="CW32" s="121"/>
      <c r="DB32" s="120" t="s">
        <v>528</v>
      </c>
      <c r="DD32" s="120" t="s">
        <v>125</v>
      </c>
      <c r="DE32" s="120">
        <v>8.1</v>
      </c>
      <c r="DK32" s="120">
        <v>96</v>
      </c>
      <c r="DL32" s="120" t="s">
        <v>126</v>
      </c>
      <c r="DM32" s="120" t="s">
        <v>1344</v>
      </c>
      <c r="DN32" s="120">
        <v>1240463</v>
      </c>
      <c r="DO32" s="120">
        <v>73146</v>
      </c>
      <c r="DP32" s="120" t="s">
        <v>2208</v>
      </c>
      <c r="DQ32" s="120" t="s">
        <v>2209</v>
      </c>
      <c r="DR32" s="120" t="s">
        <v>2210</v>
      </c>
      <c r="DS32" s="120">
        <v>1988</v>
      </c>
      <c r="DT32" s="120" t="s">
        <v>3465</v>
      </c>
    </row>
    <row r="33" spans="1:124" s="120" customFormat="1" x14ac:dyDescent="0.3">
      <c r="A33" s="120" t="s">
        <v>3322</v>
      </c>
      <c r="B33" s="120" t="s">
        <v>3323</v>
      </c>
      <c r="C33" s="120" t="s">
        <v>3443</v>
      </c>
      <c r="D33" s="120" t="s">
        <v>3325</v>
      </c>
      <c r="E33" s="120" t="s">
        <v>591</v>
      </c>
      <c r="G33" s="147">
        <f>(AC33/1000000)*304.35*1000</f>
        <v>6.0870000000000014E-2</v>
      </c>
      <c r="K33" s="129" t="s">
        <v>528</v>
      </c>
      <c r="L33" s="148" t="s">
        <v>1742</v>
      </c>
      <c r="M33" s="120" t="s">
        <v>109</v>
      </c>
      <c r="N33" s="120">
        <v>100</v>
      </c>
      <c r="O33" s="120" t="s">
        <v>102</v>
      </c>
      <c r="P33" s="120" t="s">
        <v>102</v>
      </c>
      <c r="Q33" s="120" t="s">
        <v>116</v>
      </c>
      <c r="R33" s="120">
        <v>28</v>
      </c>
      <c r="S33" s="120" t="s">
        <v>122</v>
      </c>
      <c r="T33" s="120" t="s">
        <v>615</v>
      </c>
      <c r="U33" s="120">
        <v>93293</v>
      </c>
      <c r="V33" s="123">
        <v>1270155</v>
      </c>
      <c r="W33" s="120">
        <v>2005</v>
      </c>
      <c r="X33" s="120" t="s">
        <v>3444</v>
      </c>
      <c r="Y33" s="120" t="s">
        <v>3445</v>
      </c>
      <c r="Z33" s="120" t="s">
        <v>3446</v>
      </c>
      <c r="AC33" s="149">
        <v>0.2</v>
      </c>
      <c r="AE33" s="120">
        <v>333415</v>
      </c>
      <c r="AF33" s="120" t="s">
        <v>109</v>
      </c>
      <c r="AI33" s="120">
        <v>345</v>
      </c>
      <c r="AL33" s="120" t="s">
        <v>3447</v>
      </c>
      <c r="AM33" s="120" t="s">
        <v>3051</v>
      </c>
      <c r="AN33" s="120" t="s">
        <v>3328</v>
      </c>
      <c r="AO33" s="120" t="s">
        <v>3329</v>
      </c>
      <c r="AP33" s="120" t="s">
        <v>3322</v>
      </c>
      <c r="AQ33" s="120" t="s">
        <v>3323</v>
      </c>
      <c r="AR33" s="120" t="s">
        <v>3443</v>
      </c>
      <c r="AS33" s="120" t="s">
        <v>3325</v>
      </c>
      <c r="AT33" s="120" t="s">
        <v>102</v>
      </c>
      <c r="AU33" s="120" t="s">
        <v>102</v>
      </c>
      <c r="AV33" s="120" t="s">
        <v>116</v>
      </c>
      <c r="AW33" s="120" t="s">
        <v>591</v>
      </c>
      <c r="AY33" s="120" t="s">
        <v>525</v>
      </c>
      <c r="AZ33" s="120" t="s">
        <v>119</v>
      </c>
      <c r="BA33" s="120" t="s">
        <v>615</v>
      </c>
      <c r="BC33" s="120">
        <v>28</v>
      </c>
      <c r="BH33" s="120" t="s">
        <v>122</v>
      </c>
      <c r="BJ33" s="120">
        <v>28</v>
      </c>
      <c r="BO33" s="120" t="s">
        <v>122</v>
      </c>
      <c r="BP33" s="120" t="s">
        <v>123</v>
      </c>
      <c r="BR33" s="120">
        <v>0.2</v>
      </c>
      <c r="BW33" s="120" t="s">
        <v>1742</v>
      </c>
      <c r="BY33" s="120">
        <v>0.2</v>
      </c>
      <c r="CE33" s="121">
        <v>0.2</v>
      </c>
      <c r="DB33" s="120" t="s">
        <v>1742</v>
      </c>
      <c r="DC33" s="120">
        <v>5</v>
      </c>
      <c r="DD33" s="120" t="s">
        <v>125</v>
      </c>
      <c r="DK33" s="120">
        <v>100</v>
      </c>
      <c r="DL33" s="120" t="s">
        <v>126</v>
      </c>
      <c r="DM33" s="120" t="s">
        <v>1344</v>
      </c>
      <c r="DN33" s="120">
        <v>1270155</v>
      </c>
      <c r="DO33" s="120">
        <v>93293</v>
      </c>
      <c r="DP33" s="120" t="s">
        <v>3444</v>
      </c>
      <c r="DQ33" s="120" t="s">
        <v>3445</v>
      </c>
      <c r="DR33" s="120" t="s">
        <v>3446</v>
      </c>
      <c r="DS33" s="120">
        <v>2005</v>
      </c>
      <c r="DT33" s="120" t="s">
        <v>3471</v>
      </c>
    </row>
    <row r="34" spans="1:124" s="120" customFormat="1" x14ac:dyDescent="0.3">
      <c r="A34" s="120" t="s">
        <v>3472</v>
      </c>
      <c r="B34" s="120" t="s">
        <v>3473</v>
      </c>
      <c r="C34" s="120" t="s">
        <v>3474</v>
      </c>
      <c r="D34" s="120" t="s">
        <v>3475</v>
      </c>
      <c r="E34" s="120" t="s">
        <v>143</v>
      </c>
      <c r="G34" s="137">
        <v>0.1</v>
      </c>
      <c r="J34" s="121"/>
      <c r="K34" s="121" t="s">
        <v>528</v>
      </c>
      <c r="L34" s="120" t="s">
        <v>528</v>
      </c>
      <c r="M34" s="120" t="s">
        <v>109</v>
      </c>
      <c r="N34" s="120">
        <v>100</v>
      </c>
      <c r="O34" s="120" t="s">
        <v>172</v>
      </c>
      <c r="P34" s="120" t="s">
        <v>173</v>
      </c>
      <c r="Q34" s="120" t="s">
        <v>206</v>
      </c>
      <c r="R34" s="120">
        <v>1</v>
      </c>
      <c r="S34" s="120" t="s">
        <v>122</v>
      </c>
      <c r="T34" s="120" t="s">
        <v>615</v>
      </c>
      <c r="U34" s="120">
        <v>153573</v>
      </c>
      <c r="V34" s="123">
        <v>1338409</v>
      </c>
      <c r="W34" s="120">
        <v>2011</v>
      </c>
      <c r="X34" s="120" t="s">
        <v>3476</v>
      </c>
      <c r="Y34" s="120" t="s">
        <v>3477</v>
      </c>
      <c r="Z34" s="120" t="s">
        <v>3478</v>
      </c>
      <c r="AA34" s="120" t="s">
        <v>314</v>
      </c>
      <c r="AC34" s="137">
        <v>0.1</v>
      </c>
      <c r="AD34" s="121"/>
      <c r="AE34" s="120">
        <v>333415</v>
      </c>
      <c r="AF34" s="120" t="s">
        <v>109</v>
      </c>
      <c r="AG34" s="120" t="s">
        <v>314</v>
      </c>
      <c r="AI34" s="120">
        <v>4735</v>
      </c>
      <c r="AM34" s="120" t="s">
        <v>3240</v>
      </c>
      <c r="AN34" s="120" t="s">
        <v>3253</v>
      </c>
      <c r="AO34" s="120" t="s">
        <v>3479</v>
      </c>
      <c r="AP34" s="120" t="s">
        <v>3472</v>
      </c>
      <c r="AQ34" s="120" t="s">
        <v>3473</v>
      </c>
      <c r="AR34" s="120" t="s">
        <v>3474</v>
      </c>
      <c r="AS34" s="120" t="s">
        <v>3475</v>
      </c>
      <c r="AT34" s="120" t="s">
        <v>172</v>
      </c>
      <c r="AU34" s="120" t="s">
        <v>173</v>
      </c>
      <c r="AV34" s="120" t="s">
        <v>206</v>
      </c>
      <c r="AW34" s="120" t="s">
        <v>143</v>
      </c>
      <c r="AY34" s="120" t="s">
        <v>525</v>
      </c>
      <c r="AZ34" s="120" t="s">
        <v>119</v>
      </c>
      <c r="BA34" s="120" t="s">
        <v>615</v>
      </c>
      <c r="BC34" s="120">
        <v>24</v>
      </c>
      <c r="BH34" s="120" t="s">
        <v>276</v>
      </c>
      <c r="BJ34" s="120">
        <v>1</v>
      </c>
      <c r="BO34" s="120" t="s">
        <v>122</v>
      </c>
      <c r="BP34" s="120" t="s">
        <v>158</v>
      </c>
      <c r="BR34" s="120">
        <v>0.1</v>
      </c>
      <c r="BW34" s="120" t="s">
        <v>528</v>
      </c>
      <c r="BY34" s="121">
        <v>0.1</v>
      </c>
      <c r="CE34" s="121">
        <v>0.1</v>
      </c>
      <c r="CQ34" s="121"/>
      <c r="CW34" s="121"/>
      <c r="DB34" s="120" t="s">
        <v>528</v>
      </c>
      <c r="DC34" s="120">
        <v>4</v>
      </c>
      <c r="DD34" s="120" t="s">
        <v>125</v>
      </c>
      <c r="DK34" s="120">
        <v>100</v>
      </c>
      <c r="DL34" s="120" t="s">
        <v>126</v>
      </c>
      <c r="DM34" s="120" t="s">
        <v>545</v>
      </c>
      <c r="DN34" s="120">
        <v>1338409</v>
      </c>
      <c r="DO34" s="120">
        <v>153573</v>
      </c>
      <c r="DP34" s="120" t="s">
        <v>3476</v>
      </c>
      <c r="DQ34" s="120" t="s">
        <v>3477</v>
      </c>
      <c r="DR34" s="120" t="s">
        <v>3478</v>
      </c>
      <c r="DS34" s="120">
        <v>2011</v>
      </c>
      <c r="DT34" s="120" t="s">
        <v>3480</v>
      </c>
    </row>
    <row r="35" spans="1:124" s="120" customFormat="1" x14ac:dyDescent="0.3">
      <c r="A35" s="120" t="s">
        <v>3322</v>
      </c>
      <c r="B35" s="120" t="s">
        <v>3323</v>
      </c>
      <c r="C35" s="120" t="s">
        <v>3443</v>
      </c>
      <c r="D35" s="120" t="s">
        <v>3325</v>
      </c>
      <c r="E35" s="120" t="s">
        <v>157</v>
      </c>
      <c r="G35" s="137">
        <v>0.1</v>
      </c>
      <c r="H35" s="120" t="s">
        <v>143</v>
      </c>
      <c r="J35" s="120">
        <v>1</v>
      </c>
      <c r="K35" s="121" t="s">
        <v>528</v>
      </c>
      <c r="L35" s="120" t="s">
        <v>528</v>
      </c>
      <c r="M35" s="120" t="s">
        <v>109</v>
      </c>
      <c r="N35" s="120">
        <v>100</v>
      </c>
      <c r="O35" s="120" t="s">
        <v>102</v>
      </c>
      <c r="P35" s="120" t="s">
        <v>102</v>
      </c>
      <c r="Q35" s="120" t="s">
        <v>116</v>
      </c>
      <c r="R35" s="120">
        <v>21</v>
      </c>
      <c r="S35" s="120" t="s">
        <v>122</v>
      </c>
      <c r="T35" s="120" t="s">
        <v>615</v>
      </c>
      <c r="U35" s="120">
        <v>100784</v>
      </c>
      <c r="V35" s="123">
        <v>1270193</v>
      </c>
      <c r="W35" s="120">
        <v>2007</v>
      </c>
      <c r="X35" s="120" t="s">
        <v>3481</v>
      </c>
      <c r="Y35" s="120" t="s">
        <v>3482</v>
      </c>
      <c r="Z35" s="120" t="s">
        <v>3483</v>
      </c>
      <c r="AC35" s="137">
        <v>0.1</v>
      </c>
      <c r="AD35" s="120">
        <v>1</v>
      </c>
      <c r="AE35" s="120">
        <v>333415</v>
      </c>
      <c r="AF35" s="120" t="s">
        <v>109</v>
      </c>
      <c r="AI35" s="120">
        <v>345</v>
      </c>
      <c r="AM35" s="120" t="s">
        <v>3051</v>
      </c>
      <c r="AN35" s="120" t="s">
        <v>3328</v>
      </c>
      <c r="AO35" s="120" t="s">
        <v>3329</v>
      </c>
      <c r="AP35" s="120" t="s">
        <v>3322</v>
      </c>
      <c r="AQ35" s="120" t="s">
        <v>3323</v>
      </c>
      <c r="AR35" s="120" t="s">
        <v>3443</v>
      </c>
      <c r="AS35" s="120" t="s">
        <v>3325</v>
      </c>
      <c r="AT35" s="120" t="s">
        <v>102</v>
      </c>
      <c r="AU35" s="120" t="s">
        <v>102</v>
      </c>
      <c r="AV35" s="120" t="s">
        <v>116</v>
      </c>
      <c r="AW35" s="120" t="s">
        <v>157</v>
      </c>
      <c r="AX35" s="120" t="s">
        <v>143</v>
      </c>
      <c r="AY35" s="120" t="s">
        <v>525</v>
      </c>
      <c r="AZ35" s="120" t="s">
        <v>119</v>
      </c>
      <c r="BA35" s="120" t="s">
        <v>615</v>
      </c>
      <c r="BB35" s="120" t="s">
        <v>260</v>
      </c>
      <c r="BC35" s="120">
        <v>3</v>
      </c>
      <c r="BH35" s="120" t="s">
        <v>121</v>
      </c>
      <c r="BI35" s="120" t="s">
        <v>260</v>
      </c>
      <c r="BJ35" s="120">
        <v>21</v>
      </c>
      <c r="BO35" s="120" t="s">
        <v>122</v>
      </c>
      <c r="BP35" s="120" t="s">
        <v>123</v>
      </c>
      <c r="BR35" s="120">
        <v>0.1</v>
      </c>
      <c r="BW35" s="120" t="s">
        <v>528</v>
      </c>
      <c r="BY35" s="120">
        <v>0.1</v>
      </c>
      <c r="CE35" s="121">
        <v>0.1</v>
      </c>
      <c r="CK35" s="120">
        <v>1</v>
      </c>
      <c r="CQ35" s="120">
        <v>1</v>
      </c>
      <c r="CW35" s="120">
        <v>1</v>
      </c>
      <c r="DB35" s="120" t="s">
        <v>528</v>
      </c>
      <c r="DC35" s="120">
        <v>5</v>
      </c>
      <c r="DD35" s="120" t="s">
        <v>125</v>
      </c>
      <c r="DK35" s="120">
        <v>100</v>
      </c>
      <c r="DL35" s="120" t="s">
        <v>126</v>
      </c>
      <c r="DM35" s="120" t="s">
        <v>1344</v>
      </c>
      <c r="DN35" s="120">
        <v>1270193</v>
      </c>
      <c r="DO35" s="120">
        <v>100784</v>
      </c>
      <c r="DP35" s="120" t="s">
        <v>3481</v>
      </c>
      <c r="DQ35" s="120" t="s">
        <v>3482</v>
      </c>
      <c r="DR35" s="120" t="s">
        <v>3483</v>
      </c>
      <c r="DS35" s="120">
        <v>2007</v>
      </c>
      <c r="DT35" s="120" t="s">
        <v>3484</v>
      </c>
    </row>
    <row r="36" spans="1:124" s="120" customFormat="1" x14ac:dyDescent="0.3">
      <c r="A36" s="120" t="s">
        <v>3005</v>
      </c>
      <c r="B36" s="120" t="s">
        <v>3006</v>
      </c>
      <c r="C36" s="120" t="s">
        <v>3485</v>
      </c>
      <c r="D36" s="120" t="s">
        <v>3486</v>
      </c>
      <c r="E36" s="120" t="s">
        <v>200</v>
      </c>
      <c r="G36" s="137">
        <v>0.125</v>
      </c>
      <c r="J36" s="121"/>
      <c r="K36" s="121" t="s">
        <v>528</v>
      </c>
      <c r="L36" s="120" t="s">
        <v>528</v>
      </c>
      <c r="M36" s="120" t="s">
        <v>109</v>
      </c>
      <c r="N36" s="120">
        <v>12.5</v>
      </c>
      <c r="O36" s="120" t="s">
        <v>102</v>
      </c>
      <c r="P36" s="120" t="s">
        <v>102</v>
      </c>
      <c r="Q36" s="120" t="s">
        <v>184</v>
      </c>
      <c r="R36" s="120">
        <v>2</v>
      </c>
      <c r="S36" s="120" t="s">
        <v>122</v>
      </c>
      <c r="T36" s="120" t="s">
        <v>615</v>
      </c>
      <c r="U36" s="120">
        <v>69472</v>
      </c>
      <c r="V36" s="123">
        <v>1255265</v>
      </c>
      <c r="W36" s="120">
        <v>1981</v>
      </c>
      <c r="X36" s="120" t="s">
        <v>3487</v>
      </c>
      <c r="Y36" s="120" t="s">
        <v>3488</v>
      </c>
      <c r="Z36" s="120" t="s">
        <v>3489</v>
      </c>
      <c r="AC36" s="137">
        <v>0.125</v>
      </c>
      <c r="AD36" s="121"/>
      <c r="AE36" s="120">
        <v>333415</v>
      </c>
      <c r="AF36" s="120" t="s">
        <v>109</v>
      </c>
      <c r="AI36" s="120">
        <v>711</v>
      </c>
      <c r="AM36" s="120" t="s">
        <v>1069</v>
      </c>
      <c r="AN36" s="120" t="s">
        <v>2773</v>
      </c>
      <c r="AO36" s="120" t="s">
        <v>2774</v>
      </c>
      <c r="AP36" s="120" t="s">
        <v>3005</v>
      </c>
      <c r="AQ36" s="120" t="s">
        <v>3006</v>
      </c>
      <c r="AR36" s="120" t="s">
        <v>3485</v>
      </c>
      <c r="AS36" s="120" t="s">
        <v>3486</v>
      </c>
      <c r="AT36" s="120" t="s">
        <v>102</v>
      </c>
      <c r="AU36" s="120" t="s">
        <v>102</v>
      </c>
      <c r="AV36" s="120" t="s">
        <v>184</v>
      </c>
      <c r="AW36" s="120" t="s">
        <v>200</v>
      </c>
      <c r="AY36" s="120" t="s">
        <v>525</v>
      </c>
      <c r="AZ36" s="120" t="s">
        <v>119</v>
      </c>
      <c r="BA36" s="120" t="s">
        <v>615</v>
      </c>
      <c r="BC36" s="120">
        <v>2</v>
      </c>
      <c r="BH36" s="120" t="s">
        <v>122</v>
      </c>
      <c r="BJ36" s="120">
        <v>2</v>
      </c>
      <c r="BO36" s="120" t="s">
        <v>122</v>
      </c>
      <c r="BP36" s="120" t="s">
        <v>123</v>
      </c>
      <c r="BR36" s="120">
        <v>1</v>
      </c>
      <c r="BW36" s="120" t="s">
        <v>124</v>
      </c>
      <c r="BY36" s="120">
        <v>0.125</v>
      </c>
      <c r="CE36" s="121">
        <v>0.125</v>
      </c>
      <c r="CG36" s="121"/>
      <c r="CI36" s="121"/>
      <c r="CQ36" s="121"/>
      <c r="CW36" s="121"/>
      <c r="DB36" s="120" t="s">
        <v>528</v>
      </c>
      <c r="DC36" s="120">
        <v>2</v>
      </c>
      <c r="DD36" s="120" t="s">
        <v>125</v>
      </c>
      <c r="DK36" s="120">
        <v>12.5</v>
      </c>
      <c r="DL36" s="120" t="s">
        <v>126</v>
      </c>
      <c r="DM36" s="120" t="s">
        <v>545</v>
      </c>
      <c r="DN36" s="120">
        <v>1255265</v>
      </c>
      <c r="DO36" s="120">
        <v>69472</v>
      </c>
      <c r="DP36" s="120" t="s">
        <v>3487</v>
      </c>
      <c r="DQ36" s="120" t="s">
        <v>3488</v>
      </c>
      <c r="DR36" s="120" t="s">
        <v>3489</v>
      </c>
      <c r="DS36" s="120">
        <v>1981</v>
      </c>
      <c r="DT36" s="120" t="s">
        <v>3490</v>
      </c>
    </row>
    <row r="37" spans="1:124" s="120" customFormat="1" x14ac:dyDescent="0.3">
      <c r="A37" s="120" t="s">
        <v>3491</v>
      </c>
      <c r="B37" s="120" t="s">
        <v>3492</v>
      </c>
      <c r="C37" s="120" t="s">
        <v>3493</v>
      </c>
      <c r="D37" s="120" t="s">
        <v>3494</v>
      </c>
      <c r="E37" s="120" t="s">
        <v>200</v>
      </c>
      <c r="G37" s="137">
        <v>0.125</v>
      </c>
      <c r="J37" s="121"/>
      <c r="K37" s="121" t="s">
        <v>528</v>
      </c>
      <c r="L37" s="120" t="s">
        <v>528</v>
      </c>
      <c r="M37" s="120" t="s">
        <v>109</v>
      </c>
      <c r="N37" s="120">
        <v>12.5</v>
      </c>
      <c r="O37" s="120" t="s">
        <v>102</v>
      </c>
      <c r="P37" s="120" t="s">
        <v>102</v>
      </c>
      <c r="Q37" s="120" t="s">
        <v>184</v>
      </c>
      <c r="R37" s="120">
        <v>2</v>
      </c>
      <c r="S37" s="120" t="s">
        <v>122</v>
      </c>
      <c r="T37" s="120" t="s">
        <v>615</v>
      </c>
      <c r="U37" s="120">
        <v>69472</v>
      </c>
      <c r="V37" s="123">
        <v>1255266</v>
      </c>
      <c r="W37" s="120">
        <v>1981</v>
      </c>
      <c r="X37" s="120" t="s">
        <v>3487</v>
      </c>
      <c r="Y37" s="120" t="s">
        <v>3488</v>
      </c>
      <c r="Z37" s="120" t="s">
        <v>3489</v>
      </c>
      <c r="AC37" s="137">
        <v>0.125</v>
      </c>
      <c r="AD37" s="121"/>
      <c r="AE37" s="120">
        <v>333415</v>
      </c>
      <c r="AF37" s="120" t="s">
        <v>109</v>
      </c>
      <c r="AI37" s="120">
        <v>1070</v>
      </c>
      <c r="AM37" s="120" t="s">
        <v>1069</v>
      </c>
      <c r="AN37" s="120" t="s">
        <v>2773</v>
      </c>
      <c r="AO37" s="120" t="s">
        <v>3495</v>
      </c>
      <c r="AP37" s="120" t="s">
        <v>3491</v>
      </c>
      <c r="AQ37" s="120" t="s">
        <v>3492</v>
      </c>
      <c r="AR37" s="120" t="s">
        <v>3493</v>
      </c>
      <c r="AS37" s="120" t="s">
        <v>3494</v>
      </c>
      <c r="AT37" s="120" t="s">
        <v>102</v>
      </c>
      <c r="AU37" s="120" t="s">
        <v>102</v>
      </c>
      <c r="AV37" s="120" t="s">
        <v>184</v>
      </c>
      <c r="AW37" s="120" t="s">
        <v>200</v>
      </c>
      <c r="AY37" s="120" t="s">
        <v>525</v>
      </c>
      <c r="AZ37" s="120" t="s">
        <v>119</v>
      </c>
      <c r="BA37" s="120" t="s">
        <v>615</v>
      </c>
      <c r="BC37" s="120">
        <v>2</v>
      </c>
      <c r="BH37" s="120" t="s">
        <v>122</v>
      </c>
      <c r="BJ37" s="120">
        <v>2</v>
      </c>
      <c r="BO37" s="120" t="s">
        <v>122</v>
      </c>
      <c r="BP37" s="120" t="s">
        <v>123</v>
      </c>
      <c r="BR37" s="120">
        <v>1</v>
      </c>
      <c r="BW37" s="120" t="s">
        <v>124</v>
      </c>
      <c r="BY37" s="120">
        <v>0.125</v>
      </c>
      <c r="CE37" s="121">
        <v>0.125</v>
      </c>
      <c r="CG37" s="121"/>
      <c r="CI37" s="121"/>
      <c r="CQ37" s="121"/>
      <c r="CW37" s="121"/>
      <c r="DB37" s="120" t="s">
        <v>528</v>
      </c>
      <c r="DC37" s="120">
        <v>2</v>
      </c>
      <c r="DD37" s="120" t="s">
        <v>125</v>
      </c>
      <c r="DK37" s="120">
        <v>12.5</v>
      </c>
      <c r="DL37" s="120" t="s">
        <v>126</v>
      </c>
      <c r="DM37" s="120" t="s">
        <v>545</v>
      </c>
      <c r="DN37" s="120">
        <v>1255266</v>
      </c>
      <c r="DO37" s="120">
        <v>69472</v>
      </c>
      <c r="DP37" s="120" t="s">
        <v>3487</v>
      </c>
      <c r="DQ37" s="120" t="s">
        <v>3488</v>
      </c>
      <c r="DR37" s="120" t="s">
        <v>3489</v>
      </c>
      <c r="DS37" s="120">
        <v>1981</v>
      </c>
      <c r="DT37" s="120" t="s">
        <v>3490</v>
      </c>
    </row>
    <row r="38" spans="1:124" s="120" customFormat="1" x14ac:dyDescent="0.3">
      <c r="A38" s="120" t="s">
        <v>3449</v>
      </c>
      <c r="B38" s="120" t="s">
        <v>3466</v>
      </c>
      <c r="C38" s="120" t="s">
        <v>3496</v>
      </c>
      <c r="D38" s="120" t="s">
        <v>3497</v>
      </c>
      <c r="E38" s="120" t="s">
        <v>3498</v>
      </c>
      <c r="G38" s="147">
        <f t="shared" ref="G38:G44" si="0">(AC38/1000000)*304.35*1000</f>
        <v>0.36522000000000004</v>
      </c>
      <c r="J38" s="121"/>
      <c r="K38" s="129" t="s">
        <v>528</v>
      </c>
      <c r="L38" s="148" t="s">
        <v>1742</v>
      </c>
      <c r="M38" s="120" t="s">
        <v>2096</v>
      </c>
      <c r="N38" s="120">
        <v>100</v>
      </c>
      <c r="O38" s="120" t="s">
        <v>172</v>
      </c>
      <c r="P38" s="120" t="s">
        <v>173</v>
      </c>
      <c r="Q38" s="120" t="s">
        <v>499</v>
      </c>
      <c r="R38" s="120">
        <v>1</v>
      </c>
      <c r="S38" s="120" t="s">
        <v>122</v>
      </c>
      <c r="T38" s="120" t="s">
        <v>615</v>
      </c>
      <c r="U38" s="120">
        <v>3043</v>
      </c>
      <c r="V38" s="123">
        <v>1047758</v>
      </c>
      <c r="W38" s="120">
        <v>1989</v>
      </c>
      <c r="X38" s="120" t="s">
        <v>3499</v>
      </c>
      <c r="Y38" s="120" t="s">
        <v>3500</v>
      </c>
      <c r="Z38" s="120" t="s">
        <v>3501</v>
      </c>
      <c r="AC38" s="149">
        <v>1.2</v>
      </c>
      <c r="AD38" s="121"/>
      <c r="AE38" s="120">
        <v>962583</v>
      </c>
      <c r="AF38" s="120" t="s">
        <v>2096</v>
      </c>
      <c r="AI38" s="120">
        <v>388</v>
      </c>
      <c r="AJ38" s="120">
        <v>10</v>
      </c>
      <c r="AK38" s="120" t="s">
        <v>122</v>
      </c>
      <c r="AL38" s="120" t="s">
        <v>3469</v>
      </c>
      <c r="AM38" s="120" t="s">
        <v>1069</v>
      </c>
      <c r="AN38" s="120" t="s">
        <v>2773</v>
      </c>
      <c r="AO38" s="120" t="s">
        <v>2793</v>
      </c>
      <c r="AP38" s="120" t="s">
        <v>3449</v>
      </c>
      <c r="AQ38" s="120" t="s">
        <v>3466</v>
      </c>
      <c r="AR38" s="120" t="s">
        <v>3496</v>
      </c>
      <c r="AS38" s="120" t="s">
        <v>3497</v>
      </c>
      <c r="AT38" s="120" t="s">
        <v>172</v>
      </c>
      <c r="AU38" s="120" t="s">
        <v>173</v>
      </c>
      <c r="AV38" s="120" t="s">
        <v>499</v>
      </c>
      <c r="AW38" s="120" t="s">
        <v>3498</v>
      </c>
      <c r="AY38" s="120" t="s">
        <v>525</v>
      </c>
      <c r="AZ38" s="120" t="s">
        <v>119</v>
      </c>
      <c r="BA38" s="120" t="s">
        <v>615</v>
      </c>
      <c r="BC38" s="120">
        <v>24</v>
      </c>
      <c r="BH38" s="120" t="s">
        <v>276</v>
      </c>
      <c r="BJ38" s="120">
        <v>1</v>
      </c>
      <c r="BO38" s="120" t="s">
        <v>122</v>
      </c>
      <c r="BP38" s="120" t="s">
        <v>123</v>
      </c>
      <c r="BR38" s="120">
        <v>1.2</v>
      </c>
      <c r="BW38" s="120" t="s">
        <v>1742</v>
      </c>
      <c r="BY38" s="120">
        <v>1.2</v>
      </c>
      <c r="CE38" s="121">
        <v>1.2</v>
      </c>
      <c r="CG38" s="121"/>
      <c r="CI38" s="121"/>
      <c r="CQ38" s="121"/>
      <c r="CW38" s="121"/>
      <c r="DB38" s="120" t="s">
        <v>1742</v>
      </c>
      <c r="DD38" s="120" t="s">
        <v>125</v>
      </c>
      <c r="DK38" s="120">
        <v>100</v>
      </c>
      <c r="DL38" s="120" t="s">
        <v>126</v>
      </c>
      <c r="DM38" s="120" t="s">
        <v>545</v>
      </c>
      <c r="DN38" s="120">
        <v>1047758</v>
      </c>
      <c r="DO38" s="120">
        <v>3043</v>
      </c>
      <c r="DP38" s="120" t="s">
        <v>3499</v>
      </c>
      <c r="DQ38" s="120" t="s">
        <v>3500</v>
      </c>
      <c r="DR38" s="120" t="s">
        <v>3501</v>
      </c>
      <c r="DS38" s="120">
        <v>1989</v>
      </c>
      <c r="DT38" s="120" t="s">
        <v>3502</v>
      </c>
    </row>
    <row r="39" spans="1:124" s="120" customFormat="1" x14ac:dyDescent="0.3">
      <c r="A39" s="120" t="s">
        <v>3449</v>
      </c>
      <c r="B39" s="120" t="s">
        <v>3466</v>
      </c>
      <c r="C39" s="120" t="s">
        <v>3496</v>
      </c>
      <c r="D39" s="120" t="s">
        <v>3497</v>
      </c>
      <c r="E39" s="120" t="s">
        <v>3498</v>
      </c>
      <c r="G39" s="147">
        <f t="shared" si="0"/>
        <v>0.36522000000000004</v>
      </c>
      <c r="J39" s="121"/>
      <c r="K39" s="129" t="s">
        <v>528</v>
      </c>
      <c r="L39" s="148" t="s">
        <v>1742</v>
      </c>
      <c r="M39" s="120" t="s">
        <v>2096</v>
      </c>
      <c r="N39" s="120">
        <v>100</v>
      </c>
      <c r="O39" s="120" t="s">
        <v>172</v>
      </c>
      <c r="P39" s="120" t="s">
        <v>173</v>
      </c>
      <c r="Q39" s="120" t="s">
        <v>499</v>
      </c>
      <c r="R39" s="120">
        <v>1</v>
      </c>
      <c r="S39" s="120" t="s">
        <v>122</v>
      </c>
      <c r="T39" s="120" t="s">
        <v>615</v>
      </c>
      <c r="U39" s="120">
        <v>3043</v>
      </c>
      <c r="V39" s="123">
        <v>1047757</v>
      </c>
      <c r="W39" s="120">
        <v>1989</v>
      </c>
      <c r="X39" s="120" t="s">
        <v>3499</v>
      </c>
      <c r="Y39" s="120" t="s">
        <v>3500</v>
      </c>
      <c r="Z39" s="120" t="s">
        <v>3501</v>
      </c>
      <c r="AC39" s="149">
        <v>1.2</v>
      </c>
      <c r="AD39" s="121"/>
      <c r="AE39" s="120">
        <v>962583</v>
      </c>
      <c r="AF39" s="120" t="s">
        <v>2096</v>
      </c>
      <c r="AI39" s="120">
        <v>388</v>
      </c>
      <c r="AJ39" s="120">
        <v>5</v>
      </c>
      <c r="AK39" s="120" t="s">
        <v>122</v>
      </c>
      <c r="AL39" s="120" t="s">
        <v>3469</v>
      </c>
      <c r="AM39" s="120" t="s">
        <v>1069</v>
      </c>
      <c r="AN39" s="120" t="s">
        <v>2773</v>
      </c>
      <c r="AO39" s="120" t="s">
        <v>2793</v>
      </c>
      <c r="AP39" s="120" t="s">
        <v>3449</v>
      </c>
      <c r="AQ39" s="120" t="s">
        <v>3466</v>
      </c>
      <c r="AR39" s="120" t="s">
        <v>3496</v>
      </c>
      <c r="AS39" s="120" t="s">
        <v>3497</v>
      </c>
      <c r="AT39" s="120" t="s">
        <v>172</v>
      </c>
      <c r="AU39" s="120" t="s">
        <v>173</v>
      </c>
      <c r="AV39" s="120" t="s">
        <v>499</v>
      </c>
      <c r="AW39" s="120" t="s">
        <v>3498</v>
      </c>
      <c r="AY39" s="120" t="s">
        <v>525</v>
      </c>
      <c r="AZ39" s="120" t="s">
        <v>119</v>
      </c>
      <c r="BA39" s="120" t="s">
        <v>615</v>
      </c>
      <c r="BC39" s="120">
        <v>24</v>
      </c>
      <c r="BH39" s="120" t="s">
        <v>276</v>
      </c>
      <c r="BJ39" s="120">
        <v>1</v>
      </c>
      <c r="BO39" s="120" t="s">
        <v>122</v>
      </c>
      <c r="BP39" s="120" t="s">
        <v>123</v>
      </c>
      <c r="BR39" s="120">
        <v>1.2</v>
      </c>
      <c r="BW39" s="120" t="s">
        <v>1742</v>
      </c>
      <c r="BY39" s="120">
        <v>1.2</v>
      </c>
      <c r="CE39" s="121">
        <v>1.2</v>
      </c>
      <c r="CG39" s="121"/>
      <c r="CI39" s="121"/>
      <c r="CQ39" s="121"/>
      <c r="CW39" s="121"/>
      <c r="DB39" s="120" t="s">
        <v>1742</v>
      </c>
      <c r="DD39" s="120" t="s">
        <v>125</v>
      </c>
      <c r="DK39" s="120">
        <v>100</v>
      </c>
      <c r="DL39" s="120" t="s">
        <v>126</v>
      </c>
      <c r="DM39" s="120" t="s">
        <v>545</v>
      </c>
      <c r="DN39" s="120">
        <v>1047757</v>
      </c>
      <c r="DO39" s="120">
        <v>3043</v>
      </c>
      <c r="DP39" s="120" t="s">
        <v>3499</v>
      </c>
      <c r="DQ39" s="120" t="s">
        <v>3500</v>
      </c>
      <c r="DR39" s="120" t="s">
        <v>3501</v>
      </c>
      <c r="DS39" s="120">
        <v>1989</v>
      </c>
      <c r="DT39" s="120" t="s">
        <v>3502</v>
      </c>
    </row>
    <row r="40" spans="1:124" s="120" customFormat="1" x14ac:dyDescent="0.3">
      <c r="A40" s="120" t="s">
        <v>3449</v>
      </c>
      <c r="B40" s="120" t="s">
        <v>3466</v>
      </c>
      <c r="C40" s="120" t="s">
        <v>3496</v>
      </c>
      <c r="D40" s="120" t="s">
        <v>3497</v>
      </c>
      <c r="E40" s="120" t="s">
        <v>3498</v>
      </c>
      <c r="G40" s="147">
        <f t="shared" si="0"/>
        <v>0.37435050000000003</v>
      </c>
      <c r="J40" s="121"/>
      <c r="K40" s="129" t="s">
        <v>528</v>
      </c>
      <c r="L40" s="148" t="s">
        <v>1742</v>
      </c>
      <c r="M40" s="120" t="s">
        <v>2096</v>
      </c>
      <c r="N40" s="120">
        <v>100</v>
      </c>
      <c r="O40" s="120" t="s">
        <v>172</v>
      </c>
      <c r="P40" s="120" t="s">
        <v>173</v>
      </c>
      <c r="Q40" s="120" t="s">
        <v>499</v>
      </c>
      <c r="R40" s="120">
        <v>1</v>
      </c>
      <c r="S40" s="120" t="s">
        <v>122</v>
      </c>
      <c r="T40" s="120" t="s">
        <v>615</v>
      </c>
      <c r="U40" s="120">
        <v>3043</v>
      </c>
      <c r="V40" s="123">
        <v>1047756</v>
      </c>
      <c r="W40" s="120">
        <v>1989</v>
      </c>
      <c r="X40" s="120" t="s">
        <v>3499</v>
      </c>
      <c r="Y40" s="120" t="s">
        <v>3500</v>
      </c>
      <c r="Z40" s="120" t="s">
        <v>3501</v>
      </c>
      <c r="AC40" s="149">
        <v>1.23</v>
      </c>
      <c r="AD40" s="121"/>
      <c r="AE40" s="120">
        <v>962583</v>
      </c>
      <c r="AF40" s="120" t="s">
        <v>2096</v>
      </c>
      <c r="AI40" s="120">
        <v>388</v>
      </c>
      <c r="AJ40" s="120">
        <v>2</v>
      </c>
      <c r="AK40" s="120" t="s">
        <v>122</v>
      </c>
      <c r="AL40" s="120" t="s">
        <v>3469</v>
      </c>
      <c r="AM40" s="120" t="s">
        <v>1069</v>
      </c>
      <c r="AN40" s="120" t="s">
        <v>2773</v>
      </c>
      <c r="AO40" s="120" t="s">
        <v>2793</v>
      </c>
      <c r="AP40" s="120" t="s">
        <v>3449</v>
      </c>
      <c r="AQ40" s="120" t="s">
        <v>3466</v>
      </c>
      <c r="AR40" s="120" t="s">
        <v>3496</v>
      </c>
      <c r="AS40" s="120" t="s">
        <v>3497</v>
      </c>
      <c r="AT40" s="120" t="s">
        <v>172</v>
      </c>
      <c r="AU40" s="120" t="s">
        <v>173</v>
      </c>
      <c r="AV40" s="120" t="s">
        <v>499</v>
      </c>
      <c r="AW40" s="120" t="s">
        <v>3498</v>
      </c>
      <c r="AY40" s="120" t="s">
        <v>525</v>
      </c>
      <c r="AZ40" s="120" t="s">
        <v>119</v>
      </c>
      <c r="BA40" s="120" t="s">
        <v>615</v>
      </c>
      <c r="BC40" s="120">
        <v>24</v>
      </c>
      <c r="BH40" s="120" t="s">
        <v>276</v>
      </c>
      <c r="BJ40" s="120">
        <v>1</v>
      </c>
      <c r="BO40" s="120" t="s">
        <v>122</v>
      </c>
      <c r="BP40" s="120" t="s">
        <v>123</v>
      </c>
      <c r="BR40" s="120">
        <v>1.23</v>
      </c>
      <c r="BW40" s="120" t="s">
        <v>1742</v>
      </c>
      <c r="BY40" s="120">
        <v>1.23</v>
      </c>
      <c r="CE40" s="121">
        <v>1.23</v>
      </c>
      <c r="CG40" s="121"/>
      <c r="CI40" s="121"/>
      <c r="CQ40" s="121"/>
      <c r="CW40" s="121"/>
      <c r="DB40" s="120" t="s">
        <v>1742</v>
      </c>
      <c r="DD40" s="120" t="s">
        <v>125</v>
      </c>
      <c r="DK40" s="120">
        <v>100</v>
      </c>
      <c r="DL40" s="120" t="s">
        <v>126</v>
      </c>
      <c r="DM40" s="120" t="s">
        <v>545</v>
      </c>
      <c r="DN40" s="120">
        <v>1047756</v>
      </c>
      <c r="DO40" s="120">
        <v>3043</v>
      </c>
      <c r="DP40" s="120" t="s">
        <v>3499</v>
      </c>
      <c r="DQ40" s="120" t="s">
        <v>3500</v>
      </c>
      <c r="DR40" s="120" t="s">
        <v>3501</v>
      </c>
      <c r="DS40" s="120">
        <v>1989</v>
      </c>
      <c r="DT40" s="120" t="s">
        <v>3502</v>
      </c>
    </row>
    <row r="41" spans="1:124" s="120" customFormat="1" x14ac:dyDescent="0.3">
      <c r="A41" s="120" t="s">
        <v>3449</v>
      </c>
      <c r="B41" s="120" t="s">
        <v>3466</v>
      </c>
      <c r="C41" s="120" t="s">
        <v>3496</v>
      </c>
      <c r="D41" s="120" t="s">
        <v>3497</v>
      </c>
      <c r="E41" s="120" t="s">
        <v>3498</v>
      </c>
      <c r="G41" s="147">
        <f t="shared" si="0"/>
        <v>0.38956800000000003</v>
      </c>
      <c r="J41" s="121"/>
      <c r="K41" s="129" t="s">
        <v>528</v>
      </c>
      <c r="L41" s="148" t="s">
        <v>1742</v>
      </c>
      <c r="M41" s="120" t="s">
        <v>2096</v>
      </c>
      <c r="N41" s="120">
        <v>100</v>
      </c>
      <c r="O41" s="120" t="s">
        <v>172</v>
      </c>
      <c r="P41" s="120" t="s">
        <v>173</v>
      </c>
      <c r="Q41" s="120" t="s">
        <v>499</v>
      </c>
      <c r="R41" s="120">
        <v>1</v>
      </c>
      <c r="S41" s="120" t="s">
        <v>122</v>
      </c>
      <c r="T41" s="120" t="s">
        <v>615</v>
      </c>
      <c r="U41" s="120">
        <v>3043</v>
      </c>
      <c r="V41" s="123">
        <v>1047755</v>
      </c>
      <c r="W41" s="120">
        <v>1989</v>
      </c>
      <c r="X41" s="120" t="s">
        <v>3499</v>
      </c>
      <c r="Y41" s="120" t="s">
        <v>3500</v>
      </c>
      <c r="Z41" s="120" t="s">
        <v>3501</v>
      </c>
      <c r="AC41" s="149">
        <v>1.28</v>
      </c>
      <c r="AD41" s="121"/>
      <c r="AE41" s="120">
        <v>962583</v>
      </c>
      <c r="AF41" s="120" t="s">
        <v>2096</v>
      </c>
      <c r="AI41" s="120">
        <v>388</v>
      </c>
      <c r="AL41" s="120" t="s">
        <v>3503</v>
      </c>
      <c r="AM41" s="120" t="s">
        <v>1069</v>
      </c>
      <c r="AN41" s="120" t="s">
        <v>2773</v>
      </c>
      <c r="AO41" s="120" t="s">
        <v>2793</v>
      </c>
      <c r="AP41" s="120" t="s">
        <v>3449</v>
      </c>
      <c r="AQ41" s="120" t="s">
        <v>3466</v>
      </c>
      <c r="AR41" s="120" t="s">
        <v>3496</v>
      </c>
      <c r="AS41" s="120" t="s">
        <v>3497</v>
      </c>
      <c r="AT41" s="120" t="s">
        <v>172</v>
      </c>
      <c r="AU41" s="120" t="s">
        <v>173</v>
      </c>
      <c r="AV41" s="120" t="s">
        <v>499</v>
      </c>
      <c r="AW41" s="120" t="s">
        <v>3498</v>
      </c>
      <c r="AY41" s="120" t="s">
        <v>525</v>
      </c>
      <c r="AZ41" s="120" t="s">
        <v>119</v>
      </c>
      <c r="BA41" s="120" t="s">
        <v>615</v>
      </c>
      <c r="BC41" s="120">
        <v>24</v>
      </c>
      <c r="BH41" s="120" t="s">
        <v>276</v>
      </c>
      <c r="BJ41" s="120">
        <v>1</v>
      </c>
      <c r="BO41" s="120" t="s">
        <v>122</v>
      </c>
      <c r="BP41" s="120" t="s">
        <v>123</v>
      </c>
      <c r="BR41" s="120">
        <v>1.28</v>
      </c>
      <c r="BW41" s="120" t="s">
        <v>1742</v>
      </c>
      <c r="BY41" s="120">
        <v>1.28</v>
      </c>
      <c r="CE41" s="121">
        <v>1.28</v>
      </c>
      <c r="CG41" s="121"/>
      <c r="CI41" s="121"/>
      <c r="CQ41" s="121"/>
      <c r="CW41" s="121"/>
      <c r="DB41" s="120" t="s">
        <v>1742</v>
      </c>
      <c r="DD41" s="120" t="s">
        <v>125</v>
      </c>
      <c r="DK41" s="120">
        <v>100</v>
      </c>
      <c r="DL41" s="120" t="s">
        <v>126</v>
      </c>
      <c r="DM41" s="120" t="s">
        <v>545</v>
      </c>
      <c r="DN41" s="120">
        <v>1047755</v>
      </c>
      <c r="DO41" s="120">
        <v>3043</v>
      </c>
      <c r="DP41" s="120" t="s">
        <v>3499</v>
      </c>
      <c r="DQ41" s="120" t="s">
        <v>3500</v>
      </c>
      <c r="DR41" s="120" t="s">
        <v>3501</v>
      </c>
      <c r="DS41" s="120">
        <v>1989</v>
      </c>
      <c r="DT41" s="120" t="s">
        <v>3504</v>
      </c>
    </row>
    <row r="42" spans="1:124" s="120" customFormat="1" x14ac:dyDescent="0.3">
      <c r="A42" s="120" t="s">
        <v>3449</v>
      </c>
      <c r="B42" s="120" t="s">
        <v>3466</v>
      </c>
      <c r="C42" s="120" t="s">
        <v>3496</v>
      </c>
      <c r="D42" s="120" t="s">
        <v>3497</v>
      </c>
      <c r="E42" s="120" t="s">
        <v>3498</v>
      </c>
      <c r="G42" s="147">
        <f t="shared" si="0"/>
        <v>0.40174200000000004</v>
      </c>
      <c r="J42" s="121"/>
      <c r="K42" s="129" t="s">
        <v>528</v>
      </c>
      <c r="L42" s="148" t="s">
        <v>1742</v>
      </c>
      <c r="M42" s="120" t="s">
        <v>2096</v>
      </c>
      <c r="N42" s="120">
        <v>100</v>
      </c>
      <c r="O42" s="120" t="s">
        <v>172</v>
      </c>
      <c r="P42" s="120" t="s">
        <v>173</v>
      </c>
      <c r="Q42" s="120" t="s">
        <v>499</v>
      </c>
      <c r="R42" s="120">
        <v>1</v>
      </c>
      <c r="S42" s="120" t="s">
        <v>122</v>
      </c>
      <c r="T42" s="120" t="s">
        <v>615</v>
      </c>
      <c r="U42" s="120">
        <v>3043</v>
      </c>
      <c r="V42" s="123">
        <v>1047754</v>
      </c>
      <c r="W42" s="120">
        <v>1989</v>
      </c>
      <c r="X42" s="120" t="s">
        <v>3499</v>
      </c>
      <c r="Y42" s="120" t="s">
        <v>3500</v>
      </c>
      <c r="Z42" s="120" t="s">
        <v>3501</v>
      </c>
      <c r="AC42" s="149">
        <v>1.32</v>
      </c>
      <c r="AD42" s="121"/>
      <c r="AE42" s="120">
        <v>962583</v>
      </c>
      <c r="AF42" s="120" t="s">
        <v>2096</v>
      </c>
      <c r="AI42" s="120">
        <v>388</v>
      </c>
      <c r="AL42" s="120" t="s">
        <v>3505</v>
      </c>
      <c r="AM42" s="120" t="s">
        <v>1069</v>
      </c>
      <c r="AN42" s="120" t="s">
        <v>2773</v>
      </c>
      <c r="AO42" s="120" t="s">
        <v>2793</v>
      </c>
      <c r="AP42" s="120" t="s">
        <v>3449</v>
      </c>
      <c r="AQ42" s="120" t="s">
        <v>3466</v>
      </c>
      <c r="AR42" s="120" t="s">
        <v>3496</v>
      </c>
      <c r="AS42" s="120" t="s">
        <v>3497</v>
      </c>
      <c r="AT42" s="120" t="s">
        <v>172</v>
      </c>
      <c r="AU42" s="120" t="s">
        <v>173</v>
      </c>
      <c r="AV42" s="120" t="s">
        <v>499</v>
      </c>
      <c r="AW42" s="120" t="s">
        <v>3498</v>
      </c>
      <c r="AY42" s="120" t="s">
        <v>525</v>
      </c>
      <c r="AZ42" s="120" t="s">
        <v>119</v>
      </c>
      <c r="BA42" s="120" t="s">
        <v>615</v>
      </c>
      <c r="BC42" s="120">
        <v>24</v>
      </c>
      <c r="BH42" s="120" t="s">
        <v>276</v>
      </c>
      <c r="BJ42" s="120">
        <v>1</v>
      </c>
      <c r="BO42" s="120" t="s">
        <v>122</v>
      </c>
      <c r="BP42" s="120" t="s">
        <v>123</v>
      </c>
      <c r="BR42" s="120">
        <v>1.32</v>
      </c>
      <c r="BW42" s="120" t="s">
        <v>1742</v>
      </c>
      <c r="BY42" s="120">
        <v>1.32</v>
      </c>
      <c r="CE42" s="121">
        <v>1.32</v>
      </c>
      <c r="CG42" s="121"/>
      <c r="CI42" s="121"/>
      <c r="CQ42" s="121"/>
      <c r="CW42" s="121"/>
      <c r="DB42" s="120" t="s">
        <v>1742</v>
      </c>
      <c r="DD42" s="120" t="s">
        <v>125</v>
      </c>
      <c r="DK42" s="120">
        <v>100</v>
      </c>
      <c r="DL42" s="120" t="s">
        <v>126</v>
      </c>
      <c r="DM42" s="120" t="s">
        <v>545</v>
      </c>
      <c r="DN42" s="120">
        <v>1047754</v>
      </c>
      <c r="DO42" s="120">
        <v>3043</v>
      </c>
      <c r="DP42" s="120" t="s">
        <v>3499</v>
      </c>
      <c r="DQ42" s="120" t="s">
        <v>3500</v>
      </c>
      <c r="DR42" s="120" t="s">
        <v>3501</v>
      </c>
      <c r="DS42" s="120">
        <v>1989</v>
      </c>
      <c r="DT42" s="120" t="s">
        <v>3502</v>
      </c>
    </row>
    <row r="43" spans="1:124" s="120" customFormat="1" x14ac:dyDescent="0.3">
      <c r="A43" s="120" t="s">
        <v>3449</v>
      </c>
      <c r="B43" s="120" t="s">
        <v>3466</v>
      </c>
      <c r="C43" s="120" t="s">
        <v>3496</v>
      </c>
      <c r="D43" s="120" t="s">
        <v>3497</v>
      </c>
      <c r="E43" s="120" t="s">
        <v>3498</v>
      </c>
      <c r="G43" s="147">
        <f t="shared" si="0"/>
        <v>0.40478550000000002</v>
      </c>
      <c r="J43" s="121"/>
      <c r="K43" s="129" t="s">
        <v>528</v>
      </c>
      <c r="L43" s="148" t="s">
        <v>1742</v>
      </c>
      <c r="M43" s="120" t="s">
        <v>2096</v>
      </c>
      <c r="N43" s="120">
        <v>100</v>
      </c>
      <c r="O43" s="120" t="s">
        <v>172</v>
      </c>
      <c r="P43" s="120" t="s">
        <v>173</v>
      </c>
      <c r="Q43" s="120" t="s">
        <v>499</v>
      </c>
      <c r="R43" s="120">
        <v>1</v>
      </c>
      <c r="S43" s="120" t="s">
        <v>122</v>
      </c>
      <c r="T43" s="120" t="s">
        <v>615</v>
      </c>
      <c r="U43" s="120">
        <v>3043</v>
      </c>
      <c r="V43" s="123">
        <v>1047759</v>
      </c>
      <c r="W43" s="120">
        <v>1989</v>
      </c>
      <c r="X43" s="120" t="s">
        <v>3499</v>
      </c>
      <c r="Y43" s="120" t="s">
        <v>3500</v>
      </c>
      <c r="Z43" s="120" t="s">
        <v>3501</v>
      </c>
      <c r="AC43" s="149">
        <v>1.33</v>
      </c>
      <c r="AD43" s="121"/>
      <c r="AE43" s="120">
        <v>962583</v>
      </c>
      <c r="AF43" s="120" t="s">
        <v>2096</v>
      </c>
      <c r="AI43" s="120">
        <v>388</v>
      </c>
      <c r="AJ43" s="120">
        <v>20</v>
      </c>
      <c r="AK43" s="120" t="s">
        <v>122</v>
      </c>
      <c r="AL43" s="120" t="s">
        <v>3469</v>
      </c>
      <c r="AM43" s="120" t="s">
        <v>1069</v>
      </c>
      <c r="AN43" s="120" t="s">
        <v>2773</v>
      </c>
      <c r="AO43" s="120" t="s">
        <v>2793</v>
      </c>
      <c r="AP43" s="120" t="s">
        <v>3449</v>
      </c>
      <c r="AQ43" s="120" t="s">
        <v>3466</v>
      </c>
      <c r="AR43" s="120" t="s">
        <v>3496</v>
      </c>
      <c r="AS43" s="120" t="s">
        <v>3497</v>
      </c>
      <c r="AT43" s="120" t="s">
        <v>172</v>
      </c>
      <c r="AU43" s="120" t="s">
        <v>173</v>
      </c>
      <c r="AV43" s="120" t="s">
        <v>499</v>
      </c>
      <c r="AW43" s="120" t="s">
        <v>3498</v>
      </c>
      <c r="AY43" s="120" t="s">
        <v>525</v>
      </c>
      <c r="AZ43" s="120" t="s">
        <v>119</v>
      </c>
      <c r="BA43" s="120" t="s">
        <v>615</v>
      </c>
      <c r="BC43" s="120">
        <v>24</v>
      </c>
      <c r="BH43" s="120" t="s">
        <v>276</v>
      </c>
      <c r="BJ43" s="120">
        <v>1</v>
      </c>
      <c r="BO43" s="120" t="s">
        <v>122</v>
      </c>
      <c r="BP43" s="120" t="s">
        <v>123</v>
      </c>
      <c r="BR43" s="120">
        <v>1.33</v>
      </c>
      <c r="BW43" s="120" t="s">
        <v>1742</v>
      </c>
      <c r="BY43" s="120">
        <v>1.33</v>
      </c>
      <c r="CE43" s="121">
        <v>1.33</v>
      </c>
      <c r="CG43" s="121"/>
      <c r="CI43" s="121"/>
      <c r="CQ43" s="121"/>
      <c r="CW43" s="121"/>
      <c r="DB43" s="120" t="s">
        <v>1742</v>
      </c>
      <c r="DD43" s="120" t="s">
        <v>125</v>
      </c>
      <c r="DK43" s="120">
        <v>100</v>
      </c>
      <c r="DL43" s="120" t="s">
        <v>126</v>
      </c>
      <c r="DM43" s="120" t="s">
        <v>545</v>
      </c>
      <c r="DN43" s="120">
        <v>1047759</v>
      </c>
      <c r="DO43" s="120">
        <v>3043</v>
      </c>
      <c r="DP43" s="120" t="s">
        <v>3499</v>
      </c>
      <c r="DQ43" s="120" t="s">
        <v>3500</v>
      </c>
      <c r="DR43" s="120" t="s">
        <v>3501</v>
      </c>
      <c r="DS43" s="120">
        <v>1989</v>
      </c>
      <c r="DT43" s="120" t="s">
        <v>3502</v>
      </c>
    </row>
    <row r="44" spans="1:124" s="120" customFormat="1" x14ac:dyDescent="0.3">
      <c r="A44" s="120" t="s">
        <v>3449</v>
      </c>
      <c r="B44" s="120" t="s">
        <v>3466</v>
      </c>
      <c r="C44" s="120" t="s">
        <v>3496</v>
      </c>
      <c r="D44" s="120" t="s">
        <v>3497</v>
      </c>
      <c r="E44" s="120" t="s">
        <v>3498</v>
      </c>
      <c r="G44" s="147">
        <f t="shared" si="0"/>
        <v>0.40478550000000002</v>
      </c>
      <c r="J44" s="121"/>
      <c r="K44" s="129" t="s">
        <v>528</v>
      </c>
      <c r="L44" s="148" t="s">
        <v>1742</v>
      </c>
      <c r="M44" s="120" t="s">
        <v>2096</v>
      </c>
      <c r="N44" s="120">
        <v>100</v>
      </c>
      <c r="O44" s="120" t="s">
        <v>172</v>
      </c>
      <c r="P44" s="120" t="s">
        <v>173</v>
      </c>
      <c r="Q44" s="120" t="s">
        <v>499</v>
      </c>
      <c r="R44" s="120">
        <v>1</v>
      </c>
      <c r="S44" s="120" t="s">
        <v>122</v>
      </c>
      <c r="T44" s="120" t="s">
        <v>615</v>
      </c>
      <c r="U44" s="120">
        <v>3043</v>
      </c>
      <c r="V44" s="123">
        <v>1047760</v>
      </c>
      <c r="W44" s="120">
        <v>1989</v>
      </c>
      <c r="X44" s="120" t="s">
        <v>3499</v>
      </c>
      <c r="Y44" s="120" t="s">
        <v>3500</v>
      </c>
      <c r="Z44" s="120" t="s">
        <v>3501</v>
      </c>
      <c r="AC44" s="149">
        <v>1.33</v>
      </c>
      <c r="AD44" s="121"/>
      <c r="AE44" s="120">
        <v>962583</v>
      </c>
      <c r="AF44" s="120" t="s">
        <v>2096</v>
      </c>
      <c r="AI44" s="120">
        <v>388</v>
      </c>
      <c r="AJ44" s="120">
        <v>30</v>
      </c>
      <c r="AK44" s="120" t="s">
        <v>122</v>
      </c>
      <c r="AL44" s="120" t="s">
        <v>3469</v>
      </c>
      <c r="AM44" s="120" t="s">
        <v>1069</v>
      </c>
      <c r="AN44" s="120" t="s">
        <v>2773</v>
      </c>
      <c r="AO44" s="120" t="s">
        <v>2793</v>
      </c>
      <c r="AP44" s="120" t="s">
        <v>3449</v>
      </c>
      <c r="AQ44" s="120" t="s">
        <v>3466</v>
      </c>
      <c r="AR44" s="120" t="s">
        <v>3496</v>
      </c>
      <c r="AS44" s="120" t="s">
        <v>3497</v>
      </c>
      <c r="AT44" s="120" t="s">
        <v>172</v>
      </c>
      <c r="AU44" s="120" t="s">
        <v>173</v>
      </c>
      <c r="AV44" s="120" t="s">
        <v>499</v>
      </c>
      <c r="AW44" s="120" t="s">
        <v>3498</v>
      </c>
      <c r="AY44" s="120" t="s">
        <v>525</v>
      </c>
      <c r="AZ44" s="120" t="s">
        <v>119</v>
      </c>
      <c r="BA44" s="120" t="s">
        <v>615</v>
      </c>
      <c r="BC44" s="120">
        <v>24</v>
      </c>
      <c r="BH44" s="120" t="s">
        <v>276</v>
      </c>
      <c r="BJ44" s="120">
        <v>1</v>
      </c>
      <c r="BO44" s="120" t="s">
        <v>122</v>
      </c>
      <c r="BP44" s="120" t="s">
        <v>123</v>
      </c>
      <c r="BR44" s="120">
        <v>1.33</v>
      </c>
      <c r="BW44" s="120" t="s">
        <v>1742</v>
      </c>
      <c r="BY44" s="120">
        <v>1.33</v>
      </c>
      <c r="CE44" s="121">
        <v>1.33</v>
      </c>
      <c r="CG44" s="121"/>
      <c r="CI44" s="121"/>
      <c r="CQ44" s="121"/>
      <c r="CW44" s="121"/>
      <c r="DB44" s="120" t="s">
        <v>1742</v>
      </c>
      <c r="DD44" s="120" t="s">
        <v>125</v>
      </c>
      <c r="DK44" s="120">
        <v>100</v>
      </c>
      <c r="DL44" s="120" t="s">
        <v>126</v>
      </c>
      <c r="DM44" s="120" t="s">
        <v>545</v>
      </c>
      <c r="DN44" s="120">
        <v>1047760</v>
      </c>
      <c r="DO44" s="120">
        <v>3043</v>
      </c>
      <c r="DP44" s="120" t="s">
        <v>3499</v>
      </c>
      <c r="DQ44" s="120" t="s">
        <v>3500</v>
      </c>
      <c r="DR44" s="120" t="s">
        <v>3501</v>
      </c>
      <c r="DS44" s="120">
        <v>1989</v>
      </c>
      <c r="DT44" s="120" t="s">
        <v>3502</v>
      </c>
    </row>
    <row r="45" spans="1:124" s="120" customFormat="1" x14ac:dyDescent="0.3">
      <c r="A45" s="120" t="s">
        <v>3427</v>
      </c>
      <c r="B45" s="120" t="s">
        <v>3428</v>
      </c>
      <c r="C45" s="120" t="s">
        <v>3429</v>
      </c>
      <c r="D45" s="120" t="s">
        <v>3430</v>
      </c>
      <c r="E45" s="120" t="s">
        <v>591</v>
      </c>
      <c r="G45" s="137">
        <v>0.52000199999999996</v>
      </c>
      <c r="J45" s="121"/>
      <c r="K45" s="121" t="s">
        <v>528</v>
      </c>
      <c r="L45" s="120" t="s">
        <v>528</v>
      </c>
      <c r="M45" s="120" t="s">
        <v>109</v>
      </c>
      <c r="N45" s="120">
        <v>60</v>
      </c>
      <c r="O45" s="120" t="s">
        <v>154</v>
      </c>
      <c r="P45" s="120" t="s">
        <v>155</v>
      </c>
      <c r="Q45" s="120" t="s">
        <v>301</v>
      </c>
      <c r="R45" s="120">
        <v>3</v>
      </c>
      <c r="S45" s="120" t="s">
        <v>122</v>
      </c>
      <c r="T45" s="120" t="s">
        <v>615</v>
      </c>
      <c r="U45" s="120">
        <v>153647</v>
      </c>
      <c r="V45" s="123">
        <v>1338574</v>
      </c>
      <c r="W45" s="120">
        <v>2010</v>
      </c>
      <c r="X45" s="120" t="s">
        <v>3506</v>
      </c>
      <c r="Y45" s="120" t="s">
        <v>3507</v>
      </c>
      <c r="Z45" s="120" t="s">
        <v>3508</v>
      </c>
      <c r="AB45" s="120" t="s">
        <v>3509</v>
      </c>
      <c r="AC45" s="137">
        <v>0.52000199999999996</v>
      </c>
      <c r="AD45" s="121"/>
      <c r="AE45" s="120">
        <v>333415</v>
      </c>
      <c r="AF45" s="120" t="s">
        <v>109</v>
      </c>
      <c r="AH45" s="120" t="s">
        <v>3509</v>
      </c>
      <c r="AI45" s="120">
        <v>366</v>
      </c>
      <c r="AJ45" s="120">
        <v>72</v>
      </c>
      <c r="AK45" s="120" t="s">
        <v>276</v>
      </c>
      <c r="AL45" s="120" t="s">
        <v>3510</v>
      </c>
      <c r="AM45" s="120" t="s">
        <v>1069</v>
      </c>
      <c r="AN45" s="120" t="s">
        <v>2783</v>
      </c>
      <c r="AO45" s="120" t="s">
        <v>3434</v>
      </c>
      <c r="AP45" s="120" t="s">
        <v>3427</v>
      </c>
      <c r="AQ45" s="120" t="s">
        <v>3428</v>
      </c>
      <c r="AR45" s="120" t="s">
        <v>3429</v>
      </c>
      <c r="AS45" s="120" t="s">
        <v>3430</v>
      </c>
      <c r="AT45" s="120" t="s">
        <v>154</v>
      </c>
      <c r="AU45" s="120" t="s">
        <v>155</v>
      </c>
      <c r="AV45" s="120" t="s">
        <v>301</v>
      </c>
      <c r="AW45" s="120" t="s">
        <v>591</v>
      </c>
      <c r="AY45" s="120" t="s">
        <v>525</v>
      </c>
      <c r="AZ45" s="120" t="s">
        <v>119</v>
      </c>
      <c r="BA45" s="120" t="s">
        <v>615</v>
      </c>
      <c r="BC45" s="120">
        <v>72</v>
      </c>
      <c r="BH45" s="120" t="s">
        <v>276</v>
      </c>
      <c r="BJ45" s="120">
        <v>3</v>
      </c>
      <c r="BO45" s="120" t="s">
        <v>122</v>
      </c>
      <c r="BP45" s="120" t="s">
        <v>123</v>
      </c>
      <c r="BR45" s="120">
        <v>866.67</v>
      </c>
      <c r="BW45" s="120" t="s">
        <v>544</v>
      </c>
      <c r="BY45" s="121">
        <v>520.00199999999995</v>
      </c>
      <c r="CE45" s="121">
        <v>0.52000199999999996</v>
      </c>
      <c r="CQ45" s="121"/>
      <c r="CW45" s="121"/>
      <c r="DB45" s="120" t="s">
        <v>528</v>
      </c>
      <c r="DC45" s="120">
        <v>12</v>
      </c>
      <c r="DD45" s="120" t="s">
        <v>125</v>
      </c>
      <c r="DK45" s="120">
        <v>60</v>
      </c>
      <c r="DL45" s="120" t="s">
        <v>126</v>
      </c>
      <c r="DM45" s="120" t="s">
        <v>545</v>
      </c>
      <c r="DN45" s="120">
        <v>1338574</v>
      </c>
      <c r="DO45" s="120">
        <v>153647</v>
      </c>
      <c r="DP45" s="120" t="s">
        <v>3506</v>
      </c>
      <c r="DQ45" s="120" t="s">
        <v>3507</v>
      </c>
      <c r="DR45" s="120" t="s">
        <v>3508</v>
      </c>
      <c r="DS45" s="120">
        <v>2010</v>
      </c>
      <c r="DT45" s="120" t="s">
        <v>3511</v>
      </c>
    </row>
    <row r="46" spans="1:124" s="120" customFormat="1" x14ac:dyDescent="0.3">
      <c r="A46" s="120" t="s">
        <v>3512</v>
      </c>
      <c r="B46" s="120" t="s">
        <v>3513</v>
      </c>
      <c r="C46" s="120" t="s">
        <v>3514</v>
      </c>
      <c r="D46" s="120" t="s">
        <v>3515</v>
      </c>
      <c r="E46" s="120" t="s">
        <v>185</v>
      </c>
      <c r="G46" s="137">
        <v>0.54800000000000004</v>
      </c>
      <c r="J46" s="121"/>
      <c r="K46" s="121" t="s">
        <v>528</v>
      </c>
      <c r="L46" s="120" t="s">
        <v>528</v>
      </c>
      <c r="M46" s="120" t="s">
        <v>109</v>
      </c>
      <c r="N46" s="120">
        <v>25</v>
      </c>
      <c r="O46" s="120" t="s">
        <v>102</v>
      </c>
      <c r="P46" s="120" t="s">
        <v>102</v>
      </c>
      <c r="Q46" s="120" t="s">
        <v>184</v>
      </c>
      <c r="R46" s="120">
        <v>21</v>
      </c>
      <c r="S46" s="120" t="s">
        <v>122</v>
      </c>
      <c r="T46" s="120" t="s">
        <v>615</v>
      </c>
      <c r="U46" s="120">
        <v>84369</v>
      </c>
      <c r="V46" s="123">
        <v>1255359</v>
      </c>
      <c r="W46" s="120">
        <v>2004</v>
      </c>
      <c r="X46" s="120" t="s">
        <v>3516</v>
      </c>
      <c r="Y46" s="120" t="s">
        <v>3517</v>
      </c>
      <c r="Z46" s="120" t="s">
        <v>3518</v>
      </c>
      <c r="AC46" s="137">
        <v>0.54800000000000004</v>
      </c>
      <c r="AD46" s="121"/>
      <c r="AE46" s="120">
        <v>333415</v>
      </c>
      <c r="AF46" s="120" t="s">
        <v>109</v>
      </c>
      <c r="AI46" s="120">
        <v>1618</v>
      </c>
      <c r="AM46" s="120" t="s">
        <v>3240</v>
      </c>
      <c r="AN46" s="120" t="s">
        <v>3253</v>
      </c>
      <c r="AO46" s="120" t="s">
        <v>3479</v>
      </c>
      <c r="AP46" s="120" t="s">
        <v>3512</v>
      </c>
      <c r="AQ46" s="120" t="s">
        <v>3513</v>
      </c>
      <c r="AR46" s="120" t="s">
        <v>3514</v>
      </c>
      <c r="AS46" s="120" t="s">
        <v>3515</v>
      </c>
      <c r="AT46" s="120" t="s">
        <v>102</v>
      </c>
      <c r="AU46" s="120" t="s">
        <v>102</v>
      </c>
      <c r="AV46" s="120" t="s">
        <v>184</v>
      </c>
      <c r="AW46" s="120" t="s">
        <v>185</v>
      </c>
      <c r="AY46" s="120" t="s">
        <v>525</v>
      </c>
      <c r="AZ46" s="120" t="s">
        <v>119</v>
      </c>
      <c r="BA46" s="120" t="s">
        <v>615</v>
      </c>
      <c r="BC46" s="120">
        <v>21</v>
      </c>
      <c r="BH46" s="120" t="s">
        <v>122</v>
      </c>
      <c r="BJ46" s="120">
        <v>21</v>
      </c>
      <c r="BO46" s="120" t="s">
        <v>122</v>
      </c>
      <c r="BP46" s="120" t="s">
        <v>158</v>
      </c>
      <c r="BR46" s="120">
        <v>548</v>
      </c>
      <c r="BW46" s="120" t="s">
        <v>544</v>
      </c>
      <c r="BY46" s="120">
        <v>548</v>
      </c>
      <c r="CE46" s="121">
        <v>0.54800000000000004</v>
      </c>
      <c r="CG46" s="121"/>
      <c r="CI46" s="121"/>
      <c r="CQ46" s="121"/>
      <c r="CW46" s="121"/>
      <c r="DB46" s="120" t="s">
        <v>528</v>
      </c>
      <c r="DC46" s="120">
        <v>5</v>
      </c>
      <c r="DD46" s="120" t="s">
        <v>176</v>
      </c>
      <c r="DK46" s="120">
        <v>25</v>
      </c>
      <c r="DL46" s="120" t="s">
        <v>126</v>
      </c>
      <c r="DM46" s="120" t="s">
        <v>1344</v>
      </c>
      <c r="DN46" s="120">
        <v>1255359</v>
      </c>
      <c r="DO46" s="120">
        <v>84369</v>
      </c>
      <c r="DP46" s="120" t="s">
        <v>3516</v>
      </c>
      <c r="DQ46" s="120" t="s">
        <v>3517</v>
      </c>
      <c r="DR46" s="120" t="s">
        <v>3518</v>
      </c>
      <c r="DS46" s="120">
        <v>2004</v>
      </c>
      <c r="DT46" s="120" t="s">
        <v>3519</v>
      </c>
    </row>
    <row r="47" spans="1:124" s="120" customFormat="1" x14ac:dyDescent="0.3">
      <c r="A47" s="120" t="s">
        <v>3520</v>
      </c>
      <c r="B47" s="120" t="s">
        <v>3521</v>
      </c>
      <c r="C47" s="120" t="s">
        <v>3522</v>
      </c>
      <c r="D47" s="120" t="s">
        <v>3523</v>
      </c>
      <c r="E47" s="120" t="s">
        <v>166</v>
      </c>
      <c r="G47" s="137">
        <v>0.6</v>
      </c>
      <c r="H47" s="120" t="s">
        <v>117</v>
      </c>
      <c r="J47" s="121">
        <v>6</v>
      </c>
      <c r="K47" s="121" t="s">
        <v>528</v>
      </c>
      <c r="L47" s="120" t="s">
        <v>528</v>
      </c>
      <c r="M47" s="120" t="s">
        <v>109</v>
      </c>
      <c r="N47" s="120">
        <v>100</v>
      </c>
      <c r="O47" s="120" t="s">
        <v>367</v>
      </c>
      <c r="P47" s="120" t="s">
        <v>367</v>
      </c>
      <c r="Q47" s="120" t="s">
        <v>3457</v>
      </c>
      <c r="R47" s="120">
        <v>8.3299999999999999E-2</v>
      </c>
      <c r="S47" s="120" t="s">
        <v>122</v>
      </c>
      <c r="T47" s="120" t="s">
        <v>615</v>
      </c>
      <c r="U47" s="120">
        <v>85629</v>
      </c>
      <c r="V47" s="123">
        <v>1255433</v>
      </c>
      <c r="W47" s="120">
        <v>1998</v>
      </c>
      <c r="X47" s="120" t="s">
        <v>3524</v>
      </c>
      <c r="Y47" s="120" t="s">
        <v>3525</v>
      </c>
      <c r="Z47" s="120" t="s">
        <v>3526</v>
      </c>
      <c r="AC47" s="137">
        <v>0.6</v>
      </c>
      <c r="AD47" s="121">
        <v>6</v>
      </c>
      <c r="AE47" s="120">
        <v>333415</v>
      </c>
      <c r="AF47" s="120" t="s">
        <v>109</v>
      </c>
      <c r="AI47" s="120">
        <v>17037</v>
      </c>
      <c r="AM47" s="120" t="s">
        <v>3240</v>
      </c>
      <c r="AN47" s="120" t="s">
        <v>3253</v>
      </c>
      <c r="AO47" s="120" t="s">
        <v>3527</v>
      </c>
      <c r="AP47" s="120" t="s">
        <v>3520</v>
      </c>
      <c r="AQ47" s="120" t="s">
        <v>3521</v>
      </c>
      <c r="AR47" s="120" t="s">
        <v>3522</v>
      </c>
      <c r="AS47" s="120" t="s">
        <v>3523</v>
      </c>
      <c r="AT47" s="120" t="s">
        <v>367</v>
      </c>
      <c r="AU47" s="120" t="s">
        <v>367</v>
      </c>
      <c r="AV47" s="120" t="s">
        <v>3457</v>
      </c>
      <c r="AW47" s="120" t="s">
        <v>166</v>
      </c>
      <c r="AX47" s="120" t="s">
        <v>117</v>
      </c>
      <c r="AY47" s="120" t="s">
        <v>525</v>
      </c>
      <c r="AZ47" s="120" t="s">
        <v>119</v>
      </c>
      <c r="BA47" s="120" t="s">
        <v>615</v>
      </c>
      <c r="BC47" s="120">
        <v>2</v>
      </c>
      <c r="BH47" s="120" t="s">
        <v>276</v>
      </c>
      <c r="BJ47" s="120">
        <v>8.3299999999999999E-2</v>
      </c>
      <c r="BO47" s="120" t="s">
        <v>122</v>
      </c>
      <c r="BP47" s="120" t="s">
        <v>123</v>
      </c>
      <c r="BR47" s="120">
        <v>0.6</v>
      </c>
      <c r="BW47" s="120" t="s">
        <v>124</v>
      </c>
      <c r="BY47" s="120">
        <v>0.6</v>
      </c>
      <c r="CE47" s="121">
        <v>0.6</v>
      </c>
      <c r="CG47" s="121"/>
      <c r="CI47" s="121"/>
      <c r="CK47" s="120">
        <v>6</v>
      </c>
      <c r="CQ47" s="121">
        <v>6</v>
      </c>
      <c r="CW47" s="121">
        <v>6</v>
      </c>
      <c r="DB47" s="120" t="s">
        <v>528</v>
      </c>
      <c r="DC47" s="120">
        <v>3</v>
      </c>
      <c r="DD47" s="120" t="s">
        <v>125</v>
      </c>
      <c r="DE47" s="120">
        <v>7.88</v>
      </c>
      <c r="DK47" s="120">
        <v>100</v>
      </c>
      <c r="DL47" s="120" t="s">
        <v>126</v>
      </c>
      <c r="DM47" s="120" t="s">
        <v>545</v>
      </c>
      <c r="DN47" s="120">
        <v>1255433</v>
      </c>
      <c r="DO47" s="120">
        <v>85629</v>
      </c>
      <c r="DP47" s="120" t="s">
        <v>3524</v>
      </c>
      <c r="DQ47" s="120" t="s">
        <v>3525</v>
      </c>
      <c r="DR47" s="120" t="s">
        <v>3526</v>
      </c>
      <c r="DS47" s="120">
        <v>1998</v>
      </c>
      <c r="DT47" s="120" t="s">
        <v>3528</v>
      </c>
    </row>
    <row r="48" spans="1:124" s="120" customFormat="1" x14ac:dyDescent="0.3">
      <c r="A48" s="120" t="s">
        <v>3322</v>
      </c>
      <c r="B48" s="120" t="s">
        <v>3323</v>
      </c>
      <c r="C48" s="120" t="s">
        <v>3443</v>
      </c>
      <c r="D48" s="120" t="s">
        <v>3325</v>
      </c>
      <c r="E48" s="120" t="s">
        <v>591</v>
      </c>
      <c r="G48" s="137">
        <v>0.6</v>
      </c>
      <c r="K48" s="121" t="s">
        <v>528</v>
      </c>
      <c r="L48" s="120" t="s">
        <v>528</v>
      </c>
      <c r="M48" s="120" t="s">
        <v>109</v>
      </c>
      <c r="N48" s="120">
        <v>100</v>
      </c>
      <c r="O48" s="120" t="s">
        <v>102</v>
      </c>
      <c r="P48" s="120" t="s">
        <v>102</v>
      </c>
      <c r="Q48" s="120" t="s">
        <v>116</v>
      </c>
      <c r="R48" s="120">
        <v>21</v>
      </c>
      <c r="S48" s="120" t="s">
        <v>122</v>
      </c>
      <c r="T48" s="120" t="s">
        <v>615</v>
      </c>
      <c r="U48" s="120">
        <v>100784</v>
      </c>
      <c r="V48" s="123">
        <v>1270205</v>
      </c>
      <c r="W48" s="120">
        <v>2007</v>
      </c>
      <c r="X48" s="120" t="s">
        <v>3481</v>
      </c>
      <c r="Y48" s="120" t="s">
        <v>3482</v>
      </c>
      <c r="Z48" s="120" t="s">
        <v>3483</v>
      </c>
      <c r="AC48" s="137">
        <v>0.6</v>
      </c>
      <c r="AE48" s="120">
        <v>333415</v>
      </c>
      <c r="AF48" s="120" t="s">
        <v>109</v>
      </c>
      <c r="AI48" s="120">
        <v>345</v>
      </c>
      <c r="AM48" s="120" t="s">
        <v>3051</v>
      </c>
      <c r="AN48" s="120" t="s">
        <v>3328</v>
      </c>
      <c r="AO48" s="120" t="s">
        <v>3329</v>
      </c>
      <c r="AP48" s="120" t="s">
        <v>3322</v>
      </c>
      <c r="AQ48" s="120" t="s">
        <v>3323</v>
      </c>
      <c r="AR48" s="120" t="s">
        <v>3443</v>
      </c>
      <c r="AS48" s="120" t="s">
        <v>3325</v>
      </c>
      <c r="AT48" s="120" t="s">
        <v>102</v>
      </c>
      <c r="AU48" s="120" t="s">
        <v>102</v>
      </c>
      <c r="AV48" s="120" t="s">
        <v>116</v>
      </c>
      <c r="AW48" s="120" t="s">
        <v>591</v>
      </c>
      <c r="AY48" s="120" t="s">
        <v>525</v>
      </c>
      <c r="AZ48" s="120" t="s">
        <v>119</v>
      </c>
      <c r="BA48" s="120" t="s">
        <v>615</v>
      </c>
      <c r="BB48" s="120" t="s">
        <v>260</v>
      </c>
      <c r="BC48" s="120">
        <v>3</v>
      </c>
      <c r="BH48" s="120" t="s">
        <v>121</v>
      </c>
      <c r="BI48" s="120" t="s">
        <v>260</v>
      </c>
      <c r="BJ48" s="120">
        <v>21</v>
      </c>
      <c r="BO48" s="120" t="s">
        <v>122</v>
      </c>
      <c r="BP48" s="120" t="s">
        <v>123</v>
      </c>
      <c r="BR48" s="120">
        <v>0.6</v>
      </c>
      <c r="BW48" s="120" t="s">
        <v>528</v>
      </c>
      <c r="BY48" s="120">
        <v>0.6</v>
      </c>
      <c r="CE48" s="121">
        <v>0.6</v>
      </c>
      <c r="DB48" s="120" t="s">
        <v>528</v>
      </c>
      <c r="DC48" s="120">
        <v>5</v>
      </c>
      <c r="DD48" s="120" t="s">
        <v>125</v>
      </c>
      <c r="DK48" s="120">
        <v>100</v>
      </c>
      <c r="DL48" s="120" t="s">
        <v>126</v>
      </c>
      <c r="DM48" s="120" t="s">
        <v>1344</v>
      </c>
      <c r="DN48" s="120">
        <v>1270205</v>
      </c>
      <c r="DO48" s="120">
        <v>100784</v>
      </c>
      <c r="DP48" s="120" t="s">
        <v>3481</v>
      </c>
      <c r="DQ48" s="120" t="s">
        <v>3482</v>
      </c>
      <c r="DR48" s="120" t="s">
        <v>3483</v>
      </c>
      <c r="DS48" s="120">
        <v>2007</v>
      </c>
      <c r="DT48" s="120" t="s">
        <v>3529</v>
      </c>
    </row>
    <row r="49" spans="1:124" s="120" customFormat="1" x14ac:dyDescent="0.3">
      <c r="A49" s="120" t="s">
        <v>3427</v>
      </c>
      <c r="B49" s="120" t="s">
        <v>3428</v>
      </c>
      <c r="C49" s="120" t="s">
        <v>3429</v>
      </c>
      <c r="D49" s="120" t="s">
        <v>3430</v>
      </c>
      <c r="E49" s="120" t="s">
        <v>591</v>
      </c>
      <c r="G49" s="137">
        <v>0.76307999999999998</v>
      </c>
      <c r="J49" s="121"/>
      <c r="K49" s="121" t="s">
        <v>528</v>
      </c>
      <c r="L49" s="120" t="s">
        <v>528</v>
      </c>
      <c r="M49" s="120" t="s">
        <v>109</v>
      </c>
      <c r="N49" s="120">
        <v>60</v>
      </c>
      <c r="O49" s="120" t="s">
        <v>154</v>
      </c>
      <c r="P49" s="120" t="s">
        <v>155</v>
      </c>
      <c r="Q49" s="120" t="s">
        <v>301</v>
      </c>
      <c r="R49" s="120">
        <v>2</v>
      </c>
      <c r="S49" s="120" t="s">
        <v>122</v>
      </c>
      <c r="T49" s="120" t="s">
        <v>615</v>
      </c>
      <c r="U49" s="120">
        <v>153647</v>
      </c>
      <c r="V49" s="123">
        <v>1338573</v>
      </c>
      <c r="W49" s="120">
        <v>2010</v>
      </c>
      <c r="X49" s="120" t="s">
        <v>3506</v>
      </c>
      <c r="Y49" s="120" t="s">
        <v>3507</v>
      </c>
      <c r="Z49" s="120" t="s">
        <v>3508</v>
      </c>
      <c r="AB49" s="120" t="s">
        <v>3509</v>
      </c>
      <c r="AC49" s="137">
        <v>0.76307999999999998</v>
      </c>
      <c r="AD49" s="121"/>
      <c r="AE49" s="120">
        <v>333415</v>
      </c>
      <c r="AF49" s="120" t="s">
        <v>109</v>
      </c>
      <c r="AH49" s="120" t="s">
        <v>3509</v>
      </c>
      <c r="AI49" s="120">
        <v>366</v>
      </c>
      <c r="AJ49" s="120">
        <v>48</v>
      </c>
      <c r="AK49" s="120" t="s">
        <v>276</v>
      </c>
      <c r="AL49" s="120" t="s">
        <v>3510</v>
      </c>
      <c r="AM49" s="120" t="s">
        <v>1069</v>
      </c>
      <c r="AN49" s="120" t="s">
        <v>2783</v>
      </c>
      <c r="AO49" s="120" t="s">
        <v>3434</v>
      </c>
      <c r="AP49" s="120" t="s">
        <v>3427</v>
      </c>
      <c r="AQ49" s="120" t="s">
        <v>3428</v>
      </c>
      <c r="AR49" s="120" t="s">
        <v>3429</v>
      </c>
      <c r="AS49" s="120" t="s">
        <v>3430</v>
      </c>
      <c r="AT49" s="120" t="s">
        <v>154</v>
      </c>
      <c r="AU49" s="120" t="s">
        <v>155</v>
      </c>
      <c r="AV49" s="120" t="s">
        <v>301</v>
      </c>
      <c r="AW49" s="120" t="s">
        <v>591</v>
      </c>
      <c r="AY49" s="120" t="s">
        <v>525</v>
      </c>
      <c r="AZ49" s="120" t="s">
        <v>119</v>
      </c>
      <c r="BA49" s="120" t="s">
        <v>615</v>
      </c>
      <c r="BC49" s="120">
        <v>48</v>
      </c>
      <c r="BH49" s="120" t="s">
        <v>276</v>
      </c>
      <c r="BJ49" s="120">
        <v>2</v>
      </c>
      <c r="BO49" s="120" t="s">
        <v>122</v>
      </c>
      <c r="BP49" s="120" t="s">
        <v>123</v>
      </c>
      <c r="BR49" s="120">
        <v>1271.8</v>
      </c>
      <c r="BW49" s="120" t="s">
        <v>544</v>
      </c>
      <c r="BY49" s="121">
        <v>763.08</v>
      </c>
      <c r="CE49" s="121">
        <v>0.76307999999999998</v>
      </c>
      <c r="CQ49" s="121"/>
      <c r="CW49" s="121"/>
      <c r="DB49" s="120" t="s">
        <v>528</v>
      </c>
      <c r="DC49" s="120">
        <v>12</v>
      </c>
      <c r="DD49" s="120" t="s">
        <v>125</v>
      </c>
      <c r="DK49" s="120">
        <v>60</v>
      </c>
      <c r="DL49" s="120" t="s">
        <v>126</v>
      </c>
      <c r="DM49" s="120" t="s">
        <v>545</v>
      </c>
      <c r="DN49" s="120">
        <v>1338573</v>
      </c>
      <c r="DO49" s="120">
        <v>153647</v>
      </c>
      <c r="DP49" s="120" t="s">
        <v>3506</v>
      </c>
      <c r="DQ49" s="120" t="s">
        <v>3507</v>
      </c>
      <c r="DR49" s="120" t="s">
        <v>3508</v>
      </c>
      <c r="DS49" s="120">
        <v>2010</v>
      </c>
      <c r="DT49" s="120" t="s">
        <v>3511</v>
      </c>
    </row>
    <row r="50" spans="1:124" s="120" customFormat="1" x14ac:dyDescent="0.3">
      <c r="A50" s="120" t="s">
        <v>3530</v>
      </c>
      <c r="B50" s="120" t="s">
        <v>3531</v>
      </c>
      <c r="C50" s="120" t="s">
        <v>3532</v>
      </c>
      <c r="D50" s="120" t="s">
        <v>3533</v>
      </c>
      <c r="E50" s="138" t="s">
        <v>591</v>
      </c>
      <c r="F50" s="138"/>
      <c r="G50" s="139">
        <v>0.88</v>
      </c>
      <c r="H50" s="138"/>
      <c r="I50" s="138"/>
      <c r="J50" s="138"/>
      <c r="K50" s="138" t="s">
        <v>528</v>
      </c>
      <c r="L50" s="138"/>
      <c r="M50" s="138" t="s">
        <v>109</v>
      </c>
      <c r="N50" s="138" t="s">
        <v>2812</v>
      </c>
      <c r="O50" s="138" t="s">
        <v>154</v>
      </c>
      <c r="P50" s="138" t="s">
        <v>155</v>
      </c>
      <c r="Q50" s="138" t="s">
        <v>3534</v>
      </c>
      <c r="R50" s="138">
        <v>4</v>
      </c>
      <c r="S50" s="138" t="s">
        <v>122</v>
      </c>
      <c r="T50" s="138" t="s">
        <v>615</v>
      </c>
      <c r="U50" s="138">
        <v>40625502</v>
      </c>
      <c r="V50" s="140" t="s">
        <v>1496</v>
      </c>
      <c r="W50" s="138">
        <v>1988</v>
      </c>
      <c r="X50" s="138" t="s">
        <v>2813</v>
      </c>
      <c r="Y50" s="138"/>
      <c r="Z50" s="138"/>
      <c r="AA50" s="138"/>
      <c r="AB50" s="138"/>
      <c r="AC50" s="139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 t="s">
        <v>3240</v>
      </c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41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</row>
    <row r="51" spans="1:124" s="120" customFormat="1" x14ac:dyDescent="0.3">
      <c r="A51" s="120" t="s">
        <v>3427</v>
      </c>
      <c r="B51" s="120" t="s">
        <v>3428</v>
      </c>
      <c r="C51" s="120" t="s">
        <v>3429</v>
      </c>
      <c r="D51" s="120" t="s">
        <v>3430</v>
      </c>
      <c r="E51" s="120" t="s">
        <v>200</v>
      </c>
      <c r="G51" s="137">
        <v>1</v>
      </c>
      <c r="K51" s="121" t="s">
        <v>528</v>
      </c>
      <c r="L51" s="120" t="s">
        <v>528</v>
      </c>
      <c r="M51" s="120" t="s">
        <v>109</v>
      </c>
      <c r="N51" s="120">
        <v>100</v>
      </c>
      <c r="O51" s="120" t="s">
        <v>102</v>
      </c>
      <c r="P51" s="120" t="s">
        <v>102</v>
      </c>
      <c r="Q51" s="120" t="s">
        <v>184</v>
      </c>
      <c r="R51" s="120">
        <v>2</v>
      </c>
      <c r="S51" s="120" t="s">
        <v>122</v>
      </c>
      <c r="T51" s="120" t="s">
        <v>615</v>
      </c>
      <c r="U51" s="120">
        <v>161086</v>
      </c>
      <c r="V51" s="123">
        <v>2076535</v>
      </c>
      <c r="W51" s="120">
        <v>2013</v>
      </c>
      <c r="X51" s="120" t="s">
        <v>3535</v>
      </c>
      <c r="Y51" s="120" t="s">
        <v>3536</v>
      </c>
      <c r="Z51" s="120" t="s">
        <v>3537</v>
      </c>
      <c r="AC51" s="137">
        <v>1</v>
      </c>
      <c r="AE51" s="120">
        <v>333415</v>
      </c>
      <c r="AF51" s="120" t="s">
        <v>109</v>
      </c>
      <c r="AI51" s="120">
        <v>366</v>
      </c>
      <c r="AM51" s="120" t="s">
        <v>1069</v>
      </c>
      <c r="AN51" s="120" t="s">
        <v>2783</v>
      </c>
      <c r="AO51" s="120" t="s">
        <v>3434</v>
      </c>
      <c r="AP51" s="120" t="s">
        <v>3427</v>
      </c>
      <c r="AQ51" s="120" t="s">
        <v>3428</v>
      </c>
      <c r="AR51" s="120" t="s">
        <v>3429</v>
      </c>
      <c r="AS51" s="120" t="s">
        <v>3430</v>
      </c>
      <c r="AT51" s="120" t="s">
        <v>102</v>
      </c>
      <c r="AU51" s="120" t="s">
        <v>102</v>
      </c>
      <c r="AV51" s="120" t="s">
        <v>184</v>
      </c>
      <c r="AW51" s="120" t="s">
        <v>200</v>
      </c>
      <c r="AY51" s="120" t="s">
        <v>525</v>
      </c>
      <c r="AZ51" s="120" t="s">
        <v>119</v>
      </c>
      <c r="BA51" s="120" t="s">
        <v>615</v>
      </c>
      <c r="BC51" s="120">
        <v>48</v>
      </c>
      <c r="BH51" s="120" t="s">
        <v>276</v>
      </c>
      <c r="BJ51" s="120">
        <v>2</v>
      </c>
      <c r="BO51" s="120" t="s">
        <v>122</v>
      </c>
      <c r="BP51" s="120" t="s">
        <v>123</v>
      </c>
      <c r="BR51" s="120">
        <v>1</v>
      </c>
      <c r="BW51" s="120" t="s">
        <v>528</v>
      </c>
      <c r="BY51" s="120">
        <v>1</v>
      </c>
      <c r="CE51" s="121">
        <v>1</v>
      </c>
      <c r="DB51" s="120" t="s">
        <v>528</v>
      </c>
      <c r="DC51" s="120">
        <v>1</v>
      </c>
      <c r="DD51" s="120" t="s">
        <v>125</v>
      </c>
      <c r="DE51" s="120">
        <v>5</v>
      </c>
      <c r="DK51" s="120">
        <v>100</v>
      </c>
      <c r="DL51" s="120" t="s">
        <v>126</v>
      </c>
      <c r="DM51" s="120" t="s">
        <v>545</v>
      </c>
      <c r="DN51" s="120">
        <v>2076535</v>
      </c>
      <c r="DO51" s="120">
        <v>161086</v>
      </c>
      <c r="DP51" s="120" t="s">
        <v>3535</v>
      </c>
      <c r="DQ51" s="120" t="s">
        <v>3536</v>
      </c>
      <c r="DR51" s="120" t="s">
        <v>3537</v>
      </c>
      <c r="DS51" s="120">
        <v>2013</v>
      </c>
      <c r="DT51" s="120" t="s">
        <v>3538</v>
      </c>
    </row>
    <row r="52" spans="1:124" s="120" customFormat="1" x14ac:dyDescent="0.3">
      <c r="A52" s="120" t="s">
        <v>3322</v>
      </c>
      <c r="B52" s="120" t="s">
        <v>3323</v>
      </c>
      <c r="C52" s="120" t="s">
        <v>3443</v>
      </c>
      <c r="D52" s="120" t="s">
        <v>3325</v>
      </c>
      <c r="E52" s="120" t="s">
        <v>157</v>
      </c>
      <c r="G52" s="137">
        <v>1</v>
      </c>
      <c r="H52" s="120" t="s">
        <v>143</v>
      </c>
      <c r="J52" s="120">
        <v>2.5</v>
      </c>
      <c r="K52" s="121" t="s">
        <v>528</v>
      </c>
      <c r="L52" s="120" t="s">
        <v>528</v>
      </c>
      <c r="M52" s="120" t="s">
        <v>109</v>
      </c>
      <c r="N52" s="120">
        <v>100</v>
      </c>
      <c r="O52" s="120" t="s">
        <v>137</v>
      </c>
      <c r="P52" s="120" t="s">
        <v>137</v>
      </c>
      <c r="Q52" s="120" t="s">
        <v>3539</v>
      </c>
      <c r="R52" s="120">
        <v>0.83330000000000004</v>
      </c>
      <c r="S52" s="120" t="s">
        <v>122</v>
      </c>
      <c r="T52" s="120" t="s">
        <v>615</v>
      </c>
      <c r="U52" s="120">
        <v>100784</v>
      </c>
      <c r="V52" s="123">
        <v>1270191</v>
      </c>
      <c r="W52" s="120">
        <v>2007</v>
      </c>
      <c r="X52" s="120" t="s">
        <v>3481</v>
      </c>
      <c r="Y52" s="120" t="s">
        <v>3482</v>
      </c>
      <c r="Z52" s="120" t="s">
        <v>3483</v>
      </c>
      <c r="AC52" s="137">
        <v>1</v>
      </c>
      <c r="AD52" s="120">
        <v>2.5</v>
      </c>
      <c r="AE52" s="120">
        <v>333415</v>
      </c>
      <c r="AF52" s="120" t="s">
        <v>109</v>
      </c>
      <c r="AI52" s="120">
        <v>345</v>
      </c>
      <c r="AL52" s="120" t="s">
        <v>3540</v>
      </c>
      <c r="AM52" s="120" t="s">
        <v>3051</v>
      </c>
      <c r="AN52" s="120" t="s">
        <v>3328</v>
      </c>
      <c r="AO52" s="120" t="s">
        <v>3329</v>
      </c>
      <c r="AP52" s="120" t="s">
        <v>3322</v>
      </c>
      <c r="AQ52" s="120" t="s">
        <v>3323</v>
      </c>
      <c r="AR52" s="120" t="s">
        <v>3443</v>
      </c>
      <c r="AS52" s="120" t="s">
        <v>3325</v>
      </c>
      <c r="AT52" s="120" t="s">
        <v>137</v>
      </c>
      <c r="AU52" s="120" t="s">
        <v>137</v>
      </c>
      <c r="AV52" s="120" t="s">
        <v>3539</v>
      </c>
      <c r="AW52" s="120" t="s">
        <v>157</v>
      </c>
      <c r="AX52" s="120" t="s">
        <v>143</v>
      </c>
      <c r="AY52" s="120" t="s">
        <v>525</v>
      </c>
      <c r="AZ52" s="120" t="s">
        <v>119</v>
      </c>
      <c r="BA52" s="120" t="s">
        <v>615</v>
      </c>
      <c r="BB52" s="120" t="s">
        <v>260</v>
      </c>
      <c r="BC52" s="120">
        <v>20</v>
      </c>
      <c r="BH52" s="120" t="s">
        <v>276</v>
      </c>
      <c r="BI52" s="120" t="s">
        <v>260</v>
      </c>
      <c r="BJ52" s="120">
        <v>0.83330000000000004</v>
      </c>
      <c r="BO52" s="120" t="s">
        <v>122</v>
      </c>
      <c r="BP52" s="120" t="s">
        <v>123</v>
      </c>
      <c r="BR52" s="120">
        <v>1</v>
      </c>
      <c r="BW52" s="120" t="s">
        <v>528</v>
      </c>
      <c r="BY52" s="120">
        <v>1</v>
      </c>
      <c r="CE52" s="121">
        <v>1</v>
      </c>
      <c r="CK52" s="120">
        <v>2.5</v>
      </c>
      <c r="CQ52" s="120">
        <v>2.5</v>
      </c>
      <c r="CW52" s="120">
        <v>2.5</v>
      </c>
      <c r="DB52" s="120" t="s">
        <v>528</v>
      </c>
      <c r="DC52" s="120">
        <v>5</v>
      </c>
      <c r="DD52" s="120" t="s">
        <v>125</v>
      </c>
      <c r="DK52" s="120">
        <v>100</v>
      </c>
      <c r="DL52" s="120" t="s">
        <v>126</v>
      </c>
      <c r="DM52" s="120" t="s">
        <v>1344</v>
      </c>
      <c r="DN52" s="120">
        <v>1270191</v>
      </c>
      <c r="DO52" s="120">
        <v>100784</v>
      </c>
      <c r="DP52" s="120" t="s">
        <v>3481</v>
      </c>
      <c r="DQ52" s="120" t="s">
        <v>3482</v>
      </c>
      <c r="DR52" s="120" t="s">
        <v>3483</v>
      </c>
      <c r="DS52" s="120">
        <v>2007</v>
      </c>
      <c r="DT52" s="120" t="s">
        <v>3541</v>
      </c>
    </row>
    <row r="53" spans="1:124" s="120" customFormat="1" x14ac:dyDescent="0.3">
      <c r="A53" s="120" t="s">
        <v>3322</v>
      </c>
      <c r="B53" s="120" t="s">
        <v>3323</v>
      </c>
      <c r="C53" s="120" t="s">
        <v>3443</v>
      </c>
      <c r="D53" s="120" t="s">
        <v>3325</v>
      </c>
      <c r="E53" s="120" t="s">
        <v>157</v>
      </c>
      <c r="G53" s="147">
        <f>(AC53/1000000)*304.35*1000</f>
        <v>1.0043549999999999</v>
      </c>
      <c r="H53" s="120" t="s">
        <v>143</v>
      </c>
      <c r="J53" s="120">
        <f>(AD53/1000000)*304.35*1000</f>
        <v>4.9913400000000001</v>
      </c>
      <c r="K53" s="129" t="s">
        <v>528</v>
      </c>
      <c r="L53" s="148" t="s">
        <v>1742</v>
      </c>
      <c r="M53" s="120" t="s">
        <v>109</v>
      </c>
      <c r="N53" s="120">
        <v>100</v>
      </c>
      <c r="O53" s="120" t="s">
        <v>137</v>
      </c>
      <c r="P53" s="120" t="s">
        <v>137</v>
      </c>
      <c r="Q53" s="120" t="s">
        <v>142</v>
      </c>
      <c r="R53" s="120">
        <v>28</v>
      </c>
      <c r="S53" s="120" t="s">
        <v>122</v>
      </c>
      <c r="T53" s="120" t="s">
        <v>615</v>
      </c>
      <c r="U53" s="120">
        <v>93293</v>
      </c>
      <c r="V53" s="123">
        <v>1270167</v>
      </c>
      <c r="W53" s="120">
        <v>2005</v>
      </c>
      <c r="X53" s="120" t="s">
        <v>3444</v>
      </c>
      <c r="Y53" s="120" t="s">
        <v>3445</v>
      </c>
      <c r="Z53" s="120" t="s">
        <v>3446</v>
      </c>
      <c r="AC53" s="149">
        <v>3.3</v>
      </c>
      <c r="AD53" s="120">
        <v>16.399999999999999</v>
      </c>
      <c r="AE53" s="120">
        <v>333415</v>
      </c>
      <c r="AF53" s="120" t="s">
        <v>109</v>
      </c>
      <c r="AI53" s="120">
        <v>345</v>
      </c>
      <c r="AL53" s="120" t="s">
        <v>3447</v>
      </c>
      <c r="AM53" s="120" t="s">
        <v>3051</v>
      </c>
      <c r="AN53" s="120" t="s">
        <v>3328</v>
      </c>
      <c r="AO53" s="120" t="s">
        <v>3329</v>
      </c>
      <c r="AP53" s="120" t="s">
        <v>3322</v>
      </c>
      <c r="AQ53" s="120" t="s">
        <v>3323</v>
      </c>
      <c r="AR53" s="120" t="s">
        <v>3443</v>
      </c>
      <c r="AS53" s="120" t="s">
        <v>3325</v>
      </c>
      <c r="AT53" s="120" t="s">
        <v>137</v>
      </c>
      <c r="AU53" s="120" t="s">
        <v>137</v>
      </c>
      <c r="AV53" s="120" t="s">
        <v>142</v>
      </c>
      <c r="AW53" s="120" t="s">
        <v>157</v>
      </c>
      <c r="AX53" s="120" t="s">
        <v>143</v>
      </c>
      <c r="AY53" s="120" t="s">
        <v>525</v>
      </c>
      <c r="AZ53" s="120" t="s">
        <v>119</v>
      </c>
      <c r="BA53" s="120" t="s">
        <v>615</v>
      </c>
      <c r="BC53" s="120">
        <v>28</v>
      </c>
      <c r="BH53" s="120" t="s">
        <v>122</v>
      </c>
      <c r="BJ53" s="120">
        <v>28</v>
      </c>
      <c r="BO53" s="120" t="s">
        <v>122</v>
      </c>
      <c r="BP53" s="120" t="s">
        <v>123</v>
      </c>
      <c r="BR53" s="120">
        <v>3.3</v>
      </c>
      <c r="BW53" s="120" t="s">
        <v>1742</v>
      </c>
      <c r="BY53" s="120">
        <v>3.3</v>
      </c>
      <c r="CE53" s="121">
        <v>3.3</v>
      </c>
      <c r="CK53" s="120">
        <v>16.399999999999999</v>
      </c>
      <c r="CQ53" s="120">
        <v>16.399999999999999</v>
      </c>
      <c r="CW53" s="120">
        <v>16.399999999999999</v>
      </c>
      <c r="DB53" s="120" t="s">
        <v>1742</v>
      </c>
      <c r="DC53" s="120">
        <v>5</v>
      </c>
      <c r="DD53" s="120" t="s">
        <v>125</v>
      </c>
      <c r="DK53" s="120">
        <v>100</v>
      </c>
      <c r="DL53" s="120" t="s">
        <v>126</v>
      </c>
      <c r="DM53" s="120" t="s">
        <v>1344</v>
      </c>
      <c r="DN53" s="120">
        <v>1270167</v>
      </c>
      <c r="DO53" s="120">
        <v>93293</v>
      </c>
      <c r="DP53" s="120" t="s">
        <v>3444</v>
      </c>
      <c r="DQ53" s="120" t="s">
        <v>3445</v>
      </c>
      <c r="DR53" s="120" t="s">
        <v>3446</v>
      </c>
      <c r="DS53" s="120">
        <v>2005</v>
      </c>
      <c r="DT53" s="120" t="s">
        <v>3542</v>
      </c>
    </row>
    <row r="54" spans="1:124" s="120" customFormat="1" x14ac:dyDescent="0.3">
      <c r="A54" s="120" t="s">
        <v>3427</v>
      </c>
      <c r="B54" s="120" t="s">
        <v>3428</v>
      </c>
      <c r="C54" s="120" t="s">
        <v>3429</v>
      </c>
      <c r="D54" s="120" t="s">
        <v>3430</v>
      </c>
      <c r="E54" s="120" t="s">
        <v>591</v>
      </c>
      <c r="G54" s="137">
        <v>1.1205000000000001</v>
      </c>
      <c r="J54" s="121"/>
      <c r="K54" s="121" t="s">
        <v>528</v>
      </c>
      <c r="L54" s="120" t="s">
        <v>528</v>
      </c>
      <c r="M54" s="120" t="s">
        <v>109</v>
      </c>
      <c r="N54" s="120">
        <v>60</v>
      </c>
      <c r="O54" s="120" t="s">
        <v>154</v>
      </c>
      <c r="P54" s="120" t="s">
        <v>155</v>
      </c>
      <c r="Q54" s="120" t="s">
        <v>301</v>
      </c>
      <c r="R54" s="120">
        <v>1</v>
      </c>
      <c r="S54" s="120" t="s">
        <v>122</v>
      </c>
      <c r="T54" s="120" t="s">
        <v>615</v>
      </c>
      <c r="U54" s="120">
        <v>153647</v>
      </c>
      <c r="V54" s="123">
        <v>1338572</v>
      </c>
      <c r="W54" s="120">
        <v>2010</v>
      </c>
      <c r="X54" s="120" t="s">
        <v>3506</v>
      </c>
      <c r="Y54" s="120" t="s">
        <v>3507</v>
      </c>
      <c r="Z54" s="120" t="s">
        <v>3508</v>
      </c>
      <c r="AB54" s="120" t="s">
        <v>3509</v>
      </c>
      <c r="AC54" s="137">
        <v>1.1205000000000001</v>
      </c>
      <c r="AD54" s="121"/>
      <c r="AE54" s="120">
        <v>333415</v>
      </c>
      <c r="AF54" s="120" t="s">
        <v>109</v>
      </c>
      <c r="AH54" s="120" t="s">
        <v>3509</v>
      </c>
      <c r="AI54" s="120">
        <v>366</v>
      </c>
      <c r="AJ54" s="120">
        <v>24</v>
      </c>
      <c r="AK54" s="120" t="s">
        <v>276</v>
      </c>
      <c r="AL54" s="120" t="s">
        <v>3510</v>
      </c>
      <c r="AM54" s="120" t="s">
        <v>1069</v>
      </c>
      <c r="AN54" s="120" t="s">
        <v>2783</v>
      </c>
      <c r="AO54" s="120" t="s">
        <v>3434</v>
      </c>
      <c r="AP54" s="120" t="s">
        <v>3427</v>
      </c>
      <c r="AQ54" s="120" t="s">
        <v>3428</v>
      </c>
      <c r="AR54" s="120" t="s">
        <v>3429</v>
      </c>
      <c r="AS54" s="120" t="s">
        <v>3430</v>
      </c>
      <c r="AT54" s="120" t="s">
        <v>154</v>
      </c>
      <c r="AU54" s="120" t="s">
        <v>155</v>
      </c>
      <c r="AV54" s="120" t="s">
        <v>301</v>
      </c>
      <c r="AW54" s="120" t="s">
        <v>591</v>
      </c>
      <c r="AY54" s="120" t="s">
        <v>525</v>
      </c>
      <c r="AZ54" s="120" t="s">
        <v>119</v>
      </c>
      <c r="BA54" s="120" t="s">
        <v>615</v>
      </c>
      <c r="BC54" s="120">
        <v>24</v>
      </c>
      <c r="BH54" s="120" t="s">
        <v>276</v>
      </c>
      <c r="BJ54" s="120">
        <v>1</v>
      </c>
      <c r="BO54" s="120" t="s">
        <v>122</v>
      </c>
      <c r="BP54" s="120" t="s">
        <v>123</v>
      </c>
      <c r="BR54" s="120">
        <v>1867.5</v>
      </c>
      <c r="BW54" s="120" t="s">
        <v>544</v>
      </c>
      <c r="BY54" s="121">
        <v>1120.5</v>
      </c>
      <c r="CE54" s="121">
        <v>1.1205000000000001</v>
      </c>
      <c r="CQ54" s="121"/>
      <c r="CW54" s="121"/>
      <c r="DB54" s="120" t="s">
        <v>528</v>
      </c>
      <c r="DC54" s="120">
        <v>12</v>
      </c>
      <c r="DD54" s="120" t="s">
        <v>125</v>
      </c>
      <c r="DK54" s="120">
        <v>60</v>
      </c>
      <c r="DL54" s="120" t="s">
        <v>126</v>
      </c>
      <c r="DM54" s="120" t="s">
        <v>545</v>
      </c>
      <c r="DN54" s="120">
        <v>1338572</v>
      </c>
      <c r="DO54" s="120">
        <v>153647</v>
      </c>
      <c r="DP54" s="120" t="s">
        <v>3506</v>
      </c>
      <c r="DQ54" s="120" t="s">
        <v>3507</v>
      </c>
      <c r="DR54" s="120" t="s">
        <v>3508</v>
      </c>
      <c r="DS54" s="120">
        <v>2010</v>
      </c>
      <c r="DT54" s="120" t="s">
        <v>3511</v>
      </c>
    </row>
    <row r="55" spans="1:124" s="120" customFormat="1" x14ac:dyDescent="0.3">
      <c r="A55" s="120" t="s">
        <v>3530</v>
      </c>
      <c r="B55" s="120" t="s">
        <v>3531</v>
      </c>
      <c r="C55" s="120" t="s">
        <v>3532</v>
      </c>
      <c r="D55" s="120" t="s">
        <v>3543</v>
      </c>
      <c r="E55" s="120" t="s">
        <v>591</v>
      </c>
      <c r="G55" s="137">
        <v>1.1499999999999999</v>
      </c>
      <c r="J55" s="121"/>
      <c r="K55" s="121" t="s">
        <v>528</v>
      </c>
      <c r="L55" s="120" t="s">
        <v>528</v>
      </c>
      <c r="M55" s="120" t="s">
        <v>109</v>
      </c>
      <c r="N55" s="120">
        <v>100</v>
      </c>
      <c r="O55" s="120" t="s">
        <v>154</v>
      </c>
      <c r="P55" s="120" t="s">
        <v>154</v>
      </c>
      <c r="Q55" s="120" t="s">
        <v>2905</v>
      </c>
      <c r="R55" s="120">
        <v>2</v>
      </c>
      <c r="S55" s="120" t="s">
        <v>122</v>
      </c>
      <c r="T55" s="120" t="s">
        <v>615</v>
      </c>
      <c r="U55" s="120">
        <v>45074</v>
      </c>
      <c r="V55" s="123">
        <v>1220630</v>
      </c>
      <c r="W55" s="120">
        <v>1989</v>
      </c>
      <c r="X55" s="120" t="s">
        <v>3544</v>
      </c>
      <c r="Y55" s="120" t="s">
        <v>3545</v>
      </c>
      <c r="Z55" s="120" t="s">
        <v>3546</v>
      </c>
      <c r="AA55" s="120" t="s">
        <v>314</v>
      </c>
      <c r="AC55" s="137">
        <v>1.1499999999999999</v>
      </c>
      <c r="AD55" s="121"/>
      <c r="AE55" s="120">
        <v>333415</v>
      </c>
      <c r="AF55" s="120" t="s">
        <v>109</v>
      </c>
      <c r="AG55" s="120" t="s">
        <v>314</v>
      </c>
      <c r="AI55" s="120">
        <v>67</v>
      </c>
      <c r="AM55" s="120" t="s">
        <v>3240</v>
      </c>
      <c r="AN55" s="120" t="s">
        <v>3253</v>
      </c>
      <c r="AO55" s="120" t="s">
        <v>3547</v>
      </c>
      <c r="AP55" s="120" t="s">
        <v>3530</v>
      </c>
      <c r="AQ55" s="120" t="s">
        <v>3531</v>
      </c>
      <c r="AR55" s="120" t="s">
        <v>3532</v>
      </c>
      <c r="AS55" s="120" t="s">
        <v>3543</v>
      </c>
      <c r="AT55" s="120" t="s">
        <v>154</v>
      </c>
      <c r="AU55" s="120" t="s">
        <v>154</v>
      </c>
      <c r="AV55" s="120" t="s">
        <v>2905</v>
      </c>
      <c r="AW55" s="120" t="s">
        <v>591</v>
      </c>
      <c r="AY55" s="120" t="s">
        <v>525</v>
      </c>
      <c r="AZ55" s="120" t="s">
        <v>119</v>
      </c>
      <c r="BA55" s="120" t="s">
        <v>615</v>
      </c>
      <c r="BC55" s="120">
        <v>48</v>
      </c>
      <c r="BH55" s="120" t="s">
        <v>276</v>
      </c>
      <c r="BJ55" s="120">
        <v>2</v>
      </c>
      <c r="BO55" s="120" t="s">
        <v>122</v>
      </c>
      <c r="BP55" s="120" t="s">
        <v>158</v>
      </c>
      <c r="BR55" s="120">
        <v>1.1499999999999999</v>
      </c>
      <c r="BW55" s="120" t="s">
        <v>528</v>
      </c>
      <c r="BY55" s="120">
        <v>1.1499999999999999</v>
      </c>
      <c r="CE55" s="121">
        <v>1.1499999999999999</v>
      </c>
      <c r="CG55" s="121"/>
      <c r="CI55" s="121"/>
      <c r="CQ55" s="121"/>
      <c r="CW55" s="121"/>
      <c r="DB55" s="120" t="s">
        <v>528</v>
      </c>
      <c r="DD55" s="120" t="s">
        <v>125</v>
      </c>
      <c r="DK55" s="120">
        <v>100</v>
      </c>
      <c r="DL55" s="120" t="s">
        <v>126</v>
      </c>
      <c r="DM55" s="120" t="s">
        <v>123</v>
      </c>
      <c r="DN55" s="120">
        <v>1220630</v>
      </c>
      <c r="DO55" s="120">
        <v>45074</v>
      </c>
      <c r="DP55" s="120" t="s">
        <v>3544</v>
      </c>
      <c r="DQ55" s="120" t="s">
        <v>3545</v>
      </c>
      <c r="DR55" s="120" t="s">
        <v>3546</v>
      </c>
      <c r="DS55" s="120">
        <v>1989</v>
      </c>
      <c r="DT55" s="120" t="s">
        <v>3548</v>
      </c>
    </row>
    <row r="56" spans="1:124" s="120" customFormat="1" x14ac:dyDescent="0.3">
      <c r="A56" s="120" t="s">
        <v>3549</v>
      </c>
      <c r="B56" s="120" t="s">
        <v>3550</v>
      </c>
      <c r="C56" s="120" t="s">
        <v>3551</v>
      </c>
      <c r="D56" s="120" t="s">
        <v>3552</v>
      </c>
      <c r="E56" s="120" t="s">
        <v>117</v>
      </c>
      <c r="G56" s="137">
        <v>1.1599999999999999</v>
      </c>
      <c r="J56" s="121"/>
      <c r="K56" s="121" t="s">
        <v>528</v>
      </c>
      <c r="L56" s="120" t="s">
        <v>528</v>
      </c>
      <c r="M56" s="120" t="s">
        <v>109</v>
      </c>
      <c r="N56" s="120">
        <v>100</v>
      </c>
      <c r="O56" s="120" t="s">
        <v>102</v>
      </c>
      <c r="P56" s="120" t="s">
        <v>102</v>
      </c>
      <c r="Q56" s="120" t="s">
        <v>184</v>
      </c>
      <c r="R56" s="120">
        <v>2</v>
      </c>
      <c r="S56" s="120" t="s">
        <v>122</v>
      </c>
      <c r="T56" s="120" t="s">
        <v>615</v>
      </c>
      <c r="U56" s="120">
        <v>85640</v>
      </c>
      <c r="V56" s="123">
        <v>1255444</v>
      </c>
      <c r="W56" s="120">
        <v>1997</v>
      </c>
      <c r="X56" s="120" t="s">
        <v>3553</v>
      </c>
      <c r="Y56" s="120" t="s">
        <v>3554</v>
      </c>
      <c r="Z56" s="120" t="s">
        <v>3555</v>
      </c>
      <c r="AC56" s="137">
        <v>1.1599999999999999</v>
      </c>
      <c r="AD56" s="121"/>
      <c r="AE56" s="120">
        <v>333415</v>
      </c>
      <c r="AF56" s="120" t="s">
        <v>109</v>
      </c>
      <c r="AI56" s="120">
        <v>15997</v>
      </c>
      <c r="AM56" s="120" t="s">
        <v>3240</v>
      </c>
      <c r="AN56" s="120" t="s">
        <v>3238</v>
      </c>
      <c r="AO56" s="120" t="s">
        <v>3556</v>
      </c>
      <c r="AP56" s="120" t="s">
        <v>3549</v>
      </c>
      <c r="AQ56" s="120" t="s">
        <v>3550</v>
      </c>
      <c r="AR56" s="120" t="s">
        <v>3551</v>
      </c>
      <c r="AS56" s="120" t="s">
        <v>3552</v>
      </c>
      <c r="AT56" s="120" t="s">
        <v>102</v>
      </c>
      <c r="AU56" s="120" t="s">
        <v>102</v>
      </c>
      <c r="AV56" s="120" t="s">
        <v>184</v>
      </c>
      <c r="AW56" s="120" t="s">
        <v>117</v>
      </c>
      <c r="AY56" s="120" t="s">
        <v>525</v>
      </c>
      <c r="AZ56" s="120" t="s">
        <v>119</v>
      </c>
      <c r="BA56" s="120" t="s">
        <v>615</v>
      </c>
      <c r="BC56" s="120">
        <v>48</v>
      </c>
      <c r="BH56" s="120" t="s">
        <v>276</v>
      </c>
      <c r="BJ56" s="120">
        <v>2</v>
      </c>
      <c r="BO56" s="120" t="s">
        <v>122</v>
      </c>
      <c r="BP56" s="120" t="s">
        <v>123</v>
      </c>
      <c r="BR56" s="120">
        <v>1.1599999999999999</v>
      </c>
      <c r="BW56" s="120" t="s">
        <v>124</v>
      </c>
      <c r="BY56" s="120">
        <v>1.1599999999999999</v>
      </c>
      <c r="CE56" s="121">
        <v>1.1599999999999999</v>
      </c>
      <c r="CG56" s="121"/>
      <c r="CI56" s="121"/>
      <c r="CQ56" s="121"/>
      <c r="CW56" s="121"/>
      <c r="DB56" s="120" t="s">
        <v>528</v>
      </c>
      <c r="DC56" s="120">
        <v>3</v>
      </c>
      <c r="DD56" s="120" t="s">
        <v>125</v>
      </c>
      <c r="DK56" s="120">
        <v>100</v>
      </c>
      <c r="DL56" s="120" t="s">
        <v>126</v>
      </c>
      <c r="DM56" s="120" t="s">
        <v>1344</v>
      </c>
      <c r="DN56" s="120">
        <v>1255444</v>
      </c>
      <c r="DO56" s="120">
        <v>85640</v>
      </c>
      <c r="DP56" s="120" t="s">
        <v>3553</v>
      </c>
      <c r="DQ56" s="120" t="s">
        <v>3554</v>
      </c>
      <c r="DR56" s="120" t="s">
        <v>3555</v>
      </c>
      <c r="DS56" s="120">
        <v>1997</v>
      </c>
      <c r="DT56" s="120" t="s">
        <v>3557</v>
      </c>
    </row>
    <row r="57" spans="1:124" s="120" customFormat="1" x14ac:dyDescent="0.3">
      <c r="A57" s="120" t="s">
        <v>3322</v>
      </c>
      <c r="B57" s="120" t="s">
        <v>3323</v>
      </c>
      <c r="C57" s="120" t="s">
        <v>3443</v>
      </c>
      <c r="D57" s="120" t="s">
        <v>3325</v>
      </c>
      <c r="E57" s="120" t="s">
        <v>591</v>
      </c>
      <c r="G57" s="137">
        <v>1.24</v>
      </c>
      <c r="K57" s="121" t="s">
        <v>528</v>
      </c>
      <c r="L57" s="120" t="s">
        <v>528</v>
      </c>
      <c r="M57" s="120" t="s">
        <v>109</v>
      </c>
      <c r="N57" s="120">
        <v>100</v>
      </c>
      <c r="O57" s="120" t="s">
        <v>137</v>
      </c>
      <c r="P57" s="120" t="s">
        <v>137</v>
      </c>
      <c r="Q57" s="120" t="s">
        <v>3539</v>
      </c>
      <c r="R57" s="120">
        <v>0.83330000000000004</v>
      </c>
      <c r="S57" s="120" t="s">
        <v>122</v>
      </c>
      <c r="T57" s="120" t="s">
        <v>615</v>
      </c>
      <c r="U57" s="120">
        <v>100784</v>
      </c>
      <c r="V57" s="123">
        <v>1270197</v>
      </c>
      <c r="W57" s="120">
        <v>2007</v>
      </c>
      <c r="X57" s="120" t="s">
        <v>3481</v>
      </c>
      <c r="Y57" s="120" t="s">
        <v>3482</v>
      </c>
      <c r="Z57" s="120" t="s">
        <v>3483</v>
      </c>
      <c r="AC57" s="137">
        <v>1.24</v>
      </c>
      <c r="AE57" s="120">
        <v>333415</v>
      </c>
      <c r="AF57" s="120" t="s">
        <v>109</v>
      </c>
      <c r="AI57" s="120">
        <v>345</v>
      </c>
      <c r="AL57" s="120" t="s">
        <v>3540</v>
      </c>
      <c r="AM57" s="120" t="s">
        <v>3051</v>
      </c>
      <c r="AN57" s="120" t="s">
        <v>3328</v>
      </c>
      <c r="AO57" s="120" t="s">
        <v>3329</v>
      </c>
      <c r="AP57" s="120" t="s">
        <v>3322</v>
      </c>
      <c r="AQ57" s="120" t="s">
        <v>3323</v>
      </c>
      <c r="AR57" s="120" t="s">
        <v>3443</v>
      </c>
      <c r="AS57" s="120" t="s">
        <v>3325</v>
      </c>
      <c r="AT57" s="120" t="s">
        <v>137</v>
      </c>
      <c r="AU57" s="120" t="s">
        <v>137</v>
      </c>
      <c r="AV57" s="120" t="s">
        <v>3539</v>
      </c>
      <c r="AW57" s="120" t="s">
        <v>591</v>
      </c>
      <c r="AY57" s="120" t="s">
        <v>525</v>
      </c>
      <c r="AZ57" s="120" t="s">
        <v>119</v>
      </c>
      <c r="BA57" s="120" t="s">
        <v>615</v>
      </c>
      <c r="BB57" s="120" t="s">
        <v>260</v>
      </c>
      <c r="BC57" s="120">
        <v>20</v>
      </c>
      <c r="BH57" s="120" t="s">
        <v>276</v>
      </c>
      <c r="BI57" s="120" t="s">
        <v>260</v>
      </c>
      <c r="BJ57" s="120">
        <v>0.83330000000000004</v>
      </c>
      <c r="BO57" s="120" t="s">
        <v>122</v>
      </c>
      <c r="BP57" s="120" t="s">
        <v>123</v>
      </c>
      <c r="BR57" s="120">
        <v>1.24</v>
      </c>
      <c r="BW57" s="120" t="s">
        <v>528</v>
      </c>
      <c r="BY57" s="120">
        <v>1.24</v>
      </c>
      <c r="CE57" s="121">
        <v>1.24</v>
      </c>
      <c r="DB57" s="120" t="s">
        <v>528</v>
      </c>
      <c r="DC57" s="120">
        <v>5</v>
      </c>
      <c r="DD57" s="120" t="s">
        <v>125</v>
      </c>
      <c r="DK57" s="120">
        <v>100</v>
      </c>
      <c r="DL57" s="120" t="s">
        <v>126</v>
      </c>
      <c r="DM57" s="120" t="s">
        <v>1344</v>
      </c>
      <c r="DN57" s="120">
        <v>1270197</v>
      </c>
      <c r="DO57" s="120">
        <v>100784</v>
      </c>
      <c r="DP57" s="120" t="s">
        <v>3481</v>
      </c>
      <c r="DQ57" s="120" t="s">
        <v>3482</v>
      </c>
      <c r="DR57" s="120" t="s">
        <v>3483</v>
      </c>
      <c r="DS57" s="120">
        <v>2007</v>
      </c>
      <c r="DT57" s="120" t="s">
        <v>3558</v>
      </c>
    </row>
    <row r="58" spans="1:124" s="120" customFormat="1" x14ac:dyDescent="0.3">
      <c r="A58" s="120" t="s">
        <v>3322</v>
      </c>
      <c r="B58" s="120" t="s">
        <v>3323</v>
      </c>
      <c r="C58" s="120" t="s">
        <v>3443</v>
      </c>
      <c r="D58" s="120" t="s">
        <v>3325</v>
      </c>
      <c r="E58" s="120" t="s">
        <v>591</v>
      </c>
      <c r="G58" s="137">
        <v>1.26</v>
      </c>
      <c r="K58" s="121" t="s">
        <v>528</v>
      </c>
      <c r="L58" s="120" t="s">
        <v>528</v>
      </c>
      <c r="M58" s="120" t="s">
        <v>109</v>
      </c>
      <c r="N58" s="120">
        <v>100</v>
      </c>
      <c r="O58" s="120" t="s">
        <v>137</v>
      </c>
      <c r="P58" s="120" t="s">
        <v>137</v>
      </c>
      <c r="Q58" s="120" t="s">
        <v>614</v>
      </c>
      <c r="R58" s="120">
        <v>0.83330000000000004</v>
      </c>
      <c r="S58" s="120" t="s">
        <v>122</v>
      </c>
      <c r="T58" s="120" t="s">
        <v>615</v>
      </c>
      <c r="U58" s="120">
        <v>100784</v>
      </c>
      <c r="V58" s="123">
        <v>1270203</v>
      </c>
      <c r="W58" s="120">
        <v>2007</v>
      </c>
      <c r="X58" s="120" t="s">
        <v>3481</v>
      </c>
      <c r="Y58" s="120" t="s">
        <v>3482</v>
      </c>
      <c r="Z58" s="120" t="s">
        <v>3483</v>
      </c>
      <c r="AC58" s="137">
        <v>1.26</v>
      </c>
      <c r="AE58" s="120">
        <v>333415</v>
      </c>
      <c r="AF58" s="120" t="s">
        <v>109</v>
      </c>
      <c r="AI58" s="120">
        <v>345</v>
      </c>
      <c r="AL58" s="120" t="s">
        <v>3540</v>
      </c>
      <c r="AM58" s="120" t="s">
        <v>3051</v>
      </c>
      <c r="AN58" s="120" t="s">
        <v>3328</v>
      </c>
      <c r="AO58" s="120" t="s">
        <v>3329</v>
      </c>
      <c r="AP58" s="120" t="s">
        <v>3322</v>
      </c>
      <c r="AQ58" s="120" t="s">
        <v>3323</v>
      </c>
      <c r="AR58" s="120" t="s">
        <v>3443</v>
      </c>
      <c r="AS58" s="120" t="s">
        <v>3325</v>
      </c>
      <c r="AT58" s="120" t="s">
        <v>137</v>
      </c>
      <c r="AU58" s="120" t="s">
        <v>137</v>
      </c>
      <c r="AV58" s="120" t="s">
        <v>614</v>
      </c>
      <c r="AW58" s="120" t="s">
        <v>591</v>
      </c>
      <c r="AY58" s="120" t="s">
        <v>525</v>
      </c>
      <c r="AZ58" s="120" t="s">
        <v>119</v>
      </c>
      <c r="BA58" s="120" t="s">
        <v>615</v>
      </c>
      <c r="BB58" s="120" t="s">
        <v>260</v>
      </c>
      <c r="BC58" s="120">
        <v>20</v>
      </c>
      <c r="BH58" s="120" t="s">
        <v>276</v>
      </c>
      <c r="BI58" s="120" t="s">
        <v>260</v>
      </c>
      <c r="BJ58" s="120">
        <v>0.83330000000000004</v>
      </c>
      <c r="BO58" s="120" t="s">
        <v>122</v>
      </c>
      <c r="BP58" s="120" t="s">
        <v>123</v>
      </c>
      <c r="BR58" s="120">
        <v>1.26</v>
      </c>
      <c r="BW58" s="120" t="s">
        <v>528</v>
      </c>
      <c r="BY58" s="120">
        <v>1.26</v>
      </c>
      <c r="CE58" s="121">
        <v>1.26</v>
      </c>
      <c r="DB58" s="120" t="s">
        <v>528</v>
      </c>
      <c r="DC58" s="120">
        <v>5</v>
      </c>
      <c r="DD58" s="120" t="s">
        <v>125</v>
      </c>
      <c r="DK58" s="120">
        <v>100</v>
      </c>
      <c r="DL58" s="120" t="s">
        <v>126</v>
      </c>
      <c r="DM58" s="120" t="s">
        <v>1344</v>
      </c>
      <c r="DN58" s="120">
        <v>1270203</v>
      </c>
      <c r="DO58" s="120">
        <v>100784</v>
      </c>
      <c r="DP58" s="120" t="s">
        <v>3481</v>
      </c>
      <c r="DQ58" s="120" t="s">
        <v>3482</v>
      </c>
      <c r="DR58" s="120" t="s">
        <v>3483</v>
      </c>
      <c r="DS58" s="120">
        <v>2007</v>
      </c>
      <c r="DT58" s="120" t="s">
        <v>3559</v>
      </c>
    </row>
    <row r="59" spans="1:124" s="120" customFormat="1" x14ac:dyDescent="0.3">
      <c r="A59" s="120" t="s">
        <v>3322</v>
      </c>
      <c r="B59" s="120" t="s">
        <v>3323</v>
      </c>
      <c r="C59" s="120" t="s">
        <v>3443</v>
      </c>
      <c r="D59" s="120" t="s">
        <v>3325</v>
      </c>
      <c r="E59" s="120" t="s">
        <v>591</v>
      </c>
      <c r="G59" s="137">
        <v>1.26</v>
      </c>
      <c r="K59" s="121" t="s">
        <v>528</v>
      </c>
      <c r="L59" s="120" t="s">
        <v>528</v>
      </c>
      <c r="M59" s="120" t="s">
        <v>109</v>
      </c>
      <c r="N59" s="120">
        <v>100</v>
      </c>
      <c r="O59" s="120" t="s">
        <v>137</v>
      </c>
      <c r="P59" s="120" t="s">
        <v>137</v>
      </c>
      <c r="Q59" s="120" t="s">
        <v>614</v>
      </c>
      <c r="R59" s="120">
        <v>0.83330000000000004</v>
      </c>
      <c r="S59" s="120" t="s">
        <v>122</v>
      </c>
      <c r="T59" s="120" t="s">
        <v>615</v>
      </c>
      <c r="U59" s="120">
        <v>100784</v>
      </c>
      <c r="V59" s="123">
        <v>1270202</v>
      </c>
      <c r="W59" s="120">
        <v>2007</v>
      </c>
      <c r="X59" s="120" t="s">
        <v>3481</v>
      </c>
      <c r="Y59" s="120" t="s">
        <v>3482</v>
      </c>
      <c r="Z59" s="120" t="s">
        <v>3483</v>
      </c>
      <c r="AC59" s="137">
        <v>1.26</v>
      </c>
      <c r="AE59" s="120">
        <v>333415</v>
      </c>
      <c r="AF59" s="120" t="s">
        <v>109</v>
      </c>
      <c r="AI59" s="120">
        <v>345</v>
      </c>
      <c r="AL59" s="120" t="s">
        <v>3540</v>
      </c>
      <c r="AM59" s="120" t="s">
        <v>3051</v>
      </c>
      <c r="AN59" s="120" t="s">
        <v>3328</v>
      </c>
      <c r="AO59" s="120" t="s">
        <v>3329</v>
      </c>
      <c r="AP59" s="120" t="s">
        <v>3322</v>
      </c>
      <c r="AQ59" s="120" t="s">
        <v>3323</v>
      </c>
      <c r="AR59" s="120" t="s">
        <v>3443</v>
      </c>
      <c r="AS59" s="120" t="s">
        <v>3325</v>
      </c>
      <c r="AT59" s="120" t="s">
        <v>137</v>
      </c>
      <c r="AU59" s="120" t="s">
        <v>137</v>
      </c>
      <c r="AV59" s="120" t="s">
        <v>614</v>
      </c>
      <c r="AW59" s="120" t="s">
        <v>591</v>
      </c>
      <c r="AY59" s="120" t="s">
        <v>525</v>
      </c>
      <c r="AZ59" s="120" t="s">
        <v>119</v>
      </c>
      <c r="BA59" s="120" t="s">
        <v>615</v>
      </c>
      <c r="BB59" s="120" t="s">
        <v>260</v>
      </c>
      <c r="BC59" s="120">
        <v>20</v>
      </c>
      <c r="BH59" s="120" t="s">
        <v>276</v>
      </c>
      <c r="BI59" s="120" t="s">
        <v>260</v>
      </c>
      <c r="BJ59" s="120">
        <v>0.83330000000000004</v>
      </c>
      <c r="BO59" s="120" t="s">
        <v>122</v>
      </c>
      <c r="BP59" s="120" t="s">
        <v>123</v>
      </c>
      <c r="BR59" s="120">
        <v>1.26</v>
      </c>
      <c r="BW59" s="120" t="s">
        <v>528</v>
      </c>
      <c r="BY59" s="120">
        <v>1.26</v>
      </c>
      <c r="CE59" s="121">
        <v>1.26</v>
      </c>
      <c r="DB59" s="120" t="s">
        <v>528</v>
      </c>
      <c r="DC59" s="120">
        <v>5</v>
      </c>
      <c r="DD59" s="120" t="s">
        <v>125</v>
      </c>
      <c r="DK59" s="120">
        <v>100</v>
      </c>
      <c r="DL59" s="120" t="s">
        <v>126</v>
      </c>
      <c r="DM59" s="120" t="s">
        <v>1344</v>
      </c>
      <c r="DN59" s="120">
        <v>1270202</v>
      </c>
      <c r="DO59" s="120">
        <v>100784</v>
      </c>
      <c r="DP59" s="120" t="s">
        <v>3481</v>
      </c>
      <c r="DQ59" s="120" t="s">
        <v>3482</v>
      </c>
      <c r="DR59" s="120" t="s">
        <v>3483</v>
      </c>
      <c r="DS59" s="120">
        <v>2007</v>
      </c>
      <c r="DT59" s="120" t="s">
        <v>3560</v>
      </c>
    </row>
    <row r="60" spans="1:124" s="120" customFormat="1" x14ac:dyDescent="0.3">
      <c r="A60" s="120" t="s">
        <v>3322</v>
      </c>
      <c r="B60" s="120" t="s">
        <v>3323</v>
      </c>
      <c r="C60" s="120" t="s">
        <v>3443</v>
      </c>
      <c r="D60" s="120" t="s">
        <v>3325</v>
      </c>
      <c r="E60" s="120" t="s">
        <v>591</v>
      </c>
      <c r="G60" s="137">
        <v>1.28</v>
      </c>
      <c r="K60" s="121" t="s">
        <v>528</v>
      </c>
      <c r="L60" s="120" t="s">
        <v>528</v>
      </c>
      <c r="M60" s="120" t="s">
        <v>109</v>
      </c>
      <c r="N60" s="120">
        <v>100</v>
      </c>
      <c r="O60" s="120" t="s">
        <v>137</v>
      </c>
      <c r="P60" s="120" t="s">
        <v>137</v>
      </c>
      <c r="Q60" s="120" t="s">
        <v>3539</v>
      </c>
      <c r="R60" s="120">
        <v>0.83330000000000004</v>
      </c>
      <c r="S60" s="120" t="s">
        <v>122</v>
      </c>
      <c r="T60" s="120" t="s">
        <v>615</v>
      </c>
      <c r="U60" s="120">
        <v>100784</v>
      </c>
      <c r="V60" s="123">
        <v>1270196</v>
      </c>
      <c r="W60" s="120">
        <v>2007</v>
      </c>
      <c r="X60" s="120" t="s">
        <v>3481</v>
      </c>
      <c r="Y60" s="120" t="s">
        <v>3482</v>
      </c>
      <c r="Z60" s="120" t="s">
        <v>3483</v>
      </c>
      <c r="AC60" s="137">
        <v>1.28</v>
      </c>
      <c r="AE60" s="120">
        <v>333415</v>
      </c>
      <c r="AF60" s="120" t="s">
        <v>109</v>
      </c>
      <c r="AI60" s="120">
        <v>345</v>
      </c>
      <c r="AL60" s="120" t="s">
        <v>3540</v>
      </c>
      <c r="AM60" s="120" t="s">
        <v>3051</v>
      </c>
      <c r="AN60" s="120" t="s">
        <v>3328</v>
      </c>
      <c r="AO60" s="120" t="s">
        <v>3329</v>
      </c>
      <c r="AP60" s="120" t="s">
        <v>3322</v>
      </c>
      <c r="AQ60" s="120" t="s">
        <v>3323</v>
      </c>
      <c r="AR60" s="120" t="s">
        <v>3443</v>
      </c>
      <c r="AS60" s="120" t="s">
        <v>3325</v>
      </c>
      <c r="AT60" s="120" t="s">
        <v>137</v>
      </c>
      <c r="AU60" s="120" t="s">
        <v>137</v>
      </c>
      <c r="AV60" s="120" t="s">
        <v>3539</v>
      </c>
      <c r="AW60" s="120" t="s">
        <v>591</v>
      </c>
      <c r="AY60" s="120" t="s">
        <v>525</v>
      </c>
      <c r="AZ60" s="120" t="s">
        <v>119</v>
      </c>
      <c r="BA60" s="120" t="s">
        <v>615</v>
      </c>
      <c r="BB60" s="120" t="s">
        <v>260</v>
      </c>
      <c r="BC60" s="120">
        <v>20</v>
      </c>
      <c r="BH60" s="120" t="s">
        <v>276</v>
      </c>
      <c r="BI60" s="120" t="s">
        <v>260</v>
      </c>
      <c r="BJ60" s="120">
        <v>0.83330000000000004</v>
      </c>
      <c r="BO60" s="120" t="s">
        <v>122</v>
      </c>
      <c r="BP60" s="120" t="s">
        <v>123</v>
      </c>
      <c r="BR60" s="120">
        <v>1.28</v>
      </c>
      <c r="BW60" s="120" t="s">
        <v>528</v>
      </c>
      <c r="BY60" s="120">
        <v>1.28</v>
      </c>
      <c r="CE60" s="121">
        <v>1.28</v>
      </c>
      <c r="DB60" s="120" t="s">
        <v>528</v>
      </c>
      <c r="DC60" s="120">
        <v>5</v>
      </c>
      <c r="DD60" s="120" t="s">
        <v>125</v>
      </c>
      <c r="DK60" s="120">
        <v>100</v>
      </c>
      <c r="DL60" s="120" t="s">
        <v>126</v>
      </c>
      <c r="DM60" s="120" t="s">
        <v>1344</v>
      </c>
      <c r="DN60" s="120">
        <v>1270196</v>
      </c>
      <c r="DO60" s="120">
        <v>100784</v>
      </c>
      <c r="DP60" s="120" t="s">
        <v>3481</v>
      </c>
      <c r="DQ60" s="120" t="s">
        <v>3482</v>
      </c>
      <c r="DR60" s="120" t="s">
        <v>3483</v>
      </c>
      <c r="DS60" s="120">
        <v>2007</v>
      </c>
      <c r="DT60" s="120" t="s">
        <v>3561</v>
      </c>
    </row>
    <row r="61" spans="1:124" s="120" customFormat="1" x14ac:dyDescent="0.3">
      <c r="A61" s="120" t="s">
        <v>3322</v>
      </c>
      <c r="B61" s="120" t="s">
        <v>3323</v>
      </c>
      <c r="C61" s="120" t="s">
        <v>3443</v>
      </c>
      <c r="D61" s="120" t="s">
        <v>3325</v>
      </c>
      <c r="E61" s="120" t="s">
        <v>591</v>
      </c>
      <c r="G61" s="137">
        <v>1.28</v>
      </c>
      <c r="K61" s="121" t="s">
        <v>528</v>
      </c>
      <c r="L61" s="120" t="s">
        <v>528</v>
      </c>
      <c r="M61" s="120" t="s">
        <v>109</v>
      </c>
      <c r="N61" s="120">
        <v>100</v>
      </c>
      <c r="O61" s="120" t="s">
        <v>137</v>
      </c>
      <c r="P61" s="120" t="s">
        <v>137</v>
      </c>
      <c r="Q61" s="120" t="s">
        <v>1392</v>
      </c>
      <c r="R61" s="120">
        <v>0.83330000000000004</v>
      </c>
      <c r="S61" s="120" t="s">
        <v>122</v>
      </c>
      <c r="T61" s="120" t="s">
        <v>615</v>
      </c>
      <c r="U61" s="120">
        <v>100784</v>
      </c>
      <c r="V61" s="123">
        <v>1270198</v>
      </c>
      <c r="W61" s="120">
        <v>2007</v>
      </c>
      <c r="X61" s="120" t="s">
        <v>3481</v>
      </c>
      <c r="Y61" s="120" t="s">
        <v>3482</v>
      </c>
      <c r="Z61" s="120" t="s">
        <v>3483</v>
      </c>
      <c r="AC61" s="137">
        <v>1.28</v>
      </c>
      <c r="AE61" s="120">
        <v>333415</v>
      </c>
      <c r="AF61" s="120" t="s">
        <v>109</v>
      </c>
      <c r="AI61" s="120">
        <v>345</v>
      </c>
      <c r="AL61" s="120" t="s">
        <v>3540</v>
      </c>
      <c r="AM61" s="120" t="s">
        <v>3051</v>
      </c>
      <c r="AN61" s="120" t="s">
        <v>3328</v>
      </c>
      <c r="AO61" s="120" t="s">
        <v>3329</v>
      </c>
      <c r="AP61" s="120" t="s">
        <v>3322</v>
      </c>
      <c r="AQ61" s="120" t="s">
        <v>3323</v>
      </c>
      <c r="AR61" s="120" t="s">
        <v>3443</v>
      </c>
      <c r="AS61" s="120" t="s">
        <v>3325</v>
      </c>
      <c r="AT61" s="120" t="s">
        <v>137</v>
      </c>
      <c r="AU61" s="120" t="s">
        <v>137</v>
      </c>
      <c r="AV61" s="120" t="s">
        <v>1392</v>
      </c>
      <c r="AW61" s="120" t="s">
        <v>591</v>
      </c>
      <c r="AY61" s="120" t="s">
        <v>525</v>
      </c>
      <c r="AZ61" s="120" t="s">
        <v>119</v>
      </c>
      <c r="BA61" s="120" t="s">
        <v>615</v>
      </c>
      <c r="BB61" s="120" t="s">
        <v>260</v>
      </c>
      <c r="BC61" s="120">
        <v>20</v>
      </c>
      <c r="BH61" s="120" t="s">
        <v>276</v>
      </c>
      <c r="BI61" s="120" t="s">
        <v>260</v>
      </c>
      <c r="BJ61" s="120">
        <v>0.83330000000000004</v>
      </c>
      <c r="BO61" s="120" t="s">
        <v>122</v>
      </c>
      <c r="BP61" s="120" t="s">
        <v>123</v>
      </c>
      <c r="BR61" s="120">
        <v>1.28</v>
      </c>
      <c r="BW61" s="120" t="s">
        <v>528</v>
      </c>
      <c r="BY61" s="120">
        <v>1.28</v>
      </c>
      <c r="CE61" s="121">
        <v>1.28</v>
      </c>
      <c r="DB61" s="120" t="s">
        <v>528</v>
      </c>
      <c r="DC61" s="120">
        <v>5</v>
      </c>
      <c r="DD61" s="120" t="s">
        <v>125</v>
      </c>
      <c r="DK61" s="120">
        <v>100</v>
      </c>
      <c r="DL61" s="120" t="s">
        <v>126</v>
      </c>
      <c r="DM61" s="120" t="s">
        <v>1344</v>
      </c>
      <c r="DN61" s="120">
        <v>1270198</v>
      </c>
      <c r="DO61" s="120">
        <v>100784</v>
      </c>
      <c r="DP61" s="120" t="s">
        <v>3481</v>
      </c>
      <c r="DQ61" s="120" t="s">
        <v>3482</v>
      </c>
      <c r="DR61" s="120" t="s">
        <v>3483</v>
      </c>
      <c r="DS61" s="120">
        <v>2007</v>
      </c>
      <c r="DT61" s="120" t="s">
        <v>3562</v>
      </c>
    </row>
    <row r="62" spans="1:124" s="120" customFormat="1" x14ac:dyDescent="0.3">
      <c r="A62" s="120" t="s">
        <v>3520</v>
      </c>
      <c r="B62" s="120" t="s">
        <v>3563</v>
      </c>
      <c r="C62" s="120" t="s">
        <v>3564</v>
      </c>
      <c r="D62" s="120" t="s">
        <v>3565</v>
      </c>
      <c r="E62" s="120" t="s">
        <v>185</v>
      </c>
      <c r="G62" s="137">
        <v>1.3540000000000001</v>
      </c>
      <c r="J62" s="121"/>
      <c r="K62" s="121" t="s">
        <v>528</v>
      </c>
      <c r="L62" s="120" t="s">
        <v>528</v>
      </c>
      <c r="M62" s="120" t="s">
        <v>109</v>
      </c>
      <c r="N62" s="120">
        <v>25</v>
      </c>
      <c r="O62" s="120" t="s">
        <v>102</v>
      </c>
      <c r="P62" s="120" t="s">
        <v>102</v>
      </c>
      <c r="Q62" s="120" t="s">
        <v>184</v>
      </c>
      <c r="R62" s="120">
        <v>4</v>
      </c>
      <c r="S62" s="120" t="s">
        <v>122</v>
      </c>
      <c r="T62" s="120" t="s">
        <v>615</v>
      </c>
      <c r="U62" s="120">
        <v>84369</v>
      </c>
      <c r="V62" s="123">
        <v>1255355</v>
      </c>
      <c r="W62" s="120">
        <v>2004</v>
      </c>
      <c r="X62" s="120" t="s">
        <v>3516</v>
      </c>
      <c r="Y62" s="120" t="s">
        <v>3517</v>
      </c>
      <c r="Z62" s="120" t="s">
        <v>3518</v>
      </c>
      <c r="AC62" s="137">
        <v>1.3540000000000001</v>
      </c>
      <c r="AD62" s="121"/>
      <c r="AE62" s="120">
        <v>333415</v>
      </c>
      <c r="AF62" s="120" t="s">
        <v>109</v>
      </c>
      <c r="AI62" s="120">
        <v>5493</v>
      </c>
      <c r="AM62" s="120" t="s">
        <v>3240</v>
      </c>
      <c r="AN62" s="120" t="s">
        <v>3253</v>
      </c>
      <c r="AO62" s="120" t="s">
        <v>3527</v>
      </c>
      <c r="AP62" s="120" t="s">
        <v>3520</v>
      </c>
      <c r="AQ62" s="120" t="s">
        <v>3563</v>
      </c>
      <c r="AR62" s="120" t="s">
        <v>3564</v>
      </c>
      <c r="AS62" s="120" t="s">
        <v>3565</v>
      </c>
      <c r="AT62" s="120" t="s">
        <v>102</v>
      </c>
      <c r="AU62" s="120" t="s">
        <v>102</v>
      </c>
      <c r="AV62" s="120" t="s">
        <v>184</v>
      </c>
      <c r="AW62" s="120" t="s">
        <v>185</v>
      </c>
      <c r="AY62" s="120" t="s">
        <v>525</v>
      </c>
      <c r="AZ62" s="120" t="s">
        <v>119</v>
      </c>
      <c r="BA62" s="120" t="s">
        <v>615</v>
      </c>
      <c r="BC62" s="120">
        <v>96</v>
      </c>
      <c r="BH62" s="120" t="s">
        <v>276</v>
      </c>
      <c r="BJ62" s="120">
        <v>4</v>
      </c>
      <c r="BO62" s="120" t="s">
        <v>122</v>
      </c>
      <c r="BP62" s="120" t="s">
        <v>158</v>
      </c>
      <c r="BR62" s="120">
        <v>1354</v>
      </c>
      <c r="BW62" s="120" t="s">
        <v>544</v>
      </c>
      <c r="BY62" s="120">
        <v>1354</v>
      </c>
      <c r="CE62" s="121">
        <v>1.3540000000000001</v>
      </c>
      <c r="CG62" s="121"/>
      <c r="CI62" s="121"/>
      <c r="CQ62" s="121"/>
      <c r="CW62" s="121"/>
      <c r="DB62" s="120" t="s">
        <v>528</v>
      </c>
      <c r="DC62" s="120">
        <v>7</v>
      </c>
      <c r="DD62" s="120" t="s">
        <v>176</v>
      </c>
      <c r="DK62" s="120">
        <v>25</v>
      </c>
      <c r="DL62" s="120" t="s">
        <v>126</v>
      </c>
      <c r="DM62" s="120" t="s">
        <v>1344</v>
      </c>
      <c r="DN62" s="120">
        <v>1255355</v>
      </c>
      <c r="DO62" s="120">
        <v>84369</v>
      </c>
      <c r="DP62" s="120" t="s">
        <v>3516</v>
      </c>
      <c r="DQ62" s="120" t="s">
        <v>3517</v>
      </c>
      <c r="DR62" s="120" t="s">
        <v>3518</v>
      </c>
      <c r="DS62" s="120">
        <v>2004</v>
      </c>
      <c r="DT62" s="120" t="s">
        <v>3566</v>
      </c>
    </row>
    <row r="63" spans="1:124" s="120" customFormat="1" x14ac:dyDescent="0.3">
      <c r="A63" s="120" t="s">
        <v>3322</v>
      </c>
      <c r="B63" s="120" t="s">
        <v>3323</v>
      </c>
      <c r="C63" s="120" t="s">
        <v>3443</v>
      </c>
      <c r="D63" s="120" t="s">
        <v>3325</v>
      </c>
      <c r="E63" s="120" t="s">
        <v>591</v>
      </c>
      <c r="G63" s="137">
        <v>1.44</v>
      </c>
      <c r="K63" s="121" t="s">
        <v>528</v>
      </c>
      <c r="L63" s="120" t="s">
        <v>528</v>
      </c>
      <c r="M63" s="120" t="s">
        <v>109</v>
      </c>
      <c r="N63" s="120">
        <v>100</v>
      </c>
      <c r="O63" s="120" t="s">
        <v>137</v>
      </c>
      <c r="P63" s="120" t="s">
        <v>137</v>
      </c>
      <c r="Q63" s="120" t="s">
        <v>614</v>
      </c>
      <c r="R63" s="120">
        <v>0.83330000000000004</v>
      </c>
      <c r="S63" s="120" t="s">
        <v>122</v>
      </c>
      <c r="T63" s="120" t="s">
        <v>615</v>
      </c>
      <c r="U63" s="120">
        <v>100784</v>
      </c>
      <c r="V63" s="123">
        <v>1270201</v>
      </c>
      <c r="W63" s="120">
        <v>2007</v>
      </c>
      <c r="X63" s="120" t="s">
        <v>3481</v>
      </c>
      <c r="Y63" s="120" t="s">
        <v>3482</v>
      </c>
      <c r="Z63" s="120" t="s">
        <v>3483</v>
      </c>
      <c r="AC63" s="137">
        <v>1.44</v>
      </c>
      <c r="AE63" s="120">
        <v>333415</v>
      </c>
      <c r="AF63" s="120" t="s">
        <v>109</v>
      </c>
      <c r="AI63" s="120">
        <v>345</v>
      </c>
      <c r="AL63" s="120" t="s">
        <v>3540</v>
      </c>
      <c r="AM63" s="120" t="s">
        <v>3051</v>
      </c>
      <c r="AN63" s="120" t="s">
        <v>3328</v>
      </c>
      <c r="AO63" s="120" t="s">
        <v>3329</v>
      </c>
      <c r="AP63" s="120" t="s">
        <v>3322</v>
      </c>
      <c r="AQ63" s="120" t="s">
        <v>3323</v>
      </c>
      <c r="AR63" s="120" t="s">
        <v>3443</v>
      </c>
      <c r="AS63" s="120" t="s">
        <v>3325</v>
      </c>
      <c r="AT63" s="120" t="s">
        <v>137</v>
      </c>
      <c r="AU63" s="120" t="s">
        <v>137</v>
      </c>
      <c r="AV63" s="120" t="s">
        <v>614</v>
      </c>
      <c r="AW63" s="120" t="s">
        <v>591</v>
      </c>
      <c r="AY63" s="120" t="s">
        <v>525</v>
      </c>
      <c r="AZ63" s="120" t="s">
        <v>119</v>
      </c>
      <c r="BA63" s="120" t="s">
        <v>615</v>
      </c>
      <c r="BB63" s="120" t="s">
        <v>260</v>
      </c>
      <c r="BC63" s="120">
        <v>20</v>
      </c>
      <c r="BH63" s="120" t="s">
        <v>276</v>
      </c>
      <c r="BI63" s="120" t="s">
        <v>260</v>
      </c>
      <c r="BJ63" s="120">
        <v>0.83330000000000004</v>
      </c>
      <c r="BO63" s="120" t="s">
        <v>122</v>
      </c>
      <c r="BP63" s="120" t="s">
        <v>123</v>
      </c>
      <c r="BR63" s="120">
        <v>1.44</v>
      </c>
      <c r="BW63" s="120" t="s">
        <v>528</v>
      </c>
      <c r="BY63" s="120">
        <v>1.44</v>
      </c>
      <c r="CE63" s="121">
        <v>1.44</v>
      </c>
      <c r="DB63" s="120" t="s">
        <v>528</v>
      </c>
      <c r="DC63" s="120">
        <v>5</v>
      </c>
      <c r="DD63" s="120" t="s">
        <v>125</v>
      </c>
      <c r="DK63" s="120">
        <v>100</v>
      </c>
      <c r="DL63" s="120" t="s">
        <v>126</v>
      </c>
      <c r="DM63" s="120" t="s">
        <v>1344</v>
      </c>
      <c r="DN63" s="120">
        <v>1270201</v>
      </c>
      <c r="DO63" s="120">
        <v>100784</v>
      </c>
      <c r="DP63" s="120" t="s">
        <v>3481</v>
      </c>
      <c r="DQ63" s="120" t="s">
        <v>3482</v>
      </c>
      <c r="DR63" s="120" t="s">
        <v>3483</v>
      </c>
      <c r="DS63" s="120">
        <v>2007</v>
      </c>
      <c r="DT63" s="120" t="s">
        <v>3567</v>
      </c>
    </row>
    <row r="64" spans="1:124" s="120" customFormat="1" x14ac:dyDescent="0.3">
      <c r="A64" s="120" t="s">
        <v>3322</v>
      </c>
      <c r="B64" s="120" t="s">
        <v>3323</v>
      </c>
      <c r="C64" s="120" t="s">
        <v>3443</v>
      </c>
      <c r="D64" s="120" t="s">
        <v>3325</v>
      </c>
      <c r="E64" s="120" t="s">
        <v>591</v>
      </c>
      <c r="G64" s="137">
        <v>1.52</v>
      </c>
      <c r="K64" s="121" t="s">
        <v>528</v>
      </c>
      <c r="L64" s="120" t="s">
        <v>528</v>
      </c>
      <c r="M64" s="120" t="s">
        <v>109</v>
      </c>
      <c r="N64" s="120">
        <v>100</v>
      </c>
      <c r="O64" s="120" t="s">
        <v>137</v>
      </c>
      <c r="P64" s="120" t="s">
        <v>137</v>
      </c>
      <c r="Q64" s="120" t="s">
        <v>614</v>
      </c>
      <c r="R64" s="120">
        <v>0.83330000000000004</v>
      </c>
      <c r="S64" s="120" t="s">
        <v>122</v>
      </c>
      <c r="T64" s="120" t="s">
        <v>615</v>
      </c>
      <c r="U64" s="120">
        <v>100784</v>
      </c>
      <c r="V64" s="123">
        <v>1270199</v>
      </c>
      <c r="W64" s="120">
        <v>2007</v>
      </c>
      <c r="X64" s="120" t="s">
        <v>3481</v>
      </c>
      <c r="Y64" s="120" t="s">
        <v>3482</v>
      </c>
      <c r="Z64" s="120" t="s">
        <v>3483</v>
      </c>
      <c r="AC64" s="137">
        <v>1.52</v>
      </c>
      <c r="AE64" s="120">
        <v>333415</v>
      </c>
      <c r="AF64" s="120" t="s">
        <v>109</v>
      </c>
      <c r="AI64" s="120">
        <v>345</v>
      </c>
      <c r="AL64" s="120" t="s">
        <v>3540</v>
      </c>
      <c r="AM64" s="120" t="s">
        <v>3051</v>
      </c>
      <c r="AN64" s="120" t="s">
        <v>3328</v>
      </c>
      <c r="AO64" s="120" t="s">
        <v>3329</v>
      </c>
      <c r="AP64" s="120" t="s">
        <v>3322</v>
      </c>
      <c r="AQ64" s="120" t="s">
        <v>3323</v>
      </c>
      <c r="AR64" s="120" t="s">
        <v>3443</v>
      </c>
      <c r="AS64" s="120" t="s">
        <v>3325</v>
      </c>
      <c r="AT64" s="120" t="s">
        <v>137</v>
      </c>
      <c r="AU64" s="120" t="s">
        <v>137</v>
      </c>
      <c r="AV64" s="120" t="s">
        <v>614</v>
      </c>
      <c r="AW64" s="120" t="s">
        <v>591</v>
      </c>
      <c r="AY64" s="120" t="s">
        <v>525</v>
      </c>
      <c r="AZ64" s="120" t="s">
        <v>119</v>
      </c>
      <c r="BA64" s="120" t="s">
        <v>615</v>
      </c>
      <c r="BB64" s="120" t="s">
        <v>260</v>
      </c>
      <c r="BC64" s="120">
        <v>20</v>
      </c>
      <c r="BH64" s="120" t="s">
        <v>276</v>
      </c>
      <c r="BI64" s="120" t="s">
        <v>260</v>
      </c>
      <c r="BJ64" s="120">
        <v>0.83330000000000004</v>
      </c>
      <c r="BO64" s="120" t="s">
        <v>122</v>
      </c>
      <c r="BP64" s="120" t="s">
        <v>123</v>
      </c>
      <c r="BR64" s="120">
        <v>1.52</v>
      </c>
      <c r="BW64" s="120" t="s">
        <v>528</v>
      </c>
      <c r="BY64" s="120">
        <v>1.52</v>
      </c>
      <c r="CE64" s="121">
        <v>1.52</v>
      </c>
      <c r="DB64" s="120" t="s">
        <v>528</v>
      </c>
      <c r="DC64" s="120">
        <v>5</v>
      </c>
      <c r="DD64" s="120" t="s">
        <v>125</v>
      </c>
      <c r="DK64" s="120">
        <v>100</v>
      </c>
      <c r="DL64" s="120" t="s">
        <v>126</v>
      </c>
      <c r="DM64" s="120" t="s">
        <v>1344</v>
      </c>
      <c r="DN64" s="120">
        <v>1270199</v>
      </c>
      <c r="DO64" s="120">
        <v>100784</v>
      </c>
      <c r="DP64" s="120" t="s">
        <v>3481</v>
      </c>
      <c r="DQ64" s="120" t="s">
        <v>3482</v>
      </c>
      <c r="DR64" s="120" t="s">
        <v>3483</v>
      </c>
      <c r="DS64" s="120">
        <v>2007</v>
      </c>
      <c r="DT64" s="120" t="s">
        <v>3568</v>
      </c>
    </row>
    <row r="65" spans="1:124" s="120" customFormat="1" x14ac:dyDescent="0.3">
      <c r="A65" s="120" t="s">
        <v>3322</v>
      </c>
      <c r="B65" s="120" t="s">
        <v>3323</v>
      </c>
      <c r="C65" s="120" t="s">
        <v>3443</v>
      </c>
      <c r="D65" s="120" t="s">
        <v>3325</v>
      </c>
      <c r="E65" s="120" t="s">
        <v>591</v>
      </c>
      <c r="G65" s="137">
        <v>1.53</v>
      </c>
      <c r="K65" s="121" t="s">
        <v>528</v>
      </c>
      <c r="L65" s="120" t="s">
        <v>528</v>
      </c>
      <c r="M65" s="120" t="s">
        <v>109</v>
      </c>
      <c r="N65" s="120">
        <v>100</v>
      </c>
      <c r="O65" s="120" t="s">
        <v>189</v>
      </c>
      <c r="P65" s="120" t="s">
        <v>189</v>
      </c>
      <c r="Q65" s="120" t="s">
        <v>3569</v>
      </c>
      <c r="R65" s="120">
        <v>0.83330000000000004</v>
      </c>
      <c r="S65" s="120" t="s">
        <v>122</v>
      </c>
      <c r="T65" s="120" t="s">
        <v>615</v>
      </c>
      <c r="U65" s="120">
        <v>100784</v>
      </c>
      <c r="V65" s="123">
        <v>1270204</v>
      </c>
      <c r="W65" s="120">
        <v>2007</v>
      </c>
      <c r="X65" s="120" t="s">
        <v>3481</v>
      </c>
      <c r="Y65" s="120" t="s">
        <v>3482</v>
      </c>
      <c r="Z65" s="120" t="s">
        <v>3483</v>
      </c>
      <c r="AC65" s="137">
        <v>1.53</v>
      </c>
      <c r="AE65" s="120">
        <v>333415</v>
      </c>
      <c r="AF65" s="120" t="s">
        <v>109</v>
      </c>
      <c r="AI65" s="120">
        <v>345</v>
      </c>
      <c r="AL65" s="120" t="s">
        <v>3540</v>
      </c>
      <c r="AM65" s="120" t="s">
        <v>3051</v>
      </c>
      <c r="AN65" s="120" t="s">
        <v>3328</v>
      </c>
      <c r="AO65" s="120" t="s">
        <v>3329</v>
      </c>
      <c r="AP65" s="120" t="s">
        <v>3322</v>
      </c>
      <c r="AQ65" s="120" t="s">
        <v>3323</v>
      </c>
      <c r="AR65" s="120" t="s">
        <v>3443</v>
      </c>
      <c r="AS65" s="120" t="s">
        <v>3325</v>
      </c>
      <c r="AT65" s="120" t="s">
        <v>189</v>
      </c>
      <c r="AU65" s="120" t="s">
        <v>189</v>
      </c>
      <c r="AV65" s="120" t="s">
        <v>3569</v>
      </c>
      <c r="AW65" s="120" t="s">
        <v>591</v>
      </c>
      <c r="AY65" s="120" t="s">
        <v>525</v>
      </c>
      <c r="AZ65" s="120" t="s">
        <v>119</v>
      </c>
      <c r="BA65" s="120" t="s">
        <v>615</v>
      </c>
      <c r="BB65" s="120" t="s">
        <v>260</v>
      </c>
      <c r="BC65" s="120">
        <v>20</v>
      </c>
      <c r="BH65" s="120" t="s">
        <v>276</v>
      </c>
      <c r="BI65" s="120" t="s">
        <v>260</v>
      </c>
      <c r="BJ65" s="120">
        <v>0.83330000000000004</v>
      </c>
      <c r="BO65" s="120" t="s">
        <v>122</v>
      </c>
      <c r="BP65" s="120" t="s">
        <v>123</v>
      </c>
      <c r="BR65" s="120">
        <v>1.53</v>
      </c>
      <c r="BW65" s="120" t="s">
        <v>528</v>
      </c>
      <c r="BY65" s="120">
        <v>1.53</v>
      </c>
      <c r="CE65" s="121">
        <v>1.53</v>
      </c>
      <c r="DB65" s="120" t="s">
        <v>528</v>
      </c>
      <c r="DC65" s="120">
        <v>5</v>
      </c>
      <c r="DD65" s="120" t="s">
        <v>125</v>
      </c>
      <c r="DK65" s="120">
        <v>100</v>
      </c>
      <c r="DL65" s="120" t="s">
        <v>126</v>
      </c>
      <c r="DM65" s="120" t="s">
        <v>1344</v>
      </c>
      <c r="DN65" s="120">
        <v>1270204</v>
      </c>
      <c r="DO65" s="120">
        <v>100784</v>
      </c>
      <c r="DP65" s="120" t="s">
        <v>3481</v>
      </c>
      <c r="DQ65" s="120" t="s">
        <v>3482</v>
      </c>
      <c r="DR65" s="120" t="s">
        <v>3483</v>
      </c>
      <c r="DS65" s="120">
        <v>2007</v>
      </c>
      <c r="DT65" s="120" t="s">
        <v>3562</v>
      </c>
    </row>
    <row r="66" spans="1:124" s="120" customFormat="1" x14ac:dyDescent="0.3">
      <c r="A66" s="120" t="s">
        <v>3322</v>
      </c>
      <c r="B66" s="120" t="s">
        <v>3323</v>
      </c>
      <c r="C66" s="120" t="s">
        <v>3443</v>
      </c>
      <c r="D66" s="120" t="s">
        <v>3325</v>
      </c>
      <c r="E66" s="120" t="s">
        <v>591</v>
      </c>
      <c r="G66" s="137">
        <v>1.62</v>
      </c>
      <c r="K66" s="121" t="s">
        <v>528</v>
      </c>
      <c r="L66" s="120" t="s">
        <v>528</v>
      </c>
      <c r="M66" s="120" t="s">
        <v>109</v>
      </c>
      <c r="N66" s="120">
        <v>100</v>
      </c>
      <c r="O66" s="120" t="s">
        <v>102</v>
      </c>
      <c r="P66" s="120" t="s">
        <v>102</v>
      </c>
      <c r="Q66" s="120" t="s">
        <v>3570</v>
      </c>
      <c r="R66" s="120">
        <v>0.83330000000000004</v>
      </c>
      <c r="S66" s="120" t="s">
        <v>122</v>
      </c>
      <c r="T66" s="120" t="s">
        <v>615</v>
      </c>
      <c r="U66" s="120">
        <v>100784</v>
      </c>
      <c r="V66" s="123">
        <v>1270200</v>
      </c>
      <c r="W66" s="120">
        <v>2007</v>
      </c>
      <c r="X66" s="120" t="s">
        <v>3481</v>
      </c>
      <c r="Y66" s="120" t="s">
        <v>3482</v>
      </c>
      <c r="Z66" s="120" t="s">
        <v>3483</v>
      </c>
      <c r="AC66" s="137">
        <v>1.62</v>
      </c>
      <c r="AE66" s="120">
        <v>333415</v>
      </c>
      <c r="AF66" s="120" t="s">
        <v>109</v>
      </c>
      <c r="AI66" s="120">
        <v>345</v>
      </c>
      <c r="AL66" s="120" t="s">
        <v>3540</v>
      </c>
      <c r="AM66" s="120" t="s">
        <v>3051</v>
      </c>
      <c r="AN66" s="120" t="s">
        <v>3328</v>
      </c>
      <c r="AO66" s="120" t="s">
        <v>3329</v>
      </c>
      <c r="AP66" s="120" t="s">
        <v>3322</v>
      </c>
      <c r="AQ66" s="120" t="s">
        <v>3323</v>
      </c>
      <c r="AR66" s="120" t="s">
        <v>3443</v>
      </c>
      <c r="AS66" s="120" t="s">
        <v>3325</v>
      </c>
      <c r="AT66" s="120" t="s">
        <v>102</v>
      </c>
      <c r="AU66" s="120" t="s">
        <v>102</v>
      </c>
      <c r="AV66" s="120" t="s">
        <v>3570</v>
      </c>
      <c r="AW66" s="120" t="s">
        <v>591</v>
      </c>
      <c r="AY66" s="120" t="s">
        <v>525</v>
      </c>
      <c r="AZ66" s="120" t="s">
        <v>119</v>
      </c>
      <c r="BA66" s="120" t="s">
        <v>615</v>
      </c>
      <c r="BB66" s="120" t="s">
        <v>260</v>
      </c>
      <c r="BC66" s="120">
        <v>20</v>
      </c>
      <c r="BH66" s="120" t="s">
        <v>276</v>
      </c>
      <c r="BI66" s="120" t="s">
        <v>260</v>
      </c>
      <c r="BJ66" s="120">
        <v>0.83330000000000004</v>
      </c>
      <c r="BO66" s="120" t="s">
        <v>122</v>
      </c>
      <c r="BP66" s="120" t="s">
        <v>123</v>
      </c>
      <c r="BR66" s="120">
        <v>1.62</v>
      </c>
      <c r="BW66" s="120" t="s">
        <v>528</v>
      </c>
      <c r="BY66" s="120">
        <v>1.62</v>
      </c>
      <c r="CE66" s="121">
        <v>1.62</v>
      </c>
      <c r="DB66" s="120" t="s">
        <v>528</v>
      </c>
      <c r="DC66" s="120">
        <v>5</v>
      </c>
      <c r="DD66" s="120" t="s">
        <v>125</v>
      </c>
      <c r="DK66" s="120">
        <v>100</v>
      </c>
      <c r="DL66" s="120" t="s">
        <v>126</v>
      </c>
      <c r="DM66" s="120" t="s">
        <v>1344</v>
      </c>
      <c r="DN66" s="120">
        <v>1270200</v>
      </c>
      <c r="DO66" s="120">
        <v>100784</v>
      </c>
      <c r="DP66" s="120" t="s">
        <v>3481</v>
      </c>
      <c r="DQ66" s="120" t="s">
        <v>3482</v>
      </c>
      <c r="DR66" s="120" t="s">
        <v>3483</v>
      </c>
      <c r="DS66" s="120">
        <v>2007</v>
      </c>
      <c r="DT66" s="120" t="s">
        <v>3562</v>
      </c>
    </row>
    <row r="67" spans="1:124" s="120" customFormat="1" x14ac:dyDescent="0.3">
      <c r="A67" s="120" t="s">
        <v>3571</v>
      </c>
      <c r="B67" s="120" t="s">
        <v>3572</v>
      </c>
      <c r="C67" s="120" t="s">
        <v>3573</v>
      </c>
      <c r="D67" s="120" t="s">
        <v>3574</v>
      </c>
      <c r="E67" s="120" t="s">
        <v>157</v>
      </c>
      <c r="G67" s="137">
        <v>1.9319999999999999</v>
      </c>
      <c r="H67" s="120" t="s">
        <v>143</v>
      </c>
      <c r="J67" s="121">
        <v>19.32</v>
      </c>
      <c r="K67" s="121" t="s">
        <v>528</v>
      </c>
      <c r="L67" s="120" t="s">
        <v>528</v>
      </c>
      <c r="M67" s="120" t="s">
        <v>109</v>
      </c>
      <c r="N67" s="120">
        <v>20</v>
      </c>
      <c r="O67" s="120" t="s">
        <v>102</v>
      </c>
      <c r="P67" s="120" t="s">
        <v>102</v>
      </c>
      <c r="Q67" s="120" t="s">
        <v>233</v>
      </c>
      <c r="R67" s="120">
        <v>4.1700000000000001E-2</v>
      </c>
      <c r="S67" s="120" t="s">
        <v>122</v>
      </c>
      <c r="T67" s="120" t="s">
        <v>615</v>
      </c>
      <c r="U67" s="120">
        <v>150318</v>
      </c>
      <c r="V67" s="123">
        <v>1338549</v>
      </c>
      <c r="W67" s="120">
        <v>2007</v>
      </c>
      <c r="X67" s="120" t="s">
        <v>3575</v>
      </c>
      <c r="Y67" s="120" t="s">
        <v>3576</v>
      </c>
      <c r="Z67" s="120" t="s">
        <v>3577</v>
      </c>
      <c r="AB67" s="120" t="s">
        <v>323</v>
      </c>
      <c r="AC67" s="137">
        <v>1.9319999999999999</v>
      </c>
      <c r="AD67" s="121">
        <v>19.32</v>
      </c>
      <c r="AE67" s="120">
        <v>333415</v>
      </c>
      <c r="AF67" s="120" t="s">
        <v>109</v>
      </c>
      <c r="AH67" s="120" t="s">
        <v>323</v>
      </c>
      <c r="AI67" s="120">
        <v>20387</v>
      </c>
      <c r="AL67" s="120" t="s">
        <v>558</v>
      </c>
      <c r="AM67" s="120" t="s">
        <v>3578</v>
      </c>
      <c r="AN67" s="120" t="s">
        <v>3579</v>
      </c>
      <c r="AO67" s="120" t="s">
        <v>3580</v>
      </c>
      <c r="AP67" s="120" t="s">
        <v>3571</v>
      </c>
      <c r="AQ67" s="120" t="s">
        <v>3572</v>
      </c>
      <c r="AR67" s="120" t="s">
        <v>3573</v>
      </c>
      <c r="AS67" s="120" t="s">
        <v>3574</v>
      </c>
      <c r="AT67" s="120" t="s">
        <v>102</v>
      </c>
      <c r="AU67" s="120" t="s">
        <v>102</v>
      </c>
      <c r="AV67" s="120" t="s">
        <v>233</v>
      </c>
      <c r="AW67" s="120" t="s">
        <v>157</v>
      </c>
      <c r="AX67" s="120" t="s">
        <v>143</v>
      </c>
      <c r="AY67" s="120" t="s">
        <v>525</v>
      </c>
      <c r="AZ67" s="120" t="s">
        <v>119</v>
      </c>
      <c r="BA67" s="120" t="s">
        <v>615</v>
      </c>
      <c r="BC67" s="120">
        <v>60</v>
      </c>
      <c r="BH67" s="120" t="s">
        <v>261</v>
      </c>
      <c r="BJ67" s="120">
        <v>4.1700000000000001E-2</v>
      </c>
      <c r="BO67" s="120" t="s">
        <v>122</v>
      </c>
      <c r="BP67" s="120" t="s">
        <v>123</v>
      </c>
      <c r="BR67" s="120">
        <v>9.66</v>
      </c>
      <c r="BW67" s="120" t="s">
        <v>528</v>
      </c>
      <c r="BY67" s="121">
        <v>1.9319999999999999</v>
      </c>
      <c r="CE67" s="121">
        <v>1.9319999999999999</v>
      </c>
      <c r="CK67" s="120">
        <v>96.6</v>
      </c>
      <c r="CQ67" s="121">
        <v>19.32</v>
      </c>
      <c r="CW67" s="121">
        <v>19.32</v>
      </c>
      <c r="DB67" s="120" t="s">
        <v>528</v>
      </c>
      <c r="DC67" s="120">
        <v>6</v>
      </c>
      <c r="DD67" s="120" t="s">
        <v>125</v>
      </c>
      <c r="DE67" s="120" t="s">
        <v>1816</v>
      </c>
      <c r="DK67" s="120">
        <v>20</v>
      </c>
      <c r="DL67" s="120" t="s">
        <v>126</v>
      </c>
      <c r="DM67" s="120" t="s">
        <v>545</v>
      </c>
      <c r="DN67" s="120">
        <v>1338549</v>
      </c>
      <c r="DO67" s="120">
        <v>150318</v>
      </c>
      <c r="DP67" s="120" t="s">
        <v>3575</v>
      </c>
      <c r="DQ67" s="120" t="s">
        <v>3576</v>
      </c>
      <c r="DR67" s="120" t="s">
        <v>3577</v>
      </c>
      <c r="DS67" s="120">
        <v>2007</v>
      </c>
      <c r="DT67" s="120" t="s">
        <v>3581</v>
      </c>
    </row>
    <row r="68" spans="1:124" s="120" customFormat="1" x14ac:dyDescent="0.3">
      <c r="A68" s="120" t="s">
        <v>3571</v>
      </c>
      <c r="B68" s="120" t="s">
        <v>3572</v>
      </c>
      <c r="C68" s="120" t="s">
        <v>3573</v>
      </c>
      <c r="D68" s="120" t="s">
        <v>3574</v>
      </c>
      <c r="E68" s="120" t="s">
        <v>143</v>
      </c>
      <c r="G68" s="137">
        <v>1.9319999999999999</v>
      </c>
      <c r="J68" s="121"/>
      <c r="K68" s="121" t="s">
        <v>528</v>
      </c>
      <c r="L68" s="120" t="s">
        <v>528</v>
      </c>
      <c r="M68" s="120" t="s">
        <v>109</v>
      </c>
      <c r="N68" s="120">
        <v>20</v>
      </c>
      <c r="O68" s="120" t="s">
        <v>137</v>
      </c>
      <c r="P68" s="120" t="s">
        <v>137</v>
      </c>
      <c r="Q68" s="120" t="s">
        <v>138</v>
      </c>
      <c r="R68" s="120">
        <v>1</v>
      </c>
      <c r="S68" s="120" t="s">
        <v>122</v>
      </c>
      <c r="T68" s="120" t="s">
        <v>615</v>
      </c>
      <c r="U68" s="120">
        <v>150318</v>
      </c>
      <c r="V68" s="123">
        <v>1338559</v>
      </c>
      <c r="W68" s="120">
        <v>2007</v>
      </c>
      <c r="X68" s="120" t="s">
        <v>3575</v>
      </c>
      <c r="Y68" s="120" t="s">
        <v>3576</v>
      </c>
      <c r="Z68" s="120" t="s">
        <v>3577</v>
      </c>
      <c r="AB68" s="120" t="s">
        <v>323</v>
      </c>
      <c r="AC68" s="137">
        <v>1.9319999999999999</v>
      </c>
      <c r="AD68" s="121"/>
      <c r="AE68" s="120">
        <v>333415</v>
      </c>
      <c r="AF68" s="120" t="s">
        <v>109</v>
      </c>
      <c r="AH68" s="120" t="s">
        <v>323</v>
      </c>
      <c r="AI68" s="120">
        <v>20387</v>
      </c>
      <c r="AL68" s="120" t="s">
        <v>558</v>
      </c>
      <c r="AM68" s="120" t="s">
        <v>3578</v>
      </c>
      <c r="AN68" s="120" t="s">
        <v>3579</v>
      </c>
      <c r="AO68" s="120" t="s">
        <v>3580</v>
      </c>
      <c r="AP68" s="120" t="s">
        <v>3571</v>
      </c>
      <c r="AQ68" s="120" t="s">
        <v>3572</v>
      </c>
      <c r="AR68" s="120" t="s">
        <v>3573</v>
      </c>
      <c r="AS68" s="120" t="s">
        <v>3574</v>
      </c>
      <c r="AT68" s="120" t="s">
        <v>137</v>
      </c>
      <c r="AU68" s="120" t="s">
        <v>137</v>
      </c>
      <c r="AV68" s="120" t="s">
        <v>138</v>
      </c>
      <c r="AW68" s="120" t="s">
        <v>143</v>
      </c>
      <c r="AY68" s="120" t="s">
        <v>525</v>
      </c>
      <c r="AZ68" s="120" t="s">
        <v>119</v>
      </c>
      <c r="BA68" s="120" t="s">
        <v>615</v>
      </c>
      <c r="BC68" s="120">
        <v>24</v>
      </c>
      <c r="BH68" s="120" t="s">
        <v>276</v>
      </c>
      <c r="BJ68" s="120">
        <v>1</v>
      </c>
      <c r="BO68" s="120" t="s">
        <v>122</v>
      </c>
      <c r="BP68" s="120" t="s">
        <v>123</v>
      </c>
      <c r="BR68" s="120">
        <v>9.66</v>
      </c>
      <c r="BW68" s="120" t="s">
        <v>528</v>
      </c>
      <c r="BY68" s="121">
        <v>1.9319999999999999</v>
      </c>
      <c r="CE68" s="121">
        <v>1.9319999999999999</v>
      </c>
      <c r="CQ68" s="121"/>
      <c r="CW68" s="121"/>
      <c r="DB68" s="120" t="s">
        <v>528</v>
      </c>
      <c r="DC68" s="120">
        <v>1</v>
      </c>
      <c r="DD68" s="120" t="s">
        <v>125</v>
      </c>
      <c r="DE68" s="120" t="s">
        <v>1816</v>
      </c>
      <c r="DK68" s="120">
        <v>20</v>
      </c>
      <c r="DL68" s="120" t="s">
        <v>126</v>
      </c>
      <c r="DM68" s="120" t="s">
        <v>545</v>
      </c>
      <c r="DN68" s="120">
        <v>1338559</v>
      </c>
      <c r="DO68" s="120">
        <v>150318</v>
      </c>
      <c r="DP68" s="120" t="s">
        <v>3575</v>
      </c>
      <c r="DQ68" s="120" t="s">
        <v>3576</v>
      </c>
      <c r="DR68" s="120" t="s">
        <v>3577</v>
      </c>
      <c r="DS68" s="120">
        <v>2007</v>
      </c>
      <c r="DT68" s="120" t="s">
        <v>3582</v>
      </c>
    </row>
    <row r="69" spans="1:124" s="120" customFormat="1" x14ac:dyDescent="0.3">
      <c r="A69" s="120" t="s">
        <v>3549</v>
      </c>
      <c r="B69" s="120" t="s">
        <v>3550</v>
      </c>
      <c r="C69" s="120" t="s">
        <v>3551</v>
      </c>
      <c r="D69" s="120" t="s">
        <v>3552</v>
      </c>
      <c r="E69" s="120" t="s">
        <v>185</v>
      </c>
      <c r="G69" s="137">
        <v>2.2999999999999998</v>
      </c>
      <c r="J69" s="121"/>
      <c r="K69" s="121" t="s">
        <v>528</v>
      </c>
      <c r="L69" s="120" t="s">
        <v>528</v>
      </c>
      <c r="M69" s="120" t="s">
        <v>109</v>
      </c>
      <c r="N69" s="120">
        <v>100</v>
      </c>
      <c r="O69" s="120" t="s">
        <v>102</v>
      </c>
      <c r="P69" s="120" t="s">
        <v>102</v>
      </c>
      <c r="Q69" s="120" t="s">
        <v>184</v>
      </c>
      <c r="R69" s="120">
        <v>2</v>
      </c>
      <c r="S69" s="120" t="s">
        <v>122</v>
      </c>
      <c r="T69" s="120" t="s">
        <v>615</v>
      </c>
      <c r="U69" s="120">
        <v>85640</v>
      </c>
      <c r="V69" s="123">
        <v>1255443</v>
      </c>
      <c r="W69" s="120">
        <v>1997</v>
      </c>
      <c r="X69" s="120" t="s">
        <v>3553</v>
      </c>
      <c r="Y69" s="120" t="s">
        <v>3554</v>
      </c>
      <c r="Z69" s="120" t="s">
        <v>3555</v>
      </c>
      <c r="AC69" s="137">
        <v>2.2999999999999998</v>
      </c>
      <c r="AD69" s="121"/>
      <c r="AE69" s="120">
        <v>333415</v>
      </c>
      <c r="AF69" s="120" t="s">
        <v>109</v>
      </c>
      <c r="AI69" s="120">
        <v>15997</v>
      </c>
      <c r="AM69" s="120" t="s">
        <v>3240</v>
      </c>
      <c r="AN69" s="120" t="s">
        <v>3238</v>
      </c>
      <c r="AO69" s="120" t="s">
        <v>3556</v>
      </c>
      <c r="AP69" s="120" t="s">
        <v>3549</v>
      </c>
      <c r="AQ69" s="120" t="s">
        <v>3550</v>
      </c>
      <c r="AR69" s="120" t="s">
        <v>3551</v>
      </c>
      <c r="AS69" s="120" t="s">
        <v>3552</v>
      </c>
      <c r="AT69" s="120" t="s">
        <v>102</v>
      </c>
      <c r="AU69" s="120" t="s">
        <v>102</v>
      </c>
      <c r="AV69" s="120" t="s">
        <v>184</v>
      </c>
      <c r="AW69" s="120" t="s">
        <v>185</v>
      </c>
      <c r="AY69" s="120" t="s">
        <v>525</v>
      </c>
      <c r="AZ69" s="120" t="s">
        <v>119</v>
      </c>
      <c r="BA69" s="120" t="s">
        <v>615</v>
      </c>
      <c r="BC69" s="120">
        <v>48</v>
      </c>
      <c r="BH69" s="120" t="s">
        <v>276</v>
      </c>
      <c r="BJ69" s="120">
        <v>2</v>
      </c>
      <c r="BO69" s="120" t="s">
        <v>122</v>
      </c>
      <c r="BP69" s="120" t="s">
        <v>123</v>
      </c>
      <c r="BR69" s="120">
        <v>2.2999999999999998</v>
      </c>
      <c r="BW69" s="120" t="s">
        <v>124</v>
      </c>
      <c r="BY69" s="120">
        <v>2.2999999999999998</v>
      </c>
      <c r="CE69" s="121">
        <v>2.2999999999999998</v>
      </c>
      <c r="CG69" s="121"/>
      <c r="CI69" s="121"/>
      <c r="CQ69" s="121"/>
      <c r="CW69" s="121"/>
      <c r="DB69" s="120" t="s">
        <v>528</v>
      </c>
      <c r="DC69" s="120">
        <v>6</v>
      </c>
      <c r="DD69" s="120" t="s">
        <v>125</v>
      </c>
      <c r="DK69" s="120">
        <v>100</v>
      </c>
      <c r="DL69" s="120" t="s">
        <v>126</v>
      </c>
      <c r="DM69" s="120" t="s">
        <v>1344</v>
      </c>
      <c r="DN69" s="120">
        <v>1255443</v>
      </c>
      <c r="DO69" s="120">
        <v>85640</v>
      </c>
      <c r="DP69" s="120" t="s">
        <v>3553</v>
      </c>
      <c r="DQ69" s="120" t="s">
        <v>3554</v>
      </c>
      <c r="DR69" s="120" t="s">
        <v>3555</v>
      </c>
      <c r="DS69" s="120">
        <v>1997</v>
      </c>
      <c r="DT69" s="120" t="s">
        <v>3583</v>
      </c>
    </row>
    <row r="70" spans="1:124" s="120" customFormat="1" x14ac:dyDescent="0.3">
      <c r="A70" s="120" t="s">
        <v>3549</v>
      </c>
      <c r="B70" s="120" t="s">
        <v>3550</v>
      </c>
      <c r="C70" s="120" t="s">
        <v>3551</v>
      </c>
      <c r="D70" s="120" t="s">
        <v>3552</v>
      </c>
      <c r="E70" s="120" t="s">
        <v>117</v>
      </c>
      <c r="G70" s="137">
        <v>2.3199999999999998</v>
      </c>
      <c r="J70" s="121"/>
      <c r="K70" s="121" t="s">
        <v>528</v>
      </c>
      <c r="L70" s="120" t="s">
        <v>528</v>
      </c>
      <c r="M70" s="120" t="s">
        <v>109</v>
      </c>
      <c r="N70" s="120">
        <v>100</v>
      </c>
      <c r="O70" s="120" t="s">
        <v>102</v>
      </c>
      <c r="P70" s="120" t="s">
        <v>102</v>
      </c>
      <c r="Q70" s="120" t="s">
        <v>184</v>
      </c>
      <c r="R70" s="120">
        <v>2</v>
      </c>
      <c r="S70" s="120" t="s">
        <v>122</v>
      </c>
      <c r="T70" s="120" t="s">
        <v>615</v>
      </c>
      <c r="U70" s="120">
        <v>85640</v>
      </c>
      <c r="V70" s="123">
        <v>1255445</v>
      </c>
      <c r="W70" s="120">
        <v>1997</v>
      </c>
      <c r="X70" s="120" t="s">
        <v>3553</v>
      </c>
      <c r="Y70" s="120" t="s">
        <v>3554</v>
      </c>
      <c r="Z70" s="120" t="s">
        <v>3555</v>
      </c>
      <c r="AC70" s="137">
        <v>2.3199999999999998</v>
      </c>
      <c r="AD70" s="121"/>
      <c r="AE70" s="120">
        <v>333415</v>
      </c>
      <c r="AF70" s="120" t="s">
        <v>109</v>
      </c>
      <c r="AI70" s="120">
        <v>15997</v>
      </c>
      <c r="AM70" s="120" t="s">
        <v>3240</v>
      </c>
      <c r="AN70" s="120" t="s">
        <v>3238</v>
      </c>
      <c r="AO70" s="120" t="s">
        <v>3556</v>
      </c>
      <c r="AP70" s="120" t="s">
        <v>3549</v>
      </c>
      <c r="AQ70" s="120" t="s">
        <v>3550</v>
      </c>
      <c r="AR70" s="120" t="s">
        <v>3551</v>
      </c>
      <c r="AS70" s="120" t="s">
        <v>3552</v>
      </c>
      <c r="AT70" s="120" t="s">
        <v>102</v>
      </c>
      <c r="AU70" s="120" t="s">
        <v>102</v>
      </c>
      <c r="AV70" s="120" t="s">
        <v>184</v>
      </c>
      <c r="AW70" s="120" t="s">
        <v>117</v>
      </c>
      <c r="AY70" s="120" t="s">
        <v>525</v>
      </c>
      <c r="AZ70" s="120" t="s">
        <v>119</v>
      </c>
      <c r="BA70" s="120" t="s">
        <v>615</v>
      </c>
      <c r="BC70" s="120">
        <v>48</v>
      </c>
      <c r="BH70" s="120" t="s">
        <v>276</v>
      </c>
      <c r="BJ70" s="120">
        <v>2</v>
      </c>
      <c r="BO70" s="120" t="s">
        <v>122</v>
      </c>
      <c r="BP70" s="120" t="s">
        <v>123</v>
      </c>
      <c r="BR70" s="120">
        <v>2.3199999999999998</v>
      </c>
      <c r="BW70" s="120" t="s">
        <v>124</v>
      </c>
      <c r="BY70" s="120">
        <v>2.3199999999999998</v>
      </c>
      <c r="CE70" s="121">
        <v>2.3199999999999998</v>
      </c>
      <c r="CG70" s="121"/>
      <c r="CI70" s="121"/>
      <c r="CQ70" s="121"/>
      <c r="CW70" s="121"/>
      <c r="DB70" s="120" t="s">
        <v>528</v>
      </c>
      <c r="DC70" s="120">
        <v>3</v>
      </c>
      <c r="DD70" s="120" t="s">
        <v>125</v>
      </c>
      <c r="DK70" s="120">
        <v>100</v>
      </c>
      <c r="DL70" s="120" t="s">
        <v>126</v>
      </c>
      <c r="DM70" s="120" t="s">
        <v>1344</v>
      </c>
      <c r="DN70" s="120">
        <v>1255445</v>
      </c>
      <c r="DO70" s="120">
        <v>85640</v>
      </c>
      <c r="DP70" s="120" t="s">
        <v>3553</v>
      </c>
      <c r="DQ70" s="120" t="s">
        <v>3554</v>
      </c>
      <c r="DR70" s="120" t="s">
        <v>3555</v>
      </c>
      <c r="DS70" s="120">
        <v>1997</v>
      </c>
      <c r="DT70" s="120" t="s">
        <v>3584</v>
      </c>
    </row>
    <row r="71" spans="1:124" s="120" customFormat="1" x14ac:dyDescent="0.3">
      <c r="A71" s="120" t="s">
        <v>3427</v>
      </c>
      <c r="B71" s="120" t="s">
        <v>3428</v>
      </c>
      <c r="C71" s="120" t="s">
        <v>3429</v>
      </c>
      <c r="D71" s="120" t="s">
        <v>3430</v>
      </c>
      <c r="E71" s="120" t="s">
        <v>200</v>
      </c>
      <c r="G71" s="137">
        <v>2.4</v>
      </c>
      <c r="J71" s="121"/>
      <c r="K71" s="121" t="s">
        <v>528</v>
      </c>
      <c r="L71" s="120" t="s">
        <v>528</v>
      </c>
      <c r="M71" s="120" t="s">
        <v>109</v>
      </c>
      <c r="N71" s="120">
        <v>60</v>
      </c>
      <c r="O71" s="120" t="s">
        <v>102</v>
      </c>
      <c r="P71" s="120" t="s">
        <v>102</v>
      </c>
      <c r="Q71" s="120" t="s">
        <v>184</v>
      </c>
      <c r="R71" s="120">
        <v>2.3332999999999999</v>
      </c>
      <c r="S71" s="120" t="s">
        <v>122</v>
      </c>
      <c r="T71" s="120" t="s">
        <v>615</v>
      </c>
      <c r="U71" s="120">
        <v>153647</v>
      </c>
      <c r="V71" s="123">
        <v>1338567</v>
      </c>
      <c r="W71" s="120">
        <v>2010</v>
      </c>
      <c r="X71" s="120" t="s">
        <v>3506</v>
      </c>
      <c r="Y71" s="120" t="s">
        <v>3507</v>
      </c>
      <c r="Z71" s="120" t="s">
        <v>3508</v>
      </c>
      <c r="AB71" s="120" t="s">
        <v>3509</v>
      </c>
      <c r="AC71" s="137">
        <v>2.4</v>
      </c>
      <c r="AD71" s="121"/>
      <c r="AE71" s="120">
        <v>333415</v>
      </c>
      <c r="AF71" s="120" t="s">
        <v>109</v>
      </c>
      <c r="AH71" s="120" t="s">
        <v>3509</v>
      </c>
      <c r="AI71" s="120">
        <v>366</v>
      </c>
      <c r="AL71" s="120" t="s">
        <v>230</v>
      </c>
      <c r="AM71" s="120" t="s">
        <v>1069</v>
      </c>
      <c r="AN71" s="120" t="s">
        <v>2783</v>
      </c>
      <c r="AO71" s="120" t="s">
        <v>3434</v>
      </c>
      <c r="AP71" s="120" t="s">
        <v>3427</v>
      </c>
      <c r="AQ71" s="120" t="s">
        <v>3428</v>
      </c>
      <c r="AR71" s="120" t="s">
        <v>3429</v>
      </c>
      <c r="AS71" s="120" t="s">
        <v>3430</v>
      </c>
      <c r="AT71" s="120" t="s">
        <v>102</v>
      </c>
      <c r="AU71" s="120" t="s">
        <v>102</v>
      </c>
      <c r="AV71" s="120" t="s">
        <v>184</v>
      </c>
      <c r="AW71" s="120" t="s">
        <v>200</v>
      </c>
      <c r="AY71" s="120" t="s">
        <v>525</v>
      </c>
      <c r="AZ71" s="120" t="s">
        <v>119</v>
      </c>
      <c r="BA71" s="120" t="s">
        <v>615</v>
      </c>
      <c r="BC71" s="120">
        <v>56</v>
      </c>
      <c r="BH71" s="120" t="s">
        <v>276</v>
      </c>
      <c r="BJ71" s="120">
        <v>2.3332999999999999</v>
      </c>
      <c r="BO71" s="120" t="s">
        <v>122</v>
      </c>
      <c r="BP71" s="120" t="s">
        <v>123</v>
      </c>
      <c r="BR71" s="120">
        <v>4</v>
      </c>
      <c r="BW71" s="120" t="s">
        <v>528</v>
      </c>
      <c r="BY71" s="121">
        <v>2.4</v>
      </c>
      <c r="CE71" s="121">
        <v>2.4</v>
      </c>
      <c r="CQ71" s="121"/>
      <c r="CW71" s="121"/>
      <c r="DB71" s="120" t="s">
        <v>528</v>
      </c>
      <c r="DC71" s="120">
        <v>6</v>
      </c>
      <c r="DD71" s="120" t="s">
        <v>125</v>
      </c>
      <c r="DK71" s="120">
        <v>60</v>
      </c>
      <c r="DL71" s="120" t="s">
        <v>126</v>
      </c>
      <c r="DM71" s="120" t="s">
        <v>545</v>
      </c>
      <c r="DN71" s="120">
        <v>1338567</v>
      </c>
      <c r="DO71" s="120">
        <v>153647</v>
      </c>
      <c r="DP71" s="120" t="s">
        <v>3506</v>
      </c>
      <c r="DQ71" s="120" t="s">
        <v>3507</v>
      </c>
      <c r="DR71" s="120" t="s">
        <v>3508</v>
      </c>
      <c r="DS71" s="120">
        <v>2010</v>
      </c>
      <c r="DT71" s="120" t="s">
        <v>3585</v>
      </c>
    </row>
    <row r="72" spans="1:124" s="120" customFormat="1" x14ac:dyDescent="0.3">
      <c r="A72" s="120" t="s">
        <v>3322</v>
      </c>
      <c r="B72" s="120" t="s">
        <v>3323</v>
      </c>
      <c r="C72" s="120" t="s">
        <v>3443</v>
      </c>
      <c r="D72" s="120" t="s">
        <v>3325</v>
      </c>
      <c r="E72" s="120" t="s">
        <v>591</v>
      </c>
      <c r="G72" s="137">
        <v>2.5099999999999998</v>
      </c>
      <c r="K72" s="121" t="s">
        <v>528</v>
      </c>
      <c r="L72" s="120" t="s">
        <v>528</v>
      </c>
      <c r="M72" s="120" t="s">
        <v>109</v>
      </c>
      <c r="N72" s="120">
        <v>100</v>
      </c>
      <c r="O72" s="120" t="s">
        <v>102</v>
      </c>
      <c r="P72" s="120" t="s">
        <v>102</v>
      </c>
      <c r="Q72" s="120" t="s">
        <v>116</v>
      </c>
      <c r="R72" s="120">
        <v>21</v>
      </c>
      <c r="S72" s="120" t="s">
        <v>122</v>
      </c>
      <c r="T72" s="120" t="s">
        <v>615</v>
      </c>
      <c r="U72" s="120">
        <v>100784</v>
      </c>
      <c r="V72" s="123">
        <v>1270206</v>
      </c>
      <c r="W72" s="120">
        <v>2007</v>
      </c>
      <c r="X72" s="120" t="s">
        <v>3481</v>
      </c>
      <c r="Y72" s="120" t="s">
        <v>3482</v>
      </c>
      <c r="Z72" s="120" t="s">
        <v>3483</v>
      </c>
      <c r="AC72" s="137">
        <v>2.5099999999999998</v>
      </c>
      <c r="AE72" s="120">
        <v>333415</v>
      </c>
      <c r="AF72" s="120" t="s">
        <v>109</v>
      </c>
      <c r="AI72" s="120">
        <v>345</v>
      </c>
      <c r="AM72" s="120" t="s">
        <v>3051</v>
      </c>
      <c r="AN72" s="120" t="s">
        <v>3328</v>
      </c>
      <c r="AO72" s="120" t="s">
        <v>3329</v>
      </c>
      <c r="AP72" s="120" t="s">
        <v>3322</v>
      </c>
      <c r="AQ72" s="120" t="s">
        <v>3323</v>
      </c>
      <c r="AR72" s="120" t="s">
        <v>3443</v>
      </c>
      <c r="AS72" s="120" t="s">
        <v>3325</v>
      </c>
      <c r="AT72" s="120" t="s">
        <v>102</v>
      </c>
      <c r="AU72" s="120" t="s">
        <v>102</v>
      </c>
      <c r="AV72" s="120" t="s">
        <v>116</v>
      </c>
      <c r="AW72" s="120" t="s">
        <v>591</v>
      </c>
      <c r="AY72" s="120" t="s">
        <v>525</v>
      </c>
      <c r="AZ72" s="120" t="s">
        <v>119</v>
      </c>
      <c r="BA72" s="120" t="s">
        <v>615</v>
      </c>
      <c r="BB72" s="120" t="s">
        <v>260</v>
      </c>
      <c r="BC72" s="120">
        <v>3</v>
      </c>
      <c r="BH72" s="120" t="s">
        <v>121</v>
      </c>
      <c r="BI72" s="120" t="s">
        <v>260</v>
      </c>
      <c r="BJ72" s="120">
        <v>21</v>
      </c>
      <c r="BO72" s="120" t="s">
        <v>122</v>
      </c>
      <c r="BP72" s="120" t="s">
        <v>123</v>
      </c>
      <c r="BR72" s="120">
        <v>2.5099999999999998</v>
      </c>
      <c r="BW72" s="120" t="s">
        <v>528</v>
      </c>
      <c r="BY72" s="120">
        <v>2.5099999999999998</v>
      </c>
      <c r="CE72" s="121">
        <v>2.5099999999999998</v>
      </c>
      <c r="DB72" s="120" t="s">
        <v>528</v>
      </c>
      <c r="DC72" s="120">
        <v>5</v>
      </c>
      <c r="DD72" s="120" t="s">
        <v>125</v>
      </c>
      <c r="DK72" s="120">
        <v>100</v>
      </c>
      <c r="DL72" s="120" t="s">
        <v>126</v>
      </c>
      <c r="DM72" s="120" t="s">
        <v>545</v>
      </c>
      <c r="DN72" s="120">
        <v>1270206</v>
      </c>
      <c r="DO72" s="120">
        <v>100784</v>
      </c>
      <c r="DP72" s="120" t="s">
        <v>3481</v>
      </c>
      <c r="DQ72" s="120" t="s">
        <v>3482</v>
      </c>
      <c r="DR72" s="120" t="s">
        <v>3483</v>
      </c>
      <c r="DS72" s="120">
        <v>2007</v>
      </c>
      <c r="DT72" s="120" t="s">
        <v>3586</v>
      </c>
    </row>
    <row r="73" spans="1:124" s="120" customFormat="1" x14ac:dyDescent="0.3">
      <c r="A73" s="120" t="s">
        <v>3427</v>
      </c>
      <c r="B73" s="120" t="s">
        <v>3428</v>
      </c>
      <c r="C73" s="120" t="s">
        <v>3429</v>
      </c>
      <c r="D73" s="120" t="s">
        <v>3430</v>
      </c>
      <c r="E73" s="120" t="s">
        <v>274</v>
      </c>
      <c r="G73" s="137">
        <v>2.7</v>
      </c>
      <c r="J73" s="121"/>
      <c r="K73" s="121" t="s">
        <v>528</v>
      </c>
      <c r="L73" s="120" t="s">
        <v>528</v>
      </c>
      <c r="M73" s="120" t="s">
        <v>109</v>
      </c>
      <c r="N73" s="120">
        <v>60</v>
      </c>
      <c r="O73" s="120" t="s">
        <v>102</v>
      </c>
      <c r="P73" s="120" t="s">
        <v>102</v>
      </c>
      <c r="Q73" s="120" t="s">
        <v>184</v>
      </c>
      <c r="R73" s="120">
        <v>3</v>
      </c>
      <c r="S73" s="120" t="s">
        <v>122</v>
      </c>
      <c r="T73" s="120" t="s">
        <v>615</v>
      </c>
      <c r="U73" s="120">
        <v>153647</v>
      </c>
      <c r="V73" s="123">
        <v>1338571</v>
      </c>
      <c r="W73" s="120">
        <v>2010</v>
      </c>
      <c r="X73" s="120" t="s">
        <v>3506</v>
      </c>
      <c r="Y73" s="120" t="s">
        <v>3507</v>
      </c>
      <c r="Z73" s="120" t="s">
        <v>3508</v>
      </c>
      <c r="AB73" s="120" t="s">
        <v>3509</v>
      </c>
      <c r="AC73" s="137">
        <v>2.7</v>
      </c>
      <c r="AD73" s="121"/>
      <c r="AE73" s="120">
        <v>333415</v>
      </c>
      <c r="AF73" s="120" t="s">
        <v>109</v>
      </c>
      <c r="AH73" s="120" t="s">
        <v>3509</v>
      </c>
      <c r="AI73" s="120">
        <v>366</v>
      </c>
      <c r="AL73" s="120" t="s">
        <v>230</v>
      </c>
      <c r="AM73" s="120" t="s">
        <v>1069</v>
      </c>
      <c r="AN73" s="120" t="s">
        <v>2783</v>
      </c>
      <c r="AO73" s="120" t="s">
        <v>3434</v>
      </c>
      <c r="AP73" s="120" t="s">
        <v>3427</v>
      </c>
      <c r="AQ73" s="120" t="s">
        <v>3428</v>
      </c>
      <c r="AR73" s="120" t="s">
        <v>3429</v>
      </c>
      <c r="AS73" s="120" t="s">
        <v>3430</v>
      </c>
      <c r="AT73" s="120" t="s">
        <v>102</v>
      </c>
      <c r="AU73" s="120" t="s">
        <v>102</v>
      </c>
      <c r="AV73" s="120" t="s">
        <v>184</v>
      </c>
      <c r="AW73" s="120" t="s">
        <v>274</v>
      </c>
      <c r="AY73" s="120" t="s">
        <v>525</v>
      </c>
      <c r="AZ73" s="120" t="s">
        <v>119</v>
      </c>
      <c r="BA73" s="120" t="s">
        <v>615</v>
      </c>
      <c r="BC73" s="120">
        <v>72</v>
      </c>
      <c r="BH73" s="120" t="s">
        <v>276</v>
      </c>
      <c r="BJ73" s="120">
        <v>3</v>
      </c>
      <c r="BO73" s="120" t="s">
        <v>122</v>
      </c>
      <c r="BP73" s="120" t="s">
        <v>123</v>
      </c>
      <c r="BR73" s="120">
        <v>4.5</v>
      </c>
      <c r="BW73" s="120" t="s">
        <v>528</v>
      </c>
      <c r="BY73" s="121">
        <v>2.7</v>
      </c>
      <c r="CE73" s="121">
        <v>2.7</v>
      </c>
      <c r="CQ73" s="121"/>
      <c r="CW73" s="121"/>
      <c r="DB73" s="120" t="s">
        <v>528</v>
      </c>
      <c r="DC73" s="120">
        <v>6</v>
      </c>
      <c r="DD73" s="120" t="s">
        <v>125</v>
      </c>
      <c r="DK73" s="120">
        <v>60</v>
      </c>
      <c r="DL73" s="120" t="s">
        <v>126</v>
      </c>
      <c r="DM73" s="120" t="s">
        <v>545</v>
      </c>
      <c r="DN73" s="120">
        <v>1338571</v>
      </c>
      <c r="DO73" s="120">
        <v>153647</v>
      </c>
      <c r="DP73" s="120" t="s">
        <v>3506</v>
      </c>
      <c r="DQ73" s="120" t="s">
        <v>3507</v>
      </c>
      <c r="DR73" s="120" t="s">
        <v>3508</v>
      </c>
      <c r="DS73" s="120">
        <v>2010</v>
      </c>
      <c r="DT73" s="120" t="s">
        <v>3511</v>
      </c>
    </row>
    <row r="74" spans="1:124" s="120" customFormat="1" x14ac:dyDescent="0.3">
      <c r="A74" s="120" t="s">
        <v>3427</v>
      </c>
      <c r="B74" s="120" t="s">
        <v>3428</v>
      </c>
      <c r="C74" s="120" t="s">
        <v>3429</v>
      </c>
      <c r="D74" s="120" t="s">
        <v>3430</v>
      </c>
      <c r="E74" s="120" t="s">
        <v>274</v>
      </c>
      <c r="G74" s="137">
        <v>2.9544000000000001</v>
      </c>
      <c r="J74" s="121"/>
      <c r="K74" s="121" t="s">
        <v>528</v>
      </c>
      <c r="L74" s="120" t="s">
        <v>528</v>
      </c>
      <c r="M74" s="120" t="s">
        <v>109</v>
      </c>
      <c r="N74" s="120">
        <v>60</v>
      </c>
      <c r="O74" s="120" t="s">
        <v>102</v>
      </c>
      <c r="P74" s="120" t="s">
        <v>102</v>
      </c>
      <c r="Q74" s="120" t="s">
        <v>184</v>
      </c>
      <c r="R74" s="120">
        <v>2</v>
      </c>
      <c r="S74" s="120" t="s">
        <v>122</v>
      </c>
      <c r="T74" s="120" t="s">
        <v>615</v>
      </c>
      <c r="U74" s="120">
        <v>153647</v>
      </c>
      <c r="V74" s="123">
        <v>1338570</v>
      </c>
      <c r="W74" s="120">
        <v>2010</v>
      </c>
      <c r="X74" s="120" t="s">
        <v>3506</v>
      </c>
      <c r="Y74" s="120" t="s">
        <v>3507</v>
      </c>
      <c r="Z74" s="120" t="s">
        <v>3508</v>
      </c>
      <c r="AB74" s="120" t="s">
        <v>3509</v>
      </c>
      <c r="AC74" s="137">
        <v>2.9544000000000001</v>
      </c>
      <c r="AD74" s="121"/>
      <c r="AE74" s="120">
        <v>333415</v>
      </c>
      <c r="AF74" s="120" t="s">
        <v>109</v>
      </c>
      <c r="AH74" s="120" t="s">
        <v>3509</v>
      </c>
      <c r="AI74" s="120">
        <v>366</v>
      </c>
      <c r="AL74" s="120" t="s">
        <v>230</v>
      </c>
      <c r="AM74" s="120" t="s">
        <v>1069</v>
      </c>
      <c r="AN74" s="120" t="s">
        <v>2783</v>
      </c>
      <c r="AO74" s="120" t="s">
        <v>3434</v>
      </c>
      <c r="AP74" s="120" t="s">
        <v>3427</v>
      </c>
      <c r="AQ74" s="120" t="s">
        <v>3428</v>
      </c>
      <c r="AR74" s="120" t="s">
        <v>3429</v>
      </c>
      <c r="AS74" s="120" t="s">
        <v>3430</v>
      </c>
      <c r="AT74" s="120" t="s">
        <v>102</v>
      </c>
      <c r="AU74" s="120" t="s">
        <v>102</v>
      </c>
      <c r="AV74" s="120" t="s">
        <v>184</v>
      </c>
      <c r="AW74" s="120" t="s">
        <v>274</v>
      </c>
      <c r="AY74" s="120" t="s">
        <v>525</v>
      </c>
      <c r="AZ74" s="120" t="s">
        <v>119</v>
      </c>
      <c r="BA74" s="120" t="s">
        <v>615</v>
      </c>
      <c r="BC74" s="120">
        <v>48</v>
      </c>
      <c r="BH74" s="120" t="s">
        <v>276</v>
      </c>
      <c r="BJ74" s="120">
        <v>2</v>
      </c>
      <c r="BO74" s="120" t="s">
        <v>122</v>
      </c>
      <c r="BP74" s="120" t="s">
        <v>123</v>
      </c>
      <c r="BR74" s="120">
        <v>4.9240000000000004</v>
      </c>
      <c r="BW74" s="120" t="s">
        <v>528</v>
      </c>
      <c r="BY74" s="121">
        <v>2.9544000000000001</v>
      </c>
      <c r="CE74" s="121">
        <v>2.9544000000000001</v>
      </c>
      <c r="CQ74" s="121"/>
      <c r="CW74" s="121"/>
      <c r="DB74" s="120" t="s">
        <v>528</v>
      </c>
      <c r="DC74" s="120">
        <v>6</v>
      </c>
      <c r="DD74" s="120" t="s">
        <v>125</v>
      </c>
      <c r="DK74" s="120">
        <v>60</v>
      </c>
      <c r="DL74" s="120" t="s">
        <v>126</v>
      </c>
      <c r="DM74" s="120" t="s">
        <v>545</v>
      </c>
      <c r="DN74" s="120">
        <v>1338570</v>
      </c>
      <c r="DO74" s="120">
        <v>153647</v>
      </c>
      <c r="DP74" s="120" t="s">
        <v>3506</v>
      </c>
      <c r="DQ74" s="120" t="s">
        <v>3507</v>
      </c>
      <c r="DR74" s="120" t="s">
        <v>3508</v>
      </c>
      <c r="DS74" s="120">
        <v>2010</v>
      </c>
      <c r="DT74" s="120" t="s">
        <v>3511</v>
      </c>
    </row>
    <row r="75" spans="1:124" s="120" customFormat="1" x14ac:dyDescent="0.3">
      <c r="A75" s="120" t="s">
        <v>3472</v>
      </c>
      <c r="B75" s="120" t="s">
        <v>3473</v>
      </c>
      <c r="C75" s="120" t="s">
        <v>3474</v>
      </c>
      <c r="D75" s="120" t="s">
        <v>3475</v>
      </c>
      <c r="E75" s="120" t="s">
        <v>591</v>
      </c>
      <c r="G75" s="137">
        <v>3.01</v>
      </c>
      <c r="J75" s="121"/>
      <c r="K75" s="121" t="s">
        <v>528</v>
      </c>
      <c r="L75" s="120" t="s">
        <v>528</v>
      </c>
      <c r="M75" s="120" t="s">
        <v>109</v>
      </c>
      <c r="N75" s="120">
        <v>100</v>
      </c>
      <c r="O75" s="120" t="s">
        <v>172</v>
      </c>
      <c r="P75" s="120" t="s">
        <v>173</v>
      </c>
      <c r="Q75" s="120" t="s">
        <v>206</v>
      </c>
      <c r="R75" s="120">
        <v>1</v>
      </c>
      <c r="S75" s="120" t="s">
        <v>122</v>
      </c>
      <c r="T75" s="120" t="s">
        <v>615</v>
      </c>
      <c r="U75" s="120">
        <v>153573</v>
      </c>
      <c r="V75" s="123">
        <v>1338413</v>
      </c>
      <c r="W75" s="120">
        <v>2011</v>
      </c>
      <c r="X75" s="120" t="s">
        <v>3476</v>
      </c>
      <c r="Y75" s="120" t="s">
        <v>3477</v>
      </c>
      <c r="Z75" s="120" t="s">
        <v>3478</v>
      </c>
      <c r="AA75" s="120" t="s">
        <v>314</v>
      </c>
      <c r="AC75" s="137">
        <v>3.01</v>
      </c>
      <c r="AD75" s="121"/>
      <c r="AE75" s="120">
        <v>333415</v>
      </c>
      <c r="AF75" s="120" t="s">
        <v>109</v>
      </c>
      <c r="AG75" s="120" t="s">
        <v>314</v>
      </c>
      <c r="AI75" s="120">
        <v>4735</v>
      </c>
      <c r="AM75" s="120" t="s">
        <v>3240</v>
      </c>
      <c r="AN75" s="120" t="s">
        <v>3253</v>
      </c>
      <c r="AO75" s="120" t="s">
        <v>3479</v>
      </c>
      <c r="AP75" s="120" t="s">
        <v>3472</v>
      </c>
      <c r="AQ75" s="120" t="s">
        <v>3473</v>
      </c>
      <c r="AR75" s="120" t="s">
        <v>3474</v>
      </c>
      <c r="AS75" s="120" t="s">
        <v>3475</v>
      </c>
      <c r="AT75" s="120" t="s">
        <v>172</v>
      </c>
      <c r="AU75" s="120" t="s">
        <v>173</v>
      </c>
      <c r="AV75" s="120" t="s">
        <v>206</v>
      </c>
      <c r="AW75" s="120" t="s">
        <v>591</v>
      </c>
      <c r="AY75" s="120" t="s">
        <v>525</v>
      </c>
      <c r="AZ75" s="120" t="s">
        <v>119</v>
      </c>
      <c r="BA75" s="120" t="s">
        <v>615</v>
      </c>
      <c r="BC75" s="120">
        <v>24</v>
      </c>
      <c r="BH75" s="120" t="s">
        <v>276</v>
      </c>
      <c r="BJ75" s="120">
        <v>1</v>
      </c>
      <c r="BO75" s="120" t="s">
        <v>122</v>
      </c>
      <c r="BP75" s="120" t="s">
        <v>158</v>
      </c>
      <c r="BR75" s="120">
        <v>3.01</v>
      </c>
      <c r="BT75" s="120">
        <v>1.6</v>
      </c>
      <c r="BV75" s="120">
        <v>12.18</v>
      </c>
      <c r="BW75" s="120" t="s">
        <v>528</v>
      </c>
      <c r="BY75" s="121">
        <v>3.01</v>
      </c>
      <c r="CA75" s="120">
        <v>1.6</v>
      </c>
      <c r="CC75" s="120">
        <v>12.18</v>
      </c>
      <c r="CE75" s="121">
        <v>3.01</v>
      </c>
      <c r="CG75" s="120">
        <v>1.6</v>
      </c>
      <c r="CI75" s="120">
        <v>12.18</v>
      </c>
      <c r="CQ75" s="121"/>
      <c r="CW75" s="121"/>
      <c r="DB75" s="120" t="s">
        <v>528</v>
      </c>
      <c r="DC75" s="120">
        <v>4</v>
      </c>
      <c r="DD75" s="120" t="s">
        <v>125</v>
      </c>
      <c r="DK75" s="120">
        <v>100</v>
      </c>
      <c r="DL75" s="120" t="s">
        <v>126</v>
      </c>
      <c r="DM75" s="120" t="s">
        <v>545</v>
      </c>
      <c r="DN75" s="120">
        <v>1338413</v>
      </c>
      <c r="DO75" s="120">
        <v>153573</v>
      </c>
      <c r="DP75" s="120" t="s">
        <v>3476</v>
      </c>
      <c r="DQ75" s="120" t="s">
        <v>3477</v>
      </c>
      <c r="DR75" s="120" t="s">
        <v>3478</v>
      </c>
      <c r="DS75" s="120">
        <v>2011</v>
      </c>
      <c r="DT75" s="120" t="s">
        <v>3587</v>
      </c>
    </row>
    <row r="76" spans="1:124" s="120" customFormat="1" x14ac:dyDescent="0.3">
      <c r="A76" s="120" t="s">
        <v>3549</v>
      </c>
      <c r="B76" s="120" t="s">
        <v>3550</v>
      </c>
      <c r="C76" s="120" t="s">
        <v>3551</v>
      </c>
      <c r="D76" s="120" t="s">
        <v>3552</v>
      </c>
      <c r="E76" s="120" t="s">
        <v>117</v>
      </c>
      <c r="G76" s="137">
        <v>3.48</v>
      </c>
      <c r="J76" s="121"/>
      <c r="K76" s="121" t="s">
        <v>528</v>
      </c>
      <c r="L76" s="120" t="s">
        <v>528</v>
      </c>
      <c r="M76" s="120" t="s">
        <v>109</v>
      </c>
      <c r="N76" s="120">
        <v>100</v>
      </c>
      <c r="O76" s="120" t="s">
        <v>102</v>
      </c>
      <c r="P76" s="120" t="s">
        <v>102</v>
      </c>
      <c r="Q76" s="120" t="s">
        <v>184</v>
      </c>
      <c r="R76" s="120">
        <v>2</v>
      </c>
      <c r="S76" s="120" t="s">
        <v>122</v>
      </c>
      <c r="T76" s="120" t="s">
        <v>615</v>
      </c>
      <c r="U76" s="120">
        <v>85640</v>
      </c>
      <c r="V76" s="123">
        <v>1255446</v>
      </c>
      <c r="W76" s="120">
        <v>1997</v>
      </c>
      <c r="X76" s="120" t="s">
        <v>3553</v>
      </c>
      <c r="Y76" s="120" t="s">
        <v>3554</v>
      </c>
      <c r="Z76" s="120" t="s">
        <v>3555</v>
      </c>
      <c r="AC76" s="137">
        <v>3.48</v>
      </c>
      <c r="AD76" s="121"/>
      <c r="AE76" s="120">
        <v>333415</v>
      </c>
      <c r="AF76" s="120" t="s">
        <v>109</v>
      </c>
      <c r="AI76" s="120">
        <v>15997</v>
      </c>
      <c r="AM76" s="120" t="s">
        <v>3240</v>
      </c>
      <c r="AN76" s="120" t="s">
        <v>3238</v>
      </c>
      <c r="AO76" s="120" t="s">
        <v>3556</v>
      </c>
      <c r="AP76" s="120" t="s">
        <v>3549</v>
      </c>
      <c r="AQ76" s="120" t="s">
        <v>3550</v>
      </c>
      <c r="AR76" s="120" t="s">
        <v>3551</v>
      </c>
      <c r="AS76" s="120" t="s">
        <v>3552</v>
      </c>
      <c r="AT76" s="120" t="s">
        <v>102</v>
      </c>
      <c r="AU76" s="120" t="s">
        <v>102</v>
      </c>
      <c r="AV76" s="120" t="s">
        <v>184</v>
      </c>
      <c r="AW76" s="120" t="s">
        <v>117</v>
      </c>
      <c r="AY76" s="120" t="s">
        <v>525</v>
      </c>
      <c r="AZ76" s="120" t="s">
        <v>119</v>
      </c>
      <c r="BA76" s="120" t="s">
        <v>615</v>
      </c>
      <c r="BC76" s="120">
        <v>48</v>
      </c>
      <c r="BH76" s="120" t="s">
        <v>276</v>
      </c>
      <c r="BJ76" s="120">
        <v>2</v>
      </c>
      <c r="BO76" s="120" t="s">
        <v>122</v>
      </c>
      <c r="BP76" s="120" t="s">
        <v>123</v>
      </c>
      <c r="BR76" s="120">
        <v>3.48</v>
      </c>
      <c r="BW76" s="120" t="s">
        <v>124</v>
      </c>
      <c r="BY76" s="120">
        <v>3.48</v>
      </c>
      <c r="CE76" s="121">
        <v>3.48</v>
      </c>
      <c r="CG76" s="121"/>
      <c r="CI76" s="121"/>
      <c r="CQ76" s="121"/>
      <c r="CW76" s="121"/>
      <c r="DB76" s="120" t="s">
        <v>528</v>
      </c>
      <c r="DC76" s="120">
        <v>3</v>
      </c>
      <c r="DD76" s="120" t="s">
        <v>125</v>
      </c>
      <c r="DK76" s="120">
        <v>100</v>
      </c>
      <c r="DL76" s="120" t="s">
        <v>126</v>
      </c>
      <c r="DM76" s="120" t="s">
        <v>1344</v>
      </c>
      <c r="DN76" s="120">
        <v>1255446</v>
      </c>
      <c r="DO76" s="120">
        <v>85640</v>
      </c>
      <c r="DP76" s="120" t="s">
        <v>3553</v>
      </c>
      <c r="DQ76" s="120" t="s">
        <v>3554</v>
      </c>
      <c r="DR76" s="120" t="s">
        <v>3555</v>
      </c>
      <c r="DS76" s="120">
        <v>1997</v>
      </c>
      <c r="DT76" s="120" t="s">
        <v>3588</v>
      </c>
    </row>
    <row r="77" spans="1:124" s="120" customFormat="1" x14ac:dyDescent="0.3">
      <c r="A77" s="120" t="s">
        <v>3427</v>
      </c>
      <c r="B77" s="120" t="s">
        <v>3428</v>
      </c>
      <c r="C77" s="120" t="s">
        <v>3429</v>
      </c>
      <c r="D77" s="120" t="s">
        <v>3430</v>
      </c>
      <c r="E77" s="120" t="s">
        <v>274</v>
      </c>
      <c r="G77" s="137">
        <v>3.6</v>
      </c>
      <c r="J77" s="121"/>
      <c r="K77" s="121" t="s">
        <v>528</v>
      </c>
      <c r="L77" s="120" t="s">
        <v>528</v>
      </c>
      <c r="M77" s="120" t="s">
        <v>109</v>
      </c>
      <c r="N77" s="120">
        <v>60</v>
      </c>
      <c r="O77" s="120" t="s">
        <v>102</v>
      </c>
      <c r="P77" s="120" t="s">
        <v>102</v>
      </c>
      <c r="Q77" s="120" t="s">
        <v>184</v>
      </c>
      <c r="R77" s="120">
        <v>1</v>
      </c>
      <c r="S77" s="120" t="s">
        <v>122</v>
      </c>
      <c r="T77" s="120" t="s">
        <v>615</v>
      </c>
      <c r="U77" s="120">
        <v>153647</v>
      </c>
      <c r="V77" s="123">
        <v>1338569</v>
      </c>
      <c r="W77" s="120">
        <v>2010</v>
      </c>
      <c r="X77" s="120" t="s">
        <v>3506</v>
      </c>
      <c r="Y77" s="120" t="s">
        <v>3507</v>
      </c>
      <c r="Z77" s="120" t="s">
        <v>3508</v>
      </c>
      <c r="AB77" s="120" t="s">
        <v>3509</v>
      </c>
      <c r="AC77" s="137">
        <v>3.6</v>
      </c>
      <c r="AD77" s="121"/>
      <c r="AE77" s="120">
        <v>333415</v>
      </c>
      <c r="AF77" s="120" t="s">
        <v>109</v>
      </c>
      <c r="AH77" s="120" t="s">
        <v>3509</v>
      </c>
      <c r="AI77" s="120">
        <v>366</v>
      </c>
      <c r="AL77" s="120" t="s">
        <v>230</v>
      </c>
      <c r="AM77" s="120" t="s">
        <v>1069</v>
      </c>
      <c r="AN77" s="120" t="s">
        <v>2783</v>
      </c>
      <c r="AO77" s="120" t="s">
        <v>3434</v>
      </c>
      <c r="AP77" s="120" t="s">
        <v>3427</v>
      </c>
      <c r="AQ77" s="120" t="s">
        <v>3428</v>
      </c>
      <c r="AR77" s="120" t="s">
        <v>3429</v>
      </c>
      <c r="AS77" s="120" t="s">
        <v>3430</v>
      </c>
      <c r="AT77" s="120" t="s">
        <v>102</v>
      </c>
      <c r="AU77" s="120" t="s">
        <v>102</v>
      </c>
      <c r="AV77" s="120" t="s">
        <v>184</v>
      </c>
      <c r="AW77" s="120" t="s">
        <v>274</v>
      </c>
      <c r="AY77" s="120" t="s">
        <v>525</v>
      </c>
      <c r="AZ77" s="120" t="s">
        <v>119</v>
      </c>
      <c r="BA77" s="120" t="s">
        <v>615</v>
      </c>
      <c r="BC77" s="120">
        <v>24</v>
      </c>
      <c r="BH77" s="120" t="s">
        <v>276</v>
      </c>
      <c r="BJ77" s="120">
        <v>1</v>
      </c>
      <c r="BO77" s="120" t="s">
        <v>122</v>
      </c>
      <c r="BP77" s="120" t="s">
        <v>123</v>
      </c>
      <c r="BR77" s="120">
        <v>6</v>
      </c>
      <c r="BW77" s="120" t="s">
        <v>528</v>
      </c>
      <c r="BY77" s="121">
        <v>3.6</v>
      </c>
      <c r="CE77" s="121">
        <v>3.6</v>
      </c>
      <c r="CQ77" s="121"/>
      <c r="CW77" s="121"/>
      <c r="DB77" s="120" t="s">
        <v>528</v>
      </c>
      <c r="DC77" s="120">
        <v>6</v>
      </c>
      <c r="DD77" s="120" t="s">
        <v>125</v>
      </c>
      <c r="DK77" s="120">
        <v>60</v>
      </c>
      <c r="DL77" s="120" t="s">
        <v>126</v>
      </c>
      <c r="DM77" s="120" t="s">
        <v>545</v>
      </c>
      <c r="DN77" s="120">
        <v>1338569</v>
      </c>
      <c r="DO77" s="120">
        <v>153647</v>
      </c>
      <c r="DP77" s="120" t="s">
        <v>3506</v>
      </c>
      <c r="DQ77" s="120" t="s">
        <v>3507</v>
      </c>
      <c r="DR77" s="120" t="s">
        <v>3508</v>
      </c>
      <c r="DS77" s="120">
        <v>2010</v>
      </c>
      <c r="DT77" s="120" t="s">
        <v>3511</v>
      </c>
    </row>
    <row r="78" spans="1:124" s="120" customFormat="1" x14ac:dyDescent="0.3">
      <c r="A78" s="120" t="s">
        <v>3512</v>
      </c>
      <c r="B78" s="120" t="s">
        <v>3513</v>
      </c>
      <c r="C78" s="120" t="s">
        <v>3514</v>
      </c>
      <c r="D78" s="120" t="s">
        <v>3515</v>
      </c>
      <c r="E78" s="120" t="s">
        <v>185</v>
      </c>
      <c r="G78" s="137">
        <v>4.0670000000000002</v>
      </c>
      <c r="J78" s="121"/>
      <c r="K78" s="121" t="s">
        <v>528</v>
      </c>
      <c r="L78" s="120" t="s">
        <v>528</v>
      </c>
      <c r="M78" s="120" t="s">
        <v>109</v>
      </c>
      <c r="N78" s="120">
        <v>25</v>
      </c>
      <c r="O78" s="120" t="s">
        <v>102</v>
      </c>
      <c r="P78" s="120" t="s">
        <v>102</v>
      </c>
      <c r="Q78" s="120" t="s">
        <v>184</v>
      </c>
      <c r="R78" s="120">
        <v>4</v>
      </c>
      <c r="S78" s="120" t="s">
        <v>122</v>
      </c>
      <c r="T78" s="120" t="s">
        <v>615</v>
      </c>
      <c r="U78" s="120">
        <v>84369</v>
      </c>
      <c r="V78" s="123">
        <v>1255357</v>
      </c>
      <c r="W78" s="120">
        <v>2004</v>
      </c>
      <c r="X78" s="120" t="s">
        <v>3516</v>
      </c>
      <c r="Y78" s="120" t="s">
        <v>3517</v>
      </c>
      <c r="Z78" s="120" t="s">
        <v>3518</v>
      </c>
      <c r="AC78" s="137">
        <v>4.0670000000000002</v>
      </c>
      <c r="AD78" s="121"/>
      <c r="AE78" s="120">
        <v>333415</v>
      </c>
      <c r="AF78" s="120" t="s">
        <v>109</v>
      </c>
      <c r="AI78" s="120">
        <v>1618</v>
      </c>
      <c r="AM78" s="120" t="s">
        <v>3240</v>
      </c>
      <c r="AN78" s="120" t="s">
        <v>3253</v>
      </c>
      <c r="AO78" s="120" t="s">
        <v>3479</v>
      </c>
      <c r="AP78" s="120" t="s">
        <v>3512</v>
      </c>
      <c r="AQ78" s="120" t="s">
        <v>3513</v>
      </c>
      <c r="AR78" s="120" t="s">
        <v>3514</v>
      </c>
      <c r="AS78" s="120" t="s">
        <v>3515</v>
      </c>
      <c r="AT78" s="120" t="s">
        <v>102</v>
      </c>
      <c r="AU78" s="120" t="s">
        <v>102</v>
      </c>
      <c r="AV78" s="120" t="s">
        <v>184</v>
      </c>
      <c r="AW78" s="120" t="s">
        <v>185</v>
      </c>
      <c r="AY78" s="120" t="s">
        <v>525</v>
      </c>
      <c r="AZ78" s="120" t="s">
        <v>119</v>
      </c>
      <c r="BA78" s="120" t="s">
        <v>615</v>
      </c>
      <c r="BC78" s="120">
        <v>96</v>
      </c>
      <c r="BH78" s="120" t="s">
        <v>276</v>
      </c>
      <c r="BJ78" s="120">
        <v>4</v>
      </c>
      <c r="BO78" s="120" t="s">
        <v>122</v>
      </c>
      <c r="BP78" s="120" t="s">
        <v>158</v>
      </c>
      <c r="BR78" s="120">
        <v>4067</v>
      </c>
      <c r="BW78" s="120" t="s">
        <v>544</v>
      </c>
      <c r="BY78" s="120">
        <v>4067</v>
      </c>
      <c r="CE78" s="121">
        <v>4.0670000000000002</v>
      </c>
      <c r="CG78" s="121"/>
      <c r="CI78" s="121"/>
      <c r="CQ78" s="121"/>
      <c r="CW78" s="121"/>
      <c r="DB78" s="120" t="s">
        <v>528</v>
      </c>
      <c r="DC78" s="120">
        <v>6</v>
      </c>
      <c r="DD78" s="120" t="s">
        <v>176</v>
      </c>
      <c r="DK78" s="120">
        <v>25</v>
      </c>
      <c r="DL78" s="120" t="s">
        <v>126</v>
      </c>
      <c r="DM78" s="120" t="s">
        <v>1344</v>
      </c>
      <c r="DN78" s="120">
        <v>1255357</v>
      </c>
      <c r="DO78" s="120">
        <v>84369</v>
      </c>
      <c r="DP78" s="120" t="s">
        <v>3516</v>
      </c>
      <c r="DQ78" s="120" t="s">
        <v>3517</v>
      </c>
      <c r="DR78" s="120" t="s">
        <v>3518</v>
      </c>
      <c r="DS78" s="120">
        <v>2004</v>
      </c>
      <c r="DT78" s="120" t="s">
        <v>3519</v>
      </c>
    </row>
    <row r="79" spans="1:124" s="120" customFormat="1" x14ac:dyDescent="0.3">
      <c r="A79" s="120" t="s">
        <v>3322</v>
      </c>
      <c r="B79" s="120" t="s">
        <v>3323</v>
      </c>
      <c r="C79" s="120" t="s">
        <v>3443</v>
      </c>
      <c r="D79" s="120" t="s">
        <v>3325</v>
      </c>
      <c r="E79" s="120" t="s">
        <v>157</v>
      </c>
      <c r="G79" s="137">
        <v>5</v>
      </c>
      <c r="H79" s="120" t="s">
        <v>143</v>
      </c>
      <c r="J79" s="120">
        <v>10</v>
      </c>
      <c r="K79" s="121" t="s">
        <v>528</v>
      </c>
      <c r="L79" s="120" t="s">
        <v>528</v>
      </c>
      <c r="M79" s="120" t="s">
        <v>109</v>
      </c>
      <c r="N79" s="120">
        <v>100</v>
      </c>
      <c r="O79" s="120" t="s">
        <v>102</v>
      </c>
      <c r="P79" s="120" t="s">
        <v>102</v>
      </c>
      <c r="Q79" s="120" t="s">
        <v>3570</v>
      </c>
      <c r="R79" s="120">
        <v>0.83330000000000004</v>
      </c>
      <c r="S79" s="120" t="s">
        <v>122</v>
      </c>
      <c r="T79" s="120" t="s">
        <v>615</v>
      </c>
      <c r="U79" s="120">
        <v>100784</v>
      </c>
      <c r="V79" s="123">
        <v>1270192</v>
      </c>
      <c r="W79" s="120">
        <v>2007</v>
      </c>
      <c r="X79" s="120" t="s">
        <v>3481</v>
      </c>
      <c r="Y79" s="120" t="s">
        <v>3482</v>
      </c>
      <c r="Z79" s="120" t="s">
        <v>3483</v>
      </c>
      <c r="AC79" s="137">
        <v>5</v>
      </c>
      <c r="AD79" s="120">
        <v>10</v>
      </c>
      <c r="AE79" s="120">
        <v>333415</v>
      </c>
      <c r="AF79" s="120" t="s">
        <v>109</v>
      </c>
      <c r="AI79" s="120">
        <v>345</v>
      </c>
      <c r="AL79" s="120" t="s">
        <v>3540</v>
      </c>
      <c r="AM79" s="120" t="s">
        <v>3051</v>
      </c>
      <c r="AN79" s="120" t="s">
        <v>3328</v>
      </c>
      <c r="AO79" s="120" t="s">
        <v>3329</v>
      </c>
      <c r="AP79" s="120" t="s">
        <v>3322</v>
      </c>
      <c r="AQ79" s="120" t="s">
        <v>3323</v>
      </c>
      <c r="AR79" s="120" t="s">
        <v>3443</v>
      </c>
      <c r="AS79" s="120" t="s">
        <v>3325</v>
      </c>
      <c r="AT79" s="120" t="s">
        <v>102</v>
      </c>
      <c r="AU79" s="120" t="s">
        <v>102</v>
      </c>
      <c r="AV79" s="120" t="s">
        <v>3570</v>
      </c>
      <c r="AW79" s="120" t="s">
        <v>157</v>
      </c>
      <c r="AX79" s="120" t="s">
        <v>143</v>
      </c>
      <c r="AY79" s="120" t="s">
        <v>525</v>
      </c>
      <c r="AZ79" s="120" t="s">
        <v>119</v>
      </c>
      <c r="BA79" s="120" t="s">
        <v>615</v>
      </c>
      <c r="BB79" s="120" t="s">
        <v>260</v>
      </c>
      <c r="BC79" s="120">
        <v>20</v>
      </c>
      <c r="BH79" s="120" t="s">
        <v>276</v>
      </c>
      <c r="BI79" s="120" t="s">
        <v>260</v>
      </c>
      <c r="BJ79" s="120">
        <v>0.83330000000000004</v>
      </c>
      <c r="BO79" s="120" t="s">
        <v>122</v>
      </c>
      <c r="BP79" s="120" t="s">
        <v>123</v>
      </c>
      <c r="BR79" s="120">
        <v>5</v>
      </c>
      <c r="BW79" s="120" t="s">
        <v>528</v>
      </c>
      <c r="BY79" s="120">
        <v>5</v>
      </c>
      <c r="CE79" s="121">
        <v>5</v>
      </c>
      <c r="CK79" s="120">
        <v>10</v>
      </c>
      <c r="CQ79" s="120">
        <v>10</v>
      </c>
      <c r="CW79" s="120">
        <v>10</v>
      </c>
      <c r="DB79" s="120" t="s">
        <v>528</v>
      </c>
      <c r="DC79" s="120">
        <v>5</v>
      </c>
      <c r="DD79" s="120" t="s">
        <v>125</v>
      </c>
      <c r="DK79" s="120">
        <v>100</v>
      </c>
      <c r="DL79" s="120" t="s">
        <v>126</v>
      </c>
      <c r="DM79" s="120" t="s">
        <v>1344</v>
      </c>
      <c r="DN79" s="120">
        <v>1270192</v>
      </c>
      <c r="DO79" s="120">
        <v>100784</v>
      </c>
      <c r="DP79" s="120" t="s">
        <v>3481</v>
      </c>
      <c r="DQ79" s="120" t="s">
        <v>3482</v>
      </c>
      <c r="DR79" s="120" t="s">
        <v>3483</v>
      </c>
      <c r="DS79" s="120">
        <v>2007</v>
      </c>
      <c r="DT79" s="120" t="s">
        <v>3589</v>
      </c>
    </row>
    <row r="80" spans="1:124" s="120" customFormat="1" x14ac:dyDescent="0.3">
      <c r="A80" s="120" t="s">
        <v>3520</v>
      </c>
      <c r="B80" s="120" t="s">
        <v>3563</v>
      </c>
      <c r="C80" s="120" t="s">
        <v>3564</v>
      </c>
      <c r="D80" s="120" t="s">
        <v>3565</v>
      </c>
      <c r="E80" s="120" t="s">
        <v>200</v>
      </c>
      <c r="G80" s="137">
        <v>7.04</v>
      </c>
      <c r="J80" s="121"/>
      <c r="K80" s="121" t="s">
        <v>528</v>
      </c>
      <c r="L80" s="120" t="s">
        <v>528</v>
      </c>
      <c r="M80" s="120" t="s">
        <v>109</v>
      </c>
      <c r="N80" s="120">
        <v>25</v>
      </c>
      <c r="O80" s="120" t="s">
        <v>102</v>
      </c>
      <c r="P80" s="120" t="s">
        <v>102</v>
      </c>
      <c r="Q80" s="120" t="s">
        <v>184</v>
      </c>
      <c r="R80" s="120">
        <v>4</v>
      </c>
      <c r="S80" s="120" t="s">
        <v>122</v>
      </c>
      <c r="T80" s="120" t="s">
        <v>615</v>
      </c>
      <c r="U80" s="120">
        <v>84369</v>
      </c>
      <c r="V80" s="123">
        <v>1255356</v>
      </c>
      <c r="W80" s="120">
        <v>2004</v>
      </c>
      <c r="X80" s="120" t="s">
        <v>3516</v>
      </c>
      <c r="Y80" s="120" t="s">
        <v>3517</v>
      </c>
      <c r="Z80" s="120" t="s">
        <v>3518</v>
      </c>
      <c r="AC80" s="137">
        <v>7.04</v>
      </c>
      <c r="AD80" s="121"/>
      <c r="AE80" s="120">
        <v>333415</v>
      </c>
      <c r="AF80" s="120" t="s">
        <v>109</v>
      </c>
      <c r="AI80" s="120">
        <v>5493</v>
      </c>
      <c r="AM80" s="120" t="s">
        <v>3240</v>
      </c>
      <c r="AN80" s="120" t="s">
        <v>3253</v>
      </c>
      <c r="AO80" s="120" t="s">
        <v>3527</v>
      </c>
      <c r="AP80" s="120" t="s">
        <v>3520</v>
      </c>
      <c r="AQ80" s="120" t="s">
        <v>3563</v>
      </c>
      <c r="AR80" s="120" t="s">
        <v>3564</v>
      </c>
      <c r="AS80" s="120" t="s">
        <v>3565</v>
      </c>
      <c r="AT80" s="120" t="s">
        <v>102</v>
      </c>
      <c r="AU80" s="120" t="s">
        <v>102</v>
      </c>
      <c r="AV80" s="120" t="s">
        <v>184</v>
      </c>
      <c r="AW80" s="120" t="s">
        <v>200</v>
      </c>
      <c r="AY80" s="120" t="s">
        <v>525</v>
      </c>
      <c r="AZ80" s="120" t="s">
        <v>119</v>
      </c>
      <c r="BA80" s="120" t="s">
        <v>615</v>
      </c>
      <c r="BC80" s="120">
        <v>96</v>
      </c>
      <c r="BH80" s="120" t="s">
        <v>276</v>
      </c>
      <c r="BJ80" s="120">
        <v>4</v>
      </c>
      <c r="BO80" s="120" t="s">
        <v>122</v>
      </c>
      <c r="BP80" s="120" t="s">
        <v>158</v>
      </c>
      <c r="BR80" s="120">
        <v>7040</v>
      </c>
      <c r="BW80" s="120" t="s">
        <v>544</v>
      </c>
      <c r="BY80" s="120">
        <v>7040</v>
      </c>
      <c r="CE80" s="121">
        <v>7.04</v>
      </c>
      <c r="CG80" s="121"/>
      <c r="CI80" s="121"/>
      <c r="CQ80" s="121"/>
      <c r="CW80" s="121"/>
      <c r="DB80" s="120" t="s">
        <v>528</v>
      </c>
      <c r="DC80" s="120">
        <v>7</v>
      </c>
      <c r="DD80" s="120" t="s">
        <v>176</v>
      </c>
      <c r="DK80" s="120">
        <v>25</v>
      </c>
      <c r="DL80" s="120" t="s">
        <v>126</v>
      </c>
      <c r="DM80" s="120" t="s">
        <v>1344</v>
      </c>
      <c r="DN80" s="120">
        <v>1255356</v>
      </c>
      <c r="DO80" s="120">
        <v>84369</v>
      </c>
      <c r="DP80" s="120" t="s">
        <v>3516</v>
      </c>
      <c r="DQ80" s="120" t="s">
        <v>3517</v>
      </c>
      <c r="DR80" s="120" t="s">
        <v>3518</v>
      </c>
      <c r="DS80" s="120">
        <v>2004</v>
      </c>
      <c r="DT80" s="120" t="s">
        <v>3590</v>
      </c>
    </row>
    <row r="81" spans="1:124" s="120" customFormat="1" x14ac:dyDescent="0.3">
      <c r="A81" s="120" t="s">
        <v>3571</v>
      </c>
      <c r="B81" s="120" t="s">
        <v>3572</v>
      </c>
      <c r="C81" s="120" t="s">
        <v>3573</v>
      </c>
      <c r="D81" s="120" t="s">
        <v>3574</v>
      </c>
      <c r="E81" s="120" t="s">
        <v>185</v>
      </c>
      <c r="G81" s="137">
        <v>8</v>
      </c>
      <c r="J81" s="121"/>
      <c r="K81" s="121" t="s">
        <v>528</v>
      </c>
      <c r="L81" s="120" t="s">
        <v>528</v>
      </c>
      <c r="M81" s="120" t="s">
        <v>109</v>
      </c>
      <c r="N81" s="120">
        <v>20</v>
      </c>
      <c r="O81" s="120" t="s">
        <v>102</v>
      </c>
      <c r="P81" s="120" t="s">
        <v>102</v>
      </c>
      <c r="Q81" s="120" t="s">
        <v>184</v>
      </c>
      <c r="R81" s="120">
        <v>1</v>
      </c>
      <c r="S81" s="120" t="s">
        <v>122</v>
      </c>
      <c r="T81" s="120" t="s">
        <v>615</v>
      </c>
      <c r="U81" s="120">
        <v>150318</v>
      </c>
      <c r="V81" s="123">
        <v>1338548</v>
      </c>
      <c r="W81" s="120">
        <v>2007</v>
      </c>
      <c r="X81" s="120" t="s">
        <v>3575</v>
      </c>
      <c r="Y81" s="120" t="s">
        <v>3576</v>
      </c>
      <c r="Z81" s="120" t="s">
        <v>3577</v>
      </c>
      <c r="AB81" s="120" t="s">
        <v>323</v>
      </c>
      <c r="AC81" s="137">
        <v>8</v>
      </c>
      <c r="AD81" s="121"/>
      <c r="AE81" s="120">
        <v>333415</v>
      </c>
      <c r="AF81" s="120" t="s">
        <v>109</v>
      </c>
      <c r="AH81" s="120" t="s">
        <v>323</v>
      </c>
      <c r="AI81" s="120">
        <v>20387</v>
      </c>
      <c r="AL81" s="120" t="s">
        <v>558</v>
      </c>
      <c r="AM81" s="120" t="s">
        <v>3578</v>
      </c>
      <c r="AN81" s="120" t="s">
        <v>3579</v>
      </c>
      <c r="AO81" s="120" t="s">
        <v>3580</v>
      </c>
      <c r="AP81" s="120" t="s">
        <v>3571</v>
      </c>
      <c r="AQ81" s="120" t="s">
        <v>3572</v>
      </c>
      <c r="AR81" s="120" t="s">
        <v>3573</v>
      </c>
      <c r="AS81" s="120" t="s">
        <v>3574</v>
      </c>
      <c r="AT81" s="120" t="s">
        <v>102</v>
      </c>
      <c r="AU81" s="120" t="s">
        <v>102</v>
      </c>
      <c r="AV81" s="120" t="s">
        <v>184</v>
      </c>
      <c r="AW81" s="120" t="s">
        <v>185</v>
      </c>
      <c r="AY81" s="120" t="s">
        <v>525</v>
      </c>
      <c r="AZ81" s="120" t="s">
        <v>119</v>
      </c>
      <c r="BA81" s="120" t="s">
        <v>615</v>
      </c>
      <c r="BC81" s="120">
        <v>24</v>
      </c>
      <c r="BH81" s="120" t="s">
        <v>276</v>
      </c>
      <c r="BJ81" s="120">
        <v>1</v>
      </c>
      <c r="BO81" s="120" t="s">
        <v>122</v>
      </c>
      <c r="BP81" s="120" t="s">
        <v>123</v>
      </c>
      <c r="BR81" s="120">
        <v>40</v>
      </c>
      <c r="BT81" s="120">
        <v>30</v>
      </c>
      <c r="BV81" s="120">
        <v>50</v>
      </c>
      <c r="BW81" s="120" t="s">
        <v>528</v>
      </c>
      <c r="BY81" s="121">
        <v>8</v>
      </c>
      <c r="CA81" s="120">
        <v>6</v>
      </c>
      <c r="CC81" s="120">
        <v>10</v>
      </c>
      <c r="CE81" s="121">
        <v>8</v>
      </c>
      <c r="CG81" s="120">
        <v>6</v>
      </c>
      <c r="CI81" s="120">
        <v>10</v>
      </c>
      <c r="CQ81" s="121"/>
      <c r="CW81" s="121"/>
      <c r="DB81" s="120" t="s">
        <v>528</v>
      </c>
      <c r="DC81" s="120">
        <v>6</v>
      </c>
      <c r="DD81" s="120" t="s">
        <v>125</v>
      </c>
      <c r="DE81" s="120" t="s">
        <v>1816</v>
      </c>
      <c r="DK81" s="120">
        <v>20</v>
      </c>
      <c r="DL81" s="120" t="s">
        <v>126</v>
      </c>
      <c r="DM81" s="120" t="s">
        <v>545</v>
      </c>
      <c r="DN81" s="120">
        <v>1338548</v>
      </c>
      <c r="DO81" s="120">
        <v>150318</v>
      </c>
      <c r="DP81" s="120" t="s">
        <v>3575</v>
      </c>
      <c r="DQ81" s="120" t="s">
        <v>3576</v>
      </c>
      <c r="DR81" s="120" t="s">
        <v>3577</v>
      </c>
      <c r="DS81" s="120">
        <v>2007</v>
      </c>
      <c r="DT81" s="120" t="s">
        <v>3591</v>
      </c>
    </row>
    <row r="82" spans="1:124" s="120" customFormat="1" x14ac:dyDescent="0.3">
      <c r="A82" s="120" t="s">
        <v>3427</v>
      </c>
      <c r="B82" s="120" t="s">
        <v>3428</v>
      </c>
      <c r="C82" s="120" t="s">
        <v>3429</v>
      </c>
      <c r="D82" s="120" t="s">
        <v>3430</v>
      </c>
      <c r="E82" s="120" t="s">
        <v>200</v>
      </c>
      <c r="G82" s="137">
        <v>8.4</v>
      </c>
      <c r="J82" s="121"/>
      <c r="K82" s="121" t="s">
        <v>528</v>
      </c>
      <c r="L82" s="120" t="s">
        <v>528</v>
      </c>
      <c r="M82" s="120" t="s">
        <v>109</v>
      </c>
      <c r="N82" s="120">
        <v>60</v>
      </c>
      <c r="O82" s="120" t="s">
        <v>102</v>
      </c>
      <c r="P82" s="120" t="s">
        <v>102</v>
      </c>
      <c r="Q82" s="120" t="s">
        <v>184</v>
      </c>
      <c r="R82" s="120">
        <v>0.33329999999999999</v>
      </c>
      <c r="S82" s="120" t="s">
        <v>122</v>
      </c>
      <c r="T82" s="120" t="s">
        <v>615</v>
      </c>
      <c r="U82" s="120">
        <v>153647</v>
      </c>
      <c r="V82" s="123">
        <v>1338566</v>
      </c>
      <c r="W82" s="120">
        <v>2010</v>
      </c>
      <c r="X82" s="120" t="s">
        <v>3506</v>
      </c>
      <c r="Y82" s="120" t="s">
        <v>3507</v>
      </c>
      <c r="Z82" s="120" t="s">
        <v>3508</v>
      </c>
      <c r="AB82" s="120" t="s">
        <v>3509</v>
      </c>
      <c r="AC82" s="137">
        <v>8.4</v>
      </c>
      <c r="AD82" s="121"/>
      <c r="AE82" s="120">
        <v>333415</v>
      </c>
      <c r="AF82" s="120" t="s">
        <v>109</v>
      </c>
      <c r="AH82" s="120" t="s">
        <v>3509</v>
      </c>
      <c r="AI82" s="120">
        <v>366</v>
      </c>
      <c r="AL82" s="120" t="s">
        <v>230</v>
      </c>
      <c r="AM82" s="120" t="s">
        <v>1069</v>
      </c>
      <c r="AN82" s="120" t="s">
        <v>2783</v>
      </c>
      <c r="AO82" s="120" t="s">
        <v>3434</v>
      </c>
      <c r="AP82" s="120" t="s">
        <v>3427</v>
      </c>
      <c r="AQ82" s="120" t="s">
        <v>3428</v>
      </c>
      <c r="AR82" s="120" t="s">
        <v>3429</v>
      </c>
      <c r="AS82" s="120" t="s">
        <v>3430</v>
      </c>
      <c r="AT82" s="120" t="s">
        <v>102</v>
      </c>
      <c r="AU82" s="120" t="s">
        <v>102</v>
      </c>
      <c r="AV82" s="120" t="s">
        <v>184</v>
      </c>
      <c r="AW82" s="120" t="s">
        <v>200</v>
      </c>
      <c r="AY82" s="120" t="s">
        <v>525</v>
      </c>
      <c r="AZ82" s="120" t="s">
        <v>119</v>
      </c>
      <c r="BA82" s="120" t="s">
        <v>615</v>
      </c>
      <c r="BC82" s="120">
        <v>8</v>
      </c>
      <c r="BH82" s="120" t="s">
        <v>276</v>
      </c>
      <c r="BJ82" s="120">
        <v>0.33329999999999999</v>
      </c>
      <c r="BO82" s="120" t="s">
        <v>122</v>
      </c>
      <c r="BP82" s="120" t="s">
        <v>123</v>
      </c>
      <c r="BR82" s="120">
        <v>14</v>
      </c>
      <c r="BW82" s="120" t="s">
        <v>528</v>
      </c>
      <c r="BY82" s="121">
        <v>8.4</v>
      </c>
      <c r="CE82" s="121">
        <v>8.4</v>
      </c>
      <c r="CQ82" s="121"/>
      <c r="CW82" s="121"/>
      <c r="DB82" s="120" t="s">
        <v>528</v>
      </c>
      <c r="DC82" s="120">
        <v>2</v>
      </c>
      <c r="DD82" s="120" t="s">
        <v>125</v>
      </c>
      <c r="DK82" s="120">
        <v>60</v>
      </c>
      <c r="DL82" s="120" t="s">
        <v>126</v>
      </c>
      <c r="DM82" s="120" t="s">
        <v>545</v>
      </c>
      <c r="DN82" s="120">
        <v>1338566</v>
      </c>
      <c r="DO82" s="120">
        <v>153647</v>
      </c>
      <c r="DP82" s="120" t="s">
        <v>3506</v>
      </c>
      <c r="DQ82" s="120" t="s">
        <v>3507</v>
      </c>
      <c r="DR82" s="120" t="s">
        <v>3508</v>
      </c>
      <c r="DS82" s="120">
        <v>2010</v>
      </c>
      <c r="DT82" s="120" t="s">
        <v>3585</v>
      </c>
    </row>
    <row r="83" spans="1:124" s="120" customFormat="1" x14ac:dyDescent="0.3">
      <c r="A83" s="120" t="s">
        <v>3530</v>
      </c>
      <c r="B83" s="120" t="s">
        <v>3531</v>
      </c>
      <c r="C83" s="120" t="s">
        <v>3532</v>
      </c>
      <c r="D83" s="120" t="s">
        <v>3543</v>
      </c>
      <c r="E83" s="120" t="s">
        <v>591</v>
      </c>
      <c r="G83" s="137">
        <v>8.4</v>
      </c>
      <c r="J83" s="121"/>
      <c r="K83" s="121" t="s">
        <v>528</v>
      </c>
      <c r="L83" s="120" t="s">
        <v>528</v>
      </c>
      <c r="M83" s="120" t="s">
        <v>109</v>
      </c>
      <c r="N83" s="120">
        <v>100</v>
      </c>
      <c r="O83" s="120" t="s">
        <v>172</v>
      </c>
      <c r="P83" s="120" t="s">
        <v>173</v>
      </c>
      <c r="Q83" s="120" t="s">
        <v>174</v>
      </c>
      <c r="R83" s="120">
        <v>14</v>
      </c>
      <c r="S83" s="120" t="s">
        <v>122</v>
      </c>
      <c r="T83" s="120" t="s">
        <v>615</v>
      </c>
      <c r="U83" s="120">
        <v>45074</v>
      </c>
      <c r="V83" s="123">
        <v>1220633</v>
      </c>
      <c r="W83" s="120">
        <v>1989</v>
      </c>
      <c r="X83" s="120" t="s">
        <v>3544</v>
      </c>
      <c r="Y83" s="120" t="s">
        <v>3545</v>
      </c>
      <c r="Z83" s="120" t="s">
        <v>3546</v>
      </c>
      <c r="AA83" s="120" t="s">
        <v>314</v>
      </c>
      <c r="AC83" s="137">
        <v>8.4</v>
      </c>
      <c r="AD83" s="121"/>
      <c r="AE83" s="120">
        <v>333415</v>
      </c>
      <c r="AF83" s="120" t="s">
        <v>109</v>
      </c>
      <c r="AG83" s="120" t="s">
        <v>314</v>
      </c>
      <c r="AI83" s="120">
        <v>67</v>
      </c>
      <c r="AM83" s="120" t="s">
        <v>3240</v>
      </c>
      <c r="AN83" s="120" t="s">
        <v>3253</v>
      </c>
      <c r="AO83" s="120" t="s">
        <v>3547</v>
      </c>
      <c r="AP83" s="120" t="s">
        <v>3530</v>
      </c>
      <c r="AQ83" s="120" t="s">
        <v>3531</v>
      </c>
      <c r="AR83" s="120" t="s">
        <v>3532</v>
      </c>
      <c r="AS83" s="120" t="s">
        <v>3543</v>
      </c>
      <c r="AT83" s="120" t="s">
        <v>172</v>
      </c>
      <c r="AU83" s="120" t="s">
        <v>173</v>
      </c>
      <c r="AV83" s="120" t="s">
        <v>174</v>
      </c>
      <c r="AW83" s="120" t="s">
        <v>591</v>
      </c>
      <c r="AY83" s="120" t="s">
        <v>525</v>
      </c>
      <c r="AZ83" s="120" t="s">
        <v>119</v>
      </c>
      <c r="BA83" s="120" t="s">
        <v>615</v>
      </c>
      <c r="BC83" s="120">
        <v>14</v>
      </c>
      <c r="BH83" s="120" t="s">
        <v>122</v>
      </c>
      <c r="BJ83" s="120">
        <v>14</v>
      </c>
      <c r="BO83" s="120" t="s">
        <v>122</v>
      </c>
      <c r="BP83" s="120" t="s">
        <v>158</v>
      </c>
      <c r="BR83" s="120">
        <v>8.4</v>
      </c>
      <c r="BW83" s="120" t="s">
        <v>528</v>
      </c>
      <c r="BY83" s="120">
        <v>8.4</v>
      </c>
      <c r="CE83" s="121">
        <v>8.4</v>
      </c>
      <c r="CG83" s="121"/>
      <c r="CI83" s="121"/>
      <c r="CQ83" s="121"/>
      <c r="CW83" s="121"/>
      <c r="DB83" s="120" t="s">
        <v>528</v>
      </c>
      <c r="DD83" s="120" t="s">
        <v>125</v>
      </c>
      <c r="DK83" s="120">
        <v>100</v>
      </c>
      <c r="DL83" s="120" t="s">
        <v>126</v>
      </c>
      <c r="DM83" s="120" t="s">
        <v>123</v>
      </c>
      <c r="DN83" s="120">
        <v>1220633</v>
      </c>
      <c r="DO83" s="120">
        <v>45074</v>
      </c>
      <c r="DP83" s="120" t="s">
        <v>3544</v>
      </c>
      <c r="DQ83" s="120" t="s">
        <v>3545</v>
      </c>
      <c r="DR83" s="120" t="s">
        <v>3546</v>
      </c>
      <c r="DS83" s="120">
        <v>1989</v>
      </c>
      <c r="DT83" s="120" t="s">
        <v>3548</v>
      </c>
    </row>
    <row r="84" spans="1:124" s="120" customFormat="1" x14ac:dyDescent="0.3">
      <c r="A84" s="120" t="s">
        <v>3322</v>
      </c>
      <c r="B84" s="120" t="s">
        <v>3323</v>
      </c>
      <c r="C84" s="120" t="s">
        <v>3443</v>
      </c>
      <c r="D84" s="120" t="s">
        <v>3325</v>
      </c>
      <c r="E84" s="120" t="s">
        <v>157</v>
      </c>
      <c r="G84" s="137">
        <v>10</v>
      </c>
      <c r="K84" s="121" t="s">
        <v>528</v>
      </c>
      <c r="L84" s="120" t="s">
        <v>528</v>
      </c>
      <c r="M84" s="120" t="s">
        <v>109</v>
      </c>
      <c r="N84" s="120">
        <v>100</v>
      </c>
      <c r="O84" s="120" t="s">
        <v>102</v>
      </c>
      <c r="P84" s="120" t="s">
        <v>102</v>
      </c>
      <c r="Q84" s="120" t="s">
        <v>116</v>
      </c>
      <c r="R84" s="120">
        <v>21</v>
      </c>
      <c r="S84" s="120" t="s">
        <v>122</v>
      </c>
      <c r="T84" s="120" t="s">
        <v>615</v>
      </c>
      <c r="U84" s="120">
        <v>100784</v>
      </c>
      <c r="V84" s="123">
        <v>1270194</v>
      </c>
      <c r="W84" s="120">
        <v>2007</v>
      </c>
      <c r="X84" s="120" t="s">
        <v>3481</v>
      </c>
      <c r="Y84" s="120" t="s">
        <v>3482</v>
      </c>
      <c r="Z84" s="120" t="s">
        <v>3483</v>
      </c>
      <c r="AC84" s="137">
        <v>10</v>
      </c>
      <c r="AE84" s="120">
        <v>333415</v>
      </c>
      <c r="AF84" s="120" t="s">
        <v>109</v>
      </c>
      <c r="AI84" s="120">
        <v>345</v>
      </c>
      <c r="AM84" s="120" t="s">
        <v>3051</v>
      </c>
      <c r="AN84" s="120" t="s">
        <v>3328</v>
      </c>
      <c r="AO84" s="120" t="s">
        <v>3329</v>
      </c>
      <c r="AP84" s="120" t="s">
        <v>3322</v>
      </c>
      <c r="AQ84" s="120" t="s">
        <v>3323</v>
      </c>
      <c r="AR84" s="120" t="s">
        <v>3443</v>
      </c>
      <c r="AS84" s="120" t="s">
        <v>3325</v>
      </c>
      <c r="AT84" s="120" t="s">
        <v>102</v>
      </c>
      <c r="AU84" s="120" t="s">
        <v>102</v>
      </c>
      <c r="AV84" s="120" t="s">
        <v>116</v>
      </c>
      <c r="AW84" s="120" t="s">
        <v>157</v>
      </c>
      <c r="AY84" s="120" t="s">
        <v>525</v>
      </c>
      <c r="AZ84" s="120" t="s">
        <v>119</v>
      </c>
      <c r="BA84" s="120" t="s">
        <v>615</v>
      </c>
      <c r="BB84" s="120" t="s">
        <v>260</v>
      </c>
      <c r="BC84" s="120">
        <v>3</v>
      </c>
      <c r="BH84" s="120" t="s">
        <v>121</v>
      </c>
      <c r="BI84" s="120" t="s">
        <v>260</v>
      </c>
      <c r="BJ84" s="120">
        <v>21</v>
      </c>
      <c r="BO84" s="120" t="s">
        <v>122</v>
      </c>
      <c r="BP84" s="120" t="s">
        <v>123</v>
      </c>
      <c r="BR84" s="120">
        <v>10</v>
      </c>
      <c r="BW84" s="120" t="s">
        <v>528</v>
      </c>
      <c r="BY84" s="120">
        <v>10</v>
      </c>
      <c r="CE84" s="121">
        <v>10</v>
      </c>
      <c r="DB84" s="120" t="s">
        <v>528</v>
      </c>
      <c r="DC84" s="120">
        <v>5</v>
      </c>
      <c r="DD84" s="120" t="s">
        <v>125</v>
      </c>
      <c r="DK84" s="120">
        <v>100</v>
      </c>
      <c r="DL84" s="120" t="s">
        <v>126</v>
      </c>
      <c r="DM84" s="120" t="s">
        <v>545</v>
      </c>
      <c r="DN84" s="120">
        <v>1270194</v>
      </c>
      <c r="DO84" s="120">
        <v>100784</v>
      </c>
      <c r="DP84" s="120" t="s">
        <v>3481</v>
      </c>
      <c r="DQ84" s="120" t="s">
        <v>3482</v>
      </c>
      <c r="DR84" s="120" t="s">
        <v>3483</v>
      </c>
      <c r="DS84" s="120">
        <v>2007</v>
      </c>
      <c r="DT84" s="120" t="s">
        <v>3592</v>
      </c>
    </row>
    <row r="85" spans="1:124" s="120" customFormat="1" x14ac:dyDescent="0.3">
      <c r="A85" s="120" t="s">
        <v>3322</v>
      </c>
      <c r="B85" s="120" t="s">
        <v>3323</v>
      </c>
      <c r="C85" s="120" t="s">
        <v>3443</v>
      </c>
      <c r="D85" s="120" t="s">
        <v>3325</v>
      </c>
      <c r="E85" s="120" t="s">
        <v>157</v>
      </c>
      <c r="G85" s="137">
        <v>10</v>
      </c>
      <c r="K85" s="121" t="s">
        <v>528</v>
      </c>
      <c r="L85" s="120" t="s">
        <v>528</v>
      </c>
      <c r="M85" s="120" t="s">
        <v>109</v>
      </c>
      <c r="N85" s="120">
        <v>100</v>
      </c>
      <c r="O85" s="120" t="s">
        <v>102</v>
      </c>
      <c r="P85" s="120" t="s">
        <v>102</v>
      </c>
      <c r="Q85" s="120" t="s">
        <v>116</v>
      </c>
      <c r="R85" s="120">
        <v>21</v>
      </c>
      <c r="S85" s="120" t="s">
        <v>122</v>
      </c>
      <c r="T85" s="120" t="s">
        <v>615</v>
      </c>
      <c r="U85" s="120">
        <v>100784</v>
      </c>
      <c r="V85" s="123">
        <v>1270195</v>
      </c>
      <c r="W85" s="120">
        <v>2007</v>
      </c>
      <c r="X85" s="120" t="s">
        <v>3481</v>
      </c>
      <c r="Y85" s="120" t="s">
        <v>3482</v>
      </c>
      <c r="Z85" s="120" t="s">
        <v>3483</v>
      </c>
      <c r="AC85" s="137">
        <v>10</v>
      </c>
      <c r="AE85" s="120">
        <v>333415</v>
      </c>
      <c r="AF85" s="120" t="s">
        <v>109</v>
      </c>
      <c r="AI85" s="120">
        <v>345</v>
      </c>
      <c r="AL85" s="120" t="s">
        <v>230</v>
      </c>
      <c r="AM85" s="120" t="s">
        <v>3051</v>
      </c>
      <c r="AN85" s="120" t="s">
        <v>3328</v>
      </c>
      <c r="AO85" s="120" t="s">
        <v>3329</v>
      </c>
      <c r="AP85" s="120" t="s">
        <v>3322</v>
      </c>
      <c r="AQ85" s="120" t="s">
        <v>3323</v>
      </c>
      <c r="AR85" s="120" t="s">
        <v>3443</v>
      </c>
      <c r="AS85" s="120" t="s">
        <v>3325</v>
      </c>
      <c r="AT85" s="120" t="s">
        <v>102</v>
      </c>
      <c r="AU85" s="120" t="s">
        <v>102</v>
      </c>
      <c r="AV85" s="120" t="s">
        <v>116</v>
      </c>
      <c r="AW85" s="120" t="s">
        <v>157</v>
      </c>
      <c r="AY85" s="120" t="s">
        <v>525</v>
      </c>
      <c r="AZ85" s="120" t="s">
        <v>119</v>
      </c>
      <c r="BA85" s="120" t="s">
        <v>615</v>
      </c>
      <c r="BB85" s="120" t="s">
        <v>260</v>
      </c>
      <c r="BC85" s="120">
        <v>3</v>
      </c>
      <c r="BH85" s="120" t="s">
        <v>121</v>
      </c>
      <c r="BI85" s="120" t="s">
        <v>260</v>
      </c>
      <c r="BJ85" s="120">
        <v>21</v>
      </c>
      <c r="BO85" s="120" t="s">
        <v>122</v>
      </c>
      <c r="BP85" s="120" t="s">
        <v>123</v>
      </c>
      <c r="BR85" s="120">
        <v>10</v>
      </c>
      <c r="BW85" s="120" t="s">
        <v>528</v>
      </c>
      <c r="BY85" s="120">
        <v>10</v>
      </c>
      <c r="CE85" s="121">
        <v>10</v>
      </c>
      <c r="DB85" s="120" t="s">
        <v>528</v>
      </c>
      <c r="DC85" s="120">
        <v>5</v>
      </c>
      <c r="DD85" s="120" t="s">
        <v>125</v>
      </c>
      <c r="DK85" s="120">
        <v>100</v>
      </c>
      <c r="DL85" s="120" t="s">
        <v>126</v>
      </c>
      <c r="DM85" s="120" t="s">
        <v>545</v>
      </c>
      <c r="DN85" s="120">
        <v>1270195</v>
      </c>
      <c r="DO85" s="120">
        <v>100784</v>
      </c>
      <c r="DP85" s="120" t="s">
        <v>3481</v>
      </c>
      <c r="DQ85" s="120" t="s">
        <v>3482</v>
      </c>
      <c r="DR85" s="120" t="s">
        <v>3483</v>
      </c>
      <c r="DS85" s="120">
        <v>2007</v>
      </c>
      <c r="DT85" s="120" t="s">
        <v>3593</v>
      </c>
    </row>
    <row r="86" spans="1:124" s="120" customFormat="1" x14ac:dyDescent="0.3">
      <c r="A86" s="120" t="s">
        <v>3427</v>
      </c>
      <c r="B86" s="120" t="s">
        <v>3428</v>
      </c>
      <c r="C86" s="120" t="s">
        <v>352</v>
      </c>
      <c r="D86" s="120" t="s">
        <v>3430</v>
      </c>
      <c r="E86" s="120" t="s">
        <v>591</v>
      </c>
      <c r="G86" s="137">
        <v>17</v>
      </c>
      <c r="J86" s="121"/>
      <c r="K86" s="121" t="s">
        <v>528</v>
      </c>
      <c r="L86" s="120" t="s">
        <v>528</v>
      </c>
      <c r="M86" s="120" t="s">
        <v>109</v>
      </c>
      <c r="N86" s="120" t="s">
        <v>3594</v>
      </c>
      <c r="O86" s="120" t="s">
        <v>102</v>
      </c>
      <c r="P86" s="120" t="s">
        <v>102</v>
      </c>
      <c r="Q86" s="120" t="s">
        <v>184</v>
      </c>
      <c r="R86" s="120">
        <v>1</v>
      </c>
      <c r="S86" s="120" t="s">
        <v>122</v>
      </c>
      <c r="T86" s="120" t="s">
        <v>615</v>
      </c>
      <c r="U86" s="120">
        <v>18363</v>
      </c>
      <c r="V86" s="123">
        <v>1201651</v>
      </c>
      <c r="W86" s="120">
        <v>1997</v>
      </c>
      <c r="X86" s="120" t="s">
        <v>3595</v>
      </c>
      <c r="Y86" s="120" t="s">
        <v>3596</v>
      </c>
      <c r="Z86" s="120" t="s">
        <v>3597</v>
      </c>
      <c r="AB86" s="120" t="s">
        <v>397</v>
      </c>
      <c r="AC86" s="137">
        <v>17</v>
      </c>
      <c r="AD86" s="121"/>
      <c r="AE86" s="120">
        <v>333415</v>
      </c>
      <c r="AF86" s="120" t="s">
        <v>109</v>
      </c>
      <c r="AH86" s="120" t="s">
        <v>397</v>
      </c>
      <c r="AI86" s="120">
        <v>421</v>
      </c>
      <c r="AL86" s="120" t="s">
        <v>1504</v>
      </c>
      <c r="AM86" s="120" t="s">
        <v>1069</v>
      </c>
      <c r="AN86" s="120" t="s">
        <v>2783</v>
      </c>
      <c r="AO86" s="120" t="s">
        <v>3434</v>
      </c>
      <c r="AP86" s="120" t="s">
        <v>3427</v>
      </c>
      <c r="AQ86" s="120" t="s">
        <v>3428</v>
      </c>
      <c r="AR86" s="120" t="s">
        <v>352</v>
      </c>
      <c r="AS86" s="120" t="s">
        <v>3430</v>
      </c>
      <c r="AT86" s="120" t="s">
        <v>102</v>
      </c>
      <c r="AU86" s="120" t="s">
        <v>102</v>
      </c>
      <c r="AV86" s="120" t="s">
        <v>184</v>
      </c>
      <c r="AW86" s="120" t="s">
        <v>591</v>
      </c>
      <c r="AY86" s="120" t="s">
        <v>525</v>
      </c>
      <c r="AZ86" s="120" t="s">
        <v>119</v>
      </c>
      <c r="BA86" s="120" t="s">
        <v>615</v>
      </c>
      <c r="BC86" s="120">
        <v>24</v>
      </c>
      <c r="BH86" s="120" t="s">
        <v>276</v>
      </c>
      <c r="BJ86" s="120">
        <v>1</v>
      </c>
      <c r="BO86" s="120" t="s">
        <v>122</v>
      </c>
      <c r="BP86" s="120" t="s">
        <v>158</v>
      </c>
      <c r="BR86" s="120">
        <v>17000</v>
      </c>
      <c r="BW86" s="120" t="s">
        <v>544</v>
      </c>
      <c r="BY86" s="120">
        <v>17000</v>
      </c>
      <c r="CE86" s="121">
        <v>17</v>
      </c>
      <c r="CG86" s="121"/>
      <c r="CI86" s="121"/>
      <c r="CQ86" s="121"/>
      <c r="CW86" s="121"/>
      <c r="DB86" s="120" t="s">
        <v>528</v>
      </c>
      <c r="DD86" s="120" t="s">
        <v>176</v>
      </c>
      <c r="DK86" s="120" t="s">
        <v>3594</v>
      </c>
      <c r="DL86" s="120" t="s">
        <v>126</v>
      </c>
      <c r="DM86" s="120" t="s">
        <v>545</v>
      </c>
      <c r="DN86" s="120">
        <v>1201651</v>
      </c>
      <c r="DO86" s="120">
        <v>18363</v>
      </c>
      <c r="DP86" s="120" t="s">
        <v>3595</v>
      </c>
      <c r="DQ86" s="120" t="s">
        <v>3596</v>
      </c>
      <c r="DR86" s="120" t="s">
        <v>3597</v>
      </c>
      <c r="DS86" s="120">
        <v>1997</v>
      </c>
      <c r="DT86" s="120" t="s">
        <v>3598</v>
      </c>
    </row>
    <row r="87" spans="1:124" s="120" customFormat="1" x14ac:dyDescent="0.3">
      <c r="A87" s="120" t="s">
        <v>3571</v>
      </c>
      <c r="B87" s="120" t="s">
        <v>3572</v>
      </c>
      <c r="C87" s="120" t="s">
        <v>3573</v>
      </c>
      <c r="D87" s="120" t="s">
        <v>3574</v>
      </c>
      <c r="E87" s="120" t="s">
        <v>157</v>
      </c>
      <c r="G87" s="137">
        <v>19.32</v>
      </c>
      <c r="J87" s="121"/>
      <c r="K87" s="121" t="s">
        <v>528</v>
      </c>
      <c r="L87" s="120" t="s">
        <v>528</v>
      </c>
      <c r="M87" s="120" t="s">
        <v>109</v>
      </c>
      <c r="N87" s="120">
        <v>20</v>
      </c>
      <c r="O87" s="120" t="s">
        <v>1002</v>
      </c>
      <c r="P87" s="120" t="s">
        <v>1002</v>
      </c>
      <c r="Q87" s="120" t="s">
        <v>3599</v>
      </c>
      <c r="R87" s="120">
        <v>8.3299999999999999E-2</v>
      </c>
      <c r="S87" s="120" t="s">
        <v>122</v>
      </c>
      <c r="T87" s="120" t="s">
        <v>615</v>
      </c>
      <c r="U87" s="120">
        <v>150318</v>
      </c>
      <c r="V87" s="123">
        <v>1338560</v>
      </c>
      <c r="W87" s="120">
        <v>2007</v>
      </c>
      <c r="X87" s="120" t="s">
        <v>3575</v>
      </c>
      <c r="Y87" s="120" t="s">
        <v>3576</v>
      </c>
      <c r="Z87" s="120" t="s">
        <v>3577</v>
      </c>
      <c r="AB87" s="120" t="s">
        <v>323</v>
      </c>
      <c r="AC87" s="137">
        <v>19.32</v>
      </c>
      <c r="AD87" s="121"/>
      <c r="AE87" s="120">
        <v>333415</v>
      </c>
      <c r="AF87" s="120" t="s">
        <v>109</v>
      </c>
      <c r="AH87" s="120" t="s">
        <v>323</v>
      </c>
      <c r="AI87" s="120">
        <v>20387</v>
      </c>
      <c r="AL87" s="120" t="s">
        <v>558</v>
      </c>
      <c r="AM87" s="120" t="s">
        <v>3578</v>
      </c>
      <c r="AN87" s="120" t="s">
        <v>3579</v>
      </c>
      <c r="AO87" s="120" t="s">
        <v>3580</v>
      </c>
      <c r="AP87" s="120" t="s">
        <v>3571</v>
      </c>
      <c r="AQ87" s="120" t="s">
        <v>3572</v>
      </c>
      <c r="AR87" s="120" t="s">
        <v>3573</v>
      </c>
      <c r="AS87" s="120" t="s">
        <v>3574</v>
      </c>
      <c r="AT87" s="120" t="s">
        <v>1002</v>
      </c>
      <c r="AU87" s="120" t="s">
        <v>1002</v>
      </c>
      <c r="AV87" s="120" t="s">
        <v>3599</v>
      </c>
      <c r="AW87" s="120" t="s">
        <v>157</v>
      </c>
      <c r="AY87" s="120" t="s">
        <v>525</v>
      </c>
      <c r="AZ87" s="120" t="s">
        <v>119</v>
      </c>
      <c r="BA87" s="120" t="s">
        <v>615</v>
      </c>
      <c r="BC87" s="120">
        <v>120</v>
      </c>
      <c r="BH87" s="120" t="s">
        <v>261</v>
      </c>
      <c r="BJ87" s="120">
        <v>8.3299999999999999E-2</v>
      </c>
      <c r="BO87" s="120" t="s">
        <v>122</v>
      </c>
      <c r="BP87" s="120" t="s">
        <v>123</v>
      </c>
      <c r="BR87" s="120">
        <v>96.6</v>
      </c>
      <c r="BW87" s="120" t="s">
        <v>528</v>
      </c>
      <c r="BY87" s="121">
        <v>19.32</v>
      </c>
      <c r="CE87" s="121">
        <v>19.32</v>
      </c>
      <c r="CQ87" s="121"/>
      <c r="CW87" s="121"/>
      <c r="DB87" s="120" t="s">
        <v>528</v>
      </c>
      <c r="DC87" s="120">
        <v>2</v>
      </c>
      <c r="DD87" s="120" t="s">
        <v>125</v>
      </c>
      <c r="DE87" s="120" t="s">
        <v>1816</v>
      </c>
      <c r="DK87" s="120">
        <v>20</v>
      </c>
      <c r="DL87" s="120" t="s">
        <v>126</v>
      </c>
      <c r="DM87" s="120" t="s">
        <v>545</v>
      </c>
      <c r="DN87" s="120">
        <v>1338560</v>
      </c>
      <c r="DO87" s="120">
        <v>150318</v>
      </c>
      <c r="DP87" s="120" t="s">
        <v>3575</v>
      </c>
      <c r="DQ87" s="120" t="s">
        <v>3576</v>
      </c>
      <c r="DR87" s="120" t="s">
        <v>3577</v>
      </c>
      <c r="DS87" s="120">
        <v>2007</v>
      </c>
      <c r="DT87" s="120" t="s">
        <v>3600</v>
      </c>
    </row>
    <row r="88" spans="1:124" s="120" customFormat="1" x14ac:dyDescent="0.3">
      <c r="A88" s="120" t="s">
        <v>3571</v>
      </c>
      <c r="B88" s="120" t="s">
        <v>3572</v>
      </c>
      <c r="C88" s="120" t="s">
        <v>3573</v>
      </c>
      <c r="D88" s="120" t="s">
        <v>3574</v>
      </c>
      <c r="E88" s="120" t="s">
        <v>185</v>
      </c>
      <c r="G88" s="137">
        <v>19.32</v>
      </c>
      <c r="J88" s="121"/>
      <c r="K88" s="121" t="s">
        <v>528</v>
      </c>
      <c r="L88" s="120" t="s">
        <v>528</v>
      </c>
      <c r="M88" s="120" t="s">
        <v>109</v>
      </c>
      <c r="N88" s="120">
        <v>20</v>
      </c>
      <c r="O88" s="120" t="s">
        <v>102</v>
      </c>
      <c r="P88" s="120" t="s">
        <v>102</v>
      </c>
      <c r="Q88" s="120" t="s">
        <v>184</v>
      </c>
      <c r="R88" s="120">
        <v>4.1700000000000001E-2</v>
      </c>
      <c r="S88" s="120" t="s">
        <v>122</v>
      </c>
      <c r="T88" s="120" t="s">
        <v>615</v>
      </c>
      <c r="U88" s="120">
        <v>150318</v>
      </c>
      <c r="V88" s="123">
        <v>1338580</v>
      </c>
      <c r="W88" s="120">
        <v>2007</v>
      </c>
      <c r="X88" s="120" t="s">
        <v>3575</v>
      </c>
      <c r="Y88" s="120" t="s">
        <v>3576</v>
      </c>
      <c r="Z88" s="120" t="s">
        <v>3577</v>
      </c>
      <c r="AB88" s="120" t="s">
        <v>323</v>
      </c>
      <c r="AC88" s="137">
        <v>19.32</v>
      </c>
      <c r="AD88" s="121"/>
      <c r="AE88" s="120">
        <v>333415</v>
      </c>
      <c r="AF88" s="120" t="s">
        <v>109</v>
      </c>
      <c r="AH88" s="120" t="s">
        <v>323</v>
      </c>
      <c r="AI88" s="120">
        <v>20387</v>
      </c>
      <c r="AL88" s="120" t="s">
        <v>558</v>
      </c>
      <c r="AM88" s="120" t="s">
        <v>3578</v>
      </c>
      <c r="AN88" s="120" t="s">
        <v>3579</v>
      </c>
      <c r="AO88" s="120" t="s">
        <v>3580</v>
      </c>
      <c r="AP88" s="120" t="s">
        <v>3571</v>
      </c>
      <c r="AQ88" s="120" t="s">
        <v>3572</v>
      </c>
      <c r="AR88" s="120" t="s">
        <v>3573</v>
      </c>
      <c r="AS88" s="120" t="s">
        <v>3574</v>
      </c>
      <c r="AT88" s="120" t="s">
        <v>102</v>
      </c>
      <c r="AU88" s="120" t="s">
        <v>102</v>
      </c>
      <c r="AV88" s="120" t="s">
        <v>184</v>
      </c>
      <c r="AW88" s="120" t="s">
        <v>185</v>
      </c>
      <c r="AY88" s="120" t="s">
        <v>525</v>
      </c>
      <c r="AZ88" s="120" t="s">
        <v>119</v>
      </c>
      <c r="BA88" s="120" t="s">
        <v>615</v>
      </c>
      <c r="BC88" s="120">
        <v>60</v>
      </c>
      <c r="BH88" s="120" t="s">
        <v>261</v>
      </c>
      <c r="BJ88" s="120">
        <v>4.1700000000000001E-2</v>
      </c>
      <c r="BO88" s="120" t="s">
        <v>122</v>
      </c>
      <c r="BP88" s="120" t="s">
        <v>123</v>
      </c>
      <c r="BR88" s="120">
        <v>96.6</v>
      </c>
      <c r="BT88" s="120">
        <v>70</v>
      </c>
      <c r="BV88" s="120">
        <v>130</v>
      </c>
      <c r="BW88" s="120" t="s">
        <v>528</v>
      </c>
      <c r="BY88" s="121">
        <v>19.32</v>
      </c>
      <c r="CA88" s="120">
        <v>14</v>
      </c>
      <c r="CC88" s="120">
        <v>26</v>
      </c>
      <c r="CE88" s="121">
        <v>19.32</v>
      </c>
      <c r="CG88" s="120">
        <v>14</v>
      </c>
      <c r="CI88" s="120">
        <v>26</v>
      </c>
      <c r="CQ88" s="121"/>
      <c r="CW88" s="121"/>
      <c r="DB88" s="120" t="s">
        <v>528</v>
      </c>
      <c r="DC88" s="120">
        <v>6</v>
      </c>
      <c r="DD88" s="120" t="s">
        <v>125</v>
      </c>
      <c r="DE88" s="120" t="s">
        <v>1816</v>
      </c>
      <c r="DK88" s="120">
        <v>20</v>
      </c>
      <c r="DL88" s="120" t="s">
        <v>126</v>
      </c>
      <c r="DM88" s="120" t="s">
        <v>545</v>
      </c>
      <c r="DN88" s="120">
        <v>1338580</v>
      </c>
      <c r="DO88" s="120">
        <v>150318</v>
      </c>
      <c r="DP88" s="120" t="s">
        <v>3575</v>
      </c>
      <c r="DQ88" s="120" t="s">
        <v>3576</v>
      </c>
      <c r="DR88" s="120" t="s">
        <v>3577</v>
      </c>
      <c r="DS88" s="120">
        <v>2007</v>
      </c>
      <c r="DT88" s="120" t="s">
        <v>3591</v>
      </c>
    </row>
    <row r="89" spans="1:124" s="120" customFormat="1" x14ac:dyDescent="0.3">
      <c r="A89" s="120" t="s">
        <v>3427</v>
      </c>
      <c r="B89" s="120" t="s">
        <v>3428</v>
      </c>
      <c r="C89" s="120" t="s">
        <v>352</v>
      </c>
      <c r="D89" s="120" t="s">
        <v>3430</v>
      </c>
      <c r="E89" s="120" t="s">
        <v>591</v>
      </c>
      <c r="G89" s="137">
        <v>20</v>
      </c>
      <c r="J89" s="121"/>
      <c r="K89" s="121" t="s">
        <v>528</v>
      </c>
      <c r="L89" s="120" t="s">
        <v>528</v>
      </c>
      <c r="M89" s="120" t="s">
        <v>109</v>
      </c>
      <c r="N89" s="120" t="s">
        <v>3594</v>
      </c>
      <c r="O89" s="120" t="s">
        <v>102</v>
      </c>
      <c r="P89" s="120" t="s">
        <v>102</v>
      </c>
      <c r="Q89" s="120" t="s">
        <v>184</v>
      </c>
      <c r="R89" s="120">
        <v>1</v>
      </c>
      <c r="S89" s="120" t="s">
        <v>122</v>
      </c>
      <c r="T89" s="120" t="s">
        <v>615</v>
      </c>
      <c r="U89" s="120">
        <v>18363</v>
      </c>
      <c r="V89" s="123">
        <v>1201650</v>
      </c>
      <c r="W89" s="120">
        <v>1997</v>
      </c>
      <c r="X89" s="120" t="s">
        <v>3595</v>
      </c>
      <c r="Y89" s="120" t="s">
        <v>3596</v>
      </c>
      <c r="Z89" s="120" t="s">
        <v>3597</v>
      </c>
      <c r="AB89" s="120" t="s">
        <v>397</v>
      </c>
      <c r="AC89" s="137">
        <v>20</v>
      </c>
      <c r="AD89" s="121"/>
      <c r="AE89" s="120">
        <v>333415</v>
      </c>
      <c r="AF89" s="120" t="s">
        <v>109</v>
      </c>
      <c r="AH89" s="120" t="s">
        <v>397</v>
      </c>
      <c r="AI89" s="120">
        <v>421</v>
      </c>
      <c r="AL89" s="120" t="s">
        <v>1504</v>
      </c>
      <c r="AM89" s="120" t="s">
        <v>1069</v>
      </c>
      <c r="AN89" s="120" t="s">
        <v>2783</v>
      </c>
      <c r="AO89" s="120" t="s">
        <v>3434</v>
      </c>
      <c r="AP89" s="120" t="s">
        <v>3427</v>
      </c>
      <c r="AQ89" s="120" t="s">
        <v>3428</v>
      </c>
      <c r="AR89" s="120" t="s">
        <v>352</v>
      </c>
      <c r="AS89" s="120" t="s">
        <v>3430</v>
      </c>
      <c r="AT89" s="120" t="s">
        <v>102</v>
      </c>
      <c r="AU89" s="120" t="s">
        <v>102</v>
      </c>
      <c r="AV89" s="120" t="s">
        <v>184</v>
      </c>
      <c r="AW89" s="120" t="s">
        <v>591</v>
      </c>
      <c r="AY89" s="120" t="s">
        <v>525</v>
      </c>
      <c r="AZ89" s="120" t="s">
        <v>119</v>
      </c>
      <c r="BA89" s="120" t="s">
        <v>615</v>
      </c>
      <c r="BC89" s="120">
        <v>24</v>
      </c>
      <c r="BH89" s="120" t="s">
        <v>276</v>
      </c>
      <c r="BJ89" s="120">
        <v>1</v>
      </c>
      <c r="BO89" s="120" t="s">
        <v>122</v>
      </c>
      <c r="BP89" s="120" t="s">
        <v>158</v>
      </c>
      <c r="BR89" s="120">
        <v>20000</v>
      </c>
      <c r="BW89" s="120" t="s">
        <v>544</v>
      </c>
      <c r="BY89" s="120">
        <v>20000</v>
      </c>
      <c r="CE89" s="121">
        <v>20</v>
      </c>
      <c r="CG89" s="121"/>
      <c r="CI89" s="121"/>
      <c r="CQ89" s="121"/>
      <c r="CW89" s="121"/>
      <c r="DB89" s="120" t="s">
        <v>528</v>
      </c>
      <c r="DD89" s="120" t="s">
        <v>176</v>
      </c>
      <c r="DK89" s="120" t="s">
        <v>3594</v>
      </c>
      <c r="DL89" s="120" t="s">
        <v>126</v>
      </c>
      <c r="DM89" s="120" t="s">
        <v>545</v>
      </c>
      <c r="DN89" s="120">
        <v>1201650</v>
      </c>
      <c r="DO89" s="120">
        <v>18363</v>
      </c>
      <c r="DP89" s="120" t="s">
        <v>3595</v>
      </c>
      <c r="DQ89" s="120" t="s">
        <v>3596</v>
      </c>
      <c r="DR89" s="120" t="s">
        <v>3597</v>
      </c>
      <c r="DS89" s="120">
        <v>1997</v>
      </c>
      <c r="DT89" s="120" t="s">
        <v>3598</v>
      </c>
    </row>
    <row r="90" spans="1:124" s="120" customFormat="1" x14ac:dyDescent="0.3">
      <c r="A90" s="120" t="s">
        <v>3322</v>
      </c>
      <c r="B90" s="120" t="s">
        <v>3323</v>
      </c>
      <c r="C90" s="120" t="s">
        <v>3443</v>
      </c>
      <c r="D90" s="120" t="s">
        <v>3325</v>
      </c>
      <c r="E90" s="120" t="s">
        <v>185</v>
      </c>
      <c r="G90" s="147">
        <f>(AC90/1000000)*304.35*1000</f>
        <v>26.9014965</v>
      </c>
      <c r="K90" s="129" t="s">
        <v>528</v>
      </c>
      <c r="L90" s="148" t="s">
        <v>1742</v>
      </c>
      <c r="M90" s="120" t="s">
        <v>109</v>
      </c>
      <c r="N90" s="120">
        <v>100</v>
      </c>
      <c r="O90" s="120" t="s">
        <v>102</v>
      </c>
      <c r="P90" s="120" t="s">
        <v>102</v>
      </c>
      <c r="Q90" s="120" t="s">
        <v>184</v>
      </c>
      <c r="R90" s="120">
        <v>1</v>
      </c>
      <c r="S90" s="120" t="s">
        <v>122</v>
      </c>
      <c r="T90" s="120" t="s">
        <v>615</v>
      </c>
      <c r="U90" s="120">
        <v>93293</v>
      </c>
      <c r="V90" s="123">
        <v>1270154</v>
      </c>
      <c r="W90" s="120">
        <v>2005</v>
      </c>
      <c r="X90" s="120" t="s">
        <v>3444</v>
      </c>
      <c r="Y90" s="120" t="s">
        <v>3445</v>
      </c>
      <c r="Z90" s="120" t="s">
        <v>3446</v>
      </c>
      <c r="AC90" s="149">
        <v>88.39</v>
      </c>
      <c r="AE90" s="120">
        <v>333415</v>
      </c>
      <c r="AF90" s="120" t="s">
        <v>109</v>
      </c>
      <c r="AI90" s="120">
        <v>345</v>
      </c>
      <c r="AJ90" s="120">
        <v>24</v>
      </c>
      <c r="AK90" s="120" t="s">
        <v>276</v>
      </c>
      <c r="AL90" s="120" t="s">
        <v>3540</v>
      </c>
      <c r="AM90" s="120" t="s">
        <v>3051</v>
      </c>
      <c r="AN90" s="120" t="s">
        <v>3328</v>
      </c>
      <c r="AO90" s="120" t="s">
        <v>3329</v>
      </c>
      <c r="AP90" s="120" t="s">
        <v>3322</v>
      </c>
      <c r="AQ90" s="120" t="s">
        <v>3323</v>
      </c>
      <c r="AR90" s="120" t="s">
        <v>3443</v>
      </c>
      <c r="AS90" s="120" t="s">
        <v>3325</v>
      </c>
      <c r="AT90" s="120" t="s">
        <v>102</v>
      </c>
      <c r="AU90" s="120" t="s">
        <v>102</v>
      </c>
      <c r="AV90" s="120" t="s">
        <v>184</v>
      </c>
      <c r="AW90" s="120" t="s">
        <v>185</v>
      </c>
      <c r="AY90" s="120" t="s">
        <v>525</v>
      </c>
      <c r="AZ90" s="120" t="s">
        <v>119</v>
      </c>
      <c r="BA90" s="120" t="s">
        <v>615</v>
      </c>
      <c r="BC90" s="120">
        <v>24</v>
      </c>
      <c r="BH90" s="120" t="s">
        <v>276</v>
      </c>
      <c r="BJ90" s="120">
        <v>1</v>
      </c>
      <c r="BO90" s="120" t="s">
        <v>122</v>
      </c>
      <c r="BP90" s="120" t="s">
        <v>123</v>
      </c>
      <c r="BR90" s="120">
        <v>88.39</v>
      </c>
      <c r="BT90" s="120">
        <v>74.58</v>
      </c>
      <c r="BV90" s="120">
        <v>102.51</v>
      </c>
      <c r="BW90" s="120" t="s">
        <v>1742</v>
      </c>
      <c r="BY90" s="120">
        <v>88.39</v>
      </c>
      <c r="CA90" s="120">
        <v>74.58</v>
      </c>
      <c r="CC90" s="120">
        <v>102.51</v>
      </c>
      <c r="CE90" s="121">
        <v>88.39</v>
      </c>
      <c r="CG90" s="120">
        <v>74.58</v>
      </c>
      <c r="CI90" s="120">
        <v>102.51</v>
      </c>
      <c r="DB90" s="120" t="s">
        <v>1742</v>
      </c>
      <c r="DD90" s="120" t="s">
        <v>125</v>
      </c>
      <c r="DK90" s="120">
        <v>100</v>
      </c>
      <c r="DL90" s="120" t="s">
        <v>126</v>
      </c>
      <c r="DM90" s="120" t="s">
        <v>545</v>
      </c>
      <c r="DN90" s="120">
        <v>1270154</v>
      </c>
      <c r="DO90" s="120">
        <v>93293</v>
      </c>
      <c r="DP90" s="120" t="s">
        <v>3444</v>
      </c>
      <c r="DQ90" s="120" t="s">
        <v>3445</v>
      </c>
      <c r="DR90" s="120" t="s">
        <v>3446</v>
      </c>
      <c r="DS90" s="120">
        <v>2005</v>
      </c>
      <c r="DT90" s="120" t="s">
        <v>3601</v>
      </c>
    </row>
    <row r="91" spans="1:124" s="120" customFormat="1" x14ac:dyDescent="0.3">
      <c r="A91" s="120" t="s">
        <v>3322</v>
      </c>
      <c r="B91" s="120" t="s">
        <v>3323</v>
      </c>
      <c r="C91" s="120" t="s">
        <v>3443</v>
      </c>
      <c r="D91" s="120" t="s">
        <v>3325</v>
      </c>
      <c r="E91" s="120" t="s">
        <v>591</v>
      </c>
      <c r="G91" s="137">
        <v>27</v>
      </c>
      <c r="J91" s="121"/>
      <c r="K91" s="121" t="s">
        <v>528</v>
      </c>
      <c r="L91" s="120" t="s">
        <v>528</v>
      </c>
      <c r="M91" s="120" t="s">
        <v>109</v>
      </c>
      <c r="N91" s="120" t="s">
        <v>3594</v>
      </c>
      <c r="O91" s="120" t="s">
        <v>102</v>
      </c>
      <c r="P91" s="120" t="s">
        <v>102</v>
      </c>
      <c r="Q91" s="120" t="s">
        <v>184</v>
      </c>
      <c r="R91" s="120">
        <v>1</v>
      </c>
      <c r="S91" s="120" t="s">
        <v>122</v>
      </c>
      <c r="T91" s="120" t="s">
        <v>615</v>
      </c>
      <c r="U91" s="120">
        <v>18363</v>
      </c>
      <c r="V91" s="123">
        <v>1201649</v>
      </c>
      <c r="W91" s="120">
        <v>1997</v>
      </c>
      <c r="X91" s="120" t="s">
        <v>3595</v>
      </c>
      <c r="Y91" s="120" t="s">
        <v>3596</v>
      </c>
      <c r="Z91" s="120" t="s">
        <v>3597</v>
      </c>
      <c r="AB91" s="120" t="s">
        <v>397</v>
      </c>
      <c r="AC91" s="137">
        <v>27</v>
      </c>
      <c r="AD91" s="121"/>
      <c r="AE91" s="120">
        <v>333415</v>
      </c>
      <c r="AF91" s="120" t="s">
        <v>109</v>
      </c>
      <c r="AH91" s="120" t="s">
        <v>397</v>
      </c>
      <c r="AI91" s="120">
        <v>345</v>
      </c>
      <c r="AL91" s="120" t="s">
        <v>1465</v>
      </c>
      <c r="AM91" s="120" t="s">
        <v>3051</v>
      </c>
      <c r="AN91" s="120" t="s">
        <v>3328</v>
      </c>
      <c r="AO91" s="120" t="s">
        <v>3329</v>
      </c>
      <c r="AP91" s="120" t="s">
        <v>3322</v>
      </c>
      <c r="AQ91" s="120" t="s">
        <v>3323</v>
      </c>
      <c r="AR91" s="120" t="s">
        <v>3443</v>
      </c>
      <c r="AS91" s="120" t="s">
        <v>3325</v>
      </c>
      <c r="AT91" s="120" t="s">
        <v>102</v>
      </c>
      <c r="AU91" s="120" t="s">
        <v>102</v>
      </c>
      <c r="AV91" s="120" t="s">
        <v>184</v>
      </c>
      <c r="AW91" s="120" t="s">
        <v>591</v>
      </c>
      <c r="AY91" s="120" t="s">
        <v>525</v>
      </c>
      <c r="AZ91" s="120" t="s">
        <v>119</v>
      </c>
      <c r="BA91" s="120" t="s">
        <v>615</v>
      </c>
      <c r="BC91" s="120">
        <v>24</v>
      </c>
      <c r="BH91" s="120" t="s">
        <v>276</v>
      </c>
      <c r="BJ91" s="120">
        <v>1</v>
      </c>
      <c r="BO91" s="120" t="s">
        <v>122</v>
      </c>
      <c r="BP91" s="120" t="s">
        <v>158</v>
      </c>
      <c r="BR91" s="120">
        <v>27000</v>
      </c>
      <c r="BW91" s="120" t="s">
        <v>544</v>
      </c>
      <c r="BY91" s="120">
        <v>27000</v>
      </c>
      <c r="CE91" s="121">
        <v>27</v>
      </c>
      <c r="CG91" s="121"/>
      <c r="CI91" s="121"/>
      <c r="CQ91" s="121"/>
      <c r="CW91" s="121"/>
      <c r="DB91" s="120" t="s">
        <v>528</v>
      </c>
      <c r="DD91" s="120" t="s">
        <v>176</v>
      </c>
      <c r="DK91" s="120" t="s">
        <v>3594</v>
      </c>
      <c r="DL91" s="120" t="s">
        <v>126</v>
      </c>
      <c r="DM91" s="120" t="s">
        <v>545</v>
      </c>
      <c r="DN91" s="120">
        <v>1201649</v>
      </c>
      <c r="DO91" s="120">
        <v>18363</v>
      </c>
      <c r="DP91" s="120" t="s">
        <v>3595</v>
      </c>
      <c r="DQ91" s="120" t="s">
        <v>3596</v>
      </c>
      <c r="DR91" s="120" t="s">
        <v>3597</v>
      </c>
      <c r="DS91" s="120">
        <v>1997</v>
      </c>
      <c r="DT91" s="120" t="s">
        <v>3598</v>
      </c>
    </row>
    <row r="92" spans="1:124" s="120" customFormat="1" x14ac:dyDescent="0.3">
      <c r="A92" s="120" t="s">
        <v>3322</v>
      </c>
      <c r="B92" s="120" t="s">
        <v>3323</v>
      </c>
      <c r="C92" s="120" t="s">
        <v>3443</v>
      </c>
      <c r="D92" s="120" t="s">
        <v>3325</v>
      </c>
      <c r="E92" s="120" t="s">
        <v>591</v>
      </c>
      <c r="G92" s="137">
        <v>27</v>
      </c>
      <c r="J92" s="121"/>
      <c r="K92" s="121" t="s">
        <v>528</v>
      </c>
      <c r="L92" s="120" t="s">
        <v>528</v>
      </c>
      <c r="M92" s="120" t="s">
        <v>109</v>
      </c>
      <c r="N92" s="120" t="s">
        <v>3594</v>
      </c>
      <c r="O92" s="120" t="s">
        <v>102</v>
      </c>
      <c r="P92" s="120" t="s">
        <v>102</v>
      </c>
      <c r="Q92" s="120" t="s">
        <v>184</v>
      </c>
      <c r="R92" s="120">
        <v>1</v>
      </c>
      <c r="S92" s="120" t="s">
        <v>122</v>
      </c>
      <c r="T92" s="120" t="s">
        <v>615</v>
      </c>
      <c r="U92" s="120">
        <v>18363</v>
      </c>
      <c r="V92" s="123">
        <v>1201645</v>
      </c>
      <c r="W92" s="120">
        <v>1997</v>
      </c>
      <c r="X92" s="120" t="s">
        <v>3595</v>
      </c>
      <c r="Y92" s="120" t="s">
        <v>3596</v>
      </c>
      <c r="Z92" s="120" t="s">
        <v>3597</v>
      </c>
      <c r="AB92" s="120" t="s">
        <v>397</v>
      </c>
      <c r="AC92" s="137">
        <v>27</v>
      </c>
      <c r="AD92" s="121"/>
      <c r="AE92" s="120">
        <v>333415</v>
      </c>
      <c r="AF92" s="120" t="s">
        <v>109</v>
      </c>
      <c r="AH92" s="120" t="s">
        <v>397</v>
      </c>
      <c r="AI92" s="120">
        <v>345</v>
      </c>
      <c r="AL92" s="120" t="s">
        <v>1465</v>
      </c>
      <c r="AM92" s="120" t="s">
        <v>3051</v>
      </c>
      <c r="AN92" s="120" t="s">
        <v>3328</v>
      </c>
      <c r="AO92" s="120" t="s">
        <v>3329</v>
      </c>
      <c r="AP92" s="120" t="s">
        <v>3322</v>
      </c>
      <c r="AQ92" s="120" t="s">
        <v>3323</v>
      </c>
      <c r="AR92" s="120" t="s">
        <v>3443</v>
      </c>
      <c r="AS92" s="120" t="s">
        <v>3325</v>
      </c>
      <c r="AT92" s="120" t="s">
        <v>102</v>
      </c>
      <c r="AU92" s="120" t="s">
        <v>102</v>
      </c>
      <c r="AV92" s="120" t="s">
        <v>184</v>
      </c>
      <c r="AW92" s="120" t="s">
        <v>591</v>
      </c>
      <c r="AY92" s="120" t="s">
        <v>525</v>
      </c>
      <c r="AZ92" s="120" t="s">
        <v>119</v>
      </c>
      <c r="BA92" s="120" t="s">
        <v>615</v>
      </c>
      <c r="BC92" s="120">
        <v>24</v>
      </c>
      <c r="BH92" s="120" t="s">
        <v>276</v>
      </c>
      <c r="BJ92" s="120">
        <v>1</v>
      </c>
      <c r="BO92" s="120" t="s">
        <v>122</v>
      </c>
      <c r="BP92" s="120" t="s">
        <v>158</v>
      </c>
      <c r="BR92" s="120">
        <v>27000</v>
      </c>
      <c r="BW92" s="120" t="s">
        <v>544</v>
      </c>
      <c r="BY92" s="120">
        <v>27000</v>
      </c>
      <c r="CE92" s="121">
        <v>27</v>
      </c>
      <c r="CG92" s="121"/>
      <c r="CI92" s="121"/>
      <c r="CQ92" s="121"/>
      <c r="CW92" s="121"/>
      <c r="DB92" s="120" t="s">
        <v>528</v>
      </c>
      <c r="DD92" s="120" t="s">
        <v>176</v>
      </c>
      <c r="DK92" s="120" t="s">
        <v>3594</v>
      </c>
      <c r="DL92" s="120" t="s">
        <v>126</v>
      </c>
      <c r="DM92" s="120" t="s">
        <v>545</v>
      </c>
      <c r="DN92" s="120">
        <v>1201645</v>
      </c>
      <c r="DO92" s="120">
        <v>18363</v>
      </c>
      <c r="DP92" s="120" t="s">
        <v>3595</v>
      </c>
      <c r="DQ92" s="120" t="s">
        <v>3596</v>
      </c>
      <c r="DR92" s="120" t="s">
        <v>3597</v>
      </c>
      <c r="DS92" s="120">
        <v>1997</v>
      </c>
      <c r="DT92" s="120" t="s">
        <v>3598</v>
      </c>
    </row>
    <row r="93" spans="1:124" s="120" customFormat="1" x14ac:dyDescent="0.3">
      <c r="A93" s="120" t="s">
        <v>3322</v>
      </c>
      <c r="B93" s="120" t="s">
        <v>3323</v>
      </c>
      <c r="C93" s="120" t="s">
        <v>3443</v>
      </c>
      <c r="D93" s="120" t="s">
        <v>3325</v>
      </c>
      <c r="E93" s="120" t="s">
        <v>591</v>
      </c>
      <c r="G93" s="137">
        <v>30</v>
      </c>
      <c r="J93" s="121"/>
      <c r="K93" s="121" t="s">
        <v>528</v>
      </c>
      <c r="L93" s="120" t="s">
        <v>528</v>
      </c>
      <c r="M93" s="120" t="s">
        <v>109</v>
      </c>
      <c r="N93" s="120" t="s">
        <v>3594</v>
      </c>
      <c r="O93" s="120" t="s">
        <v>102</v>
      </c>
      <c r="P93" s="120" t="s">
        <v>102</v>
      </c>
      <c r="Q93" s="120" t="s">
        <v>184</v>
      </c>
      <c r="R93" s="120">
        <v>1</v>
      </c>
      <c r="S93" s="120" t="s">
        <v>122</v>
      </c>
      <c r="T93" s="120" t="s">
        <v>615</v>
      </c>
      <c r="U93" s="120">
        <v>18363</v>
      </c>
      <c r="V93" s="123">
        <v>1201648</v>
      </c>
      <c r="W93" s="120">
        <v>1997</v>
      </c>
      <c r="X93" s="120" t="s">
        <v>3595</v>
      </c>
      <c r="Y93" s="120" t="s">
        <v>3596</v>
      </c>
      <c r="Z93" s="120" t="s">
        <v>3597</v>
      </c>
      <c r="AB93" s="120" t="s">
        <v>397</v>
      </c>
      <c r="AC93" s="137">
        <v>30</v>
      </c>
      <c r="AD93" s="121"/>
      <c r="AE93" s="120">
        <v>333415</v>
      </c>
      <c r="AF93" s="120" t="s">
        <v>109</v>
      </c>
      <c r="AH93" s="120" t="s">
        <v>397</v>
      </c>
      <c r="AI93" s="120">
        <v>345</v>
      </c>
      <c r="AL93" s="120" t="s">
        <v>1465</v>
      </c>
      <c r="AM93" s="120" t="s">
        <v>3051</v>
      </c>
      <c r="AN93" s="120" t="s">
        <v>3328</v>
      </c>
      <c r="AO93" s="120" t="s">
        <v>3329</v>
      </c>
      <c r="AP93" s="120" t="s">
        <v>3322</v>
      </c>
      <c r="AQ93" s="120" t="s">
        <v>3323</v>
      </c>
      <c r="AR93" s="120" t="s">
        <v>3443</v>
      </c>
      <c r="AS93" s="120" t="s">
        <v>3325</v>
      </c>
      <c r="AT93" s="120" t="s">
        <v>102</v>
      </c>
      <c r="AU93" s="120" t="s">
        <v>102</v>
      </c>
      <c r="AV93" s="120" t="s">
        <v>184</v>
      </c>
      <c r="AW93" s="120" t="s">
        <v>591</v>
      </c>
      <c r="AY93" s="120" t="s">
        <v>525</v>
      </c>
      <c r="AZ93" s="120" t="s">
        <v>119</v>
      </c>
      <c r="BA93" s="120" t="s">
        <v>615</v>
      </c>
      <c r="BC93" s="120">
        <v>24</v>
      </c>
      <c r="BH93" s="120" t="s">
        <v>276</v>
      </c>
      <c r="BJ93" s="120">
        <v>1</v>
      </c>
      <c r="BO93" s="120" t="s">
        <v>122</v>
      </c>
      <c r="BP93" s="120" t="s">
        <v>158</v>
      </c>
      <c r="BR93" s="120">
        <v>30000</v>
      </c>
      <c r="BW93" s="120" t="s">
        <v>544</v>
      </c>
      <c r="BY93" s="120">
        <v>30000</v>
      </c>
      <c r="CE93" s="121">
        <v>30</v>
      </c>
      <c r="CG93" s="121"/>
      <c r="CI93" s="121"/>
      <c r="CQ93" s="121"/>
      <c r="CW93" s="121"/>
      <c r="DB93" s="120" t="s">
        <v>528</v>
      </c>
      <c r="DD93" s="120" t="s">
        <v>176</v>
      </c>
      <c r="DK93" s="120" t="s">
        <v>3594</v>
      </c>
      <c r="DL93" s="120" t="s">
        <v>126</v>
      </c>
      <c r="DM93" s="120" t="s">
        <v>545</v>
      </c>
      <c r="DN93" s="120">
        <v>1201648</v>
      </c>
      <c r="DO93" s="120">
        <v>18363</v>
      </c>
      <c r="DP93" s="120" t="s">
        <v>3595</v>
      </c>
      <c r="DQ93" s="120" t="s">
        <v>3596</v>
      </c>
      <c r="DR93" s="120" t="s">
        <v>3597</v>
      </c>
      <c r="DS93" s="120">
        <v>1997</v>
      </c>
      <c r="DT93" s="120" t="s">
        <v>3598</v>
      </c>
    </row>
    <row r="94" spans="1:124" s="120" customFormat="1" x14ac:dyDescent="0.3">
      <c r="A94" s="120" t="s">
        <v>3427</v>
      </c>
      <c r="B94" s="120" t="s">
        <v>3428</v>
      </c>
      <c r="C94" s="120" t="s">
        <v>352</v>
      </c>
      <c r="D94" s="120" t="s">
        <v>3430</v>
      </c>
      <c r="E94" s="120" t="s">
        <v>185</v>
      </c>
      <c r="G94" s="137">
        <v>45</v>
      </c>
      <c r="K94" s="121" t="s">
        <v>528</v>
      </c>
      <c r="L94" s="120" t="s">
        <v>528</v>
      </c>
      <c r="M94" s="120" t="s">
        <v>109</v>
      </c>
      <c r="N94" s="120">
        <v>100</v>
      </c>
      <c r="O94" s="120" t="s">
        <v>102</v>
      </c>
      <c r="P94" s="120" t="s">
        <v>102</v>
      </c>
      <c r="Q94" s="120" t="s">
        <v>184</v>
      </c>
      <c r="R94" s="120">
        <v>1</v>
      </c>
      <c r="S94" s="120" t="s">
        <v>122</v>
      </c>
      <c r="T94" s="120" t="s">
        <v>615</v>
      </c>
      <c r="U94" s="120">
        <v>161182</v>
      </c>
      <c r="V94" s="123">
        <v>2077340</v>
      </c>
      <c r="W94" s="120">
        <v>2011</v>
      </c>
      <c r="X94" s="120" t="s">
        <v>3602</v>
      </c>
      <c r="Y94" s="120" t="s">
        <v>3603</v>
      </c>
      <c r="Z94" s="120" t="s">
        <v>3604</v>
      </c>
      <c r="AC94" s="137">
        <v>45</v>
      </c>
      <c r="AE94" s="120">
        <v>333415</v>
      </c>
      <c r="AF94" s="120" t="s">
        <v>109</v>
      </c>
      <c r="AI94" s="120">
        <v>421</v>
      </c>
      <c r="AJ94" s="120">
        <v>48</v>
      </c>
      <c r="AK94" s="120" t="s">
        <v>276</v>
      </c>
      <c r="AL94" s="120" t="s">
        <v>3510</v>
      </c>
      <c r="AM94" s="120" t="s">
        <v>1069</v>
      </c>
      <c r="AN94" s="120" t="s">
        <v>2783</v>
      </c>
      <c r="AO94" s="120" t="s">
        <v>3434</v>
      </c>
      <c r="AP94" s="120" t="s">
        <v>3427</v>
      </c>
      <c r="AQ94" s="120" t="s">
        <v>3428</v>
      </c>
      <c r="AR94" s="120" t="s">
        <v>352</v>
      </c>
      <c r="AS94" s="120" t="s">
        <v>3430</v>
      </c>
      <c r="AT94" s="120" t="s">
        <v>102</v>
      </c>
      <c r="AU94" s="120" t="s">
        <v>102</v>
      </c>
      <c r="AV94" s="120" t="s">
        <v>184</v>
      </c>
      <c r="AW94" s="120" t="s">
        <v>185</v>
      </c>
      <c r="AY94" s="120" t="s">
        <v>525</v>
      </c>
      <c r="AZ94" s="120" t="s">
        <v>119</v>
      </c>
      <c r="BA94" s="120" t="s">
        <v>615</v>
      </c>
      <c r="BC94" s="120">
        <v>24</v>
      </c>
      <c r="BH94" s="120" t="s">
        <v>276</v>
      </c>
      <c r="BJ94" s="120">
        <v>1</v>
      </c>
      <c r="BO94" s="120" t="s">
        <v>122</v>
      </c>
      <c r="BP94" s="120" t="s">
        <v>123</v>
      </c>
      <c r="BR94" s="120">
        <v>45</v>
      </c>
      <c r="BW94" s="120" t="s">
        <v>2708</v>
      </c>
      <c r="BY94" s="120">
        <v>45</v>
      </c>
      <c r="CE94" s="121">
        <v>45</v>
      </c>
      <c r="DB94" s="120" t="s">
        <v>528</v>
      </c>
      <c r="DD94" s="120" t="s">
        <v>125</v>
      </c>
      <c r="DK94" s="120">
        <v>100</v>
      </c>
      <c r="DL94" s="120" t="s">
        <v>126</v>
      </c>
      <c r="DM94" s="120" t="s">
        <v>545</v>
      </c>
      <c r="DN94" s="120">
        <v>2077340</v>
      </c>
      <c r="DO94" s="120">
        <v>161182</v>
      </c>
      <c r="DP94" s="120" t="s">
        <v>3602</v>
      </c>
      <c r="DQ94" s="120" t="s">
        <v>3603</v>
      </c>
      <c r="DR94" s="120" t="s">
        <v>3604</v>
      </c>
      <c r="DS94" s="120">
        <v>2011</v>
      </c>
      <c r="DT94" s="120" t="s">
        <v>3605</v>
      </c>
    </row>
    <row r="95" spans="1:124" s="120" customFormat="1" x14ac:dyDescent="0.3">
      <c r="A95" s="120" t="s">
        <v>3322</v>
      </c>
      <c r="B95" s="120" t="s">
        <v>3323</v>
      </c>
      <c r="C95" s="120" t="s">
        <v>3443</v>
      </c>
      <c r="D95" s="120" t="s">
        <v>3325</v>
      </c>
      <c r="E95" s="120" t="s">
        <v>185</v>
      </c>
      <c r="G95" s="137">
        <v>52.896000000000001</v>
      </c>
      <c r="J95" s="121"/>
      <c r="K95" s="121" t="s">
        <v>528</v>
      </c>
      <c r="L95" s="120" t="s">
        <v>528</v>
      </c>
      <c r="M95" s="120" t="s">
        <v>109</v>
      </c>
      <c r="N95" s="120">
        <v>96</v>
      </c>
      <c r="O95" s="120" t="s">
        <v>102</v>
      </c>
      <c r="P95" s="120" t="s">
        <v>102</v>
      </c>
      <c r="Q95" s="120" t="s">
        <v>233</v>
      </c>
      <c r="R95" s="120">
        <v>1</v>
      </c>
      <c r="S95" s="120" t="s">
        <v>122</v>
      </c>
      <c r="T95" s="120" t="s">
        <v>615</v>
      </c>
      <c r="U95" s="120">
        <v>73146</v>
      </c>
      <c r="V95" s="123">
        <v>1240469</v>
      </c>
      <c r="W95" s="120">
        <v>1988</v>
      </c>
      <c r="X95" s="120" t="s">
        <v>2208</v>
      </c>
      <c r="Y95" s="120" t="s">
        <v>2209</v>
      </c>
      <c r="Z95" s="120" t="s">
        <v>2210</v>
      </c>
      <c r="AB95" s="120" t="s">
        <v>397</v>
      </c>
      <c r="AC95" s="137">
        <v>52.896000000000001</v>
      </c>
      <c r="AD95" s="121"/>
      <c r="AE95" s="120">
        <v>333415</v>
      </c>
      <c r="AF95" s="120" t="s">
        <v>109</v>
      </c>
      <c r="AH95" s="120" t="s">
        <v>397</v>
      </c>
      <c r="AI95" s="120">
        <v>345</v>
      </c>
      <c r="AJ95" s="120" t="s">
        <v>3606</v>
      </c>
      <c r="AK95" s="120" t="s">
        <v>2051</v>
      </c>
      <c r="AM95" s="120" t="s">
        <v>3051</v>
      </c>
      <c r="AN95" s="120" t="s">
        <v>3328</v>
      </c>
      <c r="AO95" s="120" t="s">
        <v>3329</v>
      </c>
      <c r="AP95" s="120" t="s">
        <v>3322</v>
      </c>
      <c r="AQ95" s="120" t="s">
        <v>3323</v>
      </c>
      <c r="AR95" s="120" t="s">
        <v>3443</v>
      </c>
      <c r="AS95" s="120" t="s">
        <v>3325</v>
      </c>
      <c r="AT95" s="120" t="s">
        <v>102</v>
      </c>
      <c r="AU95" s="120" t="s">
        <v>102</v>
      </c>
      <c r="AV95" s="120" t="s">
        <v>233</v>
      </c>
      <c r="AW95" s="120" t="s">
        <v>185</v>
      </c>
      <c r="AY95" s="120" t="s">
        <v>525</v>
      </c>
      <c r="AZ95" s="120" t="s">
        <v>119</v>
      </c>
      <c r="BA95" s="120" t="s">
        <v>615</v>
      </c>
      <c r="BC95" s="120">
        <v>24</v>
      </c>
      <c r="BH95" s="120" t="s">
        <v>276</v>
      </c>
      <c r="BJ95" s="120">
        <v>1</v>
      </c>
      <c r="BO95" s="120" t="s">
        <v>122</v>
      </c>
      <c r="BP95" s="120" t="s">
        <v>123</v>
      </c>
      <c r="BR95" s="120">
        <v>55100</v>
      </c>
      <c r="BW95" s="120" t="s">
        <v>544</v>
      </c>
      <c r="BY95" s="120">
        <v>52896</v>
      </c>
      <c r="CE95" s="121">
        <v>52.896000000000001</v>
      </c>
      <c r="CG95" s="121"/>
      <c r="CI95" s="121"/>
      <c r="CQ95" s="121"/>
      <c r="CW95" s="121"/>
      <c r="DB95" s="120" t="s">
        <v>528</v>
      </c>
      <c r="DD95" s="120" t="s">
        <v>125</v>
      </c>
      <c r="DK95" s="120">
        <v>96</v>
      </c>
      <c r="DL95" s="120" t="s">
        <v>126</v>
      </c>
      <c r="DM95" s="120" t="s">
        <v>545</v>
      </c>
      <c r="DN95" s="120">
        <v>1240469</v>
      </c>
      <c r="DO95" s="120">
        <v>73146</v>
      </c>
      <c r="DP95" s="120" t="s">
        <v>2208</v>
      </c>
      <c r="DQ95" s="120" t="s">
        <v>2209</v>
      </c>
      <c r="DR95" s="120" t="s">
        <v>2210</v>
      </c>
      <c r="DS95" s="120">
        <v>1988</v>
      </c>
      <c r="DT95" s="120" t="s">
        <v>2211</v>
      </c>
    </row>
    <row r="96" spans="1:124" s="120" customFormat="1" x14ac:dyDescent="0.3">
      <c r="A96" s="120" t="s">
        <v>3607</v>
      </c>
      <c r="B96" s="120" t="s">
        <v>3608</v>
      </c>
      <c r="C96" s="120" t="s">
        <v>3609</v>
      </c>
      <c r="D96" s="120" t="s">
        <v>3610</v>
      </c>
      <c r="E96" s="120" t="s">
        <v>166</v>
      </c>
      <c r="G96" s="137">
        <f>AC96*304.35*1000</f>
        <v>60.870000000000005</v>
      </c>
      <c r="J96" s="121"/>
      <c r="K96" s="121" t="s">
        <v>528</v>
      </c>
      <c r="L96" s="120" t="s">
        <v>176</v>
      </c>
      <c r="M96" s="120" t="s">
        <v>109</v>
      </c>
      <c r="N96" s="120">
        <v>20</v>
      </c>
      <c r="O96" s="120" t="s">
        <v>1002</v>
      </c>
      <c r="P96" s="120" t="s">
        <v>1002</v>
      </c>
      <c r="Q96" s="120" t="s">
        <v>3611</v>
      </c>
      <c r="R96" s="120">
        <v>6.25E-2</v>
      </c>
      <c r="S96" s="120" t="s">
        <v>122</v>
      </c>
      <c r="T96" s="120" t="s">
        <v>615</v>
      </c>
      <c r="U96" s="120">
        <v>84759</v>
      </c>
      <c r="V96" s="123">
        <v>1255393</v>
      </c>
      <c r="W96" s="120">
        <v>2003</v>
      </c>
      <c r="X96" s="120" t="s">
        <v>3612</v>
      </c>
      <c r="Y96" s="120" t="s">
        <v>3613</v>
      </c>
      <c r="Z96" s="120" t="s">
        <v>3614</v>
      </c>
      <c r="AC96" s="137">
        <v>2.0000000000000001E-4</v>
      </c>
      <c r="AD96" s="121"/>
      <c r="AE96" s="120">
        <v>333415</v>
      </c>
      <c r="AF96" s="120" t="s">
        <v>109</v>
      </c>
      <c r="AI96" s="120">
        <v>862</v>
      </c>
      <c r="AJ96" s="120">
        <v>30</v>
      </c>
      <c r="AK96" s="120" t="s">
        <v>3615</v>
      </c>
      <c r="AL96" s="120" t="s">
        <v>230</v>
      </c>
      <c r="AM96" s="120" t="s">
        <v>3616</v>
      </c>
      <c r="AN96" s="120" t="s">
        <v>3617</v>
      </c>
      <c r="AO96" s="120" t="s">
        <v>3618</v>
      </c>
      <c r="AP96" s="120" t="s">
        <v>3607</v>
      </c>
      <c r="AQ96" s="120" t="s">
        <v>3608</v>
      </c>
      <c r="AR96" s="120" t="s">
        <v>3609</v>
      </c>
      <c r="AS96" s="120" t="s">
        <v>3610</v>
      </c>
      <c r="AT96" s="120" t="s">
        <v>1002</v>
      </c>
      <c r="AU96" s="120" t="s">
        <v>1002</v>
      </c>
      <c r="AV96" s="120" t="s">
        <v>3611</v>
      </c>
      <c r="AW96" s="120" t="s">
        <v>166</v>
      </c>
      <c r="AY96" s="120" t="s">
        <v>525</v>
      </c>
      <c r="AZ96" s="120" t="s">
        <v>119</v>
      </c>
      <c r="BA96" s="120" t="s">
        <v>615</v>
      </c>
      <c r="BC96" s="120">
        <v>90</v>
      </c>
      <c r="BH96" s="120" t="s">
        <v>261</v>
      </c>
      <c r="BJ96" s="120">
        <v>6.25E-2</v>
      </c>
      <c r="BO96" s="120" t="s">
        <v>122</v>
      </c>
      <c r="BP96" s="120" t="s">
        <v>123</v>
      </c>
      <c r="BR96" s="120">
        <v>1E-3</v>
      </c>
      <c r="BW96" s="120" t="s">
        <v>176</v>
      </c>
      <c r="BY96" s="120">
        <v>2.0000000000000001E-4</v>
      </c>
      <c r="CE96" s="121">
        <v>2.0000000000000001E-4</v>
      </c>
      <c r="CG96" s="121"/>
      <c r="CI96" s="121"/>
      <c r="CQ96" s="121"/>
      <c r="CW96" s="121"/>
      <c r="DB96" s="120" t="s">
        <v>176</v>
      </c>
      <c r="DC96" s="120">
        <v>1</v>
      </c>
      <c r="DD96" s="120" t="s">
        <v>125</v>
      </c>
      <c r="DK96" s="120">
        <v>20</v>
      </c>
      <c r="DL96" s="120" t="s">
        <v>126</v>
      </c>
      <c r="DM96" s="120" t="s">
        <v>545</v>
      </c>
      <c r="DN96" s="120">
        <v>1255393</v>
      </c>
      <c r="DO96" s="120">
        <v>84759</v>
      </c>
      <c r="DP96" s="120" t="s">
        <v>3612</v>
      </c>
      <c r="DQ96" s="120" t="s">
        <v>3613</v>
      </c>
      <c r="DR96" s="120" t="s">
        <v>3614</v>
      </c>
      <c r="DS96" s="120">
        <v>2003</v>
      </c>
      <c r="DT96" s="120" t="s">
        <v>3619</v>
      </c>
    </row>
    <row r="97" spans="1:124" s="120" customFormat="1" x14ac:dyDescent="0.3">
      <c r="A97" s="120" t="s">
        <v>3607</v>
      </c>
      <c r="B97" s="120" t="s">
        <v>3608</v>
      </c>
      <c r="C97" s="120" t="s">
        <v>3609</v>
      </c>
      <c r="D97" s="120" t="s">
        <v>3610</v>
      </c>
      <c r="E97" s="120" t="s">
        <v>166</v>
      </c>
      <c r="G97" s="137">
        <f>AC97*304.35*1000</f>
        <v>60.870000000000005</v>
      </c>
      <c r="J97" s="121"/>
      <c r="K97" s="121" t="s">
        <v>528</v>
      </c>
      <c r="L97" s="120" t="s">
        <v>176</v>
      </c>
      <c r="M97" s="120" t="s">
        <v>109</v>
      </c>
      <c r="N97" s="120">
        <v>20</v>
      </c>
      <c r="O97" s="120" t="s">
        <v>367</v>
      </c>
      <c r="P97" s="120" t="s">
        <v>367</v>
      </c>
      <c r="Q97" s="120" t="s">
        <v>3620</v>
      </c>
      <c r="R97" s="120">
        <v>1.3899999999999999E-2</v>
      </c>
      <c r="S97" s="120" t="s">
        <v>122</v>
      </c>
      <c r="T97" s="120" t="s">
        <v>615</v>
      </c>
      <c r="U97" s="120">
        <v>84759</v>
      </c>
      <c r="V97" s="123">
        <v>1255391</v>
      </c>
      <c r="W97" s="120">
        <v>2003</v>
      </c>
      <c r="X97" s="120" t="s">
        <v>3612</v>
      </c>
      <c r="Y97" s="120" t="s">
        <v>3613</v>
      </c>
      <c r="Z97" s="120" t="s">
        <v>3614</v>
      </c>
      <c r="AC97" s="137">
        <v>2.0000000000000001E-4</v>
      </c>
      <c r="AD97" s="121"/>
      <c r="AE97" s="120">
        <v>333415</v>
      </c>
      <c r="AF97" s="120" t="s">
        <v>109</v>
      </c>
      <c r="AI97" s="120">
        <v>862</v>
      </c>
      <c r="AL97" s="120" t="s">
        <v>230</v>
      </c>
      <c r="AM97" s="120" t="s">
        <v>3616</v>
      </c>
      <c r="AN97" s="120" t="s">
        <v>3617</v>
      </c>
      <c r="AO97" s="120" t="s">
        <v>3618</v>
      </c>
      <c r="AP97" s="120" t="s">
        <v>3607</v>
      </c>
      <c r="AQ97" s="120" t="s">
        <v>3608</v>
      </c>
      <c r="AR97" s="120" t="s">
        <v>3609</v>
      </c>
      <c r="AS97" s="120" t="s">
        <v>3610</v>
      </c>
      <c r="AT97" s="120" t="s">
        <v>367</v>
      </c>
      <c r="AU97" s="120" t="s">
        <v>367</v>
      </c>
      <c r="AV97" s="120" t="s">
        <v>3620</v>
      </c>
      <c r="AW97" s="120" t="s">
        <v>166</v>
      </c>
      <c r="AY97" s="120" t="s">
        <v>525</v>
      </c>
      <c r="AZ97" s="120" t="s">
        <v>119</v>
      </c>
      <c r="BA97" s="120" t="s">
        <v>615</v>
      </c>
      <c r="BC97" s="120">
        <v>20</v>
      </c>
      <c r="BH97" s="120" t="s">
        <v>261</v>
      </c>
      <c r="BJ97" s="120">
        <v>1.3899999999999999E-2</v>
      </c>
      <c r="BO97" s="120" t="s">
        <v>122</v>
      </c>
      <c r="BP97" s="120" t="s">
        <v>123</v>
      </c>
      <c r="BR97" s="120">
        <v>1E-3</v>
      </c>
      <c r="BW97" s="120" t="s">
        <v>176</v>
      </c>
      <c r="BY97" s="120">
        <v>2.0000000000000001E-4</v>
      </c>
      <c r="CE97" s="121">
        <v>2.0000000000000001E-4</v>
      </c>
      <c r="CG97" s="121"/>
      <c r="CI97" s="121"/>
      <c r="CQ97" s="121"/>
      <c r="CW97" s="121"/>
      <c r="DB97" s="120" t="s">
        <v>176</v>
      </c>
      <c r="DC97" s="120">
        <v>1</v>
      </c>
      <c r="DD97" s="120" t="s">
        <v>125</v>
      </c>
      <c r="DK97" s="120">
        <v>20</v>
      </c>
      <c r="DL97" s="120" t="s">
        <v>126</v>
      </c>
      <c r="DM97" s="120" t="s">
        <v>545</v>
      </c>
      <c r="DN97" s="120">
        <v>1255391</v>
      </c>
      <c r="DO97" s="120">
        <v>84759</v>
      </c>
      <c r="DP97" s="120" t="s">
        <v>3612</v>
      </c>
      <c r="DQ97" s="120" t="s">
        <v>3613</v>
      </c>
      <c r="DR97" s="120" t="s">
        <v>3614</v>
      </c>
      <c r="DS97" s="120">
        <v>2003</v>
      </c>
      <c r="DT97" s="120" t="s">
        <v>3621</v>
      </c>
    </row>
    <row r="98" spans="1:124" s="120" customFormat="1" x14ac:dyDescent="0.3">
      <c r="A98" s="120" t="s">
        <v>3607</v>
      </c>
      <c r="B98" s="120" t="s">
        <v>3608</v>
      </c>
      <c r="C98" s="120" t="s">
        <v>3609</v>
      </c>
      <c r="D98" s="120" t="s">
        <v>3610</v>
      </c>
      <c r="E98" s="120" t="s">
        <v>166</v>
      </c>
      <c r="G98" s="137">
        <f>AC98*304.35*1000</f>
        <v>60.870000000000005</v>
      </c>
      <c r="J98" s="121"/>
      <c r="K98" s="121" t="s">
        <v>528</v>
      </c>
      <c r="L98" s="120" t="s">
        <v>176</v>
      </c>
      <c r="M98" s="120" t="s">
        <v>109</v>
      </c>
      <c r="N98" s="120">
        <v>20</v>
      </c>
      <c r="O98" s="120" t="s">
        <v>1002</v>
      </c>
      <c r="P98" s="120" t="s">
        <v>1002</v>
      </c>
      <c r="Q98" s="120" t="s">
        <v>3611</v>
      </c>
      <c r="R98" s="120">
        <v>4.8599999999999997E-2</v>
      </c>
      <c r="S98" s="120" t="s">
        <v>122</v>
      </c>
      <c r="T98" s="120" t="s">
        <v>615</v>
      </c>
      <c r="U98" s="120">
        <v>84759</v>
      </c>
      <c r="V98" s="123">
        <v>1255392</v>
      </c>
      <c r="W98" s="120">
        <v>2003</v>
      </c>
      <c r="X98" s="120" t="s">
        <v>3612</v>
      </c>
      <c r="Y98" s="120" t="s">
        <v>3613</v>
      </c>
      <c r="Z98" s="120" t="s">
        <v>3614</v>
      </c>
      <c r="AC98" s="137">
        <v>2.0000000000000001E-4</v>
      </c>
      <c r="AD98" s="121"/>
      <c r="AE98" s="120">
        <v>333415</v>
      </c>
      <c r="AF98" s="120" t="s">
        <v>109</v>
      </c>
      <c r="AI98" s="120">
        <v>862</v>
      </c>
      <c r="AJ98" s="120">
        <v>3</v>
      </c>
      <c r="AK98" s="120" t="s">
        <v>3622</v>
      </c>
      <c r="AL98" s="120" t="s">
        <v>230</v>
      </c>
      <c r="AM98" s="120" t="s">
        <v>3616</v>
      </c>
      <c r="AN98" s="120" t="s">
        <v>3617</v>
      </c>
      <c r="AO98" s="120" t="s">
        <v>3618</v>
      </c>
      <c r="AP98" s="120" t="s">
        <v>3607</v>
      </c>
      <c r="AQ98" s="120" t="s">
        <v>3608</v>
      </c>
      <c r="AR98" s="120" t="s">
        <v>3609</v>
      </c>
      <c r="AS98" s="120" t="s">
        <v>3610</v>
      </c>
      <c r="AT98" s="120" t="s">
        <v>1002</v>
      </c>
      <c r="AU98" s="120" t="s">
        <v>1002</v>
      </c>
      <c r="AV98" s="120" t="s">
        <v>3611</v>
      </c>
      <c r="AW98" s="120" t="s">
        <v>166</v>
      </c>
      <c r="AY98" s="120" t="s">
        <v>525</v>
      </c>
      <c r="AZ98" s="120" t="s">
        <v>119</v>
      </c>
      <c r="BA98" s="120" t="s">
        <v>615</v>
      </c>
      <c r="BC98" s="120">
        <v>70</v>
      </c>
      <c r="BH98" s="120" t="s">
        <v>261</v>
      </c>
      <c r="BJ98" s="120">
        <v>4.8599999999999997E-2</v>
      </c>
      <c r="BO98" s="120" t="s">
        <v>122</v>
      </c>
      <c r="BP98" s="120" t="s">
        <v>123</v>
      </c>
      <c r="BR98" s="120">
        <v>1E-3</v>
      </c>
      <c r="BW98" s="120" t="s">
        <v>176</v>
      </c>
      <c r="BY98" s="120">
        <v>2.0000000000000001E-4</v>
      </c>
      <c r="CE98" s="121">
        <v>2.0000000000000001E-4</v>
      </c>
      <c r="CG98" s="121"/>
      <c r="CI98" s="121"/>
      <c r="CQ98" s="121"/>
      <c r="CW98" s="121"/>
      <c r="DB98" s="120" t="s">
        <v>176</v>
      </c>
      <c r="DC98" s="120">
        <v>1</v>
      </c>
      <c r="DD98" s="120" t="s">
        <v>125</v>
      </c>
      <c r="DK98" s="120">
        <v>20</v>
      </c>
      <c r="DL98" s="120" t="s">
        <v>126</v>
      </c>
      <c r="DM98" s="120" t="s">
        <v>545</v>
      </c>
      <c r="DN98" s="120">
        <v>1255392</v>
      </c>
      <c r="DO98" s="120">
        <v>84759</v>
      </c>
      <c r="DP98" s="120" t="s">
        <v>3612</v>
      </c>
      <c r="DQ98" s="120" t="s">
        <v>3613</v>
      </c>
      <c r="DR98" s="120" t="s">
        <v>3614</v>
      </c>
      <c r="DS98" s="120">
        <v>2003</v>
      </c>
      <c r="DT98" s="120" t="s">
        <v>3619</v>
      </c>
    </row>
    <row r="99" spans="1:124" s="120" customFormat="1" x14ac:dyDescent="0.3">
      <c r="A99" s="120" t="s">
        <v>3322</v>
      </c>
      <c r="B99" s="120" t="s">
        <v>3323</v>
      </c>
      <c r="C99" s="120" t="s">
        <v>3443</v>
      </c>
      <c r="D99" s="120" t="s">
        <v>3325</v>
      </c>
      <c r="E99" s="120" t="s">
        <v>200</v>
      </c>
      <c r="G99" s="137">
        <v>74.688000000000002</v>
      </c>
      <c r="J99" s="121"/>
      <c r="K99" s="121" t="s">
        <v>528</v>
      </c>
      <c r="L99" s="120" t="s">
        <v>528</v>
      </c>
      <c r="M99" s="120" t="s">
        <v>109</v>
      </c>
      <c r="N99" s="120">
        <v>96</v>
      </c>
      <c r="O99" s="120" t="s">
        <v>102</v>
      </c>
      <c r="P99" s="120" t="s">
        <v>102</v>
      </c>
      <c r="Q99" s="120" t="s">
        <v>184</v>
      </c>
      <c r="R99" s="120">
        <v>1</v>
      </c>
      <c r="S99" s="120" t="s">
        <v>122</v>
      </c>
      <c r="T99" s="120" t="s">
        <v>615</v>
      </c>
      <c r="U99" s="120">
        <v>73146</v>
      </c>
      <c r="V99" s="123">
        <v>1240470</v>
      </c>
      <c r="W99" s="120">
        <v>1988</v>
      </c>
      <c r="X99" s="120" t="s">
        <v>2208</v>
      </c>
      <c r="Y99" s="120" t="s">
        <v>2209</v>
      </c>
      <c r="Z99" s="120" t="s">
        <v>2210</v>
      </c>
      <c r="AB99" s="120" t="s">
        <v>397</v>
      </c>
      <c r="AC99" s="137">
        <v>74.688000000000002</v>
      </c>
      <c r="AD99" s="121"/>
      <c r="AE99" s="120">
        <v>333415</v>
      </c>
      <c r="AF99" s="120" t="s">
        <v>109</v>
      </c>
      <c r="AH99" s="120" t="s">
        <v>397</v>
      </c>
      <c r="AI99" s="120">
        <v>345</v>
      </c>
      <c r="AJ99" s="120" t="s">
        <v>3606</v>
      </c>
      <c r="AK99" s="120" t="s">
        <v>2051</v>
      </c>
      <c r="AM99" s="120" t="s">
        <v>3051</v>
      </c>
      <c r="AN99" s="120" t="s">
        <v>3328</v>
      </c>
      <c r="AO99" s="120" t="s">
        <v>3329</v>
      </c>
      <c r="AP99" s="120" t="s">
        <v>3322</v>
      </c>
      <c r="AQ99" s="120" t="s">
        <v>3323</v>
      </c>
      <c r="AR99" s="120" t="s">
        <v>3443</v>
      </c>
      <c r="AS99" s="120" t="s">
        <v>3325</v>
      </c>
      <c r="AT99" s="120" t="s">
        <v>102</v>
      </c>
      <c r="AU99" s="120" t="s">
        <v>102</v>
      </c>
      <c r="AV99" s="120" t="s">
        <v>184</v>
      </c>
      <c r="AW99" s="120" t="s">
        <v>200</v>
      </c>
      <c r="AY99" s="120" t="s">
        <v>525</v>
      </c>
      <c r="AZ99" s="120" t="s">
        <v>119</v>
      </c>
      <c r="BA99" s="120" t="s">
        <v>615</v>
      </c>
      <c r="BC99" s="120">
        <v>24</v>
      </c>
      <c r="BH99" s="120" t="s">
        <v>276</v>
      </c>
      <c r="BJ99" s="120">
        <v>1</v>
      </c>
      <c r="BO99" s="120" t="s">
        <v>122</v>
      </c>
      <c r="BP99" s="120" t="s">
        <v>123</v>
      </c>
      <c r="BR99" s="120">
        <v>77800</v>
      </c>
      <c r="BW99" s="120" t="s">
        <v>544</v>
      </c>
      <c r="BY99" s="120">
        <v>74688</v>
      </c>
      <c r="CE99" s="121">
        <v>74.688000000000002</v>
      </c>
      <c r="CG99" s="121"/>
      <c r="CI99" s="121"/>
      <c r="CQ99" s="121"/>
      <c r="CW99" s="121"/>
      <c r="DB99" s="120" t="s">
        <v>528</v>
      </c>
      <c r="DD99" s="120" t="s">
        <v>125</v>
      </c>
      <c r="DK99" s="120">
        <v>96</v>
      </c>
      <c r="DL99" s="120" t="s">
        <v>126</v>
      </c>
      <c r="DM99" s="120" t="s">
        <v>545</v>
      </c>
      <c r="DN99" s="120">
        <v>1240470</v>
      </c>
      <c r="DO99" s="120">
        <v>73146</v>
      </c>
      <c r="DP99" s="120" t="s">
        <v>2208</v>
      </c>
      <c r="DQ99" s="120" t="s">
        <v>2209</v>
      </c>
      <c r="DR99" s="120" t="s">
        <v>2210</v>
      </c>
      <c r="DS99" s="120">
        <v>1988</v>
      </c>
      <c r="DT99" s="120" t="s">
        <v>3465</v>
      </c>
    </row>
    <row r="100" spans="1:124" s="120" customFormat="1" x14ac:dyDescent="0.3">
      <c r="A100" s="120" t="s">
        <v>3571</v>
      </c>
      <c r="B100" s="120" t="s">
        <v>3572</v>
      </c>
      <c r="C100" s="120" t="s">
        <v>3573</v>
      </c>
      <c r="D100" s="120" t="s">
        <v>3574</v>
      </c>
      <c r="E100" s="120" t="s">
        <v>200</v>
      </c>
      <c r="G100" s="137">
        <v>193.2</v>
      </c>
      <c r="J100" s="121"/>
      <c r="K100" s="121" t="s">
        <v>528</v>
      </c>
      <c r="L100" s="120" t="s">
        <v>528</v>
      </c>
      <c r="M100" s="120" t="s">
        <v>109</v>
      </c>
      <c r="N100" s="120">
        <v>20</v>
      </c>
      <c r="O100" s="120" t="s">
        <v>102</v>
      </c>
      <c r="P100" s="120" t="s">
        <v>102</v>
      </c>
      <c r="Q100" s="120" t="s">
        <v>184</v>
      </c>
      <c r="R100" s="120">
        <v>4.1700000000000001E-2</v>
      </c>
      <c r="S100" s="120" t="s">
        <v>122</v>
      </c>
      <c r="T100" s="120" t="s">
        <v>615</v>
      </c>
      <c r="U100" s="120">
        <v>150318</v>
      </c>
      <c r="V100" s="123">
        <v>1338550</v>
      </c>
      <c r="W100" s="120">
        <v>2007</v>
      </c>
      <c r="X100" s="120" t="s">
        <v>3575</v>
      </c>
      <c r="Y100" s="120" t="s">
        <v>3576</v>
      </c>
      <c r="Z100" s="120" t="s">
        <v>3577</v>
      </c>
      <c r="AB100" s="120" t="s">
        <v>323</v>
      </c>
      <c r="AC100" s="137">
        <v>193.2</v>
      </c>
      <c r="AD100" s="121"/>
      <c r="AE100" s="120">
        <v>333415</v>
      </c>
      <c r="AF100" s="120" t="s">
        <v>109</v>
      </c>
      <c r="AH100" s="120" t="s">
        <v>323</v>
      </c>
      <c r="AI100" s="120">
        <v>20387</v>
      </c>
      <c r="AL100" s="120" t="s">
        <v>558</v>
      </c>
      <c r="AM100" s="120" t="s">
        <v>3578</v>
      </c>
      <c r="AN100" s="120" t="s">
        <v>3579</v>
      </c>
      <c r="AO100" s="120" t="s">
        <v>3580</v>
      </c>
      <c r="AP100" s="120" t="s">
        <v>3571</v>
      </c>
      <c r="AQ100" s="120" t="s">
        <v>3572</v>
      </c>
      <c r="AR100" s="120" t="s">
        <v>3573</v>
      </c>
      <c r="AS100" s="120" t="s">
        <v>3574</v>
      </c>
      <c r="AT100" s="120" t="s">
        <v>102</v>
      </c>
      <c r="AU100" s="120" t="s">
        <v>102</v>
      </c>
      <c r="AV100" s="120" t="s">
        <v>184</v>
      </c>
      <c r="AW100" s="120" t="s">
        <v>200</v>
      </c>
      <c r="AY100" s="120" t="s">
        <v>525</v>
      </c>
      <c r="AZ100" s="120" t="s">
        <v>119</v>
      </c>
      <c r="BA100" s="120" t="s">
        <v>615</v>
      </c>
      <c r="BC100" s="120">
        <v>60</v>
      </c>
      <c r="BH100" s="120" t="s">
        <v>261</v>
      </c>
      <c r="BJ100" s="120">
        <v>4.1700000000000001E-2</v>
      </c>
      <c r="BO100" s="120" t="s">
        <v>122</v>
      </c>
      <c r="BP100" s="120" t="s">
        <v>123</v>
      </c>
      <c r="BR100" s="120">
        <v>966</v>
      </c>
      <c r="BW100" s="120" t="s">
        <v>528</v>
      </c>
      <c r="BY100" s="121">
        <v>193.2</v>
      </c>
      <c r="CE100" s="121">
        <v>193.2</v>
      </c>
      <c r="CQ100" s="121"/>
      <c r="CW100" s="121"/>
      <c r="DB100" s="120" t="s">
        <v>528</v>
      </c>
      <c r="DC100" s="120">
        <v>6</v>
      </c>
      <c r="DD100" s="120" t="s">
        <v>125</v>
      </c>
      <c r="DE100" s="120" t="s">
        <v>1816</v>
      </c>
      <c r="DK100" s="120">
        <v>20</v>
      </c>
      <c r="DL100" s="120" t="s">
        <v>126</v>
      </c>
      <c r="DM100" s="120" t="s">
        <v>545</v>
      </c>
      <c r="DN100" s="120">
        <v>1338550</v>
      </c>
      <c r="DO100" s="120">
        <v>150318</v>
      </c>
      <c r="DP100" s="120" t="s">
        <v>3575</v>
      </c>
      <c r="DQ100" s="120" t="s">
        <v>3576</v>
      </c>
      <c r="DR100" s="120" t="s">
        <v>3577</v>
      </c>
      <c r="DS100" s="120">
        <v>2007</v>
      </c>
      <c r="DT100" s="120" t="s">
        <v>3623</v>
      </c>
    </row>
    <row r="101" spans="1:124" s="120" customFormat="1" x14ac:dyDescent="0.3">
      <c r="A101" s="120" t="s">
        <v>3607</v>
      </c>
      <c r="B101" s="120" t="s">
        <v>3608</v>
      </c>
      <c r="C101" s="120" t="s">
        <v>3609</v>
      </c>
      <c r="D101" s="120" t="s">
        <v>3610</v>
      </c>
      <c r="E101" s="120" t="s">
        <v>117</v>
      </c>
      <c r="G101" s="137">
        <f>AC101*304.35*1000</f>
        <v>304.35000000000002</v>
      </c>
      <c r="J101" s="121"/>
      <c r="K101" s="121" t="s">
        <v>528</v>
      </c>
      <c r="L101" s="120" t="s">
        <v>176</v>
      </c>
      <c r="M101" s="120" t="s">
        <v>109</v>
      </c>
      <c r="N101" s="120">
        <v>100</v>
      </c>
      <c r="O101" s="120" t="s">
        <v>367</v>
      </c>
      <c r="P101" s="120" t="s">
        <v>367</v>
      </c>
      <c r="Q101" s="120" t="s">
        <v>3620</v>
      </c>
      <c r="R101" s="120">
        <v>1.3899999999999999E-2</v>
      </c>
      <c r="S101" s="120" t="s">
        <v>122</v>
      </c>
      <c r="T101" s="120" t="s">
        <v>615</v>
      </c>
      <c r="U101" s="120">
        <v>84759</v>
      </c>
      <c r="V101" s="123">
        <v>1255386</v>
      </c>
      <c r="W101" s="120">
        <v>2003</v>
      </c>
      <c r="X101" s="120" t="s">
        <v>3612</v>
      </c>
      <c r="Y101" s="120" t="s">
        <v>3613</v>
      </c>
      <c r="Z101" s="120" t="s">
        <v>3614</v>
      </c>
      <c r="AC101" s="137">
        <v>1E-3</v>
      </c>
      <c r="AD101" s="121"/>
      <c r="AE101" s="120">
        <v>333415</v>
      </c>
      <c r="AF101" s="120" t="s">
        <v>109</v>
      </c>
      <c r="AI101" s="120">
        <v>862</v>
      </c>
      <c r="AL101" s="120" t="s">
        <v>230</v>
      </c>
      <c r="AM101" s="120" t="s">
        <v>3616</v>
      </c>
      <c r="AN101" s="120" t="s">
        <v>3617</v>
      </c>
      <c r="AO101" s="120" t="s">
        <v>3618</v>
      </c>
      <c r="AP101" s="120" t="s">
        <v>3607</v>
      </c>
      <c r="AQ101" s="120" t="s">
        <v>3608</v>
      </c>
      <c r="AR101" s="120" t="s">
        <v>3609</v>
      </c>
      <c r="AS101" s="120" t="s">
        <v>3610</v>
      </c>
      <c r="AT101" s="120" t="s">
        <v>367</v>
      </c>
      <c r="AU101" s="120" t="s">
        <v>367</v>
      </c>
      <c r="AV101" s="120" t="s">
        <v>3620</v>
      </c>
      <c r="AW101" s="120" t="s">
        <v>117</v>
      </c>
      <c r="AY101" s="120" t="s">
        <v>525</v>
      </c>
      <c r="AZ101" s="120" t="s">
        <v>119</v>
      </c>
      <c r="BA101" s="120" t="s">
        <v>615</v>
      </c>
      <c r="BC101" s="120">
        <v>20</v>
      </c>
      <c r="BH101" s="120" t="s">
        <v>261</v>
      </c>
      <c r="BJ101" s="120">
        <v>1.3899999999999999E-2</v>
      </c>
      <c r="BO101" s="120" t="s">
        <v>122</v>
      </c>
      <c r="BP101" s="120" t="s">
        <v>123</v>
      </c>
      <c r="BR101" s="120">
        <v>1E-3</v>
      </c>
      <c r="BW101" s="120" t="s">
        <v>176</v>
      </c>
      <c r="BY101" s="120">
        <v>1E-3</v>
      </c>
      <c r="CE101" s="121">
        <v>1E-3</v>
      </c>
      <c r="CG101" s="121"/>
      <c r="CI101" s="121"/>
      <c r="CQ101" s="121"/>
      <c r="CW101" s="121"/>
      <c r="DB101" s="120" t="s">
        <v>176</v>
      </c>
      <c r="DC101" s="120">
        <v>1</v>
      </c>
      <c r="DD101" s="120" t="s">
        <v>125</v>
      </c>
      <c r="DK101" s="120">
        <v>100</v>
      </c>
      <c r="DL101" s="120" t="s">
        <v>126</v>
      </c>
      <c r="DM101" s="120" t="s">
        <v>545</v>
      </c>
      <c r="DN101" s="120">
        <v>1255386</v>
      </c>
      <c r="DO101" s="120">
        <v>84759</v>
      </c>
      <c r="DP101" s="120" t="s">
        <v>3612</v>
      </c>
      <c r="DQ101" s="120" t="s">
        <v>3613</v>
      </c>
      <c r="DR101" s="120" t="s">
        <v>3614</v>
      </c>
      <c r="DS101" s="120">
        <v>2003</v>
      </c>
      <c r="DT101" s="120" t="s">
        <v>3624</v>
      </c>
    </row>
    <row r="102" spans="1:124" s="120" customFormat="1" x14ac:dyDescent="0.3">
      <c r="A102" s="120" t="s">
        <v>3607</v>
      </c>
      <c r="B102" s="120" t="s">
        <v>3608</v>
      </c>
      <c r="C102" s="120" t="s">
        <v>3609</v>
      </c>
      <c r="D102" s="120" t="s">
        <v>3610</v>
      </c>
      <c r="E102" s="120" t="s">
        <v>166</v>
      </c>
      <c r="G102" s="137">
        <f>AC102*304.35*1000</f>
        <v>304.35000000000002</v>
      </c>
      <c r="J102" s="121"/>
      <c r="K102" s="121" t="s">
        <v>528</v>
      </c>
      <c r="L102" s="120" t="s">
        <v>176</v>
      </c>
      <c r="M102" s="120" t="s">
        <v>109</v>
      </c>
      <c r="N102" s="120">
        <v>100</v>
      </c>
      <c r="O102" s="120" t="s">
        <v>1002</v>
      </c>
      <c r="P102" s="120" t="s">
        <v>1002</v>
      </c>
      <c r="Q102" s="120" t="s">
        <v>3611</v>
      </c>
      <c r="R102" s="120">
        <v>6.25E-2</v>
      </c>
      <c r="S102" s="120" t="s">
        <v>122</v>
      </c>
      <c r="T102" s="120" t="s">
        <v>615</v>
      </c>
      <c r="U102" s="120">
        <v>84759</v>
      </c>
      <c r="V102" s="123">
        <v>1255384</v>
      </c>
      <c r="W102" s="120">
        <v>2003</v>
      </c>
      <c r="X102" s="120" t="s">
        <v>3612</v>
      </c>
      <c r="Y102" s="120" t="s">
        <v>3613</v>
      </c>
      <c r="Z102" s="120" t="s">
        <v>3614</v>
      </c>
      <c r="AC102" s="137">
        <v>1E-3</v>
      </c>
      <c r="AD102" s="121"/>
      <c r="AE102" s="120">
        <v>333415</v>
      </c>
      <c r="AF102" s="120" t="s">
        <v>109</v>
      </c>
      <c r="AI102" s="120">
        <v>862</v>
      </c>
      <c r="AJ102" s="120">
        <v>30</v>
      </c>
      <c r="AK102" s="120" t="s">
        <v>3615</v>
      </c>
      <c r="AL102" s="120" t="s">
        <v>230</v>
      </c>
      <c r="AM102" s="120" t="s">
        <v>3616</v>
      </c>
      <c r="AN102" s="120" t="s">
        <v>3617</v>
      </c>
      <c r="AO102" s="120" t="s">
        <v>3618</v>
      </c>
      <c r="AP102" s="120" t="s">
        <v>3607</v>
      </c>
      <c r="AQ102" s="120" t="s">
        <v>3608</v>
      </c>
      <c r="AR102" s="120" t="s">
        <v>3609</v>
      </c>
      <c r="AS102" s="120" t="s">
        <v>3610</v>
      </c>
      <c r="AT102" s="120" t="s">
        <v>1002</v>
      </c>
      <c r="AU102" s="120" t="s">
        <v>1002</v>
      </c>
      <c r="AV102" s="120" t="s">
        <v>3611</v>
      </c>
      <c r="AW102" s="120" t="s">
        <v>166</v>
      </c>
      <c r="AY102" s="120" t="s">
        <v>525</v>
      </c>
      <c r="AZ102" s="120" t="s">
        <v>119</v>
      </c>
      <c r="BA102" s="120" t="s">
        <v>615</v>
      </c>
      <c r="BC102" s="120">
        <v>90</v>
      </c>
      <c r="BH102" s="120" t="s">
        <v>261</v>
      </c>
      <c r="BJ102" s="120">
        <v>6.25E-2</v>
      </c>
      <c r="BO102" s="120" t="s">
        <v>122</v>
      </c>
      <c r="BP102" s="120" t="s">
        <v>123</v>
      </c>
      <c r="BR102" s="120">
        <v>1E-3</v>
      </c>
      <c r="BW102" s="120" t="s">
        <v>176</v>
      </c>
      <c r="BY102" s="120">
        <v>1E-3</v>
      </c>
      <c r="CE102" s="121">
        <v>1E-3</v>
      </c>
      <c r="CG102" s="121"/>
      <c r="CI102" s="121"/>
      <c r="CQ102" s="121"/>
      <c r="CW102" s="121"/>
      <c r="DB102" s="120" t="s">
        <v>176</v>
      </c>
      <c r="DC102" s="120">
        <v>1</v>
      </c>
      <c r="DD102" s="120" t="s">
        <v>125</v>
      </c>
      <c r="DK102" s="120">
        <v>100</v>
      </c>
      <c r="DL102" s="120" t="s">
        <v>126</v>
      </c>
      <c r="DM102" s="120" t="s">
        <v>545</v>
      </c>
      <c r="DN102" s="120">
        <v>1255384</v>
      </c>
      <c r="DO102" s="120">
        <v>84759</v>
      </c>
      <c r="DP102" s="120" t="s">
        <v>3612</v>
      </c>
      <c r="DQ102" s="120" t="s">
        <v>3613</v>
      </c>
      <c r="DR102" s="120" t="s">
        <v>3614</v>
      </c>
      <c r="DS102" s="120">
        <v>2003</v>
      </c>
      <c r="DT102" s="120" t="s">
        <v>619</v>
      </c>
    </row>
    <row r="103" spans="1:124" s="120" customFormat="1" x14ac:dyDescent="0.3">
      <c r="A103" s="120" t="s">
        <v>3607</v>
      </c>
      <c r="B103" s="120" t="s">
        <v>3608</v>
      </c>
      <c r="C103" s="120" t="s">
        <v>3609</v>
      </c>
      <c r="D103" s="120" t="s">
        <v>3610</v>
      </c>
      <c r="E103" s="120" t="s">
        <v>166</v>
      </c>
      <c r="G103" s="137">
        <f>AC103*304.35*1000</f>
        <v>304.35000000000002</v>
      </c>
      <c r="J103" s="121"/>
      <c r="K103" s="121" t="s">
        <v>528</v>
      </c>
      <c r="L103" s="120" t="s">
        <v>176</v>
      </c>
      <c r="M103" s="120" t="s">
        <v>109</v>
      </c>
      <c r="N103" s="120">
        <v>100</v>
      </c>
      <c r="O103" s="120" t="s">
        <v>1002</v>
      </c>
      <c r="P103" s="120" t="s">
        <v>1001</v>
      </c>
      <c r="Q103" s="120" t="s">
        <v>3625</v>
      </c>
      <c r="R103" s="120">
        <v>0.14580000000000001</v>
      </c>
      <c r="S103" s="120" t="s">
        <v>122</v>
      </c>
      <c r="T103" s="120" t="s">
        <v>615</v>
      </c>
      <c r="U103" s="120">
        <v>84759</v>
      </c>
      <c r="V103" s="123">
        <v>1255387</v>
      </c>
      <c r="W103" s="120">
        <v>2003</v>
      </c>
      <c r="X103" s="120" t="s">
        <v>3612</v>
      </c>
      <c r="Y103" s="120" t="s">
        <v>3613</v>
      </c>
      <c r="Z103" s="120" t="s">
        <v>3614</v>
      </c>
      <c r="AC103" s="137">
        <v>1E-3</v>
      </c>
      <c r="AD103" s="121"/>
      <c r="AE103" s="120">
        <v>333415</v>
      </c>
      <c r="AF103" s="120" t="s">
        <v>109</v>
      </c>
      <c r="AI103" s="120">
        <v>862</v>
      </c>
      <c r="AJ103" s="120">
        <v>2</v>
      </c>
      <c r="AK103" s="120" t="s">
        <v>3622</v>
      </c>
      <c r="AL103" s="120" t="s">
        <v>230</v>
      </c>
      <c r="AM103" s="120" t="s">
        <v>3616</v>
      </c>
      <c r="AN103" s="120" t="s">
        <v>3617</v>
      </c>
      <c r="AO103" s="120" t="s">
        <v>3618</v>
      </c>
      <c r="AP103" s="120" t="s">
        <v>3607</v>
      </c>
      <c r="AQ103" s="120" t="s">
        <v>3608</v>
      </c>
      <c r="AR103" s="120" t="s">
        <v>3609</v>
      </c>
      <c r="AS103" s="120" t="s">
        <v>3610</v>
      </c>
      <c r="AT103" s="120" t="s">
        <v>1002</v>
      </c>
      <c r="AU103" s="120" t="s">
        <v>1001</v>
      </c>
      <c r="AV103" s="120" t="s">
        <v>3625</v>
      </c>
      <c r="AW103" s="120" t="s">
        <v>166</v>
      </c>
      <c r="AY103" s="120" t="s">
        <v>525</v>
      </c>
      <c r="AZ103" s="120" t="s">
        <v>119</v>
      </c>
      <c r="BA103" s="120" t="s">
        <v>615</v>
      </c>
      <c r="BC103" s="120">
        <v>210</v>
      </c>
      <c r="BH103" s="120" t="s">
        <v>261</v>
      </c>
      <c r="BJ103" s="120">
        <v>0.14580000000000001</v>
      </c>
      <c r="BO103" s="120" t="s">
        <v>122</v>
      </c>
      <c r="BP103" s="120" t="s">
        <v>123</v>
      </c>
      <c r="BR103" s="120">
        <v>1E-3</v>
      </c>
      <c r="BW103" s="120" t="s">
        <v>176</v>
      </c>
      <c r="BY103" s="120">
        <v>1E-3</v>
      </c>
      <c r="CE103" s="121">
        <v>1E-3</v>
      </c>
      <c r="CG103" s="121"/>
      <c r="CI103" s="121"/>
      <c r="CQ103" s="121"/>
      <c r="CW103" s="121"/>
      <c r="DB103" s="120" t="s">
        <v>176</v>
      </c>
      <c r="DC103" s="120">
        <v>1</v>
      </c>
      <c r="DD103" s="120" t="s">
        <v>125</v>
      </c>
      <c r="DK103" s="120">
        <v>100</v>
      </c>
      <c r="DL103" s="120" t="s">
        <v>126</v>
      </c>
      <c r="DM103" s="120" t="s">
        <v>545</v>
      </c>
      <c r="DN103" s="120">
        <v>1255387</v>
      </c>
      <c r="DO103" s="120">
        <v>84759</v>
      </c>
      <c r="DP103" s="120" t="s">
        <v>3612</v>
      </c>
      <c r="DQ103" s="120" t="s">
        <v>3613</v>
      </c>
      <c r="DR103" s="120" t="s">
        <v>3614</v>
      </c>
      <c r="DS103" s="120">
        <v>2003</v>
      </c>
      <c r="DT103" s="120" t="s">
        <v>3626</v>
      </c>
    </row>
    <row r="104" spans="1:124" s="120" customFormat="1" x14ac:dyDescent="0.3">
      <c r="A104" s="120" t="s">
        <v>3607</v>
      </c>
      <c r="B104" s="120" t="s">
        <v>3608</v>
      </c>
      <c r="C104" s="120" t="s">
        <v>3609</v>
      </c>
      <c r="D104" s="120" t="s">
        <v>3610</v>
      </c>
      <c r="E104" s="120" t="s">
        <v>117</v>
      </c>
      <c r="G104" s="137">
        <f>AC104*304.35*1000</f>
        <v>304.35000000000002</v>
      </c>
      <c r="J104" s="121"/>
      <c r="K104" s="121" t="s">
        <v>528</v>
      </c>
      <c r="L104" s="120" t="s">
        <v>176</v>
      </c>
      <c r="M104" s="120" t="s">
        <v>109</v>
      </c>
      <c r="N104" s="120">
        <v>100</v>
      </c>
      <c r="O104" s="120" t="s">
        <v>1002</v>
      </c>
      <c r="P104" s="120" t="s">
        <v>1002</v>
      </c>
      <c r="Q104" s="120" t="s">
        <v>3611</v>
      </c>
      <c r="R104" s="120">
        <v>4.8599999999999997E-2</v>
      </c>
      <c r="S104" s="120" t="s">
        <v>122</v>
      </c>
      <c r="T104" s="120" t="s">
        <v>615</v>
      </c>
      <c r="U104" s="120">
        <v>84759</v>
      </c>
      <c r="V104" s="123">
        <v>1255385</v>
      </c>
      <c r="W104" s="120">
        <v>2003</v>
      </c>
      <c r="X104" s="120" t="s">
        <v>3612</v>
      </c>
      <c r="Y104" s="120" t="s">
        <v>3613</v>
      </c>
      <c r="Z104" s="120" t="s">
        <v>3614</v>
      </c>
      <c r="AC104" s="137">
        <v>1E-3</v>
      </c>
      <c r="AD104" s="121"/>
      <c r="AE104" s="120">
        <v>333415</v>
      </c>
      <c r="AF104" s="120" t="s">
        <v>109</v>
      </c>
      <c r="AI104" s="120">
        <v>862</v>
      </c>
      <c r="AJ104" s="120">
        <v>3</v>
      </c>
      <c r="AK104" s="120" t="s">
        <v>3622</v>
      </c>
      <c r="AL104" s="120" t="s">
        <v>230</v>
      </c>
      <c r="AM104" s="120" t="s">
        <v>3616</v>
      </c>
      <c r="AN104" s="120" t="s">
        <v>3617</v>
      </c>
      <c r="AO104" s="120" t="s">
        <v>3618</v>
      </c>
      <c r="AP104" s="120" t="s">
        <v>3607</v>
      </c>
      <c r="AQ104" s="120" t="s">
        <v>3608</v>
      </c>
      <c r="AR104" s="120" t="s">
        <v>3609</v>
      </c>
      <c r="AS104" s="120" t="s">
        <v>3610</v>
      </c>
      <c r="AT104" s="120" t="s">
        <v>1002</v>
      </c>
      <c r="AU104" s="120" t="s">
        <v>1002</v>
      </c>
      <c r="AV104" s="120" t="s">
        <v>3611</v>
      </c>
      <c r="AW104" s="120" t="s">
        <v>117</v>
      </c>
      <c r="AY104" s="120" t="s">
        <v>525</v>
      </c>
      <c r="AZ104" s="120" t="s">
        <v>119</v>
      </c>
      <c r="BA104" s="120" t="s">
        <v>615</v>
      </c>
      <c r="BC104" s="120">
        <v>70</v>
      </c>
      <c r="BH104" s="120" t="s">
        <v>261</v>
      </c>
      <c r="BJ104" s="120">
        <v>4.8599999999999997E-2</v>
      </c>
      <c r="BO104" s="120" t="s">
        <v>122</v>
      </c>
      <c r="BP104" s="120" t="s">
        <v>123</v>
      </c>
      <c r="BR104" s="120">
        <v>1E-3</v>
      </c>
      <c r="BW104" s="120" t="s">
        <v>176</v>
      </c>
      <c r="BY104" s="120">
        <v>1E-3</v>
      </c>
      <c r="CE104" s="121">
        <v>1E-3</v>
      </c>
      <c r="CG104" s="121"/>
      <c r="CI104" s="121"/>
      <c r="CQ104" s="121"/>
      <c r="CW104" s="121"/>
      <c r="DB104" s="120" t="s">
        <v>176</v>
      </c>
      <c r="DC104" s="120">
        <v>1</v>
      </c>
      <c r="DD104" s="120" t="s">
        <v>125</v>
      </c>
      <c r="DK104" s="120">
        <v>100</v>
      </c>
      <c r="DL104" s="120" t="s">
        <v>126</v>
      </c>
      <c r="DM104" s="120" t="s">
        <v>545</v>
      </c>
      <c r="DN104" s="120">
        <v>1255385</v>
      </c>
      <c r="DO104" s="120">
        <v>84759</v>
      </c>
      <c r="DP104" s="120" t="s">
        <v>3612</v>
      </c>
      <c r="DQ104" s="120" t="s">
        <v>3613</v>
      </c>
      <c r="DR104" s="120" t="s">
        <v>3614</v>
      </c>
      <c r="DS104" s="120">
        <v>2003</v>
      </c>
      <c r="DT104" s="120" t="s">
        <v>619</v>
      </c>
    </row>
    <row r="105" spans="1:124" s="120" customFormat="1" x14ac:dyDescent="0.3">
      <c r="A105" s="120" t="s">
        <v>3607</v>
      </c>
      <c r="B105" s="120" t="s">
        <v>3608</v>
      </c>
      <c r="C105" s="120" t="s">
        <v>3609</v>
      </c>
      <c r="D105" s="120" t="s">
        <v>3610</v>
      </c>
      <c r="E105" s="120" t="s">
        <v>117</v>
      </c>
      <c r="G105" s="137">
        <f>AC105*304.35*1000</f>
        <v>310.43700000000001</v>
      </c>
      <c r="J105" s="121"/>
      <c r="K105" s="121" t="s">
        <v>528</v>
      </c>
      <c r="L105" s="120" t="s">
        <v>176</v>
      </c>
      <c r="M105" s="120" t="s">
        <v>109</v>
      </c>
      <c r="N105" s="120">
        <v>20</v>
      </c>
      <c r="O105" s="120" t="s">
        <v>1002</v>
      </c>
      <c r="P105" s="120" t="s">
        <v>1001</v>
      </c>
      <c r="Q105" s="120" t="s">
        <v>3625</v>
      </c>
      <c r="R105" s="120">
        <v>0.14580000000000001</v>
      </c>
      <c r="S105" s="120" t="s">
        <v>122</v>
      </c>
      <c r="T105" s="120" t="s">
        <v>615</v>
      </c>
      <c r="U105" s="120">
        <v>84759</v>
      </c>
      <c r="V105" s="123">
        <v>1255390</v>
      </c>
      <c r="W105" s="120">
        <v>2003</v>
      </c>
      <c r="X105" s="120" t="s">
        <v>3612</v>
      </c>
      <c r="Y105" s="120" t="s">
        <v>3613</v>
      </c>
      <c r="Z105" s="120" t="s">
        <v>3614</v>
      </c>
      <c r="AB105" s="120" t="s">
        <v>323</v>
      </c>
      <c r="AC105" s="137">
        <v>1.0200000000000001E-3</v>
      </c>
      <c r="AD105" s="121"/>
      <c r="AE105" s="120">
        <v>333415</v>
      </c>
      <c r="AF105" s="120" t="s">
        <v>109</v>
      </c>
      <c r="AH105" s="120" t="s">
        <v>323</v>
      </c>
      <c r="AI105" s="120">
        <v>862</v>
      </c>
      <c r="AJ105" s="120">
        <v>2</v>
      </c>
      <c r="AK105" s="120" t="s">
        <v>3622</v>
      </c>
      <c r="AL105" s="120" t="s">
        <v>230</v>
      </c>
      <c r="AM105" s="120" t="s">
        <v>3616</v>
      </c>
      <c r="AN105" s="120" t="s">
        <v>3617</v>
      </c>
      <c r="AO105" s="120" t="s">
        <v>3618</v>
      </c>
      <c r="AP105" s="120" t="s">
        <v>3607</v>
      </c>
      <c r="AQ105" s="120" t="s">
        <v>3608</v>
      </c>
      <c r="AR105" s="120" t="s">
        <v>3609</v>
      </c>
      <c r="AS105" s="120" t="s">
        <v>3610</v>
      </c>
      <c r="AT105" s="120" t="s">
        <v>1002</v>
      </c>
      <c r="AU105" s="120" t="s">
        <v>1001</v>
      </c>
      <c r="AV105" s="120" t="s">
        <v>3625</v>
      </c>
      <c r="AW105" s="120" t="s">
        <v>117</v>
      </c>
      <c r="AY105" s="120" t="s">
        <v>525</v>
      </c>
      <c r="AZ105" s="120" t="s">
        <v>119</v>
      </c>
      <c r="BA105" s="120" t="s">
        <v>615</v>
      </c>
      <c r="BC105" s="120">
        <v>210</v>
      </c>
      <c r="BH105" s="120" t="s">
        <v>261</v>
      </c>
      <c r="BJ105" s="120">
        <v>0.14580000000000001</v>
      </c>
      <c r="BO105" s="120" t="s">
        <v>122</v>
      </c>
      <c r="BP105" s="120" t="s">
        <v>123</v>
      </c>
      <c r="BR105" s="120">
        <v>5.1000000000000004E-3</v>
      </c>
      <c r="BW105" s="120" t="s">
        <v>176</v>
      </c>
      <c r="BY105" s="120">
        <v>1.0200000000000001E-3</v>
      </c>
      <c r="CE105" s="121">
        <v>1.0200000000000001E-3</v>
      </c>
      <c r="CG105" s="121"/>
      <c r="CI105" s="121"/>
      <c r="CQ105" s="121"/>
      <c r="CW105" s="121"/>
      <c r="DB105" s="120" t="s">
        <v>176</v>
      </c>
      <c r="DC105" s="120">
        <v>1</v>
      </c>
      <c r="DD105" s="120" t="s">
        <v>125</v>
      </c>
      <c r="DK105" s="120">
        <v>20</v>
      </c>
      <c r="DL105" s="120" t="s">
        <v>126</v>
      </c>
      <c r="DM105" s="120" t="s">
        <v>545</v>
      </c>
      <c r="DN105" s="120">
        <v>1255390</v>
      </c>
      <c r="DO105" s="120">
        <v>84759</v>
      </c>
      <c r="DP105" s="120" t="s">
        <v>3612</v>
      </c>
      <c r="DQ105" s="120" t="s">
        <v>3613</v>
      </c>
      <c r="DR105" s="120" t="s">
        <v>3614</v>
      </c>
      <c r="DS105" s="120">
        <v>2003</v>
      </c>
      <c r="DT105" s="120" t="s">
        <v>3627</v>
      </c>
    </row>
    <row r="106" spans="1:124" s="120" customFormat="1" x14ac:dyDescent="0.3">
      <c r="A106" s="120" t="s">
        <v>3449</v>
      </c>
      <c r="B106" s="120" t="s">
        <v>3466</v>
      </c>
      <c r="C106" s="120" t="s">
        <v>3496</v>
      </c>
      <c r="D106" s="120" t="s">
        <v>3497</v>
      </c>
      <c r="E106" s="120" t="s">
        <v>3498</v>
      </c>
      <c r="G106" s="147">
        <f t="shared" ref="G106:G112" si="1">(AC106/1000000)*304.35*1000</f>
        <v>331.74150000000003</v>
      </c>
      <c r="J106" s="121"/>
      <c r="K106" s="129" t="s">
        <v>528</v>
      </c>
      <c r="L106" s="148" t="s">
        <v>1742</v>
      </c>
      <c r="M106" s="120" t="s">
        <v>109</v>
      </c>
      <c r="N106" s="120">
        <v>100</v>
      </c>
      <c r="O106" s="120" t="s">
        <v>172</v>
      </c>
      <c r="P106" s="120" t="s">
        <v>173</v>
      </c>
      <c r="Q106" s="120" t="s">
        <v>499</v>
      </c>
      <c r="R106" s="120">
        <v>1</v>
      </c>
      <c r="S106" s="120" t="s">
        <v>122</v>
      </c>
      <c r="T106" s="120" t="s">
        <v>615</v>
      </c>
      <c r="U106" s="120">
        <v>3043</v>
      </c>
      <c r="V106" s="123">
        <v>1047689</v>
      </c>
      <c r="W106" s="120">
        <v>1989</v>
      </c>
      <c r="X106" s="120" t="s">
        <v>3499</v>
      </c>
      <c r="Y106" s="120" t="s">
        <v>3500</v>
      </c>
      <c r="Z106" s="120" t="s">
        <v>3501</v>
      </c>
      <c r="AC106" s="149">
        <v>1090</v>
      </c>
      <c r="AD106" s="121"/>
      <c r="AE106" s="120">
        <v>333415</v>
      </c>
      <c r="AF106" s="120" t="s">
        <v>109</v>
      </c>
      <c r="AI106" s="120">
        <v>388</v>
      </c>
      <c r="AJ106" s="120">
        <v>2</v>
      </c>
      <c r="AK106" s="120" t="s">
        <v>122</v>
      </c>
      <c r="AL106" s="120" t="s">
        <v>3469</v>
      </c>
      <c r="AM106" s="120" t="s">
        <v>1069</v>
      </c>
      <c r="AN106" s="120" t="s">
        <v>2773</v>
      </c>
      <c r="AO106" s="120" t="s">
        <v>2793</v>
      </c>
      <c r="AP106" s="120" t="s">
        <v>3449</v>
      </c>
      <c r="AQ106" s="120" t="s">
        <v>3466</v>
      </c>
      <c r="AR106" s="120" t="s">
        <v>3496</v>
      </c>
      <c r="AS106" s="120" t="s">
        <v>3497</v>
      </c>
      <c r="AT106" s="120" t="s">
        <v>172</v>
      </c>
      <c r="AU106" s="120" t="s">
        <v>173</v>
      </c>
      <c r="AV106" s="120" t="s">
        <v>499</v>
      </c>
      <c r="AW106" s="120" t="s">
        <v>3498</v>
      </c>
      <c r="AY106" s="120" t="s">
        <v>525</v>
      </c>
      <c r="AZ106" s="120" t="s">
        <v>119</v>
      </c>
      <c r="BA106" s="120" t="s">
        <v>615</v>
      </c>
      <c r="BC106" s="120">
        <v>24</v>
      </c>
      <c r="BH106" s="120" t="s">
        <v>276</v>
      </c>
      <c r="BJ106" s="120">
        <v>1</v>
      </c>
      <c r="BO106" s="120" t="s">
        <v>122</v>
      </c>
      <c r="BP106" s="120" t="s">
        <v>123</v>
      </c>
      <c r="BR106" s="120">
        <v>1090</v>
      </c>
      <c r="BW106" s="120" t="s">
        <v>1742</v>
      </c>
      <c r="BY106" s="120">
        <v>1090</v>
      </c>
      <c r="CE106" s="121">
        <v>1090</v>
      </c>
      <c r="CG106" s="121"/>
      <c r="CI106" s="121"/>
      <c r="CQ106" s="121"/>
      <c r="CW106" s="121"/>
      <c r="DB106" s="120" t="s">
        <v>1742</v>
      </c>
      <c r="DD106" s="120" t="s">
        <v>125</v>
      </c>
      <c r="DK106" s="120">
        <v>100</v>
      </c>
      <c r="DL106" s="120" t="s">
        <v>126</v>
      </c>
      <c r="DM106" s="120" t="s">
        <v>545</v>
      </c>
      <c r="DN106" s="120">
        <v>1047689</v>
      </c>
      <c r="DO106" s="120">
        <v>3043</v>
      </c>
      <c r="DP106" s="120" t="s">
        <v>3499</v>
      </c>
      <c r="DQ106" s="120" t="s">
        <v>3500</v>
      </c>
      <c r="DR106" s="120" t="s">
        <v>3501</v>
      </c>
      <c r="DS106" s="120">
        <v>1989</v>
      </c>
      <c r="DT106" s="120" t="s">
        <v>3628</v>
      </c>
    </row>
    <row r="107" spans="1:124" s="120" customFormat="1" x14ac:dyDescent="0.3">
      <c r="A107" s="120" t="s">
        <v>3449</v>
      </c>
      <c r="B107" s="120" t="s">
        <v>3466</v>
      </c>
      <c r="C107" s="120" t="s">
        <v>3496</v>
      </c>
      <c r="D107" s="120" t="s">
        <v>3497</v>
      </c>
      <c r="E107" s="120" t="s">
        <v>3498</v>
      </c>
      <c r="G107" s="147">
        <f t="shared" si="1"/>
        <v>337.82850000000002</v>
      </c>
      <c r="J107" s="121"/>
      <c r="K107" s="129" t="s">
        <v>528</v>
      </c>
      <c r="L107" s="148" t="s">
        <v>1742</v>
      </c>
      <c r="M107" s="120" t="s">
        <v>109</v>
      </c>
      <c r="N107" s="120">
        <v>100</v>
      </c>
      <c r="O107" s="120" t="s">
        <v>172</v>
      </c>
      <c r="P107" s="120" t="s">
        <v>173</v>
      </c>
      <c r="Q107" s="120" t="s">
        <v>499</v>
      </c>
      <c r="R107" s="120">
        <v>1</v>
      </c>
      <c r="S107" s="120" t="s">
        <v>122</v>
      </c>
      <c r="T107" s="120" t="s">
        <v>615</v>
      </c>
      <c r="U107" s="120">
        <v>3043</v>
      </c>
      <c r="V107" s="123">
        <v>1047693</v>
      </c>
      <c r="W107" s="120">
        <v>1989</v>
      </c>
      <c r="X107" s="120" t="s">
        <v>3499</v>
      </c>
      <c r="Y107" s="120" t="s">
        <v>3500</v>
      </c>
      <c r="Z107" s="120" t="s">
        <v>3501</v>
      </c>
      <c r="AC107" s="149">
        <v>1110</v>
      </c>
      <c r="AD107" s="121"/>
      <c r="AE107" s="120">
        <v>333415</v>
      </c>
      <c r="AF107" s="120" t="s">
        <v>109</v>
      </c>
      <c r="AI107" s="120">
        <v>388</v>
      </c>
      <c r="AJ107" s="120">
        <v>30</v>
      </c>
      <c r="AK107" s="120" t="s">
        <v>122</v>
      </c>
      <c r="AL107" s="120" t="s">
        <v>3469</v>
      </c>
      <c r="AM107" s="120" t="s">
        <v>1069</v>
      </c>
      <c r="AN107" s="120" t="s">
        <v>2773</v>
      </c>
      <c r="AO107" s="120" t="s">
        <v>2793</v>
      </c>
      <c r="AP107" s="120" t="s">
        <v>3449</v>
      </c>
      <c r="AQ107" s="120" t="s">
        <v>3466</v>
      </c>
      <c r="AR107" s="120" t="s">
        <v>3496</v>
      </c>
      <c r="AS107" s="120" t="s">
        <v>3497</v>
      </c>
      <c r="AT107" s="120" t="s">
        <v>172</v>
      </c>
      <c r="AU107" s="120" t="s">
        <v>173</v>
      </c>
      <c r="AV107" s="120" t="s">
        <v>499</v>
      </c>
      <c r="AW107" s="120" t="s">
        <v>3498</v>
      </c>
      <c r="AY107" s="120" t="s">
        <v>525</v>
      </c>
      <c r="AZ107" s="120" t="s">
        <v>119</v>
      </c>
      <c r="BA107" s="120" t="s">
        <v>615</v>
      </c>
      <c r="BC107" s="120">
        <v>24</v>
      </c>
      <c r="BH107" s="120" t="s">
        <v>276</v>
      </c>
      <c r="BJ107" s="120">
        <v>1</v>
      </c>
      <c r="BO107" s="120" t="s">
        <v>122</v>
      </c>
      <c r="BP107" s="120" t="s">
        <v>123</v>
      </c>
      <c r="BR107" s="120">
        <v>1110</v>
      </c>
      <c r="BW107" s="120" t="s">
        <v>1742</v>
      </c>
      <c r="BY107" s="120">
        <v>1110</v>
      </c>
      <c r="CE107" s="121">
        <v>1110</v>
      </c>
      <c r="CG107" s="121"/>
      <c r="CI107" s="121"/>
      <c r="CQ107" s="121"/>
      <c r="CW107" s="121"/>
      <c r="DB107" s="120" t="s">
        <v>1742</v>
      </c>
      <c r="DD107" s="120" t="s">
        <v>125</v>
      </c>
      <c r="DK107" s="120">
        <v>100</v>
      </c>
      <c r="DL107" s="120" t="s">
        <v>126</v>
      </c>
      <c r="DM107" s="120" t="s">
        <v>545</v>
      </c>
      <c r="DN107" s="120">
        <v>1047693</v>
      </c>
      <c r="DO107" s="120">
        <v>3043</v>
      </c>
      <c r="DP107" s="120" t="s">
        <v>3499</v>
      </c>
      <c r="DQ107" s="120" t="s">
        <v>3500</v>
      </c>
      <c r="DR107" s="120" t="s">
        <v>3501</v>
      </c>
      <c r="DS107" s="120">
        <v>1989</v>
      </c>
      <c r="DT107" s="120" t="s">
        <v>3628</v>
      </c>
    </row>
    <row r="108" spans="1:124" s="120" customFormat="1" x14ac:dyDescent="0.3">
      <c r="A108" s="120" t="s">
        <v>3449</v>
      </c>
      <c r="B108" s="120" t="s">
        <v>3466</v>
      </c>
      <c r="C108" s="120" t="s">
        <v>3496</v>
      </c>
      <c r="D108" s="120" t="s">
        <v>3497</v>
      </c>
      <c r="E108" s="120" t="s">
        <v>3498</v>
      </c>
      <c r="G108" s="147">
        <f t="shared" si="1"/>
        <v>346.959</v>
      </c>
      <c r="J108" s="121"/>
      <c r="K108" s="129" t="s">
        <v>528</v>
      </c>
      <c r="L108" s="148" t="s">
        <v>1742</v>
      </c>
      <c r="M108" s="120" t="s">
        <v>109</v>
      </c>
      <c r="N108" s="120">
        <v>100</v>
      </c>
      <c r="O108" s="120" t="s">
        <v>172</v>
      </c>
      <c r="P108" s="120" t="s">
        <v>173</v>
      </c>
      <c r="Q108" s="120" t="s">
        <v>499</v>
      </c>
      <c r="R108" s="120">
        <v>1</v>
      </c>
      <c r="S108" s="120" t="s">
        <v>122</v>
      </c>
      <c r="T108" s="120" t="s">
        <v>615</v>
      </c>
      <c r="U108" s="120">
        <v>3043</v>
      </c>
      <c r="V108" s="123">
        <v>1047688</v>
      </c>
      <c r="W108" s="120">
        <v>1989</v>
      </c>
      <c r="X108" s="120" t="s">
        <v>3499</v>
      </c>
      <c r="Y108" s="120" t="s">
        <v>3500</v>
      </c>
      <c r="Z108" s="120" t="s">
        <v>3501</v>
      </c>
      <c r="AC108" s="149">
        <v>1140</v>
      </c>
      <c r="AD108" s="121"/>
      <c r="AE108" s="120">
        <v>333415</v>
      </c>
      <c r="AF108" s="120" t="s">
        <v>109</v>
      </c>
      <c r="AI108" s="120">
        <v>388</v>
      </c>
      <c r="AL108" s="120" t="s">
        <v>3503</v>
      </c>
      <c r="AM108" s="120" t="s">
        <v>1069</v>
      </c>
      <c r="AN108" s="120" t="s">
        <v>2773</v>
      </c>
      <c r="AO108" s="120" t="s">
        <v>2793</v>
      </c>
      <c r="AP108" s="120" t="s">
        <v>3449</v>
      </c>
      <c r="AQ108" s="120" t="s">
        <v>3466</v>
      </c>
      <c r="AR108" s="120" t="s">
        <v>3496</v>
      </c>
      <c r="AS108" s="120" t="s">
        <v>3497</v>
      </c>
      <c r="AT108" s="120" t="s">
        <v>172</v>
      </c>
      <c r="AU108" s="120" t="s">
        <v>173</v>
      </c>
      <c r="AV108" s="120" t="s">
        <v>499</v>
      </c>
      <c r="AW108" s="120" t="s">
        <v>3498</v>
      </c>
      <c r="AY108" s="120" t="s">
        <v>525</v>
      </c>
      <c r="AZ108" s="120" t="s">
        <v>119</v>
      </c>
      <c r="BA108" s="120" t="s">
        <v>615</v>
      </c>
      <c r="BC108" s="120">
        <v>24</v>
      </c>
      <c r="BH108" s="120" t="s">
        <v>276</v>
      </c>
      <c r="BJ108" s="120">
        <v>1</v>
      </c>
      <c r="BO108" s="120" t="s">
        <v>122</v>
      </c>
      <c r="BP108" s="120" t="s">
        <v>123</v>
      </c>
      <c r="BR108" s="120">
        <v>1140</v>
      </c>
      <c r="BW108" s="120" t="s">
        <v>1742</v>
      </c>
      <c r="BY108" s="120">
        <v>1140</v>
      </c>
      <c r="CE108" s="121">
        <v>1140</v>
      </c>
      <c r="CG108" s="121"/>
      <c r="CI108" s="121"/>
      <c r="CQ108" s="121"/>
      <c r="CW108" s="121"/>
      <c r="DB108" s="120" t="s">
        <v>1742</v>
      </c>
      <c r="DD108" s="120" t="s">
        <v>125</v>
      </c>
      <c r="DK108" s="120">
        <v>100</v>
      </c>
      <c r="DL108" s="120" t="s">
        <v>126</v>
      </c>
      <c r="DM108" s="120" t="s">
        <v>545</v>
      </c>
      <c r="DN108" s="120">
        <v>1047688</v>
      </c>
      <c r="DO108" s="120">
        <v>3043</v>
      </c>
      <c r="DP108" s="120" t="s">
        <v>3499</v>
      </c>
      <c r="DQ108" s="120" t="s">
        <v>3500</v>
      </c>
      <c r="DR108" s="120" t="s">
        <v>3501</v>
      </c>
      <c r="DS108" s="120">
        <v>1989</v>
      </c>
      <c r="DT108" s="120" t="s">
        <v>3629</v>
      </c>
    </row>
    <row r="109" spans="1:124" s="120" customFormat="1" x14ac:dyDescent="0.3">
      <c r="A109" s="120" t="s">
        <v>3449</v>
      </c>
      <c r="B109" s="120" t="s">
        <v>3466</v>
      </c>
      <c r="C109" s="120" t="s">
        <v>3496</v>
      </c>
      <c r="D109" s="120" t="s">
        <v>3497</v>
      </c>
      <c r="E109" s="120" t="s">
        <v>3498</v>
      </c>
      <c r="G109" s="147">
        <f t="shared" si="1"/>
        <v>368.26350000000002</v>
      </c>
      <c r="J109" s="121"/>
      <c r="K109" s="129" t="s">
        <v>528</v>
      </c>
      <c r="L109" s="148" t="s">
        <v>1742</v>
      </c>
      <c r="M109" s="120" t="s">
        <v>109</v>
      </c>
      <c r="N109" s="120">
        <v>100</v>
      </c>
      <c r="O109" s="120" t="s">
        <v>172</v>
      </c>
      <c r="P109" s="120" t="s">
        <v>173</v>
      </c>
      <c r="Q109" s="120" t="s">
        <v>499</v>
      </c>
      <c r="R109" s="120">
        <v>1</v>
      </c>
      <c r="S109" s="120" t="s">
        <v>122</v>
      </c>
      <c r="T109" s="120" t="s">
        <v>615</v>
      </c>
      <c r="U109" s="120">
        <v>3043</v>
      </c>
      <c r="V109" s="123">
        <v>1047692</v>
      </c>
      <c r="W109" s="120">
        <v>1989</v>
      </c>
      <c r="X109" s="120" t="s">
        <v>3499</v>
      </c>
      <c r="Y109" s="120" t="s">
        <v>3500</v>
      </c>
      <c r="Z109" s="120" t="s">
        <v>3501</v>
      </c>
      <c r="AC109" s="149">
        <v>1210</v>
      </c>
      <c r="AD109" s="121"/>
      <c r="AE109" s="120">
        <v>333415</v>
      </c>
      <c r="AF109" s="120" t="s">
        <v>109</v>
      </c>
      <c r="AI109" s="120">
        <v>388</v>
      </c>
      <c r="AJ109" s="120">
        <v>20</v>
      </c>
      <c r="AK109" s="120" t="s">
        <v>122</v>
      </c>
      <c r="AL109" s="120" t="s">
        <v>3469</v>
      </c>
      <c r="AM109" s="120" t="s">
        <v>1069</v>
      </c>
      <c r="AN109" s="120" t="s">
        <v>2773</v>
      </c>
      <c r="AO109" s="120" t="s">
        <v>2793</v>
      </c>
      <c r="AP109" s="120" t="s">
        <v>3449</v>
      </c>
      <c r="AQ109" s="120" t="s">
        <v>3466</v>
      </c>
      <c r="AR109" s="120" t="s">
        <v>3496</v>
      </c>
      <c r="AS109" s="120" t="s">
        <v>3497</v>
      </c>
      <c r="AT109" s="120" t="s">
        <v>172</v>
      </c>
      <c r="AU109" s="120" t="s">
        <v>173</v>
      </c>
      <c r="AV109" s="120" t="s">
        <v>499</v>
      </c>
      <c r="AW109" s="120" t="s">
        <v>3498</v>
      </c>
      <c r="AY109" s="120" t="s">
        <v>525</v>
      </c>
      <c r="AZ109" s="120" t="s">
        <v>119</v>
      </c>
      <c r="BA109" s="120" t="s">
        <v>615</v>
      </c>
      <c r="BC109" s="120">
        <v>24</v>
      </c>
      <c r="BH109" s="120" t="s">
        <v>276</v>
      </c>
      <c r="BJ109" s="120">
        <v>1</v>
      </c>
      <c r="BO109" s="120" t="s">
        <v>122</v>
      </c>
      <c r="BP109" s="120" t="s">
        <v>123</v>
      </c>
      <c r="BR109" s="120">
        <v>1210</v>
      </c>
      <c r="BW109" s="120" t="s">
        <v>1742</v>
      </c>
      <c r="BY109" s="120">
        <v>1210</v>
      </c>
      <c r="CE109" s="121">
        <v>1210</v>
      </c>
      <c r="CG109" s="121"/>
      <c r="CI109" s="121"/>
      <c r="CQ109" s="121"/>
      <c r="CW109" s="121"/>
      <c r="DB109" s="120" t="s">
        <v>1742</v>
      </c>
      <c r="DD109" s="120" t="s">
        <v>125</v>
      </c>
      <c r="DK109" s="120">
        <v>100</v>
      </c>
      <c r="DL109" s="120" t="s">
        <v>126</v>
      </c>
      <c r="DM109" s="120" t="s">
        <v>545</v>
      </c>
      <c r="DN109" s="120">
        <v>1047692</v>
      </c>
      <c r="DO109" s="120">
        <v>3043</v>
      </c>
      <c r="DP109" s="120" t="s">
        <v>3499</v>
      </c>
      <c r="DQ109" s="120" t="s">
        <v>3500</v>
      </c>
      <c r="DR109" s="120" t="s">
        <v>3501</v>
      </c>
      <c r="DS109" s="120">
        <v>1989</v>
      </c>
      <c r="DT109" s="120" t="s">
        <v>3628</v>
      </c>
    </row>
    <row r="110" spans="1:124" s="120" customFormat="1" x14ac:dyDescent="0.3">
      <c r="A110" s="120" t="s">
        <v>3449</v>
      </c>
      <c r="B110" s="120" t="s">
        <v>3466</v>
      </c>
      <c r="C110" s="120" t="s">
        <v>3496</v>
      </c>
      <c r="D110" s="120" t="s">
        <v>3497</v>
      </c>
      <c r="E110" s="120" t="s">
        <v>3498</v>
      </c>
      <c r="G110" s="147">
        <f t="shared" si="1"/>
        <v>368.26350000000002</v>
      </c>
      <c r="J110" s="121"/>
      <c r="K110" s="129" t="s">
        <v>528</v>
      </c>
      <c r="L110" s="148" t="s">
        <v>1742</v>
      </c>
      <c r="M110" s="120" t="s">
        <v>109</v>
      </c>
      <c r="N110" s="120">
        <v>100</v>
      </c>
      <c r="O110" s="120" t="s">
        <v>172</v>
      </c>
      <c r="P110" s="120" t="s">
        <v>173</v>
      </c>
      <c r="Q110" s="120" t="s">
        <v>499</v>
      </c>
      <c r="R110" s="120">
        <v>1</v>
      </c>
      <c r="S110" s="120" t="s">
        <v>122</v>
      </c>
      <c r="T110" s="120" t="s">
        <v>615</v>
      </c>
      <c r="U110" s="120">
        <v>3043</v>
      </c>
      <c r="V110" s="123">
        <v>1047691</v>
      </c>
      <c r="W110" s="120">
        <v>1989</v>
      </c>
      <c r="X110" s="120" t="s">
        <v>3499</v>
      </c>
      <c r="Y110" s="120" t="s">
        <v>3500</v>
      </c>
      <c r="Z110" s="120" t="s">
        <v>3501</v>
      </c>
      <c r="AC110" s="149">
        <v>1210</v>
      </c>
      <c r="AD110" s="121"/>
      <c r="AE110" s="120">
        <v>333415</v>
      </c>
      <c r="AF110" s="120" t="s">
        <v>109</v>
      </c>
      <c r="AI110" s="120">
        <v>388</v>
      </c>
      <c r="AJ110" s="120">
        <v>10</v>
      </c>
      <c r="AK110" s="120" t="s">
        <v>122</v>
      </c>
      <c r="AL110" s="120" t="s">
        <v>3469</v>
      </c>
      <c r="AM110" s="120" t="s">
        <v>1069</v>
      </c>
      <c r="AN110" s="120" t="s">
        <v>2773</v>
      </c>
      <c r="AO110" s="120" t="s">
        <v>2793</v>
      </c>
      <c r="AP110" s="120" t="s">
        <v>3449</v>
      </c>
      <c r="AQ110" s="120" t="s">
        <v>3466</v>
      </c>
      <c r="AR110" s="120" t="s">
        <v>3496</v>
      </c>
      <c r="AS110" s="120" t="s">
        <v>3497</v>
      </c>
      <c r="AT110" s="120" t="s">
        <v>172</v>
      </c>
      <c r="AU110" s="120" t="s">
        <v>173</v>
      </c>
      <c r="AV110" s="120" t="s">
        <v>499</v>
      </c>
      <c r="AW110" s="120" t="s">
        <v>3498</v>
      </c>
      <c r="AY110" s="120" t="s">
        <v>525</v>
      </c>
      <c r="AZ110" s="120" t="s">
        <v>119</v>
      </c>
      <c r="BA110" s="120" t="s">
        <v>615</v>
      </c>
      <c r="BC110" s="120">
        <v>24</v>
      </c>
      <c r="BH110" s="120" t="s">
        <v>276</v>
      </c>
      <c r="BJ110" s="120">
        <v>1</v>
      </c>
      <c r="BO110" s="120" t="s">
        <v>122</v>
      </c>
      <c r="BP110" s="120" t="s">
        <v>123</v>
      </c>
      <c r="BR110" s="120">
        <v>1210</v>
      </c>
      <c r="BW110" s="120" t="s">
        <v>1742</v>
      </c>
      <c r="BY110" s="120">
        <v>1210</v>
      </c>
      <c r="CE110" s="121">
        <v>1210</v>
      </c>
      <c r="CG110" s="121"/>
      <c r="CI110" s="121"/>
      <c r="CQ110" s="121"/>
      <c r="CW110" s="121"/>
      <c r="DB110" s="120" t="s">
        <v>1742</v>
      </c>
      <c r="DD110" s="120" t="s">
        <v>125</v>
      </c>
      <c r="DK110" s="120">
        <v>100</v>
      </c>
      <c r="DL110" s="120" t="s">
        <v>126</v>
      </c>
      <c r="DM110" s="120" t="s">
        <v>545</v>
      </c>
      <c r="DN110" s="120">
        <v>1047691</v>
      </c>
      <c r="DO110" s="120">
        <v>3043</v>
      </c>
      <c r="DP110" s="120" t="s">
        <v>3499</v>
      </c>
      <c r="DQ110" s="120" t="s">
        <v>3500</v>
      </c>
      <c r="DR110" s="120" t="s">
        <v>3501</v>
      </c>
      <c r="DS110" s="120">
        <v>1989</v>
      </c>
      <c r="DT110" s="120" t="s">
        <v>3628</v>
      </c>
    </row>
    <row r="111" spans="1:124" s="120" customFormat="1" x14ac:dyDescent="0.3">
      <c r="A111" s="120" t="s">
        <v>3449</v>
      </c>
      <c r="B111" s="120" t="s">
        <v>3466</v>
      </c>
      <c r="C111" s="120" t="s">
        <v>3496</v>
      </c>
      <c r="D111" s="120" t="s">
        <v>3497</v>
      </c>
      <c r="E111" s="120" t="s">
        <v>3498</v>
      </c>
      <c r="G111" s="147">
        <f t="shared" si="1"/>
        <v>377.39400000000001</v>
      </c>
      <c r="J111" s="121"/>
      <c r="K111" s="129" t="s">
        <v>528</v>
      </c>
      <c r="L111" s="148" t="s">
        <v>1742</v>
      </c>
      <c r="M111" s="120" t="s">
        <v>109</v>
      </c>
      <c r="N111" s="120">
        <v>100</v>
      </c>
      <c r="O111" s="120" t="s">
        <v>172</v>
      </c>
      <c r="P111" s="120" t="s">
        <v>173</v>
      </c>
      <c r="Q111" s="120" t="s">
        <v>499</v>
      </c>
      <c r="R111" s="120">
        <v>1</v>
      </c>
      <c r="S111" s="120" t="s">
        <v>122</v>
      </c>
      <c r="T111" s="120" t="s">
        <v>615</v>
      </c>
      <c r="U111" s="120">
        <v>3043</v>
      </c>
      <c r="V111" s="123">
        <v>1047687</v>
      </c>
      <c r="W111" s="120">
        <v>1989</v>
      </c>
      <c r="X111" s="120" t="s">
        <v>3499</v>
      </c>
      <c r="Y111" s="120" t="s">
        <v>3500</v>
      </c>
      <c r="Z111" s="120" t="s">
        <v>3501</v>
      </c>
      <c r="AC111" s="149">
        <v>1240</v>
      </c>
      <c r="AD111" s="121"/>
      <c r="AE111" s="120">
        <v>333415</v>
      </c>
      <c r="AF111" s="120" t="s">
        <v>109</v>
      </c>
      <c r="AI111" s="120">
        <v>388</v>
      </c>
      <c r="AL111" s="120" t="s">
        <v>3505</v>
      </c>
      <c r="AM111" s="120" t="s">
        <v>1069</v>
      </c>
      <c r="AN111" s="120" t="s">
        <v>2773</v>
      </c>
      <c r="AO111" s="120" t="s">
        <v>2793</v>
      </c>
      <c r="AP111" s="120" t="s">
        <v>3449</v>
      </c>
      <c r="AQ111" s="120" t="s">
        <v>3466</v>
      </c>
      <c r="AR111" s="120" t="s">
        <v>3496</v>
      </c>
      <c r="AS111" s="120" t="s">
        <v>3497</v>
      </c>
      <c r="AT111" s="120" t="s">
        <v>172</v>
      </c>
      <c r="AU111" s="120" t="s">
        <v>173</v>
      </c>
      <c r="AV111" s="120" t="s">
        <v>499</v>
      </c>
      <c r="AW111" s="120" t="s">
        <v>3498</v>
      </c>
      <c r="AY111" s="120" t="s">
        <v>525</v>
      </c>
      <c r="AZ111" s="120" t="s">
        <v>119</v>
      </c>
      <c r="BA111" s="120" t="s">
        <v>615</v>
      </c>
      <c r="BC111" s="120">
        <v>24</v>
      </c>
      <c r="BH111" s="120" t="s">
        <v>276</v>
      </c>
      <c r="BJ111" s="120">
        <v>1</v>
      </c>
      <c r="BO111" s="120" t="s">
        <v>122</v>
      </c>
      <c r="BP111" s="120" t="s">
        <v>123</v>
      </c>
      <c r="BR111" s="120">
        <v>1240</v>
      </c>
      <c r="BW111" s="120" t="s">
        <v>1742</v>
      </c>
      <c r="BY111" s="120">
        <v>1240</v>
      </c>
      <c r="CE111" s="121">
        <v>1240</v>
      </c>
      <c r="CG111" s="121"/>
      <c r="CI111" s="121"/>
      <c r="CQ111" s="121"/>
      <c r="CW111" s="121"/>
      <c r="DB111" s="120" t="s">
        <v>1742</v>
      </c>
      <c r="DD111" s="120" t="s">
        <v>125</v>
      </c>
      <c r="DK111" s="120">
        <v>100</v>
      </c>
      <c r="DL111" s="120" t="s">
        <v>126</v>
      </c>
      <c r="DM111" s="120" t="s">
        <v>545</v>
      </c>
      <c r="DN111" s="120">
        <v>1047687</v>
      </c>
      <c r="DO111" s="120">
        <v>3043</v>
      </c>
      <c r="DP111" s="120" t="s">
        <v>3499</v>
      </c>
      <c r="DQ111" s="120" t="s">
        <v>3500</v>
      </c>
      <c r="DR111" s="120" t="s">
        <v>3501</v>
      </c>
      <c r="DS111" s="120">
        <v>1989</v>
      </c>
      <c r="DT111" s="120" t="s">
        <v>3628</v>
      </c>
    </row>
    <row r="112" spans="1:124" s="120" customFormat="1" x14ac:dyDescent="0.3">
      <c r="A112" s="120" t="s">
        <v>3449</v>
      </c>
      <c r="B112" s="120" t="s">
        <v>3466</v>
      </c>
      <c r="C112" s="120" t="s">
        <v>3496</v>
      </c>
      <c r="D112" s="120" t="s">
        <v>3497</v>
      </c>
      <c r="E112" s="120" t="s">
        <v>3498</v>
      </c>
      <c r="G112" s="147">
        <f t="shared" si="1"/>
        <v>413.91600000000005</v>
      </c>
      <c r="J112" s="121"/>
      <c r="K112" s="129" t="s">
        <v>528</v>
      </c>
      <c r="L112" s="148" t="s">
        <v>1742</v>
      </c>
      <c r="M112" s="120" t="s">
        <v>109</v>
      </c>
      <c r="N112" s="120">
        <v>100</v>
      </c>
      <c r="O112" s="120" t="s">
        <v>172</v>
      </c>
      <c r="P112" s="120" t="s">
        <v>173</v>
      </c>
      <c r="Q112" s="120" t="s">
        <v>499</v>
      </c>
      <c r="R112" s="120">
        <v>1</v>
      </c>
      <c r="S112" s="120" t="s">
        <v>122</v>
      </c>
      <c r="T112" s="120" t="s">
        <v>615</v>
      </c>
      <c r="U112" s="120">
        <v>3043</v>
      </c>
      <c r="V112" s="123">
        <v>1047690</v>
      </c>
      <c r="W112" s="120">
        <v>1989</v>
      </c>
      <c r="X112" s="120" t="s">
        <v>3499</v>
      </c>
      <c r="Y112" s="120" t="s">
        <v>3500</v>
      </c>
      <c r="Z112" s="120" t="s">
        <v>3501</v>
      </c>
      <c r="AC112" s="149">
        <v>1360</v>
      </c>
      <c r="AD112" s="121"/>
      <c r="AE112" s="120">
        <v>333415</v>
      </c>
      <c r="AF112" s="120" t="s">
        <v>109</v>
      </c>
      <c r="AI112" s="120">
        <v>388</v>
      </c>
      <c r="AJ112" s="120">
        <v>5</v>
      </c>
      <c r="AK112" s="120" t="s">
        <v>122</v>
      </c>
      <c r="AL112" s="120" t="s">
        <v>3469</v>
      </c>
      <c r="AM112" s="120" t="s">
        <v>1069</v>
      </c>
      <c r="AN112" s="120" t="s">
        <v>2773</v>
      </c>
      <c r="AO112" s="120" t="s">
        <v>2793</v>
      </c>
      <c r="AP112" s="120" t="s">
        <v>3449</v>
      </c>
      <c r="AQ112" s="120" t="s">
        <v>3466</v>
      </c>
      <c r="AR112" s="120" t="s">
        <v>3496</v>
      </c>
      <c r="AS112" s="120" t="s">
        <v>3497</v>
      </c>
      <c r="AT112" s="120" t="s">
        <v>172</v>
      </c>
      <c r="AU112" s="120" t="s">
        <v>173</v>
      </c>
      <c r="AV112" s="120" t="s">
        <v>499</v>
      </c>
      <c r="AW112" s="120" t="s">
        <v>3498</v>
      </c>
      <c r="AY112" s="120" t="s">
        <v>525</v>
      </c>
      <c r="AZ112" s="120" t="s">
        <v>119</v>
      </c>
      <c r="BA112" s="120" t="s">
        <v>615</v>
      </c>
      <c r="BC112" s="120">
        <v>24</v>
      </c>
      <c r="BH112" s="120" t="s">
        <v>276</v>
      </c>
      <c r="BJ112" s="120">
        <v>1</v>
      </c>
      <c r="BO112" s="120" t="s">
        <v>122</v>
      </c>
      <c r="BP112" s="120" t="s">
        <v>123</v>
      </c>
      <c r="BR112" s="120">
        <v>1360</v>
      </c>
      <c r="BW112" s="120" t="s">
        <v>1742</v>
      </c>
      <c r="BY112" s="120">
        <v>1360</v>
      </c>
      <c r="CE112" s="121">
        <v>1360</v>
      </c>
      <c r="CG112" s="121"/>
      <c r="CI112" s="121"/>
      <c r="CQ112" s="121"/>
      <c r="CW112" s="121"/>
      <c r="DB112" s="120" t="s">
        <v>1742</v>
      </c>
      <c r="DD112" s="120" t="s">
        <v>125</v>
      </c>
      <c r="DK112" s="120">
        <v>100</v>
      </c>
      <c r="DL112" s="120" t="s">
        <v>126</v>
      </c>
      <c r="DM112" s="120" t="s">
        <v>545</v>
      </c>
      <c r="DN112" s="120">
        <v>1047690</v>
      </c>
      <c r="DO112" s="120">
        <v>3043</v>
      </c>
      <c r="DP112" s="120" t="s">
        <v>3499</v>
      </c>
      <c r="DQ112" s="120" t="s">
        <v>3500</v>
      </c>
      <c r="DR112" s="120" t="s">
        <v>3501</v>
      </c>
      <c r="DS112" s="120">
        <v>1989</v>
      </c>
      <c r="DT112" s="120" t="s">
        <v>3628</v>
      </c>
    </row>
    <row r="113" spans="1:124" s="120" customFormat="1" x14ac:dyDescent="0.3">
      <c r="A113" s="120" t="s">
        <v>3607</v>
      </c>
      <c r="B113" s="120" t="s">
        <v>3608</v>
      </c>
      <c r="C113" s="120" t="s">
        <v>3609</v>
      </c>
      <c r="D113" s="120" t="s">
        <v>3610</v>
      </c>
      <c r="E113" s="120" t="s">
        <v>166</v>
      </c>
      <c r="G113" s="137">
        <f>AC113*304.35*1000</f>
        <v>608.70000000000005</v>
      </c>
      <c r="J113" s="121"/>
      <c r="K113" s="121" t="s">
        <v>528</v>
      </c>
      <c r="L113" s="120" t="s">
        <v>176</v>
      </c>
      <c r="M113" s="120" t="s">
        <v>109</v>
      </c>
      <c r="N113" s="120">
        <v>20</v>
      </c>
      <c r="O113" s="120" t="s">
        <v>154</v>
      </c>
      <c r="P113" s="120" t="s">
        <v>155</v>
      </c>
      <c r="Q113" s="120" t="s">
        <v>156</v>
      </c>
      <c r="R113" s="120">
        <v>1.25</v>
      </c>
      <c r="S113" s="120" t="s">
        <v>122</v>
      </c>
      <c r="T113" s="120" t="s">
        <v>615</v>
      </c>
      <c r="U113" s="120">
        <v>84759</v>
      </c>
      <c r="V113" s="123">
        <v>1255389</v>
      </c>
      <c r="W113" s="120">
        <v>2003</v>
      </c>
      <c r="X113" s="120" t="s">
        <v>3612</v>
      </c>
      <c r="Y113" s="120" t="s">
        <v>3613</v>
      </c>
      <c r="Z113" s="120" t="s">
        <v>3614</v>
      </c>
      <c r="AC113" s="137">
        <v>2E-3</v>
      </c>
      <c r="AD113" s="121"/>
      <c r="AE113" s="120">
        <v>333415</v>
      </c>
      <c r="AF113" s="120" t="s">
        <v>109</v>
      </c>
      <c r="AI113" s="120">
        <v>862</v>
      </c>
      <c r="AJ113" s="120">
        <v>20</v>
      </c>
      <c r="AK113" s="120" t="s">
        <v>1438</v>
      </c>
      <c r="AL113" s="120" t="s">
        <v>148</v>
      </c>
      <c r="AM113" s="120" t="s">
        <v>3616</v>
      </c>
      <c r="AN113" s="120" t="s">
        <v>3617</v>
      </c>
      <c r="AO113" s="120" t="s">
        <v>3618</v>
      </c>
      <c r="AP113" s="120" t="s">
        <v>3607</v>
      </c>
      <c r="AQ113" s="120" t="s">
        <v>3608</v>
      </c>
      <c r="AR113" s="120" t="s">
        <v>3609</v>
      </c>
      <c r="AS113" s="120" t="s">
        <v>3610</v>
      </c>
      <c r="AT113" s="120" t="s">
        <v>154</v>
      </c>
      <c r="AU113" s="120" t="s">
        <v>155</v>
      </c>
      <c r="AV113" s="120" t="s">
        <v>156</v>
      </c>
      <c r="AW113" s="120" t="s">
        <v>166</v>
      </c>
      <c r="AY113" s="120" t="s">
        <v>525</v>
      </c>
      <c r="AZ113" s="120" t="s">
        <v>119</v>
      </c>
      <c r="BA113" s="120" t="s">
        <v>615</v>
      </c>
      <c r="BC113" s="120">
        <v>30</v>
      </c>
      <c r="BH113" s="120" t="s">
        <v>276</v>
      </c>
      <c r="BJ113" s="120">
        <v>1.25</v>
      </c>
      <c r="BO113" s="120" t="s">
        <v>122</v>
      </c>
      <c r="BP113" s="120" t="s">
        <v>123</v>
      </c>
      <c r="BR113" s="120">
        <v>0.01</v>
      </c>
      <c r="BW113" s="120" t="s">
        <v>176</v>
      </c>
      <c r="BY113" s="120">
        <v>2E-3</v>
      </c>
      <c r="CE113" s="121">
        <v>2E-3</v>
      </c>
      <c r="CG113" s="121"/>
      <c r="CI113" s="121"/>
      <c r="CQ113" s="121"/>
      <c r="CW113" s="121"/>
      <c r="DB113" s="120" t="s">
        <v>176</v>
      </c>
      <c r="DC113" s="120">
        <v>5</v>
      </c>
      <c r="DD113" s="120" t="s">
        <v>125</v>
      </c>
      <c r="DK113" s="120">
        <v>20</v>
      </c>
      <c r="DL113" s="120" t="s">
        <v>126</v>
      </c>
      <c r="DM113" s="120" t="s">
        <v>545</v>
      </c>
      <c r="DN113" s="120">
        <v>1255389</v>
      </c>
      <c r="DO113" s="120">
        <v>84759</v>
      </c>
      <c r="DP113" s="120" t="s">
        <v>3612</v>
      </c>
      <c r="DQ113" s="120" t="s">
        <v>3613</v>
      </c>
      <c r="DR113" s="120" t="s">
        <v>3614</v>
      </c>
      <c r="DS113" s="120">
        <v>2003</v>
      </c>
      <c r="DT113" s="120" t="s">
        <v>3630</v>
      </c>
    </row>
    <row r="114" spans="1:124" s="120" customFormat="1" x14ac:dyDescent="0.3">
      <c r="A114" s="120" t="s">
        <v>3427</v>
      </c>
      <c r="B114" s="120" t="s">
        <v>3428</v>
      </c>
      <c r="C114" s="120" t="s">
        <v>352</v>
      </c>
      <c r="D114" s="120" t="s">
        <v>3430</v>
      </c>
      <c r="E114" s="120" t="s">
        <v>185</v>
      </c>
      <c r="G114" s="137">
        <v>660</v>
      </c>
      <c r="K114" s="121" t="s">
        <v>528</v>
      </c>
      <c r="L114" s="120" t="s">
        <v>528</v>
      </c>
      <c r="M114" s="120" t="s">
        <v>109</v>
      </c>
      <c r="N114" s="120">
        <v>100</v>
      </c>
      <c r="O114" s="120" t="s">
        <v>102</v>
      </c>
      <c r="P114" s="120" t="s">
        <v>102</v>
      </c>
      <c r="Q114" s="120" t="s">
        <v>184</v>
      </c>
      <c r="R114" s="120">
        <v>1</v>
      </c>
      <c r="S114" s="120" t="s">
        <v>122</v>
      </c>
      <c r="T114" s="120" t="s">
        <v>615</v>
      </c>
      <c r="U114" s="120">
        <v>161182</v>
      </c>
      <c r="V114" s="123">
        <v>2077341</v>
      </c>
      <c r="W114" s="120">
        <v>2011</v>
      </c>
      <c r="X114" s="120" t="s">
        <v>3602</v>
      </c>
      <c r="Y114" s="120" t="s">
        <v>3603</v>
      </c>
      <c r="Z114" s="120" t="s">
        <v>3604</v>
      </c>
      <c r="AC114" s="137">
        <v>660</v>
      </c>
      <c r="AE114" s="120">
        <v>333415</v>
      </c>
      <c r="AF114" s="120" t="s">
        <v>109</v>
      </c>
      <c r="AI114" s="120">
        <v>421</v>
      </c>
      <c r="AJ114" s="120">
        <v>48</v>
      </c>
      <c r="AK114" s="120" t="s">
        <v>276</v>
      </c>
      <c r="AL114" s="120" t="s">
        <v>3510</v>
      </c>
      <c r="AM114" s="120" t="s">
        <v>1069</v>
      </c>
      <c r="AN114" s="120" t="s">
        <v>2783</v>
      </c>
      <c r="AO114" s="120" t="s">
        <v>3434</v>
      </c>
      <c r="AP114" s="120" t="s">
        <v>3427</v>
      </c>
      <c r="AQ114" s="120" t="s">
        <v>3428</v>
      </c>
      <c r="AR114" s="120" t="s">
        <v>352</v>
      </c>
      <c r="AS114" s="120" t="s">
        <v>3430</v>
      </c>
      <c r="AT114" s="120" t="s">
        <v>102</v>
      </c>
      <c r="AU114" s="120" t="s">
        <v>102</v>
      </c>
      <c r="AV114" s="120" t="s">
        <v>184</v>
      </c>
      <c r="AW114" s="120" t="s">
        <v>185</v>
      </c>
      <c r="AY114" s="120" t="s">
        <v>525</v>
      </c>
      <c r="AZ114" s="120" t="s">
        <v>119</v>
      </c>
      <c r="BA114" s="120" t="s">
        <v>615</v>
      </c>
      <c r="BC114" s="120">
        <v>24</v>
      </c>
      <c r="BH114" s="120" t="s">
        <v>276</v>
      </c>
      <c r="BJ114" s="120">
        <v>1</v>
      </c>
      <c r="BO114" s="120" t="s">
        <v>122</v>
      </c>
      <c r="BP114" s="120" t="s">
        <v>123</v>
      </c>
      <c r="BR114" s="120">
        <v>660</v>
      </c>
      <c r="BW114" s="120" t="s">
        <v>2708</v>
      </c>
      <c r="BY114" s="120">
        <v>660</v>
      </c>
      <c r="CE114" s="121">
        <v>660</v>
      </c>
      <c r="DB114" s="120" t="s">
        <v>528</v>
      </c>
      <c r="DD114" s="120" t="s">
        <v>125</v>
      </c>
      <c r="DK114" s="120">
        <v>100</v>
      </c>
      <c r="DL114" s="120" t="s">
        <v>126</v>
      </c>
      <c r="DM114" s="120" t="s">
        <v>545</v>
      </c>
      <c r="DN114" s="120">
        <v>2077341</v>
      </c>
      <c r="DO114" s="120">
        <v>161182</v>
      </c>
      <c r="DP114" s="120" t="s">
        <v>3602</v>
      </c>
      <c r="DQ114" s="120" t="s">
        <v>3603</v>
      </c>
      <c r="DR114" s="120" t="s">
        <v>3604</v>
      </c>
      <c r="DS114" s="120">
        <v>2011</v>
      </c>
      <c r="DT114" s="120" t="s">
        <v>3631</v>
      </c>
    </row>
    <row r="115" spans="1:124" s="120" customFormat="1" x14ac:dyDescent="0.3">
      <c r="A115" s="120" t="s">
        <v>3607</v>
      </c>
      <c r="B115" s="120" t="s">
        <v>3608</v>
      </c>
      <c r="C115" s="120" t="s">
        <v>3609</v>
      </c>
      <c r="D115" s="120" t="s">
        <v>3610</v>
      </c>
      <c r="E115" s="120" t="s">
        <v>166</v>
      </c>
      <c r="G115" s="137">
        <f>AC115*304.35*1000</f>
        <v>3043.5000000000005</v>
      </c>
      <c r="J115" s="121"/>
      <c r="K115" s="121" t="s">
        <v>528</v>
      </c>
      <c r="L115" s="120" t="s">
        <v>176</v>
      </c>
      <c r="M115" s="120" t="s">
        <v>109</v>
      </c>
      <c r="N115" s="120">
        <v>100</v>
      </c>
      <c r="O115" s="120" t="s">
        <v>154</v>
      </c>
      <c r="P115" s="120" t="s">
        <v>155</v>
      </c>
      <c r="Q115" s="120" t="s">
        <v>156</v>
      </c>
      <c r="R115" s="120">
        <v>1.25</v>
      </c>
      <c r="S115" s="120" t="s">
        <v>122</v>
      </c>
      <c r="T115" s="120" t="s">
        <v>615</v>
      </c>
      <c r="U115" s="120">
        <v>84759</v>
      </c>
      <c r="V115" s="123">
        <v>1255388</v>
      </c>
      <c r="W115" s="120">
        <v>2003</v>
      </c>
      <c r="X115" s="120" t="s">
        <v>3612</v>
      </c>
      <c r="Y115" s="120" t="s">
        <v>3613</v>
      </c>
      <c r="Z115" s="120" t="s">
        <v>3614</v>
      </c>
      <c r="AC115" s="137">
        <v>0.01</v>
      </c>
      <c r="AD115" s="121"/>
      <c r="AE115" s="120">
        <v>333415</v>
      </c>
      <c r="AF115" s="120" t="s">
        <v>109</v>
      </c>
      <c r="AI115" s="120">
        <v>862</v>
      </c>
      <c r="AJ115" s="120">
        <v>20</v>
      </c>
      <c r="AK115" s="120" t="s">
        <v>1438</v>
      </c>
      <c r="AL115" s="120" t="s">
        <v>148</v>
      </c>
      <c r="AM115" s="120" t="s">
        <v>3616</v>
      </c>
      <c r="AN115" s="120" t="s">
        <v>3617</v>
      </c>
      <c r="AO115" s="120" t="s">
        <v>3618</v>
      </c>
      <c r="AP115" s="120" t="s">
        <v>3607</v>
      </c>
      <c r="AQ115" s="120" t="s">
        <v>3608</v>
      </c>
      <c r="AR115" s="120" t="s">
        <v>3609</v>
      </c>
      <c r="AS115" s="120" t="s">
        <v>3610</v>
      </c>
      <c r="AT115" s="120" t="s">
        <v>154</v>
      </c>
      <c r="AU115" s="120" t="s">
        <v>155</v>
      </c>
      <c r="AV115" s="120" t="s">
        <v>156</v>
      </c>
      <c r="AW115" s="120" t="s">
        <v>166</v>
      </c>
      <c r="AY115" s="120" t="s">
        <v>525</v>
      </c>
      <c r="AZ115" s="120" t="s">
        <v>119</v>
      </c>
      <c r="BA115" s="120" t="s">
        <v>615</v>
      </c>
      <c r="BC115" s="120">
        <v>30</v>
      </c>
      <c r="BH115" s="120" t="s">
        <v>276</v>
      </c>
      <c r="BJ115" s="120">
        <v>1.25</v>
      </c>
      <c r="BO115" s="120" t="s">
        <v>122</v>
      </c>
      <c r="BP115" s="120" t="s">
        <v>123</v>
      </c>
      <c r="BR115" s="120">
        <v>0.01</v>
      </c>
      <c r="BW115" s="120" t="s">
        <v>176</v>
      </c>
      <c r="BY115" s="120">
        <v>0.01</v>
      </c>
      <c r="CE115" s="121">
        <v>0.01</v>
      </c>
      <c r="CG115" s="121"/>
      <c r="CI115" s="121"/>
      <c r="CQ115" s="121"/>
      <c r="CW115" s="121"/>
      <c r="DB115" s="120" t="s">
        <v>176</v>
      </c>
      <c r="DC115" s="120">
        <v>5</v>
      </c>
      <c r="DD115" s="120" t="s">
        <v>125</v>
      </c>
      <c r="DK115" s="120">
        <v>100</v>
      </c>
      <c r="DL115" s="120" t="s">
        <v>126</v>
      </c>
      <c r="DM115" s="120" t="s">
        <v>545</v>
      </c>
      <c r="DN115" s="120">
        <v>1255388</v>
      </c>
      <c r="DO115" s="120">
        <v>84759</v>
      </c>
      <c r="DP115" s="120" t="s">
        <v>3612</v>
      </c>
      <c r="DQ115" s="120" t="s">
        <v>3613</v>
      </c>
      <c r="DR115" s="120" t="s">
        <v>3614</v>
      </c>
      <c r="DS115" s="120">
        <v>2003</v>
      </c>
      <c r="DT115" s="120" t="s">
        <v>3632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9"/>
  <sheetViews>
    <sheetView workbookViewId="0">
      <selection activeCell="A2" sqref="A2"/>
    </sheetView>
  </sheetViews>
  <sheetFormatPr defaultRowHeight="14.4" x14ac:dyDescent="0.3"/>
  <sheetData>
    <row r="1" spans="1:10" x14ac:dyDescent="0.3">
      <c r="A1" s="102" t="s">
        <v>3637</v>
      </c>
    </row>
    <row r="2" spans="1:10" x14ac:dyDescent="0.3">
      <c r="A2" s="103" t="s">
        <v>1192</v>
      </c>
    </row>
    <row r="3" spans="1:10" ht="15" thickBot="1" x14ac:dyDescent="0.35"/>
    <row r="4" spans="1:10" ht="42" thickBot="1" x14ac:dyDescent="0.35">
      <c r="A4" s="104" t="s">
        <v>12</v>
      </c>
      <c r="B4" s="105" t="s">
        <v>13</v>
      </c>
      <c r="C4" s="105" t="s">
        <v>14</v>
      </c>
      <c r="D4" s="105" t="s">
        <v>15</v>
      </c>
      <c r="E4" s="105" t="s">
        <v>16</v>
      </c>
      <c r="F4" s="105" t="s">
        <v>1190</v>
      </c>
      <c r="G4" s="105" t="s">
        <v>97</v>
      </c>
      <c r="H4" s="105" t="s">
        <v>521</v>
      </c>
      <c r="I4" s="105" t="s">
        <v>88</v>
      </c>
      <c r="J4" s="105" t="s">
        <v>1193</v>
      </c>
    </row>
    <row r="5" spans="1:10" ht="15" thickBot="1" x14ac:dyDescent="0.35">
      <c r="A5" s="106" t="s">
        <v>1194</v>
      </c>
      <c r="B5" s="107" t="s">
        <v>1195</v>
      </c>
      <c r="C5" s="107" t="s">
        <v>1196</v>
      </c>
      <c r="D5" s="107" t="s">
        <v>172</v>
      </c>
      <c r="E5" s="107" t="s">
        <v>173</v>
      </c>
      <c r="F5" s="107" t="s">
        <v>1197</v>
      </c>
      <c r="G5" s="107" t="s">
        <v>157</v>
      </c>
      <c r="H5" s="107">
        <v>90</v>
      </c>
      <c r="I5" s="107">
        <v>40815004</v>
      </c>
      <c r="J5" s="107">
        <v>30.91</v>
      </c>
    </row>
    <row r="6" spans="1:10" ht="15" thickBot="1" x14ac:dyDescent="0.35">
      <c r="A6" s="106" t="s">
        <v>1194</v>
      </c>
      <c r="B6" s="107" t="s">
        <v>1195</v>
      </c>
      <c r="C6" s="107" t="s">
        <v>1196</v>
      </c>
      <c r="D6" s="107" t="s">
        <v>172</v>
      </c>
      <c r="E6" s="107" t="s">
        <v>173</v>
      </c>
      <c r="F6" s="107" t="s">
        <v>1197</v>
      </c>
      <c r="G6" s="107" t="s">
        <v>143</v>
      </c>
      <c r="H6" s="107">
        <v>90</v>
      </c>
      <c r="I6" s="107">
        <v>40815004</v>
      </c>
      <c r="J6" s="107">
        <v>78.584699999999998</v>
      </c>
    </row>
    <row r="7" spans="1:10" ht="15" thickBot="1" x14ac:dyDescent="0.35">
      <c r="A7" s="106" t="s">
        <v>1194</v>
      </c>
      <c r="B7" s="107" t="s">
        <v>1195</v>
      </c>
      <c r="C7" s="107" t="s">
        <v>1196</v>
      </c>
      <c r="D7" s="107" t="s">
        <v>172</v>
      </c>
      <c r="E7" s="107" t="s">
        <v>173</v>
      </c>
      <c r="F7" s="107" t="s">
        <v>1092</v>
      </c>
      <c r="G7" s="107" t="s">
        <v>166</v>
      </c>
      <c r="H7" s="107">
        <v>84</v>
      </c>
      <c r="I7" s="107">
        <v>85497</v>
      </c>
      <c r="J7" s="107">
        <v>2.8000000000000001E-2</v>
      </c>
    </row>
    <row r="8" spans="1:10" ht="15" thickBot="1" x14ac:dyDescent="0.35">
      <c r="A8" s="106" t="s">
        <v>1194</v>
      </c>
      <c r="B8" s="107" t="s">
        <v>1195</v>
      </c>
      <c r="C8" s="107" t="s">
        <v>1196</v>
      </c>
      <c r="D8" s="107" t="s">
        <v>172</v>
      </c>
      <c r="E8" s="107" t="s">
        <v>173</v>
      </c>
      <c r="F8" s="107" t="s">
        <v>1092</v>
      </c>
      <c r="G8" s="107" t="s">
        <v>143</v>
      </c>
      <c r="H8" s="107">
        <v>14</v>
      </c>
      <c r="I8" s="107">
        <v>100845</v>
      </c>
      <c r="J8" s="107">
        <v>6.0247999999999999</v>
      </c>
    </row>
    <row r="9" spans="1:10" ht="15" thickBot="1" x14ac:dyDescent="0.35">
      <c r="A9" s="106" t="s">
        <v>1194</v>
      </c>
      <c r="B9" s="107" t="s">
        <v>1195</v>
      </c>
      <c r="C9" s="107" t="s">
        <v>1196</v>
      </c>
      <c r="D9" s="107" t="s">
        <v>172</v>
      </c>
      <c r="E9" s="107" t="s">
        <v>173</v>
      </c>
      <c r="F9" s="107" t="s">
        <v>1198</v>
      </c>
      <c r="G9" s="107" t="s">
        <v>157</v>
      </c>
      <c r="H9" s="107">
        <v>90</v>
      </c>
      <c r="I9" s="107">
        <v>40815004</v>
      </c>
      <c r="J9" s="107">
        <v>1.9400000000000001E-2</v>
      </c>
    </row>
    <row r="10" spans="1:10" ht="15" thickBot="1" x14ac:dyDescent="0.35">
      <c r="A10" s="106" t="s">
        <v>1194</v>
      </c>
      <c r="B10" s="107" t="s">
        <v>1195</v>
      </c>
      <c r="C10" s="107" t="s">
        <v>1196</v>
      </c>
      <c r="D10" s="107" t="s">
        <v>172</v>
      </c>
      <c r="E10" s="107" t="s">
        <v>173</v>
      </c>
      <c r="F10" s="107" t="s">
        <v>1198</v>
      </c>
      <c r="G10" s="107" t="s">
        <v>143</v>
      </c>
      <c r="H10" s="107">
        <v>90</v>
      </c>
      <c r="I10" s="107">
        <v>40815004</v>
      </c>
      <c r="J10" s="107">
        <v>0.1048</v>
      </c>
    </row>
    <row r="11" spans="1:10" ht="15" thickBot="1" x14ac:dyDescent="0.35">
      <c r="A11" s="106" t="s">
        <v>1194</v>
      </c>
      <c r="B11" s="107" t="s">
        <v>1195</v>
      </c>
      <c r="C11" s="107" t="s">
        <v>1196</v>
      </c>
      <c r="D11" s="107" t="s">
        <v>172</v>
      </c>
      <c r="E11" s="107" t="s">
        <v>173</v>
      </c>
      <c r="F11" s="107" t="s">
        <v>1199</v>
      </c>
      <c r="G11" s="107" t="s">
        <v>157</v>
      </c>
      <c r="H11" s="107">
        <v>90</v>
      </c>
      <c r="I11" s="107">
        <v>40815004</v>
      </c>
      <c r="J11" s="107">
        <v>30.91</v>
      </c>
    </row>
    <row r="12" spans="1:10" ht="15" thickBot="1" x14ac:dyDescent="0.35">
      <c r="A12" s="106" t="s">
        <v>1194</v>
      </c>
      <c r="B12" s="107" t="s">
        <v>1195</v>
      </c>
      <c r="C12" s="107" t="s">
        <v>1196</v>
      </c>
      <c r="D12" s="107" t="s">
        <v>172</v>
      </c>
      <c r="E12" s="107" t="s">
        <v>173</v>
      </c>
      <c r="F12" s="107" t="s">
        <v>1199</v>
      </c>
      <c r="G12" s="107" t="s">
        <v>143</v>
      </c>
      <c r="H12" s="107">
        <v>90</v>
      </c>
      <c r="I12" s="107">
        <v>40815004</v>
      </c>
      <c r="J12" s="107">
        <v>78.584699999999998</v>
      </c>
    </row>
    <row r="13" spans="1:10" ht="15" thickBot="1" x14ac:dyDescent="0.35">
      <c r="A13" s="106" t="s">
        <v>1194</v>
      </c>
      <c r="B13" s="107" t="s">
        <v>1195</v>
      </c>
      <c r="C13" s="107" t="s">
        <v>1196</v>
      </c>
      <c r="D13" s="107" t="s">
        <v>154</v>
      </c>
      <c r="E13" s="107" t="s">
        <v>154</v>
      </c>
      <c r="F13" s="107" t="s">
        <v>168</v>
      </c>
      <c r="G13" s="107" t="s">
        <v>157</v>
      </c>
      <c r="H13" s="107">
        <v>90</v>
      </c>
      <c r="I13" s="107">
        <v>40815004</v>
      </c>
      <c r="J13" s="107">
        <v>29.3383</v>
      </c>
    </row>
    <row r="14" spans="1:10" ht="15" thickBot="1" x14ac:dyDescent="0.35">
      <c r="A14" s="106" t="s">
        <v>1194</v>
      </c>
      <c r="B14" s="107" t="s">
        <v>1195</v>
      </c>
      <c r="C14" s="107" t="s">
        <v>1196</v>
      </c>
      <c r="D14" s="107" t="s">
        <v>154</v>
      </c>
      <c r="E14" s="107" t="s">
        <v>154</v>
      </c>
      <c r="F14" s="107" t="s">
        <v>168</v>
      </c>
      <c r="G14" s="107" t="s">
        <v>143</v>
      </c>
      <c r="H14" s="107">
        <v>90</v>
      </c>
      <c r="I14" s="107">
        <v>40815004</v>
      </c>
      <c r="J14" s="107">
        <v>78.584699999999998</v>
      </c>
    </row>
    <row r="15" spans="1:10" ht="15" thickBot="1" x14ac:dyDescent="0.35">
      <c r="A15" s="106" t="s">
        <v>1194</v>
      </c>
      <c r="B15" s="107" t="s">
        <v>1195</v>
      </c>
      <c r="C15" s="107" t="s">
        <v>1196</v>
      </c>
      <c r="D15" s="107" t="s">
        <v>154</v>
      </c>
      <c r="E15" s="107" t="s">
        <v>154</v>
      </c>
      <c r="F15" s="107" t="s">
        <v>1200</v>
      </c>
      <c r="G15" s="107" t="s">
        <v>157</v>
      </c>
      <c r="H15" s="107">
        <v>90</v>
      </c>
      <c r="I15" s="107">
        <v>40815004</v>
      </c>
      <c r="J15" s="107">
        <v>29.3383</v>
      </c>
    </row>
    <row r="16" spans="1:10" ht="15" thickBot="1" x14ac:dyDescent="0.35">
      <c r="A16" s="106" t="s">
        <v>1194</v>
      </c>
      <c r="B16" s="107" t="s">
        <v>1195</v>
      </c>
      <c r="C16" s="107" t="s">
        <v>1196</v>
      </c>
      <c r="D16" s="107" t="s">
        <v>154</v>
      </c>
      <c r="E16" s="107" t="s">
        <v>154</v>
      </c>
      <c r="F16" s="107" t="s">
        <v>1200</v>
      </c>
      <c r="G16" s="107" t="s">
        <v>143</v>
      </c>
      <c r="H16" s="107">
        <v>90</v>
      </c>
      <c r="I16" s="107">
        <v>40815004</v>
      </c>
      <c r="J16" s="107">
        <v>78.584699999999998</v>
      </c>
    </row>
    <row r="17" spans="1:10" ht="15" thickBot="1" x14ac:dyDescent="0.35">
      <c r="A17" s="106" t="s">
        <v>1194</v>
      </c>
      <c r="B17" s="107" t="s">
        <v>1195</v>
      </c>
      <c r="C17" s="107" t="s">
        <v>1196</v>
      </c>
      <c r="D17" s="107" t="s">
        <v>367</v>
      </c>
      <c r="E17" s="107" t="s">
        <v>367</v>
      </c>
      <c r="F17" s="107" t="s">
        <v>1201</v>
      </c>
      <c r="G17" s="107" t="s">
        <v>157</v>
      </c>
      <c r="H17" s="107">
        <v>90</v>
      </c>
      <c r="I17" s="107">
        <v>40815004</v>
      </c>
      <c r="J17" s="107">
        <v>29.3383</v>
      </c>
    </row>
    <row r="18" spans="1:10" ht="15" thickBot="1" x14ac:dyDescent="0.35">
      <c r="A18" s="106" t="s">
        <v>1194</v>
      </c>
      <c r="B18" s="107" t="s">
        <v>1195</v>
      </c>
      <c r="C18" s="107" t="s">
        <v>1196</v>
      </c>
      <c r="D18" s="107" t="s">
        <v>367</v>
      </c>
      <c r="E18" s="107" t="s">
        <v>367</v>
      </c>
      <c r="F18" s="107" t="s">
        <v>1201</v>
      </c>
      <c r="G18" s="107" t="s">
        <v>143</v>
      </c>
      <c r="H18" s="107">
        <v>90</v>
      </c>
      <c r="I18" s="107">
        <v>40815004</v>
      </c>
      <c r="J18" s="107">
        <v>78.584699999999998</v>
      </c>
    </row>
    <row r="19" spans="1:10" ht="15" thickBot="1" x14ac:dyDescent="0.35">
      <c r="A19" s="106" t="s">
        <v>1202</v>
      </c>
      <c r="B19" s="107" t="s">
        <v>1203</v>
      </c>
      <c r="C19" s="107" t="s">
        <v>1204</v>
      </c>
      <c r="D19" s="107" t="s">
        <v>172</v>
      </c>
      <c r="E19" s="107" t="s">
        <v>173</v>
      </c>
      <c r="F19" s="107" t="s">
        <v>1092</v>
      </c>
      <c r="G19" s="107" t="s">
        <v>166</v>
      </c>
      <c r="H19" s="107">
        <v>12</v>
      </c>
      <c r="I19" s="107">
        <v>38048</v>
      </c>
      <c r="J19" s="107">
        <v>3.1947000000000001</v>
      </c>
    </row>
    <row r="20" spans="1:10" ht="15" thickBot="1" x14ac:dyDescent="0.35">
      <c r="A20" s="106" t="s">
        <v>1205</v>
      </c>
      <c r="B20" s="107" t="s">
        <v>1206</v>
      </c>
      <c r="C20" s="107" t="s">
        <v>1207</v>
      </c>
      <c r="D20" s="107" t="s">
        <v>102</v>
      </c>
      <c r="E20" s="107" t="s">
        <v>102</v>
      </c>
      <c r="F20" s="107" t="s">
        <v>186</v>
      </c>
      <c r="G20" s="107" t="s">
        <v>1208</v>
      </c>
      <c r="H20" s="107">
        <v>8</v>
      </c>
      <c r="I20" s="107">
        <v>84742</v>
      </c>
      <c r="J20" s="107">
        <v>0.2009</v>
      </c>
    </row>
    <row r="21" spans="1:10" ht="15" thickBot="1" x14ac:dyDescent="0.35">
      <c r="A21" s="106" t="s">
        <v>1205</v>
      </c>
      <c r="B21" s="107" t="s">
        <v>1206</v>
      </c>
      <c r="C21" s="107" t="s">
        <v>1207</v>
      </c>
      <c r="D21" s="107" t="s">
        <v>102</v>
      </c>
      <c r="E21" s="107" t="s">
        <v>102</v>
      </c>
      <c r="F21" s="107" t="s">
        <v>186</v>
      </c>
      <c r="G21" s="107" t="s">
        <v>1208</v>
      </c>
      <c r="H21" s="107">
        <v>7</v>
      </c>
      <c r="I21" s="107">
        <v>84742</v>
      </c>
      <c r="J21" s="107">
        <v>0.4017</v>
      </c>
    </row>
    <row r="22" spans="1:10" ht="15" thickBot="1" x14ac:dyDescent="0.35">
      <c r="A22" s="106" t="s">
        <v>1209</v>
      </c>
      <c r="B22" s="107" t="s">
        <v>1210</v>
      </c>
      <c r="C22" s="107" t="s">
        <v>1211</v>
      </c>
      <c r="D22" s="107" t="s">
        <v>172</v>
      </c>
      <c r="E22" s="107" t="s">
        <v>172</v>
      </c>
      <c r="F22" s="107" t="s">
        <v>1212</v>
      </c>
      <c r="G22" s="107" t="s">
        <v>157</v>
      </c>
      <c r="H22" s="107">
        <v>18</v>
      </c>
      <c r="I22" s="107">
        <v>96623</v>
      </c>
      <c r="J22" s="107">
        <v>53.728499999999997</v>
      </c>
    </row>
    <row r="23" spans="1:10" ht="15" thickBot="1" x14ac:dyDescent="0.35">
      <c r="A23" s="106" t="s">
        <v>1209</v>
      </c>
      <c r="B23" s="107" t="s">
        <v>1210</v>
      </c>
      <c r="C23" s="107" t="s">
        <v>1211</v>
      </c>
      <c r="D23" s="107" t="s">
        <v>172</v>
      </c>
      <c r="E23" s="107" t="s">
        <v>172</v>
      </c>
      <c r="F23" s="107" t="s">
        <v>1212</v>
      </c>
      <c r="G23" s="107" t="s">
        <v>157</v>
      </c>
      <c r="H23" s="107">
        <v>23</v>
      </c>
      <c r="I23" s="107">
        <v>96623</v>
      </c>
      <c r="J23" s="107">
        <v>53.728499999999997</v>
      </c>
    </row>
    <row r="24" spans="1:10" ht="15" thickBot="1" x14ac:dyDescent="0.35">
      <c r="A24" s="106" t="s">
        <v>1209</v>
      </c>
      <c r="B24" s="107" t="s">
        <v>1210</v>
      </c>
      <c r="C24" s="107" t="s">
        <v>1211</v>
      </c>
      <c r="D24" s="107" t="s">
        <v>172</v>
      </c>
      <c r="E24" s="107" t="s">
        <v>172</v>
      </c>
      <c r="F24" s="107" t="s">
        <v>1212</v>
      </c>
      <c r="G24" s="107" t="s">
        <v>157</v>
      </c>
      <c r="H24" s="107">
        <v>33</v>
      </c>
      <c r="I24" s="107">
        <v>96623</v>
      </c>
      <c r="J24" s="107">
        <v>53.728499999999997</v>
      </c>
    </row>
    <row r="25" spans="1:10" ht="15" thickBot="1" x14ac:dyDescent="0.35">
      <c r="A25" s="106" t="s">
        <v>1209</v>
      </c>
      <c r="B25" s="107" t="s">
        <v>1210</v>
      </c>
      <c r="C25" s="107" t="s">
        <v>1211</v>
      </c>
      <c r="D25" s="107" t="s">
        <v>172</v>
      </c>
      <c r="E25" s="107" t="s">
        <v>172</v>
      </c>
      <c r="F25" s="107" t="s">
        <v>1212</v>
      </c>
      <c r="G25" s="107" t="s">
        <v>157</v>
      </c>
      <c r="H25" s="107">
        <v>8</v>
      </c>
      <c r="I25" s="107">
        <v>96623</v>
      </c>
      <c r="J25" s="107">
        <v>53.728499999999997</v>
      </c>
    </row>
    <row r="26" spans="1:10" ht="15" thickBot="1" x14ac:dyDescent="0.35">
      <c r="A26" s="106" t="s">
        <v>1209</v>
      </c>
      <c r="B26" s="107" t="s">
        <v>1210</v>
      </c>
      <c r="C26" s="107" t="s">
        <v>1211</v>
      </c>
      <c r="D26" s="107" t="s">
        <v>172</v>
      </c>
      <c r="E26" s="107" t="s">
        <v>172</v>
      </c>
      <c r="F26" s="107" t="s">
        <v>1040</v>
      </c>
      <c r="G26" s="107" t="s">
        <v>117</v>
      </c>
      <c r="H26" s="107">
        <v>45</v>
      </c>
      <c r="I26" s="107">
        <v>84755</v>
      </c>
      <c r="J26" s="107">
        <v>46.052999999999997</v>
      </c>
    </row>
    <row r="27" spans="1:10" ht="15" thickBot="1" x14ac:dyDescent="0.35">
      <c r="A27" s="106" t="s">
        <v>1209</v>
      </c>
      <c r="B27" s="107" t="s">
        <v>1210</v>
      </c>
      <c r="C27" s="107" t="s">
        <v>1211</v>
      </c>
      <c r="D27" s="107" t="s">
        <v>172</v>
      </c>
      <c r="E27" s="107" t="s">
        <v>173</v>
      </c>
      <c r="F27" s="107" t="s">
        <v>1039</v>
      </c>
      <c r="G27" s="107" t="s">
        <v>157</v>
      </c>
      <c r="H27" s="107">
        <v>28</v>
      </c>
      <c r="I27" s="107">
        <v>161151</v>
      </c>
      <c r="J27" s="107">
        <v>2.1061999999999999</v>
      </c>
    </row>
    <row r="28" spans="1:10" ht="15" thickBot="1" x14ac:dyDescent="0.35">
      <c r="A28" s="106" t="s">
        <v>1209</v>
      </c>
      <c r="B28" s="107" t="s">
        <v>1210</v>
      </c>
      <c r="C28" s="107" t="s">
        <v>1211</v>
      </c>
      <c r="D28" s="107" t="s">
        <v>172</v>
      </c>
      <c r="E28" s="107" t="s">
        <v>173</v>
      </c>
      <c r="F28" s="107" t="s">
        <v>1092</v>
      </c>
      <c r="G28" s="107" t="s">
        <v>143</v>
      </c>
      <c r="H28" s="107">
        <v>42</v>
      </c>
      <c r="I28" s="107">
        <v>157944</v>
      </c>
      <c r="J28" s="107">
        <v>3.2204999999999999</v>
      </c>
    </row>
    <row r="29" spans="1:10" ht="15" thickBot="1" x14ac:dyDescent="0.35">
      <c r="A29" s="106" t="s">
        <v>1209</v>
      </c>
      <c r="B29" s="107" t="s">
        <v>1210</v>
      </c>
      <c r="C29" s="107" t="s">
        <v>1211</v>
      </c>
      <c r="D29" s="107" t="s">
        <v>172</v>
      </c>
      <c r="E29" s="107" t="s">
        <v>173</v>
      </c>
      <c r="F29" s="107" t="s">
        <v>1092</v>
      </c>
      <c r="G29" s="107" t="s">
        <v>117</v>
      </c>
      <c r="H29" s="107">
        <v>0.5</v>
      </c>
      <c r="I29" s="107">
        <v>38010</v>
      </c>
      <c r="J29" s="107">
        <v>20.201899999999998</v>
      </c>
    </row>
    <row r="30" spans="1:10" ht="15" thickBot="1" x14ac:dyDescent="0.35">
      <c r="A30" s="106" t="s">
        <v>1209</v>
      </c>
      <c r="B30" s="107" t="s">
        <v>1210</v>
      </c>
      <c r="C30" s="107" t="s">
        <v>1211</v>
      </c>
      <c r="D30" s="107" t="s">
        <v>172</v>
      </c>
      <c r="E30" s="107" t="s">
        <v>1213</v>
      </c>
      <c r="F30" s="107" t="s">
        <v>1214</v>
      </c>
      <c r="G30" s="107" t="s">
        <v>117</v>
      </c>
      <c r="H30" s="107">
        <v>121.76</v>
      </c>
      <c r="I30" s="107">
        <v>35106</v>
      </c>
      <c r="J30" s="107">
        <v>0.19339999999999999</v>
      </c>
    </row>
    <row r="31" spans="1:10" ht="15" thickBot="1" x14ac:dyDescent="0.35">
      <c r="A31" s="106" t="s">
        <v>1209</v>
      </c>
      <c r="B31" s="107" t="s">
        <v>1210</v>
      </c>
      <c r="C31" s="107" t="s">
        <v>1211</v>
      </c>
      <c r="D31" s="107" t="s">
        <v>172</v>
      </c>
      <c r="E31" s="107" t="s">
        <v>1213</v>
      </c>
      <c r="F31" s="107" t="s">
        <v>1214</v>
      </c>
      <c r="G31" s="107" t="s">
        <v>117</v>
      </c>
      <c r="H31" s="107">
        <v>121.76</v>
      </c>
      <c r="I31" s="107">
        <v>35106</v>
      </c>
      <c r="J31" s="107">
        <v>0.19339999999999999</v>
      </c>
    </row>
    <row r="32" spans="1:10" ht="15" thickBot="1" x14ac:dyDescent="0.35">
      <c r="A32" s="106" t="s">
        <v>1209</v>
      </c>
      <c r="B32" s="107" t="s">
        <v>1210</v>
      </c>
      <c r="C32" s="107" t="s">
        <v>1211</v>
      </c>
      <c r="D32" s="107" t="s">
        <v>172</v>
      </c>
      <c r="E32" s="107" t="s">
        <v>1213</v>
      </c>
      <c r="F32" s="107" t="s">
        <v>1214</v>
      </c>
      <c r="G32" s="107" t="s">
        <v>117</v>
      </c>
      <c r="H32" s="107">
        <v>121.76</v>
      </c>
      <c r="I32" s="107">
        <v>35106</v>
      </c>
      <c r="J32" s="107">
        <v>0.19339999999999999</v>
      </c>
    </row>
    <row r="33" spans="1:10" ht="15" thickBot="1" x14ac:dyDescent="0.35">
      <c r="A33" s="106" t="s">
        <v>1209</v>
      </c>
      <c r="B33" s="107" t="s">
        <v>1210</v>
      </c>
      <c r="C33" s="107" t="s">
        <v>1211</v>
      </c>
      <c r="D33" s="107" t="s">
        <v>172</v>
      </c>
      <c r="E33" s="107" t="s">
        <v>1213</v>
      </c>
      <c r="F33" s="107" t="s">
        <v>1214</v>
      </c>
      <c r="G33" s="107" t="s">
        <v>117</v>
      </c>
      <c r="H33" s="107">
        <v>121.76</v>
      </c>
      <c r="I33" s="107">
        <v>35106</v>
      </c>
      <c r="J33" s="107">
        <v>0.19339999999999999</v>
      </c>
    </row>
    <row r="34" spans="1:10" ht="15" thickBot="1" x14ac:dyDescent="0.35">
      <c r="A34" s="106" t="s">
        <v>1209</v>
      </c>
      <c r="B34" s="107" t="s">
        <v>1210</v>
      </c>
      <c r="C34" s="107" t="s">
        <v>1211</v>
      </c>
      <c r="D34" s="107" t="s">
        <v>172</v>
      </c>
      <c r="E34" s="107" t="s">
        <v>1213</v>
      </c>
      <c r="F34" s="107" t="s">
        <v>1215</v>
      </c>
      <c r="G34" s="107" t="s">
        <v>157</v>
      </c>
      <c r="H34" s="107">
        <v>38</v>
      </c>
      <c r="I34" s="107">
        <v>161151</v>
      </c>
      <c r="J34" s="107">
        <v>2.1061999999999999</v>
      </c>
    </row>
    <row r="35" spans="1:10" ht="15" thickBot="1" x14ac:dyDescent="0.35">
      <c r="A35" s="106" t="s">
        <v>1209</v>
      </c>
      <c r="B35" s="107" t="s">
        <v>1210</v>
      </c>
      <c r="C35" s="107" t="s">
        <v>1211</v>
      </c>
      <c r="D35" s="107" t="s">
        <v>172</v>
      </c>
      <c r="E35" s="107" t="s">
        <v>1213</v>
      </c>
      <c r="F35" s="107" t="s">
        <v>1216</v>
      </c>
      <c r="G35" s="107" t="s">
        <v>157</v>
      </c>
      <c r="H35" s="107">
        <v>42</v>
      </c>
      <c r="I35" s="107">
        <v>157944</v>
      </c>
      <c r="J35" s="107">
        <v>3.2204999999999999</v>
      </c>
    </row>
    <row r="36" spans="1:10" ht="15" thickBot="1" x14ac:dyDescent="0.35">
      <c r="A36" s="106" t="s">
        <v>1209</v>
      </c>
      <c r="B36" s="107" t="s">
        <v>1210</v>
      </c>
      <c r="C36" s="107" t="s">
        <v>1211</v>
      </c>
      <c r="D36" s="107" t="s">
        <v>1002</v>
      </c>
      <c r="E36" s="107" t="s">
        <v>1002</v>
      </c>
      <c r="F36" s="107" t="s">
        <v>1217</v>
      </c>
      <c r="G36" s="107" t="s">
        <v>143</v>
      </c>
      <c r="H36" s="107">
        <v>30</v>
      </c>
      <c r="I36" s="107">
        <v>161179</v>
      </c>
      <c r="J36" s="107">
        <v>31.9147</v>
      </c>
    </row>
    <row r="37" spans="1:10" ht="15" thickBot="1" x14ac:dyDescent="0.35">
      <c r="A37" s="106" t="s">
        <v>1209</v>
      </c>
      <c r="B37" s="107" t="s">
        <v>1210</v>
      </c>
      <c r="C37" s="107" t="s">
        <v>1211</v>
      </c>
      <c r="D37" s="107" t="s">
        <v>1002</v>
      </c>
      <c r="E37" s="107" t="s">
        <v>1002</v>
      </c>
      <c r="F37" s="107" t="s">
        <v>1217</v>
      </c>
      <c r="G37" s="107" t="s">
        <v>143</v>
      </c>
      <c r="H37" s="107">
        <v>30</v>
      </c>
      <c r="I37" s="107">
        <v>161179</v>
      </c>
      <c r="J37" s="107">
        <v>31.9147</v>
      </c>
    </row>
    <row r="38" spans="1:10" ht="15" thickBot="1" x14ac:dyDescent="0.35">
      <c r="A38" s="106" t="s">
        <v>1209</v>
      </c>
      <c r="B38" s="107" t="s">
        <v>1210</v>
      </c>
      <c r="C38" s="107" t="s">
        <v>1211</v>
      </c>
      <c r="D38" s="107" t="s">
        <v>1002</v>
      </c>
      <c r="E38" s="107" t="s">
        <v>1002</v>
      </c>
      <c r="F38" s="107" t="s">
        <v>1217</v>
      </c>
      <c r="G38" s="107" t="s">
        <v>157</v>
      </c>
      <c r="H38" s="107">
        <v>30</v>
      </c>
      <c r="I38" s="107">
        <v>161179</v>
      </c>
      <c r="J38" s="107">
        <v>127.6589</v>
      </c>
    </row>
    <row r="39" spans="1:10" ht="15" thickBot="1" x14ac:dyDescent="0.35">
      <c r="A39" s="106" t="s">
        <v>1209</v>
      </c>
      <c r="B39" s="107" t="s">
        <v>1210</v>
      </c>
      <c r="C39" s="107" t="s">
        <v>1211</v>
      </c>
      <c r="D39" s="107" t="s">
        <v>1002</v>
      </c>
      <c r="E39" s="107" t="s">
        <v>1002</v>
      </c>
      <c r="F39" s="107" t="s">
        <v>1217</v>
      </c>
      <c r="G39" s="107" t="s">
        <v>157</v>
      </c>
      <c r="H39" s="107">
        <v>30</v>
      </c>
      <c r="I39" s="107">
        <v>161179</v>
      </c>
      <c r="J39" s="107">
        <v>127.6589</v>
      </c>
    </row>
    <row r="40" spans="1:10" ht="15" thickBot="1" x14ac:dyDescent="0.35">
      <c r="A40" s="106" t="s">
        <v>1209</v>
      </c>
      <c r="B40" s="107" t="s">
        <v>1210</v>
      </c>
      <c r="C40" s="107" t="s">
        <v>1211</v>
      </c>
      <c r="D40" s="107" t="s">
        <v>1002</v>
      </c>
      <c r="E40" s="107" t="s">
        <v>1002</v>
      </c>
      <c r="F40" s="107" t="s">
        <v>1218</v>
      </c>
      <c r="G40" s="107" t="s">
        <v>157</v>
      </c>
      <c r="H40" s="107">
        <v>7</v>
      </c>
      <c r="I40" s="107">
        <v>104299</v>
      </c>
      <c r="J40" s="107">
        <v>37.609900000000003</v>
      </c>
    </row>
    <row r="41" spans="1:10" ht="15" thickBot="1" x14ac:dyDescent="0.35">
      <c r="A41" s="106" t="s">
        <v>1209</v>
      </c>
      <c r="B41" s="107" t="s">
        <v>1210</v>
      </c>
      <c r="C41" s="107" t="s">
        <v>1211</v>
      </c>
      <c r="D41" s="107" t="s">
        <v>1002</v>
      </c>
      <c r="E41" s="107" t="s">
        <v>1002</v>
      </c>
      <c r="F41" s="107" t="s">
        <v>1219</v>
      </c>
      <c r="G41" s="107" t="s">
        <v>117</v>
      </c>
      <c r="H41" s="107">
        <v>45</v>
      </c>
      <c r="I41" s="107">
        <v>84755</v>
      </c>
      <c r="J41" s="107">
        <v>46.052999999999997</v>
      </c>
    </row>
    <row r="42" spans="1:10" ht="15" thickBot="1" x14ac:dyDescent="0.35">
      <c r="A42" s="106" t="s">
        <v>1209</v>
      </c>
      <c r="B42" s="107" t="s">
        <v>1210</v>
      </c>
      <c r="C42" s="107" t="s">
        <v>1211</v>
      </c>
      <c r="D42" s="107" t="s">
        <v>1002</v>
      </c>
      <c r="E42" s="107" t="s">
        <v>1002</v>
      </c>
      <c r="F42" s="107" t="s">
        <v>1220</v>
      </c>
      <c r="G42" s="107" t="s">
        <v>157</v>
      </c>
      <c r="H42" s="107">
        <v>6</v>
      </c>
      <c r="I42" s="107">
        <v>161176</v>
      </c>
      <c r="J42" s="107">
        <v>9.6710999999999991</v>
      </c>
    </row>
    <row r="43" spans="1:10" ht="15" thickBot="1" x14ac:dyDescent="0.35">
      <c r="A43" s="106" t="s">
        <v>1209</v>
      </c>
      <c r="B43" s="107" t="s">
        <v>1210</v>
      </c>
      <c r="C43" s="107" t="s">
        <v>1211</v>
      </c>
      <c r="D43" s="107" t="s">
        <v>1002</v>
      </c>
      <c r="E43" s="107" t="s">
        <v>1002</v>
      </c>
      <c r="F43" s="107" t="s">
        <v>1220</v>
      </c>
      <c r="G43" s="107" t="s">
        <v>143</v>
      </c>
      <c r="H43" s="107">
        <v>6</v>
      </c>
      <c r="I43" s="107">
        <v>161176</v>
      </c>
      <c r="J43" s="107">
        <v>9.6710999999999991</v>
      </c>
    </row>
    <row r="44" spans="1:10" ht="15" thickBot="1" x14ac:dyDescent="0.35">
      <c r="A44" s="106" t="s">
        <v>1209</v>
      </c>
      <c r="B44" s="107" t="s">
        <v>1210</v>
      </c>
      <c r="C44" s="107" t="s">
        <v>1211</v>
      </c>
      <c r="D44" s="107" t="s">
        <v>1002</v>
      </c>
      <c r="E44" s="107" t="s">
        <v>1002</v>
      </c>
      <c r="F44" s="107" t="s">
        <v>1220</v>
      </c>
      <c r="G44" s="107" t="s">
        <v>157</v>
      </c>
      <c r="H44" s="107">
        <v>3</v>
      </c>
      <c r="I44" s="107">
        <v>161176</v>
      </c>
      <c r="J44" s="107">
        <v>9.6710999999999991</v>
      </c>
    </row>
    <row r="45" spans="1:10" ht="15" thickBot="1" x14ac:dyDescent="0.35">
      <c r="A45" s="106" t="s">
        <v>1209</v>
      </c>
      <c r="B45" s="107" t="s">
        <v>1210</v>
      </c>
      <c r="C45" s="107" t="s">
        <v>1211</v>
      </c>
      <c r="D45" s="107" t="s">
        <v>1002</v>
      </c>
      <c r="E45" s="107" t="s">
        <v>1002</v>
      </c>
      <c r="F45" s="107" t="s">
        <v>1220</v>
      </c>
      <c r="G45" s="107" t="s">
        <v>143</v>
      </c>
      <c r="H45" s="107">
        <v>6</v>
      </c>
      <c r="I45" s="107">
        <v>161176</v>
      </c>
      <c r="J45" s="107">
        <v>19.342300000000002</v>
      </c>
    </row>
    <row r="46" spans="1:10" ht="15" thickBot="1" x14ac:dyDescent="0.35">
      <c r="A46" s="106" t="s">
        <v>1209</v>
      </c>
      <c r="B46" s="107" t="s">
        <v>1210</v>
      </c>
      <c r="C46" s="107" t="s">
        <v>1211</v>
      </c>
      <c r="D46" s="107" t="s">
        <v>1002</v>
      </c>
      <c r="E46" s="107" t="s">
        <v>1002</v>
      </c>
      <c r="F46" s="107" t="s">
        <v>1220</v>
      </c>
      <c r="G46" s="107" t="s">
        <v>157</v>
      </c>
      <c r="H46" s="107">
        <v>3</v>
      </c>
      <c r="I46" s="107">
        <v>161176</v>
      </c>
      <c r="J46" s="107">
        <v>19.342300000000002</v>
      </c>
    </row>
    <row r="47" spans="1:10" ht="15" thickBot="1" x14ac:dyDescent="0.35">
      <c r="A47" s="106" t="s">
        <v>1209</v>
      </c>
      <c r="B47" s="107" t="s">
        <v>1210</v>
      </c>
      <c r="C47" s="107" t="s">
        <v>1211</v>
      </c>
      <c r="D47" s="107" t="s">
        <v>1002</v>
      </c>
      <c r="E47" s="107" t="s">
        <v>1002</v>
      </c>
      <c r="F47" s="107" t="s">
        <v>1220</v>
      </c>
      <c r="G47" s="107" t="s">
        <v>143</v>
      </c>
      <c r="H47" s="107">
        <v>3</v>
      </c>
      <c r="I47" s="107">
        <v>161176</v>
      </c>
      <c r="J47" s="107">
        <v>19.342300000000002</v>
      </c>
    </row>
    <row r="48" spans="1:10" ht="15" thickBot="1" x14ac:dyDescent="0.35">
      <c r="A48" s="106" t="s">
        <v>1209</v>
      </c>
      <c r="B48" s="107" t="s">
        <v>1210</v>
      </c>
      <c r="C48" s="107" t="s">
        <v>1211</v>
      </c>
      <c r="D48" s="107" t="s">
        <v>1002</v>
      </c>
      <c r="E48" s="107" t="s">
        <v>1001</v>
      </c>
      <c r="F48" s="107" t="s">
        <v>1221</v>
      </c>
      <c r="G48" s="107" t="s">
        <v>117</v>
      </c>
      <c r="H48" s="107">
        <v>45</v>
      </c>
      <c r="I48" s="107">
        <v>84755</v>
      </c>
      <c r="J48" s="107">
        <v>46.052999999999997</v>
      </c>
    </row>
    <row r="49" spans="1:10" ht="15" thickBot="1" x14ac:dyDescent="0.35">
      <c r="A49" s="106" t="s">
        <v>1209</v>
      </c>
      <c r="B49" s="107" t="s">
        <v>1210</v>
      </c>
      <c r="C49" s="107" t="s">
        <v>1211</v>
      </c>
      <c r="D49" s="107" t="s">
        <v>1002</v>
      </c>
      <c r="E49" s="107" t="s">
        <v>1001</v>
      </c>
      <c r="F49" s="107" t="s">
        <v>1222</v>
      </c>
      <c r="G49" s="107" t="s">
        <v>143</v>
      </c>
      <c r="H49" s="107">
        <v>23</v>
      </c>
      <c r="I49" s="107">
        <v>96623</v>
      </c>
      <c r="J49" s="107">
        <v>53.728499999999997</v>
      </c>
    </row>
    <row r="50" spans="1:10" ht="15" thickBot="1" x14ac:dyDescent="0.35">
      <c r="A50" s="106" t="s">
        <v>1209</v>
      </c>
      <c r="B50" s="107" t="s">
        <v>1210</v>
      </c>
      <c r="C50" s="107" t="s">
        <v>1211</v>
      </c>
      <c r="D50" s="107" t="s">
        <v>1002</v>
      </c>
      <c r="E50" s="107" t="s">
        <v>1001</v>
      </c>
      <c r="F50" s="107" t="s">
        <v>1223</v>
      </c>
      <c r="G50" s="107" t="s">
        <v>143</v>
      </c>
      <c r="H50" s="107">
        <v>42</v>
      </c>
      <c r="I50" s="107">
        <v>157944</v>
      </c>
      <c r="J50" s="107">
        <v>3.2204999999999999</v>
      </c>
    </row>
    <row r="51" spans="1:10" ht="15" thickBot="1" x14ac:dyDescent="0.35">
      <c r="A51" s="106" t="s">
        <v>1209</v>
      </c>
      <c r="B51" s="107" t="s">
        <v>1210</v>
      </c>
      <c r="C51" s="107" t="s">
        <v>1211</v>
      </c>
      <c r="D51" s="107" t="s">
        <v>1002</v>
      </c>
      <c r="E51" s="107" t="s">
        <v>1224</v>
      </c>
      <c r="F51" s="107" t="s">
        <v>1225</v>
      </c>
      <c r="G51" s="107" t="s">
        <v>157</v>
      </c>
      <c r="H51" s="107">
        <v>42</v>
      </c>
      <c r="I51" s="107">
        <v>157944</v>
      </c>
      <c r="J51" s="107">
        <v>3.2204999999999999</v>
      </c>
    </row>
    <row r="52" spans="1:10" ht="15" thickBot="1" x14ac:dyDescent="0.35">
      <c r="A52" s="106" t="s">
        <v>1209</v>
      </c>
      <c r="B52" s="107" t="s">
        <v>1210</v>
      </c>
      <c r="C52" s="107" t="s">
        <v>1211</v>
      </c>
      <c r="D52" s="107" t="s">
        <v>154</v>
      </c>
      <c r="E52" s="107" t="s">
        <v>300</v>
      </c>
      <c r="F52" s="107" t="s">
        <v>303</v>
      </c>
      <c r="G52" s="107" t="s">
        <v>143</v>
      </c>
      <c r="H52" s="107">
        <v>42</v>
      </c>
      <c r="I52" s="107">
        <v>157944</v>
      </c>
      <c r="J52" s="107">
        <v>3.2204999999999999</v>
      </c>
    </row>
    <row r="53" spans="1:10" ht="15" thickBot="1" x14ac:dyDescent="0.35">
      <c r="A53" s="106" t="s">
        <v>1209</v>
      </c>
      <c r="B53" s="107" t="s">
        <v>1210</v>
      </c>
      <c r="C53" s="107" t="s">
        <v>1211</v>
      </c>
      <c r="D53" s="107" t="s">
        <v>154</v>
      </c>
      <c r="E53" s="107" t="s">
        <v>154</v>
      </c>
      <c r="F53" s="107" t="s">
        <v>168</v>
      </c>
      <c r="G53" s="107" t="s">
        <v>117</v>
      </c>
      <c r="H53" s="107">
        <v>121.76</v>
      </c>
      <c r="I53" s="107">
        <v>35106</v>
      </c>
      <c r="J53" s="107">
        <v>0.19339999999999999</v>
      </c>
    </row>
    <row r="54" spans="1:10" ht="15" thickBot="1" x14ac:dyDescent="0.35">
      <c r="A54" s="106" t="s">
        <v>1209</v>
      </c>
      <c r="B54" s="107" t="s">
        <v>1210</v>
      </c>
      <c r="C54" s="107" t="s">
        <v>1211</v>
      </c>
      <c r="D54" s="107" t="s">
        <v>154</v>
      </c>
      <c r="E54" s="107" t="s">
        <v>154</v>
      </c>
      <c r="F54" s="107" t="s">
        <v>168</v>
      </c>
      <c r="G54" s="107" t="s">
        <v>157</v>
      </c>
      <c r="H54" s="107">
        <v>38</v>
      </c>
      <c r="I54" s="107">
        <v>161151</v>
      </c>
      <c r="J54" s="107">
        <v>2.1061999999999999</v>
      </c>
    </row>
    <row r="55" spans="1:10" ht="15" thickBot="1" x14ac:dyDescent="0.35">
      <c r="A55" s="106" t="s">
        <v>1209</v>
      </c>
      <c r="B55" s="107" t="s">
        <v>1210</v>
      </c>
      <c r="C55" s="107" t="s">
        <v>1211</v>
      </c>
      <c r="D55" s="107" t="s">
        <v>154</v>
      </c>
      <c r="E55" s="107" t="s">
        <v>154</v>
      </c>
      <c r="F55" s="107" t="s">
        <v>168</v>
      </c>
      <c r="G55" s="107" t="s">
        <v>157</v>
      </c>
      <c r="H55" s="107">
        <v>42</v>
      </c>
      <c r="I55" s="107">
        <v>157944</v>
      </c>
      <c r="J55" s="107">
        <v>3.2204999999999999</v>
      </c>
    </row>
    <row r="56" spans="1:10" ht="15" thickBot="1" x14ac:dyDescent="0.35">
      <c r="A56" s="106" t="s">
        <v>1209</v>
      </c>
      <c r="B56" s="107" t="s">
        <v>1210</v>
      </c>
      <c r="C56" s="107" t="s">
        <v>1211</v>
      </c>
      <c r="D56" s="107" t="s">
        <v>154</v>
      </c>
      <c r="E56" s="107" t="s">
        <v>154</v>
      </c>
      <c r="F56" s="107" t="s">
        <v>168</v>
      </c>
      <c r="G56" s="107" t="s">
        <v>117</v>
      </c>
      <c r="H56" s="107">
        <v>7</v>
      </c>
      <c r="I56" s="107">
        <v>83924</v>
      </c>
      <c r="J56" s="107">
        <v>9.6710999999999991</v>
      </c>
    </row>
    <row r="57" spans="1:10" ht="15" thickBot="1" x14ac:dyDescent="0.35">
      <c r="A57" s="106" t="s">
        <v>1209</v>
      </c>
      <c r="B57" s="107" t="s">
        <v>1210</v>
      </c>
      <c r="C57" s="107" t="s">
        <v>1211</v>
      </c>
      <c r="D57" s="107" t="s">
        <v>154</v>
      </c>
      <c r="E57" s="107" t="s">
        <v>154</v>
      </c>
      <c r="F57" s="107" t="s">
        <v>168</v>
      </c>
      <c r="G57" s="107" t="s">
        <v>157</v>
      </c>
      <c r="H57" s="107">
        <v>13</v>
      </c>
      <c r="I57" s="107">
        <v>104299</v>
      </c>
      <c r="J57" s="107">
        <v>37.609900000000003</v>
      </c>
    </row>
    <row r="58" spans="1:10" ht="15" thickBot="1" x14ac:dyDescent="0.35">
      <c r="A58" s="106" t="s">
        <v>1209</v>
      </c>
      <c r="B58" s="107" t="s">
        <v>1210</v>
      </c>
      <c r="C58" s="107" t="s">
        <v>1211</v>
      </c>
      <c r="D58" s="107" t="s">
        <v>154</v>
      </c>
      <c r="E58" s="107" t="s">
        <v>155</v>
      </c>
      <c r="F58" s="107" t="s">
        <v>303</v>
      </c>
      <c r="G58" s="107" t="s">
        <v>143</v>
      </c>
      <c r="H58" s="107">
        <v>38</v>
      </c>
      <c r="I58" s="107">
        <v>161151</v>
      </c>
      <c r="J58" s="107">
        <v>2.1061999999999999</v>
      </c>
    </row>
    <row r="59" spans="1:10" ht="15" thickBot="1" x14ac:dyDescent="0.35">
      <c r="A59" s="106" t="s">
        <v>1209</v>
      </c>
      <c r="B59" s="107" t="s">
        <v>1210</v>
      </c>
      <c r="C59" s="107" t="s">
        <v>1211</v>
      </c>
      <c r="D59" s="107" t="s">
        <v>154</v>
      </c>
      <c r="E59" s="107" t="s">
        <v>155</v>
      </c>
      <c r="F59" s="107" t="s">
        <v>1226</v>
      </c>
      <c r="G59" s="107" t="s">
        <v>157</v>
      </c>
      <c r="H59" s="107">
        <v>13</v>
      </c>
      <c r="I59" s="107">
        <v>104299</v>
      </c>
      <c r="J59" s="107">
        <v>3.7610000000000001</v>
      </c>
    </row>
    <row r="60" spans="1:10" ht="15" thickBot="1" x14ac:dyDescent="0.35">
      <c r="A60" s="106" t="s">
        <v>1209</v>
      </c>
      <c r="B60" s="107" t="s">
        <v>1210</v>
      </c>
      <c r="C60" s="107" t="s">
        <v>1211</v>
      </c>
      <c r="D60" s="107" t="s">
        <v>154</v>
      </c>
      <c r="E60" s="107" t="s">
        <v>155</v>
      </c>
      <c r="F60" s="107" t="s">
        <v>168</v>
      </c>
      <c r="G60" s="107" t="s">
        <v>166</v>
      </c>
      <c r="H60" s="107">
        <v>121.76</v>
      </c>
      <c r="I60" s="107">
        <v>35106</v>
      </c>
      <c r="J60" s="107">
        <v>0.19339999999999999</v>
      </c>
    </row>
    <row r="61" spans="1:10" ht="15" thickBot="1" x14ac:dyDescent="0.35">
      <c r="A61" s="106" t="s">
        <v>1209</v>
      </c>
      <c r="B61" s="107" t="s">
        <v>1210</v>
      </c>
      <c r="C61" s="107" t="s">
        <v>1211</v>
      </c>
      <c r="D61" s="107" t="s">
        <v>154</v>
      </c>
      <c r="E61" s="107" t="s">
        <v>155</v>
      </c>
      <c r="F61" s="107" t="s">
        <v>168</v>
      </c>
      <c r="G61" s="107" t="s">
        <v>117</v>
      </c>
      <c r="H61" s="107">
        <v>121.76</v>
      </c>
      <c r="I61" s="107">
        <v>35106</v>
      </c>
      <c r="J61" s="107">
        <v>0.19339999999999999</v>
      </c>
    </row>
    <row r="62" spans="1:10" ht="15" thickBot="1" x14ac:dyDescent="0.35">
      <c r="A62" s="106" t="s">
        <v>1209</v>
      </c>
      <c r="B62" s="107" t="s">
        <v>1210</v>
      </c>
      <c r="C62" s="107" t="s">
        <v>1211</v>
      </c>
      <c r="D62" s="107" t="s">
        <v>154</v>
      </c>
      <c r="E62" s="107" t="s">
        <v>155</v>
      </c>
      <c r="F62" s="107" t="s">
        <v>168</v>
      </c>
      <c r="G62" s="107" t="s">
        <v>117</v>
      </c>
      <c r="H62" s="107">
        <v>121.76</v>
      </c>
      <c r="I62" s="107">
        <v>35106</v>
      </c>
      <c r="J62" s="107">
        <v>0.19339999999999999</v>
      </c>
    </row>
    <row r="63" spans="1:10" ht="15" thickBot="1" x14ac:dyDescent="0.35">
      <c r="A63" s="106" t="s">
        <v>1209</v>
      </c>
      <c r="B63" s="107" t="s">
        <v>1210</v>
      </c>
      <c r="C63" s="107" t="s">
        <v>1211</v>
      </c>
      <c r="D63" s="107" t="s">
        <v>154</v>
      </c>
      <c r="E63" s="107" t="s">
        <v>155</v>
      </c>
      <c r="F63" s="107" t="s">
        <v>168</v>
      </c>
      <c r="G63" s="107" t="s">
        <v>117</v>
      </c>
      <c r="H63" s="107">
        <v>121.76</v>
      </c>
      <c r="I63" s="107">
        <v>35106</v>
      </c>
      <c r="J63" s="107">
        <v>9.6710999999999991</v>
      </c>
    </row>
    <row r="64" spans="1:10" ht="15" thickBot="1" x14ac:dyDescent="0.35">
      <c r="A64" s="106" t="s">
        <v>1209</v>
      </c>
      <c r="B64" s="107" t="s">
        <v>1210</v>
      </c>
      <c r="C64" s="107" t="s">
        <v>1211</v>
      </c>
      <c r="D64" s="107" t="s">
        <v>154</v>
      </c>
      <c r="E64" s="107" t="s">
        <v>155</v>
      </c>
      <c r="F64" s="107" t="s">
        <v>168</v>
      </c>
      <c r="G64" s="107" t="s">
        <v>117</v>
      </c>
      <c r="H64" s="107">
        <v>121.76</v>
      </c>
      <c r="I64" s="107">
        <v>35106</v>
      </c>
      <c r="J64" s="107">
        <v>9.6710999999999991</v>
      </c>
    </row>
    <row r="65" spans="1:10" ht="15" thickBot="1" x14ac:dyDescent="0.35">
      <c r="A65" s="106" t="s">
        <v>1209</v>
      </c>
      <c r="B65" s="107" t="s">
        <v>1210</v>
      </c>
      <c r="C65" s="107" t="s">
        <v>1211</v>
      </c>
      <c r="D65" s="107" t="s">
        <v>102</v>
      </c>
      <c r="E65" s="107" t="s">
        <v>102</v>
      </c>
      <c r="F65" s="107" t="s">
        <v>186</v>
      </c>
      <c r="G65" s="107" t="s">
        <v>166</v>
      </c>
      <c r="H65" s="107">
        <v>28</v>
      </c>
      <c r="I65" s="107">
        <v>83924</v>
      </c>
      <c r="J65" s="107">
        <v>0.19339999999999999</v>
      </c>
    </row>
    <row r="66" spans="1:10" ht="15" thickBot="1" x14ac:dyDescent="0.35">
      <c r="A66" s="106" t="s">
        <v>1209</v>
      </c>
      <c r="B66" s="107" t="s">
        <v>1210</v>
      </c>
      <c r="C66" s="107" t="s">
        <v>1211</v>
      </c>
      <c r="D66" s="107" t="s">
        <v>102</v>
      </c>
      <c r="E66" s="107" t="s">
        <v>102</v>
      </c>
      <c r="F66" s="107" t="s">
        <v>186</v>
      </c>
      <c r="G66" s="107" t="s">
        <v>1208</v>
      </c>
      <c r="H66" s="107">
        <v>38</v>
      </c>
      <c r="I66" s="107">
        <v>161151</v>
      </c>
      <c r="J66" s="107">
        <v>8.6351999999999993</v>
      </c>
    </row>
    <row r="67" spans="1:10" ht="15" thickBot="1" x14ac:dyDescent="0.35">
      <c r="A67" s="106" t="s">
        <v>1209</v>
      </c>
      <c r="B67" s="107" t="s">
        <v>1210</v>
      </c>
      <c r="C67" s="107" t="s">
        <v>1211</v>
      </c>
      <c r="D67" s="107" t="s">
        <v>102</v>
      </c>
      <c r="E67" s="107" t="s">
        <v>102</v>
      </c>
      <c r="F67" s="107" t="s">
        <v>186</v>
      </c>
      <c r="G67" s="107" t="s">
        <v>1208</v>
      </c>
      <c r="H67" s="107">
        <v>26</v>
      </c>
      <c r="I67" s="107">
        <v>104299</v>
      </c>
      <c r="J67" s="107">
        <v>37.609900000000003</v>
      </c>
    </row>
    <row r="68" spans="1:10" ht="15" thickBot="1" x14ac:dyDescent="0.35">
      <c r="A68" s="106" t="s">
        <v>1209</v>
      </c>
      <c r="B68" s="107" t="s">
        <v>1210</v>
      </c>
      <c r="C68" s="107" t="s">
        <v>1211</v>
      </c>
      <c r="D68" s="107" t="s">
        <v>102</v>
      </c>
      <c r="E68" s="107" t="s">
        <v>102</v>
      </c>
      <c r="F68" s="107" t="s">
        <v>186</v>
      </c>
      <c r="G68" s="107" t="s">
        <v>274</v>
      </c>
      <c r="H68" s="107">
        <v>1</v>
      </c>
      <c r="I68" s="107">
        <v>84765</v>
      </c>
      <c r="J68" s="107">
        <v>66.6233</v>
      </c>
    </row>
    <row r="69" spans="1:10" ht="15" thickBot="1" x14ac:dyDescent="0.35">
      <c r="A69" s="106" t="s">
        <v>1209</v>
      </c>
      <c r="B69" s="107" t="s">
        <v>1210</v>
      </c>
      <c r="C69" s="107" t="s">
        <v>1211</v>
      </c>
      <c r="D69" s="107" t="s">
        <v>102</v>
      </c>
      <c r="E69" s="107" t="s">
        <v>102</v>
      </c>
      <c r="F69" s="107" t="s">
        <v>186</v>
      </c>
      <c r="G69" s="107" t="s">
        <v>200</v>
      </c>
      <c r="H69" s="107">
        <v>1</v>
      </c>
      <c r="I69" s="107">
        <v>84765</v>
      </c>
      <c r="J69" s="107">
        <v>80.592699999999994</v>
      </c>
    </row>
    <row r="70" spans="1:10" ht="15" thickBot="1" x14ac:dyDescent="0.35">
      <c r="A70" s="106" t="s">
        <v>1209</v>
      </c>
      <c r="B70" s="107" t="s">
        <v>1210</v>
      </c>
      <c r="C70" s="107" t="s">
        <v>1211</v>
      </c>
      <c r="D70" s="107" t="s">
        <v>102</v>
      </c>
      <c r="E70" s="107" t="s">
        <v>102</v>
      </c>
      <c r="F70" s="107" t="s">
        <v>186</v>
      </c>
      <c r="G70" s="107" t="s">
        <v>274</v>
      </c>
      <c r="H70" s="107">
        <v>1</v>
      </c>
      <c r="I70" s="107">
        <v>85173</v>
      </c>
      <c r="J70" s="107">
        <v>81.667299999999997</v>
      </c>
    </row>
    <row r="71" spans="1:10" ht="15" thickBot="1" x14ac:dyDescent="0.35">
      <c r="A71" s="106" t="s">
        <v>1209</v>
      </c>
      <c r="B71" s="107" t="s">
        <v>1210</v>
      </c>
      <c r="C71" s="107" t="s">
        <v>1211</v>
      </c>
      <c r="D71" s="107" t="s">
        <v>102</v>
      </c>
      <c r="E71" s="107" t="s">
        <v>102</v>
      </c>
      <c r="F71" s="107" t="s">
        <v>186</v>
      </c>
      <c r="G71" s="107" t="s">
        <v>200</v>
      </c>
      <c r="H71" s="107">
        <v>0.125</v>
      </c>
      <c r="I71" s="107">
        <v>84765</v>
      </c>
      <c r="J71" s="107">
        <v>107.45699999999999</v>
      </c>
    </row>
    <row r="72" spans="1:10" ht="15" thickBot="1" x14ac:dyDescent="0.35">
      <c r="A72" s="106" t="s">
        <v>1209</v>
      </c>
      <c r="B72" s="107" t="s">
        <v>1210</v>
      </c>
      <c r="C72" s="107" t="s">
        <v>1211</v>
      </c>
      <c r="D72" s="107" t="s">
        <v>102</v>
      </c>
      <c r="E72" s="107" t="s">
        <v>102</v>
      </c>
      <c r="F72" s="107" t="s">
        <v>186</v>
      </c>
      <c r="G72" s="107" t="s">
        <v>1208</v>
      </c>
      <c r="H72" s="107">
        <v>30</v>
      </c>
      <c r="I72" s="107">
        <v>161179</v>
      </c>
      <c r="J72" s="107">
        <v>127.6589</v>
      </c>
    </row>
    <row r="73" spans="1:10" ht="15" thickBot="1" x14ac:dyDescent="0.35">
      <c r="A73" s="106" t="s">
        <v>1209</v>
      </c>
      <c r="B73" s="107" t="s">
        <v>1210</v>
      </c>
      <c r="C73" s="107" t="s">
        <v>1211</v>
      </c>
      <c r="D73" s="107" t="s">
        <v>102</v>
      </c>
      <c r="E73" s="107" t="s">
        <v>102</v>
      </c>
      <c r="F73" s="107" t="s">
        <v>186</v>
      </c>
      <c r="G73" s="107" t="s">
        <v>200</v>
      </c>
      <c r="H73" s="107">
        <v>91</v>
      </c>
      <c r="I73" s="107">
        <v>160617</v>
      </c>
      <c r="J73" s="107">
        <v>245.61600000000001</v>
      </c>
    </row>
    <row r="74" spans="1:10" ht="15" thickBot="1" x14ac:dyDescent="0.35">
      <c r="A74" s="106" t="s">
        <v>1209</v>
      </c>
      <c r="B74" s="107" t="s">
        <v>1210</v>
      </c>
      <c r="C74" s="107" t="s">
        <v>1211</v>
      </c>
      <c r="D74" s="107" t="s">
        <v>102</v>
      </c>
      <c r="E74" s="107" t="s">
        <v>102</v>
      </c>
      <c r="F74" s="107" t="s">
        <v>186</v>
      </c>
      <c r="G74" s="107" t="s">
        <v>200</v>
      </c>
      <c r="H74" s="107">
        <v>91</v>
      </c>
      <c r="I74" s="107">
        <v>160617</v>
      </c>
      <c r="J74" s="107">
        <v>245.61600000000001</v>
      </c>
    </row>
    <row r="75" spans="1:10" ht="15" thickBot="1" x14ac:dyDescent="0.35">
      <c r="A75" s="106" t="s">
        <v>1209</v>
      </c>
      <c r="B75" s="107" t="s">
        <v>1210</v>
      </c>
      <c r="C75" s="107" t="s">
        <v>1211</v>
      </c>
      <c r="D75" s="107" t="s">
        <v>102</v>
      </c>
      <c r="E75" s="107" t="s">
        <v>102</v>
      </c>
      <c r="F75" s="107" t="s">
        <v>186</v>
      </c>
      <c r="G75" s="107" t="s">
        <v>200</v>
      </c>
      <c r="H75" s="107">
        <v>15</v>
      </c>
      <c r="I75" s="107">
        <v>85110</v>
      </c>
      <c r="J75" s="107">
        <v>537.28499999999997</v>
      </c>
    </row>
    <row r="76" spans="1:10" ht="15" thickBot="1" x14ac:dyDescent="0.35">
      <c r="A76" s="106" t="s">
        <v>1209</v>
      </c>
      <c r="B76" s="107" t="s">
        <v>1210</v>
      </c>
      <c r="C76" s="107" t="s">
        <v>1211</v>
      </c>
      <c r="D76" s="107" t="s">
        <v>367</v>
      </c>
      <c r="E76" s="107" t="s">
        <v>368</v>
      </c>
      <c r="F76" s="107" t="s">
        <v>1227</v>
      </c>
      <c r="G76" s="107" t="s">
        <v>143</v>
      </c>
      <c r="H76" s="107">
        <v>26</v>
      </c>
      <c r="I76" s="107">
        <v>104299</v>
      </c>
      <c r="J76" s="107">
        <v>3.7610000000000001</v>
      </c>
    </row>
    <row r="77" spans="1:10" ht="15" thickBot="1" x14ac:dyDescent="0.35">
      <c r="A77" s="106" t="s">
        <v>1209</v>
      </c>
      <c r="B77" s="107" t="s">
        <v>1210</v>
      </c>
      <c r="C77" s="107" t="s">
        <v>1211</v>
      </c>
      <c r="D77" s="107" t="s">
        <v>367</v>
      </c>
      <c r="E77" s="107" t="s">
        <v>368</v>
      </c>
      <c r="F77" s="107" t="s">
        <v>1228</v>
      </c>
      <c r="G77" s="107" t="s">
        <v>166</v>
      </c>
      <c r="H77" s="107">
        <v>800</v>
      </c>
      <c r="I77" s="107">
        <v>83924</v>
      </c>
      <c r="J77" s="107">
        <v>9.6710999999999991</v>
      </c>
    </row>
    <row r="78" spans="1:10" ht="15" thickBot="1" x14ac:dyDescent="0.35">
      <c r="A78" s="106" t="s">
        <v>1209</v>
      </c>
      <c r="B78" s="107" t="s">
        <v>1210</v>
      </c>
      <c r="C78" s="107" t="s">
        <v>1211</v>
      </c>
      <c r="D78" s="107" t="s">
        <v>367</v>
      </c>
      <c r="E78" s="107" t="s">
        <v>368</v>
      </c>
      <c r="F78" s="107" t="s">
        <v>1228</v>
      </c>
      <c r="G78" s="107" t="s">
        <v>166</v>
      </c>
      <c r="H78" s="107">
        <v>800</v>
      </c>
      <c r="I78" s="107">
        <v>83924</v>
      </c>
      <c r="J78" s="107">
        <v>9.6710999999999991</v>
      </c>
    </row>
    <row r="79" spans="1:10" ht="15" thickBot="1" x14ac:dyDescent="0.35">
      <c r="A79" s="106" t="s">
        <v>1209</v>
      </c>
      <c r="B79" s="107" t="s">
        <v>1210</v>
      </c>
      <c r="C79" s="107" t="s">
        <v>1211</v>
      </c>
      <c r="D79" s="107" t="s">
        <v>367</v>
      </c>
      <c r="E79" s="107" t="s">
        <v>826</v>
      </c>
      <c r="F79" s="107" t="s">
        <v>1229</v>
      </c>
      <c r="G79" s="107" t="s">
        <v>157</v>
      </c>
      <c r="H79" s="107">
        <v>742</v>
      </c>
      <c r="I79" s="107">
        <v>160617</v>
      </c>
      <c r="J79" s="107">
        <v>30.702000000000002</v>
      </c>
    </row>
    <row r="80" spans="1:10" ht="15" thickBot="1" x14ac:dyDescent="0.35">
      <c r="A80" s="106" t="s">
        <v>1209</v>
      </c>
      <c r="B80" s="107" t="s">
        <v>1210</v>
      </c>
      <c r="C80" s="107" t="s">
        <v>1211</v>
      </c>
      <c r="D80" s="107" t="s">
        <v>367</v>
      </c>
      <c r="E80" s="107" t="s">
        <v>826</v>
      </c>
      <c r="F80" s="107" t="s">
        <v>1229</v>
      </c>
      <c r="G80" s="107" t="s">
        <v>157</v>
      </c>
      <c r="H80" s="107">
        <v>735</v>
      </c>
      <c r="I80" s="107">
        <v>160617</v>
      </c>
      <c r="J80" s="107">
        <v>30.732700000000001</v>
      </c>
    </row>
    <row r="81" spans="1:10" ht="15" thickBot="1" x14ac:dyDescent="0.35">
      <c r="A81" s="106" t="s">
        <v>1209</v>
      </c>
      <c r="B81" s="107" t="s">
        <v>1210</v>
      </c>
      <c r="C81" s="107" t="s">
        <v>1211</v>
      </c>
      <c r="D81" s="107" t="s">
        <v>137</v>
      </c>
      <c r="E81" s="107" t="s">
        <v>137</v>
      </c>
      <c r="F81" s="107" t="s">
        <v>1230</v>
      </c>
      <c r="G81" s="107" t="s">
        <v>157</v>
      </c>
      <c r="H81" s="107">
        <v>38</v>
      </c>
      <c r="I81" s="107">
        <v>161151</v>
      </c>
      <c r="J81" s="107">
        <v>2.1061999999999999</v>
      </c>
    </row>
    <row r="82" spans="1:10" ht="15" thickBot="1" x14ac:dyDescent="0.35">
      <c r="A82" s="106" t="s">
        <v>1209</v>
      </c>
      <c r="B82" s="107" t="s">
        <v>1210</v>
      </c>
      <c r="C82" s="107" t="s">
        <v>1211</v>
      </c>
      <c r="D82" s="107" t="s">
        <v>137</v>
      </c>
      <c r="E82" s="107" t="s">
        <v>137</v>
      </c>
      <c r="F82" s="107" t="s">
        <v>1231</v>
      </c>
      <c r="G82" s="107" t="s">
        <v>143</v>
      </c>
      <c r="H82" s="107">
        <v>42</v>
      </c>
      <c r="I82" s="107">
        <v>157944</v>
      </c>
      <c r="J82" s="107">
        <v>3.2204999999999999</v>
      </c>
    </row>
    <row r="83" spans="1:10" ht="15" thickBot="1" x14ac:dyDescent="0.35">
      <c r="A83" s="106" t="s">
        <v>1209</v>
      </c>
      <c r="B83" s="107" t="s">
        <v>352</v>
      </c>
      <c r="C83" s="107" t="s">
        <v>1211</v>
      </c>
      <c r="D83" s="107" t="s">
        <v>245</v>
      </c>
      <c r="E83" s="107" t="s">
        <v>245</v>
      </c>
      <c r="F83" s="107" t="s">
        <v>1232</v>
      </c>
      <c r="G83" s="107" t="s">
        <v>117</v>
      </c>
      <c r="H83" s="107">
        <v>89</v>
      </c>
      <c r="I83" s="107">
        <v>39570</v>
      </c>
      <c r="J83" s="107">
        <v>0.19339999999999999</v>
      </c>
    </row>
    <row r="84" spans="1:10" ht="15" thickBot="1" x14ac:dyDescent="0.35">
      <c r="A84" s="106" t="s">
        <v>1209</v>
      </c>
      <c r="B84" s="107" t="s">
        <v>352</v>
      </c>
      <c r="C84" s="107" t="s">
        <v>1211</v>
      </c>
      <c r="D84" s="107" t="s">
        <v>154</v>
      </c>
      <c r="E84" s="107" t="s">
        <v>300</v>
      </c>
      <c r="F84" s="107" t="s">
        <v>1233</v>
      </c>
      <c r="G84" s="107" t="s">
        <v>166</v>
      </c>
      <c r="H84" s="107">
        <v>49</v>
      </c>
      <c r="I84" s="107">
        <v>39570</v>
      </c>
      <c r="J84" s="107">
        <v>9.6710999999999991</v>
      </c>
    </row>
    <row r="85" spans="1:10" ht="15" thickBot="1" x14ac:dyDescent="0.35">
      <c r="A85" s="106" t="s">
        <v>1209</v>
      </c>
      <c r="B85" s="107" t="s">
        <v>352</v>
      </c>
      <c r="C85" s="107" t="s">
        <v>1211</v>
      </c>
      <c r="D85" s="107" t="s">
        <v>154</v>
      </c>
      <c r="E85" s="107" t="s">
        <v>154</v>
      </c>
      <c r="F85" s="107" t="s">
        <v>1200</v>
      </c>
      <c r="G85" s="107" t="s">
        <v>117</v>
      </c>
      <c r="H85" s="107">
        <v>21</v>
      </c>
      <c r="I85" s="107">
        <v>39570</v>
      </c>
      <c r="J85" s="107">
        <v>0.19339999999999999</v>
      </c>
    </row>
    <row r="86" spans="1:10" ht="15" thickBot="1" x14ac:dyDescent="0.35">
      <c r="A86" s="106" t="s">
        <v>1209</v>
      </c>
      <c r="B86" s="107" t="s">
        <v>352</v>
      </c>
      <c r="C86" s="107" t="s">
        <v>1211</v>
      </c>
      <c r="D86" s="107" t="s">
        <v>137</v>
      </c>
      <c r="E86" s="107" t="s">
        <v>137</v>
      </c>
      <c r="F86" s="107" t="s">
        <v>1234</v>
      </c>
      <c r="G86" s="107" t="s">
        <v>166</v>
      </c>
      <c r="H86" s="107">
        <v>21</v>
      </c>
      <c r="I86" s="107">
        <v>39570</v>
      </c>
      <c r="J86" s="107">
        <v>9.6710999999999991</v>
      </c>
    </row>
    <row r="87" spans="1:10" ht="15" thickBot="1" x14ac:dyDescent="0.35">
      <c r="A87" s="106" t="s">
        <v>1235</v>
      </c>
      <c r="B87" s="107" t="s">
        <v>1236</v>
      </c>
      <c r="C87" s="107" t="s">
        <v>1237</v>
      </c>
      <c r="D87" s="107" t="s">
        <v>172</v>
      </c>
      <c r="E87" s="107" t="s">
        <v>172</v>
      </c>
      <c r="F87" s="107" t="s">
        <v>1238</v>
      </c>
      <c r="G87" s="107" t="s">
        <v>157</v>
      </c>
      <c r="H87" s="107">
        <v>30</v>
      </c>
      <c r="I87" s="107">
        <v>161122</v>
      </c>
      <c r="J87" s="107">
        <v>0.35110000000000002</v>
      </c>
    </row>
    <row r="88" spans="1:10" ht="15" thickBot="1" x14ac:dyDescent="0.35">
      <c r="A88" s="106" t="s">
        <v>1235</v>
      </c>
      <c r="B88" s="107" t="s">
        <v>1236</v>
      </c>
      <c r="C88" s="107" t="s">
        <v>1237</v>
      </c>
      <c r="D88" s="107" t="s">
        <v>172</v>
      </c>
      <c r="E88" s="107" t="s">
        <v>172</v>
      </c>
      <c r="F88" s="107" t="s">
        <v>1238</v>
      </c>
      <c r="G88" s="107" t="s">
        <v>157</v>
      </c>
      <c r="H88" s="107">
        <v>20</v>
      </c>
      <c r="I88" s="107">
        <v>161122</v>
      </c>
      <c r="J88" s="107">
        <v>0.35110000000000002</v>
      </c>
    </row>
    <row r="89" spans="1:10" ht="15" thickBot="1" x14ac:dyDescent="0.35">
      <c r="A89" s="106" t="s">
        <v>1235</v>
      </c>
      <c r="B89" s="107" t="s">
        <v>1236</v>
      </c>
      <c r="C89" s="107" t="s">
        <v>1237</v>
      </c>
      <c r="D89" s="107" t="s">
        <v>172</v>
      </c>
      <c r="E89" s="107" t="s">
        <v>172</v>
      </c>
      <c r="F89" s="107" t="s">
        <v>1238</v>
      </c>
      <c r="G89" s="107" t="s">
        <v>157</v>
      </c>
      <c r="H89" s="107">
        <v>10</v>
      </c>
      <c r="I89" s="107">
        <v>161122</v>
      </c>
      <c r="J89" s="107">
        <v>0.35110000000000002</v>
      </c>
    </row>
    <row r="90" spans="1:10" ht="15" thickBot="1" x14ac:dyDescent="0.35">
      <c r="A90" s="106" t="s">
        <v>1235</v>
      </c>
      <c r="B90" s="107" t="s">
        <v>1236</v>
      </c>
      <c r="C90" s="107" t="s">
        <v>1237</v>
      </c>
      <c r="D90" s="107" t="s">
        <v>172</v>
      </c>
      <c r="E90" s="107" t="s">
        <v>172</v>
      </c>
      <c r="F90" s="107" t="s">
        <v>1238</v>
      </c>
      <c r="G90" s="107" t="s">
        <v>157</v>
      </c>
      <c r="H90" s="107">
        <v>30</v>
      </c>
      <c r="I90" s="107">
        <v>161122</v>
      </c>
      <c r="J90" s="107">
        <v>0.35110000000000002</v>
      </c>
    </row>
    <row r="91" spans="1:10" ht="15" thickBot="1" x14ac:dyDescent="0.35">
      <c r="A91" s="106" t="s">
        <v>1235</v>
      </c>
      <c r="B91" s="107" t="s">
        <v>1236</v>
      </c>
      <c r="C91" s="107" t="s">
        <v>1237</v>
      </c>
      <c r="D91" s="107" t="s">
        <v>172</v>
      </c>
      <c r="E91" s="107" t="s">
        <v>172</v>
      </c>
      <c r="F91" s="107" t="s">
        <v>1238</v>
      </c>
      <c r="G91" s="107" t="s">
        <v>157</v>
      </c>
      <c r="H91" s="107">
        <v>20</v>
      </c>
      <c r="I91" s="107">
        <v>161122</v>
      </c>
      <c r="J91" s="107">
        <v>0.35110000000000002</v>
      </c>
    </row>
    <row r="92" spans="1:10" ht="15" thickBot="1" x14ac:dyDescent="0.35">
      <c r="A92" s="106" t="s">
        <v>1235</v>
      </c>
      <c r="B92" s="107" t="s">
        <v>1236</v>
      </c>
      <c r="C92" s="107" t="s">
        <v>1237</v>
      </c>
      <c r="D92" s="107" t="s">
        <v>172</v>
      </c>
      <c r="E92" s="107" t="s">
        <v>172</v>
      </c>
      <c r="F92" s="107" t="s">
        <v>1238</v>
      </c>
      <c r="G92" s="107" t="s">
        <v>157</v>
      </c>
      <c r="H92" s="107">
        <v>10</v>
      </c>
      <c r="I92" s="107">
        <v>161122</v>
      </c>
      <c r="J92" s="107">
        <v>0.35110000000000002</v>
      </c>
    </row>
    <row r="93" spans="1:10" ht="15" thickBot="1" x14ac:dyDescent="0.35">
      <c r="A93" s="106" t="s">
        <v>1235</v>
      </c>
      <c r="B93" s="107" t="s">
        <v>1236</v>
      </c>
      <c r="C93" s="107" t="s">
        <v>1237</v>
      </c>
      <c r="D93" s="107" t="s">
        <v>172</v>
      </c>
      <c r="E93" s="107" t="s">
        <v>172</v>
      </c>
      <c r="F93" s="107" t="s">
        <v>1239</v>
      </c>
      <c r="G93" s="107" t="s">
        <v>143</v>
      </c>
      <c r="H93" s="107">
        <v>20</v>
      </c>
      <c r="I93" s="107">
        <v>161122</v>
      </c>
      <c r="J93" s="107">
        <v>7.0199999999999999E-2</v>
      </c>
    </row>
    <row r="94" spans="1:10" ht="15" thickBot="1" x14ac:dyDescent="0.35">
      <c r="A94" s="106" t="s">
        <v>1235</v>
      </c>
      <c r="B94" s="107" t="s">
        <v>1236</v>
      </c>
      <c r="C94" s="107" t="s">
        <v>1237</v>
      </c>
      <c r="D94" s="107" t="s">
        <v>172</v>
      </c>
      <c r="E94" s="107" t="s">
        <v>172</v>
      </c>
      <c r="F94" s="107" t="s">
        <v>1239</v>
      </c>
      <c r="G94" s="107" t="s">
        <v>143</v>
      </c>
      <c r="H94" s="107">
        <v>30</v>
      </c>
      <c r="I94" s="107">
        <v>161122</v>
      </c>
      <c r="J94" s="107">
        <v>7.0199999999999999E-2</v>
      </c>
    </row>
    <row r="95" spans="1:10" ht="15" thickBot="1" x14ac:dyDescent="0.35">
      <c r="A95" s="106" t="s">
        <v>1235</v>
      </c>
      <c r="B95" s="107" t="s">
        <v>1236</v>
      </c>
      <c r="C95" s="107" t="s">
        <v>1237</v>
      </c>
      <c r="D95" s="107" t="s">
        <v>172</v>
      </c>
      <c r="E95" s="107" t="s">
        <v>172</v>
      </c>
      <c r="F95" s="107" t="s">
        <v>1239</v>
      </c>
      <c r="G95" s="107" t="s">
        <v>143</v>
      </c>
      <c r="H95" s="107">
        <v>20</v>
      </c>
      <c r="I95" s="107">
        <v>161122</v>
      </c>
      <c r="J95" s="107">
        <v>7.0199999999999999E-2</v>
      </c>
    </row>
    <row r="96" spans="1:10" ht="15" thickBot="1" x14ac:dyDescent="0.35">
      <c r="A96" s="106" t="s">
        <v>1235</v>
      </c>
      <c r="B96" s="107" t="s">
        <v>1236</v>
      </c>
      <c r="C96" s="107" t="s">
        <v>1237</v>
      </c>
      <c r="D96" s="107" t="s">
        <v>172</v>
      </c>
      <c r="E96" s="107" t="s">
        <v>172</v>
      </c>
      <c r="F96" s="107" t="s">
        <v>1239</v>
      </c>
      <c r="G96" s="107" t="s">
        <v>143</v>
      </c>
      <c r="H96" s="107">
        <v>10</v>
      </c>
      <c r="I96" s="107">
        <v>161122</v>
      </c>
      <c r="J96" s="107">
        <v>7.0199999999999999E-2</v>
      </c>
    </row>
    <row r="97" spans="1:10" ht="15" thickBot="1" x14ac:dyDescent="0.35">
      <c r="A97" s="106" t="s">
        <v>1235</v>
      </c>
      <c r="B97" s="107" t="s">
        <v>1236</v>
      </c>
      <c r="C97" s="107" t="s">
        <v>1237</v>
      </c>
      <c r="D97" s="107" t="s">
        <v>172</v>
      </c>
      <c r="E97" s="107" t="s">
        <v>172</v>
      </c>
      <c r="F97" s="107" t="s">
        <v>1239</v>
      </c>
      <c r="G97" s="107" t="s">
        <v>143</v>
      </c>
      <c r="H97" s="107">
        <v>30</v>
      </c>
      <c r="I97" s="107">
        <v>161122</v>
      </c>
      <c r="J97" s="107">
        <v>7.0199999999999999E-2</v>
      </c>
    </row>
    <row r="98" spans="1:10" ht="15" thickBot="1" x14ac:dyDescent="0.35">
      <c r="A98" s="106" t="s">
        <v>1235</v>
      </c>
      <c r="B98" s="107" t="s">
        <v>1236</v>
      </c>
      <c r="C98" s="107" t="s">
        <v>1237</v>
      </c>
      <c r="D98" s="107" t="s">
        <v>172</v>
      </c>
      <c r="E98" s="107" t="s">
        <v>172</v>
      </c>
      <c r="F98" s="107" t="s">
        <v>1239</v>
      </c>
      <c r="G98" s="107" t="s">
        <v>157</v>
      </c>
      <c r="H98" s="107">
        <v>10</v>
      </c>
      <c r="I98" s="107">
        <v>161122</v>
      </c>
      <c r="J98" s="107">
        <v>0.35110000000000002</v>
      </c>
    </row>
    <row r="99" spans="1:10" ht="15" thickBot="1" x14ac:dyDescent="0.35">
      <c r="A99" s="106" t="s">
        <v>1240</v>
      </c>
      <c r="B99" s="107" t="s">
        <v>1241</v>
      </c>
      <c r="C99" s="107" t="s">
        <v>1242</v>
      </c>
      <c r="D99" s="107" t="s">
        <v>172</v>
      </c>
      <c r="E99" s="107" t="s">
        <v>172</v>
      </c>
      <c r="F99" s="107" t="s">
        <v>1243</v>
      </c>
      <c r="G99" s="107" t="s">
        <v>166</v>
      </c>
      <c r="H99" s="107">
        <v>21</v>
      </c>
      <c r="I99" s="107">
        <v>85637</v>
      </c>
      <c r="J99" s="107">
        <v>191.18180000000001</v>
      </c>
    </row>
    <row r="100" spans="1:10" ht="15" thickBot="1" x14ac:dyDescent="0.35">
      <c r="A100" s="106" t="s">
        <v>1240</v>
      </c>
      <c r="B100" s="107" t="s">
        <v>1241</v>
      </c>
      <c r="C100" s="107" t="s">
        <v>1242</v>
      </c>
      <c r="D100" s="107" t="s">
        <v>172</v>
      </c>
      <c r="E100" s="107" t="s">
        <v>173</v>
      </c>
      <c r="F100" s="107" t="s">
        <v>1092</v>
      </c>
      <c r="G100" s="107" t="s">
        <v>117</v>
      </c>
      <c r="H100" s="107">
        <v>21</v>
      </c>
      <c r="I100" s="107">
        <v>85637</v>
      </c>
      <c r="J100" s="107">
        <v>191.18180000000001</v>
      </c>
    </row>
    <row r="101" spans="1:10" ht="15" thickBot="1" x14ac:dyDescent="0.35">
      <c r="A101" s="106" t="s">
        <v>1240</v>
      </c>
      <c r="B101" s="107" t="s">
        <v>1241</v>
      </c>
      <c r="C101" s="107" t="s">
        <v>1242</v>
      </c>
      <c r="D101" s="107" t="s">
        <v>102</v>
      </c>
      <c r="E101" s="107" t="s">
        <v>102</v>
      </c>
      <c r="F101" s="107" t="s">
        <v>186</v>
      </c>
      <c r="G101" s="107" t="s">
        <v>1208</v>
      </c>
      <c r="H101" s="107">
        <v>21</v>
      </c>
      <c r="I101" s="107">
        <v>85637</v>
      </c>
      <c r="J101" s="107">
        <v>382.36360000000002</v>
      </c>
    </row>
    <row r="102" spans="1:10" x14ac:dyDescent="0.3">
      <c r="A102" s="150" t="s">
        <v>1244</v>
      </c>
      <c r="B102" s="150" t="s">
        <v>1245</v>
      </c>
      <c r="C102" s="150" t="s">
        <v>1246</v>
      </c>
      <c r="D102" s="150" t="s">
        <v>172</v>
      </c>
      <c r="E102" s="150" t="s">
        <v>172</v>
      </c>
      <c r="F102" s="108" t="s">
        <v>1247</v>
      </c>
      <c r="G102" s="150" t="s">
        <v>157</v>
      </c>
      <c r="H102" s="150">
        <v>63</v>
      </c>
      <c r="I102" s="150">
        <v>153579</v>
      </c>
      <c r="J102" s="150">
        <v>6.5538999999999996</v>
      </c>
    </row>
    <row r="103" spans="1:10" ht="15" thickBot="1" x14ac:dyDescent="0.35">
      <c r="A103" s="151"/>
      <c r="B103" s="151"/>
      <c r="C103" s="151"/>
      <c r="D103" s="151"/>
      <c r="E103" s="151"/>
      <c r="F103" s="107" t="s">
        <v>1248</v>
      </c>
      <c r="G103" s="151"/>
      <c r="H103" s="151"/>
      <c r="I103" s="151"/>
      <c r="J103" s="151"/>
    </row>
    <row r="104" spans="1:10" ht="15" thickBot="1" x14ac:dyDescent="0.35">
      <c r="A104" s="106" t="s">
        <v>1244</v>
      </c>
      <c r="B104" s="107" t="s">
        <v>1245</v>
      </c>
      <c r="C104" s="107" t="s">
        <v>1246</v>
      </c>
      <c r="D104" s="107" t="s">
        <v>172</v>
      </c>
      <c r="E104" s="107" t="s">
        <v>172</v>
      </c>
      <c r="F104" s="107" t="s">
        <v>1249</v>
      </c>
      <c r="G104" s="107" t="s">
        <v>157</v>
      </c>
      <c r="H104" s="107">
        <v>8.3299999999999999E-2</v>
      </c>
      <c r="I104" s="107">
        <v>100303</v>
      </c>
      <c r="J104" s="107">
        <v>32.967500000000001</v>
      </c>
    </row>
    <row r="105" spans="1:10" ht="15" thickBot="1" x14ac:dyDescent="0.35">
      <c r="A105" s="106" t="s">
        <v>1244</v>
      </c>
      <c r="B105" s="107" t="s">
        <v>1245</v>
      </c>
      <c r="C105" s="107" t="s">
        <v>1246</v>
      </c>
      <c r="D105" s="107" t="s">
        <v>172</v>
      </c>
      <c r="E105" s="107" t="s">
        <v>172</v>
      </c>
      <c r="F105" s="107" t="s">
        <v>1249</v>
      </c>
      <c r="G105" s="107" t="s">
        <v>143</v>
      </c>
      <c r="H105" s="107">
        <v>28</v>
      </c>
      <c r="I105" s="107">
        <v>160929</v>
      </c>
      <c r="J105" s="107">
        <v>54.396299999999997</v>
      </c>
    </row>
    <row r="106" spans="1:10" ht="15" thickBot="1" x14ac:dyDescent="0.35">
      <c r="A106" s="106" t="s">
        <v>1244</v>
      </c>
      <c r="B106" s="107" t="s">
        <v>1245</v>
      </c>
      <c r="C106" s="107" t="s">
        <v>1246</v>
      </c>
      <c r="D106" s="107" t="s">
        <v>172</v>
      </c>
      <c r="E106" s="107" t="s">
        <v>172</v>
      </c>
      <c r="F106" s="107" t="s">
        <v>1249</v>
      </c>
      <c r="G106" s="107" t="s">
        <v>143</v>
      </c>
      <c r="H106" s="107">
        <v>8.3299999999999999E-2</v>
      </c>
      <c r="I106" s="107">
        <v>100303</v>
      </c>
      <c r="J106" s="107">
        <v>65.934899999999999</v>
      </c>
    </row>
    <row r="107" spans="1:10" ht="15" thickBot="1" x14ac:dyDescent="0.35">
      <c r="A107" s="106" t="s">
        <v>1244</v>
      </c>
      <c r="B107" s="107" t="s">
        <v>1245</v>
      </c>
      <c r="C107" s="107" t="s">
        <v>1246</v>
      </c>
      <c r="D107" s="107" t="s">
        <v>172</v>
      </c>
      <c r="E107" s="107" t="s">
        <v>172</v>
      </c>
      <c r="F107" s="107" t="s">
        <v>1250</v>
      </c>
      <c r="G107" s="107" t="s">
        <v>157</v>
      </c>
      <c r="H107" s="107">
        <v>90</v>
      </c>
      <c r="I107" s="107">
        <v>40815003</v>
      </c>
      <c r="J107" s="107">
        <v>41.758800000000001</v>
      </c>
    </row>
    <row r="108" spans="1:10" ht="15" thickBot="1" x14ac:dyDescent="0.35">
      <c r="A108" s="106" t="s">
        <v>1244</v>
      </c>
      <c r="B108" s="107" t="s">
        <v>1245</v>
      </c>
      <c r="C108" s="107" t="s">
        <v>1246</v>
      </c>
      <c r="D108" s="107" t="s">
        <v>172</v>
      </c>
      <c r="E108" s="107" t="s">
        <v>172</v>
      </c>
      <c r="F108" s="107" t="s">
        <v>1250</v>
      </c>
      <c r="G108" s="107" t="s">
        <v>143</v>
      </c>
      <c r="H108" s="107">
        <v>90</v>
      </c>
      <c r="I108" s="107">
        <v>40815003</v>
      </c>
      <c r="J108" s="107">
        <v>465.94009999999997</v>
      </c>
    </row>
    <row r="109" spans="1:10" ht="15" thickBot="1" x14ac:dyDescent="0.35">
      <c r="A109" s="106" t="s">
        <v>1244</v>
      </c>
      <c r="B109" s="107" t="s">
        <v>1245</v>
      </c>
      <c r="C109" s="107" t="s">
        <v>1246</v>
      </c>
      <c r="D109" s="107" t="s">
        <v>172</v>
      </c>
      <c r="E109" s="107" t="s">
        <v>172</v>
      </c>
      <c r="F109" s="107" t="s">
        <v>1251</v>
      </c>
      <c r="G109" s="107" t="s">
        <v>143</v>
      </c>
      <c r="H109" s="107">
        <v>21</v>
      </c>
      <c r="I109" s="107">
        <v>153552</v>
      </c>
      <c r="J109" s="107">
        <v>10.5496</v>
      </c>
    </row>
    <row r="110" spans="1:10" ht="15" thickBot="1" x14ac:dyDescent="0.35">
      <c r="A110" s="106" t="s">
        <v>1244</v>
      </c>
      <c r="B110" s="107" t="s">
        <v>1245</v>
      </c>
      <c r="C110" s="107" t="s">
        <v>1246</v>
      </c>
      <c r="D110" s="107" t="s">
        <v>172</v>
      </c>
      <c r="E110" s="107" t="s">
        <v>172</v>
      </c>
      <c r="F110" s="107" t="s">
        <v>1251</v>
      </c>
      <c r="G110" s="107" t="s">
        <v>157</v>
      </c>
      <c r="H110" s="107">
        <v>90</v>
      </c>
      <c r="I110" s="107">
        <v>40815003</v>
      </c>
      <c r="J110" s="107">
        <v>32.967500000000001</v>
      </c>
    </row>
    <row r="111" spans="1:10" ht="15" thickBot="1" x14ac:dyDescent="0.35">
      <c r="A111" s="106" t="s">
        <v>1244</v>
      </c>
      <c r="B111" s="107" t="s">
        <v>1245</v>
      </c>
      <c r="C111" s="107" t="s">
        <v>1246</v>
      </c>
      <c r="D111" s="107" t="s">
        <v>172</v>
      </c>
      <c r="E111" s="107" t="s">
        <v>172</v>
      </c>
      <c r="F111" s="107" t="s">
        <v>1251</v>
      </c>
      <c r="G111" s="107" t="s">
        <v>143</v>
      </c>
      <c r="H111" s="107">
        <v>90</v>
      </c>
      <c r="I111" s="107">
        <v>40815003</v>
      </c>
      <c r="J111" s="107">
        <v>369.2355</v>
      </c>
    </row>
    <row r="112" spans="1:10" ht="15" thickBot="1" x14ac:dyDescent="0.35">
      <c r="A112" s="106" t="s">
        <v>1244</v>
      </c>
      <c r="B112" s="107" t="s">
        <v>1245</v>
      </c>
      <c r="C112" s="107" t="s">
        <v>1246</v>
      </c>
      <c r="D112" s="107" t="s">
        <v>172</v>
      </c>
      <c r="E112" s="107" t="s">
        <v>172</v>
      </c>
      <c r="F112" s="107" t="s">
        <v>1252</v>
      </c>
      <c r="G112" s="107" t="s">
        <v>157</v>
      </c>
      <c r="H112" s="107">
        <v>56</v>
      </c>
      <c r="I112" s="107">
        <v>153581</v>
      </c>
      <c r="J112" s="107">
        <v>19.108899999999998</v>
      </c>
    </row>
    <row r="113" spans="1:10" ht="15" thickBot="1" x14ac:dyDescent="0.35">
      <c r="A113" s="106" t="s">
        <v>1244</v>
      </c>
      <c r="B113" s="107" t="s">
        <v>1245</v>
      </c>
      <c r="C113" s="107" t="s">
        <v>1246</v>
      </c>
      <c r="D113" s="107" t="s">
        <v>172</v>
      </c>
      <c r="E113" s="107" t="s">
        <v>172</v>
      </c>
      <c r="F113" s="107" t="s">
        <v>1252</v>
      </c>
      <c r="G113" s="107" t="s">
        <v>143</v>
      </c>
      <c r="H113" s="107">
        <v>56</v>
      </c>
      <c r="I113" s="107">
        <v>153581</v>
      </c>
      <c r="J113" s="107">
        <v>32.967500000000001</v>
      </c>
    </row>
    <row r="114" spans="1:10" ht="15" thickBot="1" x14ac:dyDescent="0.35">
      <c r="A114" s="106" t="s">
        <v>1244</v>
      </c>
      <c r="B114" s="107" t="s">
        <v>1245</v>
      </c>
      <c r="C114" s="107" t="s">
        <v>1246</v>
      </c>
      <c r="D114" s="107" t="s">
        <v>172</v>
      </c>
      <c r="E114" s="107" t="s">
        <v>172</v>
      </c>
      <c r="F114" s="107" t="s">
        <v>1253</v>
      </c>
      <c r="G114" s="107" t="s">
        <v>143</v>
      </c>
      <c r="H114" s="107">
        <v>10</v>
      </c>
      <c r="I114" s="107">
        <v>104299</v>
      </c>
      <c r="J114" s="107">
        <v>7.6924000000000001</v>
      </c>
    </row>
    <row r="115" spans="1:10" ht="15" thickBot="1" x14ac:dyDescent="0.35">
      <c r="A115" s="106" t="s">
        <v>1244</v>
      </c>
      <c r="B115" s="107" t="s">
        <v>1245</v>
      </c>
      <c r="C115" s="107" t="s">
        <v>1246</v>
      </c>
      <c r="D115" s="107" t="s">
        <v>172</v>
      </c>
      <c r="E115" s="107" t="s">
        <v>172</v>
      </c>
      <c r="F115" s="107" t="s">
        <v>1254</v>
      </c>
      <c r="G115" s="107" t="s">
        <v>143</v>
      </c>
      <c r="H115" s="107">
        <v>8.3299999999999999E-2</v>
      </c>
      <c r="I115" s="107">
        <v>100303</v>
      </c>
      <c r="J115" s="107">
        <v>32.967500000000001</v>
      </c>
    </row>
    <row r="116" spans="1:10" ht="15" thickBot="1" x14ac:dyDescent="0.35">
      <c r="A116" s="106" t="s">
        <v>1244</v>
      </c>
      <c r="B116" s="107" t="s">
        <v>1245</v>
      </c>
      <c r="C116" s="107" t="s">
        <v>1246</v>
      </c>
      <c r="D116" s="107" t="s">
        <v>172</v>
      </c>
      <c r="E116" s="107" t="s">
        <v>172</v>
      </c>
      <c r="F116" s="107" t="s">
        <v>1254</v>
      </c>
      <c r="G116" s="107" t="s">
        <v>143</v>
      </c>
      <c r="H116" s="107">
        <v>8.3299999999999999E-2</v>
      </c>
      <c r="I116" s="107">
        <v>160928</v>
      </c>
      <c r="J116" s="107">
        <v>131.8698</v>
      </c>
    </row>
    <row r="117" spans="1:10" ht="15" thickBot="1" x14ac:dyDescent="0.35">
      <c r="A117" s="106" t="s">
        <v>1244</v>
      </c>
      <c r="B117" s="107" t="s">
        <v>1245</v>
      </c>
      <c r="C117" s="107" t="s">
        <v>1246</v>
      </c>
      <c r="D117" s="107" t="s">
        <v>172</v>
      </c>
      <c r="E117" s="107" t="s">
        <v>172</v>
      </c>
      <c r="F117" s="107" t="s">
        <v>1254</v>
      </c>
      <c r="G117" s="107" t="s">
        <v>143</v>
      </c>
      <c r="H117" s="107">
        <v>28</v>
      </c>
      <c r="I117" s="107">
        <v>161093</v>
      </c>
      <c r="J117" s="107">
        <v>153.84809999999999</v>
      </c>
    </row>
    <row r="118" spans="1:10" ht="15" thickBot="1" x14ac:dyDescent="0.35">
      <c r="A118" s="106" t="s">
        <v>1244</v>
      </c>
      <c r="B118" s="107" t="s">
        <v>1245</v>
      </c>
      <c r="C118" s="107" t="s">
        <v>1246</v>
      </c>
      <c r="D118" s="107" t="s">
        <v>172</v>
      </c>
      <c r="E118" s="107" t="s">
        <v>172</v>
      </c>
      <c r="F118" s="107" t="s">
        <v>1254</v>
      </c>
      <c r="G118" s="107" t="s">
        <v>143</v>
      </c>
      <c r="H118" s="107">
        <v>28</v>
      </c>
      <c r="I118" s="107">
        <v>153554</v>
      </c>
      <c r="J118" s="107">
        <v>164.8373</v>
      </c>
    </row>
    <row r="119" spans="1:10" ht="15" thickBot="1" x14ac:dyDescent="0.35">
      <c r="A119" s="106" t="s">
        <v>1244</v>
      </c>
      <c r="B119" s="107" t="s">
        <v>1245</v>
      </c>
      <c r="C119" s="107" t="s">
        <v>1246</v>
      </c>
      <c r="D119" s="107" t="s">
        <v>172</v>
      </c>
      <c r="E119" s="107" t="s">
        <v>172</v>
      </c>
      <c r="F119" s="107" t="s">
        <v>1254</v>
      </c>
      <c r="G119" s="107" t="s">
        <v>143</v>
      </c>
      <c r="H119" s="107">
        <v>1</v>
      </c>
      <c r="I119" s="107">
        <v>160932</v>
      </c>
      <c r="J119" s="107">
        <v>439.56610000000001</v>
      </c>
    </row>
    <row r="120" spans="1:10" ht="15" thickBot="1" x14ac:dyDescent="0.35">
      <c r="A120" s="106" t="s">
        <v>1244</v>
      </c>
      <c r="B120" s="107" t="s">
        <v>1245</v>
      </c>
      <c r="C120" s="107" t="s">
        <v>1246</v>
      </c>
      <c r="D120" s="107" t="s">
        <v>172</v>
      </c>
      <c r="E120" s="107" t="s">
        <v>172</v>
      </c>
      <c r="F120" s="107" t="s">
        <v>1255</v>
      </c>
      <c r="G120" s="107" t="s">
        <v>143</v>
      </c>
      <c r="H120" s="107">
        <v>7</v>
      </c>
      <c r="I120" s="107">
        <v>157498</v>
      </c>
      <c r="J120" s="107">
        <v>13.186999999999999</v>
      </c>
    </row>
    <row r="121" spans="1:10" ht="15" thickBot="1" x14ac:dyDescent="0.35">
      <c r="A121" s="106" t="s">
        <v>1244</v>
      </c>
      <c r="B121" s="107" t="s">
        <v>1245</v>
      </c>
      <c r="C121" s="107" t="s">
        <v>1246</v>
      </c>
      <c r="D121" s="107" t="s">
        <v>172</v>
      </c>
      <c r="E121" s="107" t="s">
        <v>172</v>
      </c>
      <c r="F121" s="107" t="s">
        <v>1255</v>
      </c>
      <c r="G121" s="107" t="s">
        <v>157</v>
      </c>
      <c r="H121" s="107">
        <v>56</v>
      </c>
      <c r="I121" s="107">
        <v>153581</v>
      </c>
      <c r="J121" s="107">
        <v>19.108899999999998</v>
      </c>
    </row>
    <row r="122" spans="1:10" ht="15" thickBot="1" x14ac:dyDescent="0.35">
      <c r="A122" s="106" t="s">
        <v>1244</v>
      </c>
      <c r="B122" s="107" t="s">
        <v>1245</v>
      </c>
      <c r="C122" s="107" t="s">
        <v>1246</v>
      </c>
      <c r="D122" s="107" t="s">
        <v>172</v>
      </c>
      <c r="E122" s="107" t="s">
        <v>172</v>
      </c>
      <c r="F122" s="107" t="s">
        <v>1256</v>
      </c>
      <c r="G122" s="107" t="s">
        <v>157</v>
      </c>
      <c r="H122" s="107">
        <v>5</v>
      </c>
      <c r="I122" s="107">
        <v>84758</v>
      </c>
      <c r="J122" s="107">
        <v>21.428799999999999</v>
      </c>
    </row>
    <row r="123" spans="1:10" ht="15" thickBot="1" x14ac:dyDescent="0.35">
      <c r="A123" s="106" t="s">
        <v>1244</v>
      </c>
      <c r="B123" s="107" t="s">
        <v>1245</v>
      </c>
      <c r="C123" s="107" t="s">
        <v>1246</v>
      </c>
      <c r="D123" s="107" t="s">
        <v>172</v>
      </c>
      <c r="E123" s="107" t="s">
        <v>172</v>
      </c>
      <c r="F123" s="107" t="s">
        <v>1256</v>
      </c>
      <c r="G123" s="107" t="s">
        <v>117</v>
      </c>
      <c r="H123" s="107">
        <v>5</v>
      </c>
      <c r="I123" s="107">
        <v>84758</v>
      </c>
      <c r="J123" s="107">
        <v>21.428799999999999</v>
      </c>
    </row>
    <row r="124" spans="1:10" ht="15" thickBot="1" x14ac:dyDescent="0.35">
      <c r="A124" s="106" t="s">
        <v>1244</v>
      </c>
      <c r="B124" s="107" t="s">
        <v>1245</v>
      </c>
      <c r="C124" s="107" t="s">
        <v>1246</v>
      </c>
      <c r="D124" s="107" t="s">
        <v>172</v>
      </c>
      <c r="E124" s="107" t="s">
        <v>172</v>
      </c>
      <c r="F124" s="107" t="s">
        <v>1257</v>
      </c>
      <c r="G124" s="107" t="s">
        <v>143</v>
      </c>
      <c r="H124" s="107">
        <v>8.3299999999999999E-2</v>
      </c>
      <c r="I124" s="107">
        <v>37756</v>
      </c>
      <c r="J124" s="107">
        <v>10.9892</v>
      </c>
    </row>
    <row r="125" spans="1:10" ht="15" thickBot="1" x14ac:dyDescent="0.35">
      <c r="A125" s="106" t="s">
        <v>1244</v>
      </c>
      <c r="B125" s="107" t="s">
        <v>1245</v>
      </c>
      <c r="C125" s="107" t="s">
        <v>1246</v>
      </c>
      <c r="D125" s="107" t="s">
        <v>172</v>
      </c>
      <c r="E125" s="107" t="s">
        <v>172</v>
      </c>
      <c r="F125" s="107" t="s">
        <v>1258</v>
      </c>
      <c r="G125" s="107" t="s">
        <v>143</v>
      </c>
      <c r="H125" s="107">
        <v>28</v>
      </c>
      <c r="I125" s="107">
        <v>153554</v>
      </c>
      <c r="J125" s="107">
        <v>164.8373</v>
      </c>
    </row>
    <row r="126" spans="1:10" ht="15" thickBot="1" x14ac:dyDescent="0.35">
      <c r="A126" s="106" t="s">
        <v>1244</v>
      </c>
      <c r="B126" s="107" t="s">
        <v>1245</v>
      </c>
      <c r="C126" s="107" t="s">
        <v>1246</v>
      </c>
      <c r="D126" s="107" t="s">
        <v>172</v>
      </c>
      <c r="E126" s="107" t="s">
        <v>172</v>
      </c>
      <c r="F126" s="107" t="s">
        <v>1259</v>
      </c>
      <c r="G126" s="107" t="s">
        <v>143</v>
      </c>
      <c r="H126" s="107">
        <v>7</v>
      </c>
      <c r="I126" s="107">
        <v>88376</v>
      </c>
      <c r="J126" s="107">
        <v>21.758500000000002</v>
      </c>
    </row>
    <row r="127" spans="1:10" ht="15" thickBot="1" x14ac:dyDescent="0.35">
      <c r="A127" s="106" t="s">
        <v>1244</v>
      </c>
      <c r="B127" s="107" t="s">
        <v>1245</v>
      </c>
      <c r="C127" s="107" t="s">
        <v>1246</v>
      </c>
      <c r="D127" s="107" t="s">
        <v>172</v>
      </c>
      <c r="E127" s="107" t="s">
        <v>172</v>
      </c>
      <c r="F127" s="107" t="s">
        <v>1259</v>
      </c>
      <c r="G127" s="107" t="s">
        <v>157</v>
      </c>
      <c r="H127" s="107">
        <v>90</v>
      </c>
      <c r="I127" s="107">
        <v>40815003</v>
      </c>
      <c r="J127" s="107">
        <v>41.758800000000001</v>
      </c>
    </row>
    <row r="128" spans="1:10" ht="15" thickBot="1" x14ac:dyDescent="0.35">
      <c r="A128" s="106" t="s">
        <v>1244</v>
      </c>
      <c r="B128" s="107" t="s">
        <v>1245</v>
      </c>
      <c r="C128" s="107" t="s">
        <v>1246</v>
      </c>
      <c r="D128" s="107" t="s">
        <v>172</v>
      </c>
      <c r="E128" s="107" t="s">
        <v>172</v>
      </c>
      <c r="F128" s="107" t="s">
        <v>1259</v>
      </c>
      <c r="G128" s="107" t="s">
        <v>143</v>
      </c>
      <c r="H128" s="107">
        <v>28</v>
      </c>
      <c r="I128" s="107">
        <v>161178</v>
      </c>
      <c r="J128" s="107">
        <v>43.517000000000003</v>
      </c>
    </row>
    <row r="129" spans="1:10" ht="15" thickBot="1" x14ac:dyDescent="0.35">
      <c r="A129" s="106" t="s">
        <v>1244</v>
      </c>
      <c r="B129" s="107" t="s">
        <v>1245</v>
      </c>
      <c r="C129" s="107" t="s">
        <v>1246</v>
      </c>
      <c r="D129" s="107" t="s">
        <v>172</v>
      </c>
      <c r="E129" s="107" t="s">
        <v>172</v>
      </c>
      <c r="F129" s="107" t="s">
        <v>1259</v>
      </c>
      <c r="G129" s="107" t="s">
        <v>143</v>
      </c>
      <c r="H129" s="107">
        <v>28</v>
      </c>
      <c r="I129" s="107">
        <v>153554</v>
      </c>
      <c r="J129" s="107">
        <v>164.8373</v>
      </c>
    </row>
    <row r="130" spans="1:10" ht="15" thickBot="1" x14ac:dyDescent="0.35">
      <c r="A130" s="106" t="s">
        <v>1244</v>
      </c>
      <c r="B130" s="107" t="s">
        <v>1245</v>
      </c>
      <c r="C130" s="107" t="s">
        <v>1246</v>
      </c>
      <c r="D130" s="107" t="s">
        <v>172</v>
      </c>
      <c r="E130" s="107" t="s">
        <v>172</v>
      </c>
      <c r="F130" s="107" t="s">
        <v>1259</v>
      </c>
      <c r="G130" s="107" t="s">
        <v>143</v>
      </c>
      <c r="H130" s="107">
        <v>90</v>
      </c>
      <c r="I130" s="107">
        <v>40815003</v>
      </c>
      <c r="J130" s="107">
        <v>465.94009999999997</v>
      </c>
    </row>
    <row r="131" spans="1:10" ht="15" thickBot="1" x14ac:dyDescent="0.35">
      <c r="A131" s="106" t="s">
        <v>1244</v>
      </c>
      <c r="B131" s="107" t="s">
        <v>1245</v>
      </c>
      <c r="C131" s="107" t="s">
        <v>1246</v>
      </c>
      <c r="D131" s="107" t="s">
        <v>172</v>
      </c>
      <c r="E131" s="107" t="s">
        <v>172</v>
      </c>
      <c r="F131" s="107" t="s">
        <v>1260</v>
      </c>
      <c r="G131" s="107" t="s">
        <v>143</v>
      </c>
      <c r="H131" s="107">
        <v>33</v>
      </c>
      <c r="I131" s="107">
        <v>160935</v>
      </c>
      <c r="J131" s="107">
        <v>5.2747999999999999</v>
      </c>
    </row>
    <row r="132" spans="1:10" ht="15" thickBot="1" x14ac:dyDescent="0.35">
      <c r="A132" s="106" t="s">
        <v>1244</v>
      </c>
      <c r="B132" s="107" t="s">
        <v>1245</v>
      </c>
      <c r="C132" s="107" t="s">
        <v>1246</v>
      </c>
      <c r="D132" s="107" t="s">
        <v>172</v>
      </c>
      <c r="E132" s="107" t="s">
        <v>172</v>
      </c>
      <c r="F132" s="107" t="s">
        <v>1260</v>
      </c>
      <c r="G132" s="107" t="s">
        <v>143</v>
      </c>
      <c r="H132" s="107">
        <v>21</v>
      </c>
      <c r="I132" s="107">
        <v>153552</v>
      </c>
      <c r="J132" s="107">
        <v>10.5496</v>
      </c>
    </row>
    <row r="133" spans="1:10" ht="15" thickBot="1" x14ac:dyDescent="0.35">
      <c r="A133" s="106" t="s">
        <v>1244</v>
      </c>
      <c r="B133" s="107" t="s">
        <v>1245</v>
      </c>
      <c r="C133" s="107" t="s">
        <v>1246</v>
      </c>
      <c r="D133" s="107" t="s">
        <v>172</v>
      </c>
      <c r="E133" s="107" t="s">
        <v>172</v>
      </c>
      <c r="F133" s="107" t="s">
        <v>1260</v>
      </c>
      <c r="G133" s="107" t="s">
        <v>143</v>
      </c>
      <c r="H133" s="107">
        <v>9</v>
      </c>
      <c r="I133" s="107">
        <v>160935</v>
      </c>
      <c r="J133" s="107">
        <v>21.0992</v>
      </c>
    </row>
    <row r="134" spans="1:10" ht="15" thickBot="1" x14ac:dyDescent="0.35">
      <c r="A134" s="106" t="s">
        <v>1244</v>
      </c>
      <c r="B134" s="107" t="s">
        <v>1245</v>
      </c>
      <c r="C134" s="107" t="s">
        <v>1246</v>
      </c>
      <c r="D134" s="107" t="s">
        <v>172</v>
      </c>
      <c r="E134" s="107" t="s">
        <v>172</v>
      </c>
      <c r="F134" s="107" t="s">
        <v>1260</v>
      </c>
      <c r="G134" s="107" t="s">
        <v>143</v>
      </c>
      <c r="H134" s="107">
        <v>3</v>
      </c>
      <c r="I134" s="107">
        <v>160935</v>
      </c>
      <c r="J134" s="107">
        <v>84.396699999999996</v>
      </c>
    </row>
    <row r="135" spans="1:10" ht="15" thickBot="1" x14ac:dyDescent="0.35">
      <c r="A135" s="106" t="s">
        <v>1244</v>
      </c>
      <c r="B135" s="107" t="s">
        <v>1245</v>
      </c>
      <c r="C135" s="107" t="s">
        <v>1246</v>
      </c>
      <c r="D135" s="107" t="s">
        <v>172</v>
      </c>
      <c r="E135" s="107" t="s">
        <v>172</v>
      </c>
      <c r="F135" s="107" t="s">
        <v>1260</v>
      </c>
      <c r="G135" s="107" t="s">
        <v>143</v>
      </c>
      <c r="H135" s="107">
        <v>1</v>
      </c>
      <c r="I135" s="107">
        <v>160935</v>
      </c>
      <c r="J135" s="107">
        <v>168.79339999999999</v>
      </c>
    </row>
    <row r="136" spans="1:10" ht="15" thickBot="1" x14ac:dyDescent="0.35">
      <c r="A136" s="106" t="s">
        <v>1244</v>
      </c>
      <c r="B136" s="107" t="s">
        <v>1245</v>
      </c>
      <c r="C136" s="107" t="s">
        <v>1246</v>
      </c>
      <c r="D136" s="107" t="s">
        <v>172</v>
      </c>
      <c r="E136" s="107" t="s">
        <v>172</v>
      </c>
      <c r="F136" s="107" t="s">
        <v>1261</v>
      </c>
      <c r="G136" s="107" t="s">
        <v>143</v>
      </c>
      <c r="H136" s="107">
        <v>21</v>
      </c>
      <c r="I136" s="107">
        <v>153552</v>
      </c>
      <c r="J136" s="107">
        <v>10.5496</v>
      </c>
    </row>
    <row r="137" spans="1:10" ht="15" thickBot="1" x14ac:dyDescent="0.35">
      <c r="A137" s="106" t="s">
        <v>1244</v>
      </c>
      <c r="B137" s="107" t="s">
        <v>1245</v>
      </c>
      <c r="C137" s="107" t="s">
        <v>1246</v>
      </c>
      <c r="D137" s="107" t="s">
        <v>172</v>
      </c>
      <c r="E137" s="107" t="s">
        <v>172</v>
      </c>
      <c r="F137" s="107" t="s">
        <v>1262</v>
      </c>
      <c r="G137" s="107" t="s">
        <v>143</v>
      </c>
      <c r="H137" s="107">
        <v>21</v>
      </c>
      <c r="I137" s="107">
        <v>153552</v>
      </c>
      <c r="J137" s="107">
        <v>10.5496</v>
      </c>
    </row>
    <row r="138" spans="1:10" ht="15" thickBot="1" x14ac:dyDescent="0.35">
      <c r="A138" s="106" t="s">
        <v>1244</v>
      </c>
      <c r="B138" s="107" t="s">
        <v>1245</v>
      </c>
      <c r="C138" s="107" t="s">
        <v>1246</v>
      </c>
      <c r="D138" s="107" t="s">
        <v>172</v>
      </c>
      <c r="E138" s="107" t="s">
        <v>172</v>
      </c>
      <c r="F138" s="107" t="s">
        <v>1262</v>
      </c>
      <c r="G138" s="107" t="s">
        <v>143</v>
      </c>
      <c r="H138" s="107">
        <v>7</v>
      </c>
      <c r="I138" s="107">
        <v>88375</v>
      </c>
      <c r="J138" s="107">
        <v>21.758500000000002</v>
      </c>
    </row>
    <row r="139" spans="1:10" ht="15" thickBot="1" x14ac:dyDescent="0.35">
      <c r="A139" s="106" t="s">
        <v>1244</v>
      </c>
      <c r="B139" s="107" t="s">
        <v>1245</v>
      </c>
      <c r="C139" s="107" t="s">
        <v>1246</v>
      </c>
      <c r="D139" s="107" t="s">
        <v>172</v>
      </c>
      <c r="E139" s="107" t="s">
        <v>172</v>
      </c>
      <c r="F139" s="107" t="s">
        <v>1262</v>
      </c>
      <c r="G139" s="107" t="s">
        <v>143</v>
      </c>
      <c r="H139" s="107">
        <v>28</v>
      </c>
      <c r="I139" s="107">
        <v>161125</v>
      </c>
      <c r="J139" s="107">
        <v>27.472899999999999</v>
      </c>
    </row>
    <row r="140" spans="1:10" ht="15" thickBot="1" x14ac:dyDescent="0.35">
      <c r="A140" s="106" t="s">
        <v>1244</v>
      </c>
      <c r="B140" s="107" t="s">
        <v>1245</v>
      </c>
      <c r="C140" s="107" t="s">
        <v>1246</v>
      </c>
      <c r="D140" s="107" t="s">
        <v>172</v>
      </c>
      <c r="E140" s="107" t="s">
        <v>172</v>
      </c>
      <c r="F140" s="107" t="s">
        <v>1262</v>
      </c>
      <c r="G140" s="107" t="s">
        <v>143</v>
      </c>
      <c r="H140" s="107">
        <v>28</v>
      </c>
      <c r="I140" s="107">
        <v>161128</v>
      </c>
      <c r="J140" s="107">
        <v>31.648800000000001</v>
      </c>
    </row>
    <row r="141" spans="1:10" ht="15" thickBot="1" x14ac:dyDescent="0.35">
      <c r="A141" s="106" t="s">
        <v>1244</v>
      </c>
      <c r="B141" s="107" t="s">
        <v>1245</v>
      </c>
      <c r="C141" s="107" t="s">
        <v>1246</v>
      </c>
      <c r="D141" s="107" t="s">
        <v>172</v>
      </c>
      <c r="E141" s="107" t="s">
        <v>172</v>
      </c>
      <c r="F141" s="107" t="s">
        <v>1262</v>
      </c>
      <c r="G141" s="107" t="s">
        <v>143</v>
      </c>
      <c r="H141" s="107">
        <v>1</v>
      </c>
      <c r="I141" s="107">
        <v>153553</v>
      </c>
      <c r="J141" s="107">
        <v>736.27319999999997</v>
      </c>
    </row>
    <row r="142" spans="1:10" ht="15" thickBot="1" x14ac:dyDescent="0.35">
      <c r="A142" s="106" t="s">
        <v>1244</v>
      </c>
      <c r="B142" s="107" t="s">
        <v>1245</v>
      </c>
      <c r="C142" s="107" t="s">
        <v>1246</v>
      </c>
      <c r="D142" s="107" t="s">
        <v>172</v>
      </c>
      <c r="E142" s="107" t="s">
        <v>172</v>
      </c>
      <c r="F142" s="107" t="s">
        <v>1262</v>
      </c>
      <c r="G142" s="107" t="s">
        <v>143</v>
      </c>
      <c r="H142" s="107">
        <v>1</v>
      </c>
      <c r="I142" s="107">
        <v>100304</v>
      </c>
      <c r="J142" s="107">
        <v>736.27319999999997</v>
      </c>
    </row>
    <row r="143" spans="1:10" ht="15" thickBot="1" x14ac:dyDescent="0.35">
      <c r="A143" s="106" t="s">
        <v>1244</v>
      </c>
      <c r="B143" s="107" t="s">
        <v>1245</v>
      </c>
      <c r="C143" s="107" t="s">
        <v>1246</v>
      </c>
      <c r="D143" s="107" t="s">
        <v>172</v>
      </c>
      <c r="E143" s="107" t="s">
        <v>172</v>
      </c>
      <c r="F143" s="107" t="s">
        <v>1263</v>
      </c>
      <c r="G143" s="107" t="s">
        <v>157</v>
      </c>
      <c r="H143" s="107">
        <v>90</v>
      </c>
      <c r="I143" s="107">
        <v>40815003</v>
      </c>
      <c r="J143" s="107">
        <v>41.758800000000001</v>
      </c>
    </row>
    <row r="144" spans="1:10" ht="15" thickBot="1" x14ac:dyDescent="0.35">
      <c r="A144" s="106" t="s">
        <v>1244</v>
      </c>
      <c r="B144" s="107" t="s">
        <v>1245</v>
      </c>
      <c r="C144" s="107" t="s">
        <v>1246</v>
      </c>
      <c r="D144" s="107" t="s">
        <v>172</v>
      </c>
      <c r="E144" s="107" t="s">
        <v>172</v>
      </c>
      <c r="F144" s="107" t="s">
        <v>1263</v>
      </c>
      <c r="G144" s="107" t="s">
        <v>143</v>
      </c>
      <c r="H144" s="107">
        <v>90</v>
      </c>
      <c r="I144" s="107">
        <v>40815003</v>
      </c>
      <c r="J144" s="107">
        <v>465.94009999999997</v>
      </c>
    </row>
    <row r="145" spans="1:10" ht="15" thickBot="1" x14ac:dyDescent="0.35">
      <c r="A145" s="106" t="s">
        <v>1244</v>
      </c>
      <c r="B145" s="107" t="s">
        <v>1245</v>
      </c>
      <c r="C145" s="107" t="s">
        <v>1246</v>
      </c>
      <c r="D145" s="107" t="s">
        <v>172</v>
      </c>
      <c r="E145" s="107" t="s">
        <v>172</v>
      </c>
      <c r="F145" s="107" t="s">
        <v>1264</v>
      </c>
      <c r="G145" s="107" t="s">
        <v>143</v>
      </c>
      <c r="H145" s="107">
        <v>8.3299999999999999E-2</v>
      </c>
      <c r="I145" s="107">
        <v>37756</v>
      </c>
      <c r="J145" s="107">
        <v>10.9892</v>
      </c>
    </row>
    <row r="146" spans="1:10" ht="15" thickBot="1" x14ac:dyDescent="0.35">
      <c r="A146" s="106" t="s">
        <v>1244</v>
      </c>
      <c r="B146" s="107" t="s">
        <v>1245</v>
      </c>
      <c r="C146" s="107" t="s">
        <v>1246</v>
      </c>
      <c r="D146" s="107" t="s">
        <v>172</v>
      </c>
      <c r="E146" s="107" t="s">
        <v>172</v>
      </c>
      <c r="F146" s="107" t="s">
        <v>1040</v>
      </c>
      <c r="G146" s="107" t="s">
        <v>166</v>
      </c>
      <c r="H146" s="107">
        <v>30</v>
      </c>
      <c r="I146" s="107">
        <v>84766</v>
      </c>
      <c r="J146" s="107">
        <v>2.7252999999999998</v>
      </c>
    </row>
    <row r="147" spans="1:10" ht="15" thickBot="1" x14ac:dyDescent="0.35">
      <c r="A147" s="106" t="s">
        <v>1244</v>
      </c>
      <c r="B147" s="107" t="s">
        <v>1245</v>
      </c>
      <c r="C147" s="107" t="s">
        <v>1246</v>
      </c>
      <c r="D147" s="107" t="s">
        <v>172</v>
      </c>
      <c r="E147" s="107" t="s">
        <v>172</v>
      </c>
      <c r="F147" s="107" t="s">
        <v>1040</v>
      </c>
      <c r="G147" s="107" t="s">
        <v>166</v>
      </c>
      <c r="H147" s="107">
        <v>30</v>
      </c>
      <c r="I147" s="107">
        <v>84766</v>
      </c>
      <c r="J147" s="107">
        <v>2.7252999999999998</v>
      </c>
    </row>
    <row r="148" spans="1:10" ht="15" thickBot="1" x14ac:dyDescent="0.35">
      <c r="A148" s="106" t="s">
        <v>1244</v>
      </c>
      <c r="B148" s="107" t="s">
        <v>1245</v>
      </c>
      <c r="C148" s="107" t="s">
        <v>1246</v>
      </c>
      <c r="D148" s="107" t="s">
        <v>172</v>
      </c>
      <c r="E148" s="107" t="s">
        <v>172</v>
      </c>
      <c r="F148" s="107" t="s">
        <v>1265</v>
      </c>
      <c r="G148" s="107" t="s">
        <v>157</v>
      </c>
      <c r="H148" s="107">
        <v>365</v>
      </c>
      <c r="I148" s="107">
        <v>41942001</v>
      </c>
      <c r="J148" s="107">
        <v>0.43959999999999999</v>
      </c>
    </row>
    <row r="149" spans="1:10" ht="15" thickBot="1" x14ac:dyDescent="0.35">
      <c r="A149" s="106" t="s">
        <v>1244</v>
      </c>
      <c r="B149" s="107" t="s">
        <v>1245</v>
      </c>
      <c r="C149" s="107" t="s">
        <v>1246</v>
      </c>
      <c r="D149" s="107" t="s">
        <v>172</v>
      </c>
      <c r="E149" s="107" t="s">
        <v>172</v>
      </c>
      <c r="F149" s="107" t="s">
        <v>1265</v>
      </c>
      <c r="G149" s="107" t="s">
        <v>143</v>
      </c>
      <c r="H149" s="107">
        <v>365</v>
      </c>
      <c r="I149" s="107">
        <v>41942001</v>
      </c>
      <c r="J149" s="107">
        <v>10.329800000000001</v>
      </c>
    </row>
    <row r="150" spans="1:10" ht="15" thickBot="1" x14ac:dyDescent="0.35">
      <c r="A150" s="106" t="s">
        <v>1244</v>
      </c>
      <c r="B150" s="107" t="s">
        <v>1245</v>
      </c>
      <c r="C150" s="107" t="s">
        <v>1246</v>
      </c>
      <c r="D150" s="107" t="s">
        <v>172</v>
      </c>
      <c r="E150" s="107" t="s">
        <v>172</v>
      </c>
      <c r="F150" s="107" t="s">
        <v>1266</v>
      </c>
      <c r="G150" s="107" t="s">
        <v>157</v>
      </c>
      <c r="H150" s="107">
        <v>90</v>
      </c>
      <c r="I150" s="107">
        <v>40815003</v>
      </c>
      <c r="J150" s="107">
        <v>41.758800000000001</v>
      </c>
    </row>
    <row r="151" spans="1:10" ht="15" thickBot="1" x14ac:dyDescent="0.35">
      <c r="A151" s="106" t="s">
        <v>1244</v>
      </c>
      <c r="B151" s="107" t="s">
        <v>1245</v>
      </c>
      <c r="C151" s="107" t="s">
        <v>1246</v>
      </c>
      <c r="D151" s="107" t="s">
        <v>172</v>
      </c>
      <c r="E151" s="107" t="s">
        <v>172</v>
      </c>
      <c r="F151" s="107" t="s">
        <v>1266</v>
      </c>
      <c r="G151" s="107" t="s">
        <v>143</v>
      </c>
      <c r="H151" s="107">
        <v>90</v>
      </c>
      <c r="I151" s="107">
        <v>40815003</v>
      </c>
      <c r="J151" s="107">
        <v>465.94009999999997</v>
      </c>
    </row>
    <row r="152" spans="1:10" ht="15" thickBot="1" x14ac:dyDescent="0.35">
      <c r="A152" s="106" t="s">
        <v>1244</v>
      </c>
      <c r="B152" s="107" t="s">
        <v>1245</v>
      </c>
      <c r="C152" s="107" t="s">
        <v>1246</v>
      </c>
      <c r="D152" s="107" t="s">
        <v>172</v>
      </c>
      <c r="E152" s="107" t="s">
        <v>172</v>
      </c>
      <c r="F152" s="107" t="s">
        <v>1267</v>
      </c>
      <c r="G152" s="107" t="s">
        <v>143</v>
      </c>
      <c r="H152" s="107">
        <v>28</v>
      </c>
      <c r="I152" s="107">
        <v>160929</v>
      </c>
      <c r="J152" s="107">
        <v>54.396299999999997</v>
      </c>
    </row>
    <row r="153" spans="1:10" ht="15" thickBot="1" x14ac:dyDescent="0.35">
      <c r="A153" s="106" t="s">
        <v>1244</v>
      </c>
      <c r="B153" s="107" t="s">
        <v>1245</v>
      </c>
      <c r="C153" s="107" t="s">
        <v>1246</v>
      </c>
      <c r="D153" s="107" t="s">
        <v>172</v>
      </c>
      <c r="E153" s="107" t="s">
        <v>172</v>
      </c>
      <c r="F153" s="107" t="s">
        <v>1268</v>
      </c>
      <c r="G153" s="107" t="s">
        <v>117</v>
      </c>
      <c r="H153" s="107">
        <v>1</v>
      </c>
      <c r="I153" s="107">
        <v>80442</v>
      </c>
      <c r="J153" s="107">
        <v>736.27319999999997</v>
      </c>
    </row>
    <row r="154" spans="1:10" ht="15" thickBot="1" x14ac:dyDescent="0.35">
      <c r="A154" s="106" t="s">
        <v>1244</v>
      </c>
      <c r="B154" s="107" t="s">
        <v>1245</v>
      </c>
      <c r="C154" s="107" t="s">
        <v>1246</v>
      </c>
      <c r="D154" s="107" t="s">
        <v>172</v>
      </c>
      <c r="E154" s="107" t="s">
        <v>172</v>
      </c>
      <c r="F154" s="107" t="s">
        <v>1269</v>
      </c>
      <c r="G154" s="107" t="s">
        <v>157</v>
      </c>
      <c r="H154" s="107">
        <v>8.3299999999999999E-2</v>
      </c>
      <c r="I154" s="107">
        <v>100303</v>
      </c>
      <c r="J154" s="107">
        <v>32.967500000000001</v>
      </c>
    </row>
    <row r="155" spans="1:10" ht="15" thickBot="1" x14ac:dyDescent="0.35">
      <c r="A155" s="106" t="s">
        <v>1244</v>
      </c>
      <c r="B155" s="107" t="s">
        <v>1245</v>
      </c>
      <c r="C155" s="107" t="s">
        <v>1246</v>
      </c>
      <c r="D155" s="107" t="s">
        <v>172</v>
      </c>
      <c r="E155" s="107" t="s">
        <v>172</v>
      </c>
      <c r="F155" s="107" t="s">
        <v>1269</v>
      </c>
      <c r="G155" s="107" t="s">
        <v>143</v>
      </c>
      <c r="H155" s="107">
        <v>28</v>
      </c>
      <c r="I155" s="107">
        <v>160929</v>
      </c>
      <c r="J155" s="107">
        <v>54.396299999999997</v>
      </c>
    </row>
    <row r="156" spans="1:10" ht="15" thickBot="1" x14ac:dyDescent="0.35">
      <c r="A156" s="106" t="s">
        <v>1244</v>
      </c>
      <c r="B156" s="107" t="s">
        <v>1245</v>
      </c>
      <c r="C156" s="107" t="s">
        <v>1246</v>
      </c>
      <c r="D156" s="107" t="s">
        <v>172</v>
      </c>
      <c r="E156" s="107" t="s">
        <v>172</v>
      </c>
      <c r="F156" s="107" t="s">
        <v>1269</v>
      </c>
      <c r="G156" s="107" t="s">
        <v>143</v>
      </c>
      <c r="H156" s="107">
        <v>8.3299999999999999E-2</v>
      </c>
      <c r="I156" s="107">
        <v>100303</v>
      </c>
      <c r="J156" s="107">
        <v>65.934899999999999</v>
      </c>
    </row>
    <row r="157" spans="1:10" ht="15" thickBot="1" x14ac:dyDescent="0.35">
      <c r="A157" s="106" t="s">
        <v>1244</v>
      </c>
      <c r="B157" s="107" t="s">
        <v>1245</v>
      </c>
      <c r="C157" s="107" t="s">
        <v>1246</v>
      </c>
      <c r="D157" s="107" t="s">
        <v>172</v>
      </c>
      <c r="E157" s="107" t="s">
        <v>172</v>
      </c>
      <c r="F157" s="107" t="s">
        <v>1270</v>
      </c>
      <c r="G157" s="107" t="s">
        <v>143</v>
      </c>
      <c r="H157" s="107">
        <v>21</v>
      </c>
      <c r="I157" s="107">
        <v>153552</v>
      </c>
      <c r="J157" s="107">
        <v>10.5496</v>
      </c>
    </row>
    <row r="158" spans="1:10" ht="15" thickBot="1" x14ac:dyDescent="0.35">
      <c r="A158" s="106" t="s">
        <v>1244</v>
      </c>
      <c r="B158" s="107" t="s">
        <v>1245</v>
      </c>
      <c r="C158" s="107" t="s">
        <v>1246</v>
      </c>
      <c r="D158" s="107" t="s">
        <v>172</v>
      </c>
      <c r="E158" s="107" t="s">
        <v>172</v>
      </c>
      <c r="F158" s="107" t="s">
        <v>1243</v>
      </c>
      <c r="G158" s="107" t="s">
        <v>143</v>
      </c>
      <c r="H158" s="107">
        <v>21</v>
      </c>
      <c r="I158" s="107">
        <v>153552</v>
      </c>
      <c r="J158" s="107">
        <v>10.5496</v>
      </c>
    </row>
    <row r="159" spans="1:10" ht="15" thickBot="1" x14ac:dyDescent="0.35">
      <c r="A159" s="106" t="s">
        <v>1244</v>
      </c>
      <c r="B159" s="107" t="s">
        <v>1245</v>
      </c>
      <c r="C159" s="107" t="s">
        <v>1246</v>
      </c>
      <c r="D159" s="107" t="s">
        <v>172</v>
      </c>
      <c r="E159" s="107" t="s">
        <v>172</v>
      </c>
      <c r="F159" s="107" t="s">
        <v>1243</v>
      </c>
      <c r="G159" s="107" t="s">
        <v>117</v>
      </c>
      <c r="H159" s="107">
        <v>7</v>
      </c>
      <c r="I159" s="107">
        <v>84756</v>
      </c>
      <c r="J159" s="107">
        <v>21.758500000000002</v>
      </c>
    </row>
    <row r="160" spans="1:10" ht="15" thickBot="1" x14ac:dyDescent="0.35">
      <c r="A160" s="106" t="s">
        <v>1244</v>
      </c>
      <c r="B160" s="107" t="s">
        <v>1245</v>
      </c>
      <c r="C160" s="107" t="s">
        <v>1246</v>
      </c>
      <c r="D160" s="107" t="s">
        <v>172</v>
      </c>
      <c r="E160" s="107" t="s">
        <v>172</v>
      </c>
      <c r="F160" s="107" t="s">
        <v>1243</v>
      </c>
      <c r="G160" s="107" t="s">
        <v>117</v>
      </c>
      <c r="H160" s="107">
        <v>7</v>
      </c>
      <c r="I160" s="107">
        <v>84756</v>
      </c>
      <c r="J160" s="107">
        <v>21.758500000000002</v>
      </c>
    </row>
    <row r="161" spans="1:10" ht="15" thickBot="1" x14ac:dyDescent="0.35">
      <c r="A161" s="106" t="s">
        <v>1244</v>
      </c>
      <c r="B161" s="107" t="s">
        <v>1245</v>
      </c>
      <c r="C161" s="107" t="s">
        <v>1246</v>
      </c>
      <c r="D161" s="107" t="s">
        <v>172</v>
      </c>
      <c r="E161" s="107" t="s">
        <v>172</v>
      </c>
      <c r="F161" s="107" t="s">
        <v>1271</v>
      </c>
      <c r="G161" s="107" t="s">
        <v>157</v>
      </c>
      <c r="H161" s="107">
        <v>56</v>
      </c>
      <c r="I161" s="107">
        <v>153581</v>
      </c>
      <c r="J161" s="107">
        <v>19.108899999999998</v>
      </c>
    </row>
    <row r="162" spans="1:10" ht="15" thickBot="1" x14ac:dyDescent="0.35">
      <c r="A162" s="106" t="s">
        <v>1244</v>
      </c>
      <c r="B162" s="107" t="s">
        <v>1245</v>
      </c>
      <c r="C162" s="107" t="s">
        <v>1246</v>
      </c>
      <c r="D162" s="107" t="s">
        <v>172</v>
      </c>
      <c r="E162" s="107" t="s">
        <v>172</v>
      </c>
      <c r="F162" s="107" t="s">
        <v>1271</v>
      </c>
      <c r="G162" s="107" t="s">
        <v>143</v>
      </c>
      <c r="H162" s="107">
        <v>56</v>
      </c>
      <c r="I162" s="107">
        <v>153581</v>
      </c>
      <c r="J162" s="107">
        <v>32.967500000000001</v>
      </c>
    </row>
    <row r="163" spans="1:10" ht="15" thickBot="1" x14ac:dyDescent="0.35">
      <c r="A163" s="106" t="s">
        <v>1244</v>
      </c>
      <c r="B163" s="107" t="s">
        <v>1245</v>
      </c>
      <c r="C163" s="107" t="s">
        <v>1246</v>
      </c>
      <c r="D163" s="107" t="s">
        <v>172</v>
      </c>
      <c r="E163" s="107" t="s">
        <v>172</v>
      </c>
      <c r="F163" s="107" t="s">
        <v>1272</v>
      </c>
      <c r="G163" s="107" t="s">
        <v>143</v>
      </c>
      <c r="H163" s="107">
        <v>28</v>
      </c>
      <c r="I163" s="107">
        <v>153559</v>
      </c>
      <c r="J163" s="107">
        <v>43.517000000000003</v>
      </c>
    </row>
    <row r="164" spans="1:10" ht="15" thickBot="1" x14ac:dyDescent="0.35">
      <c r="A164" s="106" t="s">
        <v>1244</v>
      </c>
      <c r="B164" s="107" t="s">
        <v>1245</v>
      </c>
      <c r="C164" s="107" t="s">
        <v>1246</v>
      </c>
      <c r="D164" s="107" t="s">
        <v>172</v>
      </c>
      <c r="E164" s="107" t="s">
        <v>173</v>
      </c>
      <c r="F164" s="107" t="s">
        <v>1039</v>
      </c>
      <c r="G164" s="107" t="s">
        <v>157</v>
      </c>
      <c r="H164" s="107">
        <v>10</v>
      </c>
      <c r="I164" s="107">
        <v>160927</v>
      </c>
      <c r="J164" s="107">
        <v>4.1759000000000004</v>
      </c>
    </row>
    <row r="165" spans="1:10" ht="15" thickBot="1" x14ac:dyDescent="0.35">
      <c r="A165" s="106" t="s">
        <v>1244</v>
      </c>
      <c r="B165" s="107" t="s">
        <v>1245</v>
      </c>
      <c r="C165" s="107" t="s">
        <v>1246</v>
      </c>
      <c r="D165" s="107" t="s">
        <v>172</v>
      </c>
      <c r="E165" s="107" t="s">
        <v>173</v>
      </c>
      <c r="F165" s="107" t="s">
        <v>1039</v>
      </c>
      <c r="G165" s="107" t="s">
        <v>143</v>
      </c>
      <c r="H165" s="107">
        <v>63</v>
      </c>
      <c r="I165" s="107">
        <v>153579</v>
      </c>
      <c r="J165" s="107">
        <v>6.5538999999999996</v>
      </c>
    </row>
    <row r="166" spans="1:10" ht="15" thickBot="1" x14ac:dyDescent="0.35">
      <c r="A166" s="106" t="s">
        <v>1244</v>
      </c>
      <c r="B166" s="107" t="s">
        <v>1245</v>
      </c>
      <c r="C166" s="107" t="s">
        <v>1246</v>
      </c>
      <c r="D166" s="107" t="s">
        <v>172</v>
      </c>
      <c r="E166" s="107" t="s">
        <v>173</v>
      </c>
      <c r="F166" s="107" t="s">
        <v>1039</v>
      </c>
      <c r="G166" s="107" t="s">
        <v>143</v>
      </c>
      <c r="H166" s="107">
        <v>21</v>
      </c>
      <c r="I166" s="107">
        <v>153552</v>
      </c>
      <c r="J166" s="107">
        <v>10.5496</v>
      </c>
    </row>
    <row r="167" spans="1:10" ht="15" thickBot="1" x14ac:dyDescent="0.35">
      <c r="A167" s="106" t="s">
        <v>1244</v>
      </c>
      <c r="B167" s="107" t="s">
        <v>1245</v>
      </c>
      <c r="C167" s="107" t="s">
        <v>1246</v>
      </c>
      <c r="D167" s="107" t="s">
        <v>172</v>
      </c>
      <c r="E167" s="107" t="s">
        <v>173</v>
      </c>
      <c r="F167" s="107" t="s">
        <v>1039</v>
      </c>
      <c r="G167" s="107" t="s">
        <v>157</v>
      </c>
      <c r="H167" s="107">
        <v>10</v>
      </c>
      <c r="I167" s="107">
        <v>160927</v>
      </c>
      <c r="J167" s="107">
        <v>16.703499999999998</v>
      </c>
    </row>
    <row r="168" spans="1:10" ht="15" thickBot="1" x14ac:dyDescent="0.35">
      <c r="A168" s="106" t="s">
        <v>1244</v>
      </c>
      <c r="B168" s="107" t="s">
        <v>1245</v>
      </c>
      <c r="C168" s="107" t="s">
        <v>1246</v>
      </c>
      <c r="D168" s="107" t="s">
        <v>172</v>
      </c>
      <c r="E168" s="107" t="s">
        <v>173</v>
      </c>
      <c r="F168" s="107" t="s">
        <v>1039</v>
      </c>
      <c r="G168" s="107" t="s">
        <v>143</v>
      </c>
      <c r="H168" s="107">
        <v>28</v>
      </c>
      <c r="I168" s="107">
        <v>161178</v>
      </c>
      <c r="J168" s="107">
        <v>43.517000000000003</v>
      </c>
    </row>
    <row r="169" spans="1:10" ht="15" thickBot="1" x14ac:dyDescent="0.35">
      <c r="A169" s="106" t="s">
        <v>1244</v>
      </c>
      <c r="B169" s="107" t="s">
        <v>1245</v>
      </c>
      <c r="C169" s="107" t="s">
        <v>1246</v>
      </c>
      <c r="D169" s="107" t="s">
        <v>172</v>
      </c>
      <c r="E169" s="107" t="s">
        <v>173</v>
      </c>
      <c r="F169" s="107" t="s">
        <v>1039</v>
      </c>
      <c r="G169" s="107" t="s">
        <v>143</v>
      </c>
      <c r="H169" s="107">
        <v>28</v>
      </c>
      <c r="I169" s="107">
        <v>160929</v>
      </c>
      <c r="J169" s="107">
        <v>54.396299999999997</v>
      </c>
    </row>
    <row r="170" spans="1:10" ht="15" thickBot="1" x14ac:dyDescent="0.35">
      <c r="A170" s="106" t="s">
        <v>1244</v>
      </c>
      <c r="B170" s="107" t="s">
        <v>1245</v>
      </c>
      <c r="C170" s="107" t="s">
        <v>1246</v>
      </c>
      <c r="D170" s="107" t="s">
        <v>172</v>
      </c>
      <c r="E170" s="107" t="s">
        <v>173</v>
      </c>
      <c r="F170" s="107" t="s">
        <v>1039</v>
      </c>
      <c r="G170" s="107" t="s">
        <v>143</v>
      </c>
      <c r="H170" s="107">
        <v>28</v>
      </c>
      <c r="I170" s="107">
        <v>161093</v>
      </c>
      <c r="J170" s="107">
        <v>153.84809999999999</v>
      </c>
    </row>
    <row r="171" spans="1:10" ht="15" thickBot="1" x14ac:dyDescent="0.35">
      <c r="A171" s="106" t="s">
        <v>1244</v>
      </c>
      <c r="B171" s="107" t="s">
        <v>1245</v>
      </c>
      <c r="C171" s="107" t="s">
        <v>1246</v>
      </c>
      <c r="D171" s="107" t="s">
        <v>172</v>
      </c>
      <c r="E171" s="107" t="s">
        <v>173</v>
      </c>
      <c r="F171" s="107" t="s">
        <v>1039</v>
      </c>
      <c r="G171" s="107" t="s">
        <v>117</v>
      </c>
      <c r="H171" s="107">
        <v>1</v>
      </c>
      <c r="I171" s="107">
        <v>85631</v>
      </c>
      <c r="J171" s="107">
        <v>329.6746</v>
      </c>
    </row>
    <row r="172" spans="1:10" ht="15" thickBot="1" x14ac:dyDescent="0.35">
      <c r="A172" s="106" t="s">
        <v>1244</v>
      </c>
      <c r="B172" s="107" t="s">
        <v>1245</v>
      </c>
      <c r="C172" s="107" t="s">
        <v>1246</v>
      </c>
      <c r="D172" s="107" t="s">
        <v>172</v>
      </c>
      <c r="E172" s="107" t="s">
        <v>173</v>
      </c>
      <c r="F172" s="107" t="s">
        <v>1273</v>
      </c>
      <c r="G172" s="107" t="s">
        <v>117</v>
      </c>
      <c r="H172" s="107">
        <v>7</v>
      </c>
      <c r="I172" s="107">
        <v>84756</v>
      </c>
      <c r="J172" s="107">
        <v>21.758500000000002</v>
      </c>
    </row>
    <row r="173" spans="1:10" ht="15" thickBot="1" x14ac:dyDescent="0.35">
      <c r="A173" s="106" t="s">
        <v>1244</v>
      </c>
      <c r="B173" s="107" t="s">
        <v>1245</v>
      </c>
      <c r="C173" s="107" t="s">
        <v>1246</v>
      </c>
      <c r="D173" s="107" t="s">
        <v>172</v>
      </c>
      <c r="E173" s="107" t="s">
        <v>173</v>
      </c>
      <c r="F173" s="107" t="s">
        <v>1273</v>
      </c>
      <c r="G173" s="107" t="s">
        <v>117</v>
      </c>
      <c r="H173" s="107">
        <v>7</v>
      </c>
      <c r="I173" s="107">
        <v>84756</v>
      </c>
      <c r="J173" s="107">
        <v>21.758500000000002</v>
      </c>
    </row>
    <row r="174" spans="1:10" ht="15" thickBot="1" x14ac:dyDescent="0.35">
      <c r="A174" s="106" t="s">
        <v>1244</v>
      </c>
      <c r="B174" s="107" t="s">
        <v>1245</v>
      </c>
      <c r="C174" s="107" t="s">
        <v>1246</v>
      </c>
      <c r="D174" s="107" t="s">
        <v>172</v>
      </c>
      <c r="E174" s="107" t="s">
        <v>173</v>
      </c>
      <c r="F174" s="107" t="s">
        <v>1274</v>
      </c>
      <c r="G174" s="107" t="s">
        <v>117</v>
      </c>
      <c r="H174" s="107">
        <v>60</v>
      </c>
      <c r="I174" s="107">
        <v>84473</v>
      </c>
      <c r="J174" s="107">
        <v>1.1868000000000001</v>
      </c>
    </row>
    <row r="175" spans="1:10" ht="15" thickBot="1" x14ac:dyDescent="0.35">
      <c r="A175" s="106" t="s">
        <v>1244</v>
      </c>
      <c r="B175" s="107" t="s">
        <v>1245</v>
      </c>
      <c r="C175" s="107" t="s">
        <v>1246</v>
      </c>
      <c r="D175" s="107" t="s">
        <v>172</v>
      </c>
      <c r="E175" s="107" t="s">
        <v>173</v>
      </c>
      <c r="F175" s="107" t="s">
        <v>1274</v>
      </c>
      <c r="G175" s="107" t="s">
        <v>157</v>
      </c>
      <c r="H175" s="107">
        <v>10</v>
      </c>
      <c r="I175" s="107">
        <v>104299</v>
      </c>
      <c r="J175" s="107">
        <v>76.924099999999996</v>
      </c>
    </row>
    <row r="176" spans="1:10" ht="15" thickBot="1" x14ac:dyDescent="0.35">
      <c r="A176" s="106" t="s">
        <v>1244</v>
      </c>
      <c r="B176" s="107" t="s">
        <v>1245</v>
      </c>
      <c r="C176" s="107" t="s">
        <v>1246</v>
      </c>
      <c r="D176" s="107" t="s">
        <v>172</v>
      </c>
      <c r="E176" s="107" t="s">
        <v>173</v>
      </c>
      <c r="F176" s="107" t="s">
        <v>1275</v>
      </c>
      <c r="G176" s="107" t="s">
        <v>143</v>
      </c>
      <c r="H176" s="107">
        <v>28</v>
      </c>
      <c r="I176" s="107">
        <v>161125</v>
      </c>
      <c r="J176" s="107">
        <v>27.472899999999999</v>
      </c>
    </row>
    <row r="177" spans="1:10" ht="15" thickBot="1" x14ac:dyDescent="0.35">
      <c r="A177" s="106" t="s">
        <v>1244</v>
      </c>
      <c r="B177" s="107" t="s">
        <v>1245</v>
      </c>
      <c r="C177" s="107" t="s">
        <v>1246</v>
      </c>
      <c r="D177" s="107" t="s">
        <v>172</v>
      </c>
      <c r="E177" s="107" t="s">
        <v>173</v>
      </c>
      <c r="F177" s="107" t="s">
        <v>1275</v>
      </c>
      <c r="G177" s="107" t="s">
        <v>143</v>
      </c>
      <c r="H177" s="107">
        <v>1</v>
      </c>
      <c r="I177" s="107">
        <v>160932</v>
      </c>
      <c r="J177" s="107">
        <v>439.56610000000001</v>
      </c>
    </row>
    <row r="178" spans="1:10" ht="15" thickBot="1" x14ac:dyDescent="0.35">
      <c r="A178" s="106" t="s">
        <v>1244</v>
      </c>
      <c r="B178" s="107" t="s">
        <v>1245</v>
      </c>
      <c r="C178" s="107" t="s">
        <v>1246</v>
      </c>
      <c r="D178" s="107" t="s">
        <v>172</v>
      </c>
      <c r="E178" s="107" t="s">
        <v>173</v>
      </c>
      <c r="F178" s="107" t="s">
        <v>1197</v>
      </c>
      <c r="G178" s="107" t="s">
        <v>157</v>
      </c>
      <c r="H178" s="107">
        <v>35</v>
      </c>
      <c r="I178" s="107">
        <v>46195601</v>
      </c>
      <c r="J178" s="107">
        <v>8.7900000000000006E-2</v>
      </c>
    </row>
    <row r="179" spans="1:10" ht="15" thickBot="1" x14ac:dyDescent="0.35">
      <c r="A179" s="106" t="s">
        <v>1244</v>
      </c>
      <c r="B179" s="107" t="s">
        <v>1245</v>
      </c>
      <c r="C179" s="107" t="s">
        <v>1246</v>
      </c>
      <c r="D179" s="107" t="s">
        <v>172</v>
      </c>
      <c r="E179" s="107" t="s">
        <v>173</v>
      </c>
      <c r="F179" s="107" t="s">
        <v>1197</v>
      </c>
      <c r="G179" s="107" t="s">
        <v>157</v>
      </c>
      <c r="H179" s="107">
        <v>730</v>
      </c>
      <c r="I179" s="107">
        <v>41942002</v>
      </c>
      <c r="J179" s="107">
        <v>0.15379999999999999</v>
      </c>
    </row>
    <row r="180" spans="1:10" ht="15" thickBot="1" x14ac:dyDescent="0.35">
      <c r="A180" s="106" t="s">
        <v>1244</v>
      </c>
      <c r="B180" s="107" t="s">
        <v>1245</v>
      </c>
      <c r="C180" s="107" t="s">
        <v>1246</v>
      </c>
      <c r="D180" s="107" t="s">
        <v>172</v>
      </c>
      <c r="E180" s="107" t="s">
        <v>173</v>
      </c>
      <c r="F180" s="107" t="s">
        <v>1197</v>
      </c>
      <c r="G180" s="107" t="s">
        <v>157</v>
      </c>
      <c r="H180" s="107">
        <v>365</v>
      </c>
      <c r="I180" s="107">
        <v>41942001</v>
      </c>
      <c r="J180" s="107">
        <v>0.43959999999999999</v>
      </c>
    </row>
    <row r="181" spans="1:10" ht="15" thickBot="1" x14ac:dyDescent="0.35">
      <c r="A181" s="106" t="s">
        <v>1244</v>
      </c>
      <c r="B181" s="107" t="s">
        <v>1245</v>
      </c>
      <c r="C181" s="107" t="s">
        <v>1246</v>
      </c>
      <c r="D181" s="107" t="s">
        <v>172</v>
      </c>
      <c r="E181" s="107" t="s">
        <v>173</v>
      </c>
      <c r="F181" s="107" t="s">
        <v>1197</v>
      </c>
      <c r="G181" s="107" t="s">
        <v>157</v>
      </c>
      <c r="H181" s="107">
        <v>7</v>
      </c>
      <c r="I181" s="107">
        <v>46166302</v>
      </c>
      <c r="J181" s="107">
        <v>0.6593</v>
      </c>
    </row>
    <row r="182" spans="1:10" ht="15" thickBot="1" x14ac:dyDescent="0.35">
      <c r="A182" s="106" t="s">
        <v>1244</v>
      </c>
      <c r="B182" s="107" t="s">
        <v>1245</v>
      </c>
      <c r="C182" s="107" t="s">
        <v>1246</v>
      </c>
      <c r="D182" s="107" t="s">
        <v>172</v>
      </c>
      <c r="E182" s="107" t="s">
        <v>173</v>
      </c>
      <c r="F182" s="107" t="s">
        <v>1197</v>
      </c>
      <c r="G182" s="107" t="s">
        <v>157</v>
      </c>
      <c r="H182" s="107">
        <v>90</v>
      </c>
      <c r="I182" s="107">
        <v>40815003</v>
      </c>
      <c r="J182" s="107">
        <v>0.87909999999999999</v>
      </c>
    </row>
    <row r="183" spans="1:10" ht="15" thickBot="1" x14ac:dyDescent="0.35">
      <c r="A183" s="106" t="s">
        <v>1244</v>
      </c>
      <c r="B183" s="107" t="s">
        <v>1245</v>
      </c>
      <c r="C183" s="107" t="s">
        <v>1246</v>
      </c>
      <c r="D183" s="107" t="s">
        <v>172</v>
      </c>
      <c r="E183" s="107" t="s">
        <v>173</v>
      </c>
      <c r="F183" s="107" t="s">
        <v>1197</v>
      </c>
      <c r="G183" s="107" t="s">
        <v>157</v>
      </c>
      <c r="H183" s="107">
        <v>14</v>
      </c>
      <c r="I183" s="107">
        <v>43543902</v>
      </c>
      <c r="J183" s="107">
        <v>3.9561000000000002</v>
      </c>
    </row>
    <row r="184" spans="1:10" ht="15" thickBot="1" x14ac:dyDescent="0.35">
      <c r="A184" s="106" t="s">
        <v>1244</v>
      </c>
      <c r="B184" s="107" t="s">
        <v>1245</v>
      </c>
      <c r="C184" s="107" t="s">
        <v>1246</v>
      </c>
      <c r="D184" s="107" t="s">
        <v>172</v>
      </c>
      <c r="E184" s="107" t="s">
        <v>173</v>
      </c>
      <c r="F184" s="107" t="s">
        <v>1197</v>
      </c>
      <c r="G184" s="107" t="s">
        <v>157</v>
      </c>
      <c r="H184" s="107">
        <v>0.375</v>
      </c>
      <c r="I184" s="107">
        <v>43132204</v>
      </c>
      <c r="J184" s="107">
        <v>5.4946000000000002</v>
      </c>
    </row>
    <row r="185" spans="1:10" ht="15" thickBot="1" x14ac:dyDescent="0.35">
      <c r="A185" s="106" t="s">
        <v>1244</v>
      </c>
      <c r="B185" s="107" t="s">
        <v>1245</v>
      </c>
      <c r="C185" s="107" t="s">
        <v>1246</v>
      </c>
      <c r="D185" s="107" t="s">
        <v>172</v>
      </c>
      <c r="E185" s="107" t="s">
        <v>173</v>
      </c>
      <c r="F185" s="107" t="s">
        <v>1197</v>
      </c>
      <c r="G185" s="107" t="s">
        <v>157</v>
      </c>
      <c r="H185" s="107">
        <v>0.25</v>
      </c>
      <c r="I185" s="107">
        <v>46166301</v>
      </c>
      <c r="J185" s="107">
        <v>6.5934999999999997</v>
      </c>
    </row>
    <row r="186" spans="1:10" ht="15" thickBot="1" x14ac:dyDescent="0.35">
      <c r="A186" s="106" t="s">
        <v>1244</v>
      </c>
      <c r="B186" s="107" t="s">
        <v>1245</v>
      </c>
      <c r="C186" s="107" t="s">
        <v>1246</v>
      </c>
      <c r="D186" s="107" t="s">
        <v>172</v>
      </c>
      <c r="E186" s="107" t="s">
        <v>173</v>
      </c>
      <c r="F186" s="107" t="s">
        <v>1197</v>
      </c>
      <c r="G186" s="107" t="s">
        <v>143</v>
      </c>
      <c r="H186" s="107">
        <v>35</v>
      </c>
      <c r="I186" s="107">
        <v>46195601</v>
      </c>
      <c r="J186" s="107">
        <v>8.7912999999999997</v>
      </c>
    </row>
    <row r="187" spans="1:10" ht="15" thickBot="1" x14ac:dyDescent="0.35">
      <c r="A187" s="106" t="s">
        <v>1244</v>
      </c>
      <c r="B187" s="107" t="s">
        <v>1245</v>
      </c>
      <c r="C187" s="107" t="s">
        <v>1246</v>
      </c>
      <c r="D187" s="107" t="s">
        <v>172</v>
      </c>
      <c r="E187" s="107" t="s">
        <v>173</v>
      </c>
      <c r="F187" s="107" t="s">
        <v>1197</v>
      </c>
      <c r="G187" s="107" t="s">
        <v>143</v>
      </c>
      <c r="H187" s="107">
        <v>365</v>
      </c>
      <c r="I187" s="107">
        <v>41942001</v>
      </c>
      <c r="J187" s="107">
        <v>10.329800000000001</v>
      </c>
    </row>
    <row r="188" spans="1:10" ht="15" thickBot="1" x14ac:dyDescent="0.35">
      <c r="A188" s="106" t="s">
        <v>1244</v>
      </c>
      <c r="B188" s="107" t="s">
        <v>1245</v>
      </c>
      <c r="C188" s="107" t="s">
        <v>1246</v>
      </c>
      <c r="D188" s="107" t="s">
        <v>172</v>
      </c>
      <c r="E188" s="107" t="s">
        <v>173</v>
      </c>
      <c r="F188" s="107" t="s">
        <v>1197</v>
      </c>
      <c r="G188" s="107" t="s">
        <v>143</v>
      </c>
      <c r="H188" s="107">
        <v>730</v>
      </c>
      <c r="I188" s="107">
        <v>41942002</v>
      </c>
      <c r="J188" s="107">
        <v>13.186999999999999</v>
      </c>
    </row>
    <row r="189" spans="1:10" ht="15" thickBot="1" x14ac:dyDescent="0.35">
      <c r="A189" s="106" t="s">
        <v>1244</v>
      </c>
      <c r="B189" s="107" t="s">
        <v>1245</v>
      </c>
      <c r="C189" s="107" t="s">
        <v>1246</v>
      </c>
      <c r="D189" s="107" t="s">
        <v>172</v>
      </c>
      <c r="E189" s="107" t="s">
        <v>173</v>
      </c>
      <c r="F189" s="107" t="s">
        <v>1197</v>
      </c>
      <c r="G189" s="107" t="s">
        <v>143</v>
      </c>
      <c r="H189" s="107">
        <v>7</v>
      </c>
      <c r="I189" s="107">
        <v>88376</v>
      </c>
      <c r="J189" s="107">
        <v>21.758500000000002</v>
      </c>
    </row>
    <row r="190" spans="1:10" ht="15" thickBot="1" x14ac:dyDescent="0.35">
      <c r="A190" s="106" t="s">
        <v>1244</v>
      </c>
      <c r="B190" s="107" t="s">
        <v>1245</v>
      </c>
      <c r="C190" s="107" t="s">
        <v>1246</v>
      </c>
      <c r="D190" s="107" t="s">
        <v>172</v>
      </c>
      <c r="E190" s="107" t="s">
        <v>173</v>
      </c>
      <c r="F190" s="107" t="s">
        <v>1197</v>
      </c>
      <c r="G190" s="107" t="s">
        <v>143</v>
      </c>
      <c r="H190" s="107">
        <v>7</v>
      </c>
      <c r="I190" s="107">
        <v>46166302</v>
      </c>
      <c r="J190" s="107">
        <v>21.978300000000001</v>
      </c>
    </row>
    <row r="191" spans="1:10" ht="15" thickBot="1" x14ac:dyDescent="0.35">
      <c r="A191" s="106" t="s">
        <v>1244</v>
      </c>
      <c r="B191" s="107" t="s">
        <v>1245</v>
      </c>
      <c r="C191" s="107" t="s">
        <v>1246</v>
      </c>
      <c r="D191" s="107" t="s">
        <v>172</v>
      </c>
      <c r="E191" s="107" t="s">
        <v>173</v>
      </c>
      <c r="F191" s="107" t="s">
        <v>1197</v>
      </c>
      <c r="G191" s="107" t="s">
        <v>143</v>
      </c>
      <c r="H191" s="107">
        <v>14</v>
      </c>
      <c r="I191" s="107">
        <v>43543902</v>
      </c>
      <c r="J191" s="107">
        <v>39.560899999999997</v>
      </c>
    </row>
    <row r="192" spans="1:10" ht="15" thickBot="1" x14ac:dyDescent="0.35">
      <c r="A192" s="106" t="s">
        <v>1244</v>
      </c>
      <c r="B192" s="107" t="s">
        <v>1245</v>
      </c>
      <c r="C192" s="107" t="s">
        <v>1246</v>
      </c>
      <c r="D192" s="107" t="s">
        <v>172</v>
      </c>
      <c r="E192" s="107" t="s">
        <v>173</v>
      </c>
      <c r="F192" s="107" t="s">
        <v>1197</v>
      </c>
      <c r="G192" s="107" t="s">
        <v>143</v>
      </c>
      <c r="H192" s="107">
        <v>90</v>
      </c>
      <c r="I192" s="107">
        <v>40815003</v>
      </c>
      <c r="J192" s="107">
        <v>41.758800000000001</v>
      </c>
    </row>
    <row r="193" spans="1:10" ht="15" thickBot="1" x14ac:dyDescent="0.35">
      <c r="A193" s="106" t="s">
        <v>1244</v>
      </c>
      <c r="B193" s="107" t="s">
        <v>1245</v>
      </c>
      <c r="C193" s="107" t="s">
        <v>1246</v>
      </c>
      <c r="D193" s="107" t="s">
        <v>172</v>
      </c>
      <c r="E193" s="107" t="s">
        <v>173</v>
      </c>
      <c r="F193" s="107" t="s">
        <v>1197</v>
      </c>
      <c r="G193" s="107" t="s">
        <v>143</v>
      </c>
      <c r="H193" s="107">
        <v>0.25</v>
      </c>
      <c r="I193" s="107">
        <v>46166301</v>
      </c>
      <c r="J193" s="107">
        <v>65.934899999999999</v>
      </c>
    </row>
    <row r="194" spans="1:10" ht="15" thickBot="1" x14ac:dyDescent="0.35">
      <c r="A194" s="106" t="s">
        <v>1244</v>
      </c>
      <c r="B194" s="107" t="s">
        <v>1245</v>
      </c>
      <c r="C194" s="107" t="s">
        <v>1246</v>
      </c>
      <c r="D194" s="107" t="s">
        <v>172</v>
      </c>
      <c r="E194" s="107" t="s">
        <v>173</v>
      </c>
      <c r="F194" s="107" t="s">
        <v>1197</v>
      </c>
      <c r="G194" s="107" t="s">
        <v>143</v>
      </c>
      <c r="H194" s="107">
        <v>8.3299999999999999E-2</v>
      </c>
      <c r="I194" s="107">
        <v>160928</v>
      </c>
      <c r="J194" s="107">
        <v>131.8698</v>
      </c>
    </row>
    <row r="195" spans="1:10" ht="15" thickBot="1" x14ac:dyDescent="0.35">
      <c r="A195" s="106" t="s">
        <v>1244</v>
      </c>
      <c r="B195" s="107" t="s">
        <v>1245</v>
      </c>
      <c r="C195" s="107" t="s">
        <v>1246</v>
      </c>
      <c r="D195" s="107" t="s">
        <v>172</v>
      </c>
      <c r="E195" s="107" t="s">
        <v>173</v>
      </c>
      <c r="F195" s="107" t="s">
        <v>1197</v>
      </c>
      <c r="G195" s="107" t="s">
        <v>143</v>
      </c>
      <c r="H195" s="107">
        <v>0.375</v>
      </c>
      <c r="I195" s="107">
        <v>43132204</v>
      </c>
      <c r="J195" s="107">
        <v>329.6746</v>
      </c>
    </row>
    <row r="196" spans="1:10" ht="15" thickBot="1" x14ac:dyDescent="0.35">
      <c r="A196" s="106" t="s">
        <v>1244</v>
      </c>
      <c r="B196" s="107" t="s">
        <v>1245</v>
      </c>
      <c r="C196" s="107" t="s">
        <v>1246</v>
      </c>
      <c r="D196" s="107" t="s">
        <v>172</v>
      </c>
      <c r="E196" s="107" t="s">
        <v>173</v>
      </c>
      <c r="F196" s="107" t="s">
        <v>1276</v>
      </c>
      <c r="G196" s="107" t="s">
        <v>143</v>
      </c>
      <c r="H196" s="107">
        <v>28</v>
      </c>
      <c r="I196" s="107">
        <v>161128</v>
      </c>
      <c r="J196" s="107">
        <v>31.648800000000001</v>
      </c>
    </row>
    <row r="197" spans="1:10" ht="15" thickBot="1" x14ac:dyDescent="0.35">
      <c r="A197" s="106" t="s">
        <v>1244</v>
      </c>
      <c r="B197" s="107" t="s">
        <v>1245</v>
      </c>
      <c r="C197" s="107" t="s">
        <v>1246</v>
      </c>
      <c r="D197" s="107" t="s">
        <v>172</v>
      </c>
      <c r="E197" s="107" t="s">
        <v>173</v>
      </c>
      <c r="F197" s="107" t="s">
        <v>1277</v>
      </c>
      <c r="G197" s="107" t="s">
        <v>157</v>
      </c>
      <c r="H197" s="107">
        <v>56</v>
      </c>
      <c r="I197" s="107">
        <v>153581</v>
      </c>
      <c r="J197" s="107">
        <v>19.108899999999998</v>
      </c>
    </row>
    <row r="198" spans="1:10" ht="15" thickBot="1" x14ac:dyDescent="0.35">
      <c r="A198" s="106" t="s">
        <v>1244</v>
      </c>
      <c r="B198" s="107" t="s">
        <v>1245</v>
      </c>
      <c r="C198" s="107" t="s">
        <v>1246</v>
      </c>
      <c r="D198" s="107" t="s">
        <v>172</v>
      </c>
      <c r="E198" s="107" t="s">
        <v>173</v>
      </c>
      <c r="F198" s="107" t="s">
        <v>1277</v>
      </c>
      <c r="G198" s="107" t="s">
        <v>143</v>
      </c>
      <c r="H198" s="107">
        <v>56</v>
      </c>
      <c r="I198" s="107">
        <v>153581</v>
      </c>
      <c r="J198" s="107">
        <v>32.967500000000001</v>
      </c>
    </row>
    <row r="199" spans="1:10" ht="15" thickBot="1" x14ac:dyDescent="0.35">
      <c r="A199" s="106" t="s">
        <v>1244</v>
      </c>
      <c r="B199" s="107" t="s">
        <v>1245</v>
      </c>
      <c r="C199" s="107" t="s">
        <v>1246</v>
      </c>
      <c r="D199" s="107" t="s">
        <v>172</v>
      </c>
      <c r="E199" s="107" t="s">
        <v>173</v>
      </c>
      <c r="F199" s="107" t="s">
        <v>1277</v>
      </c>
      <c r="G199" s="107" t="s">
        <v>143</v>
      </c>
      <c r="H199" s="107">
        <v>1</v>
      </c>
      <c r="I199" s="107">
        <v>153553</v>
      </c>
      <c r="J199" s="107">
        <v>736.27319999999997</v>
      </c>
    </row>
    <row r="200" spans="1:10" ht="15" thickBot="1" x14ac:dyDescent="0.35">
      <c r="A200" s="106" t="s">
        <v>1244</v>
      </c>
      <c r="B200" s="107" t="s">
        <v>1245</v>
      </c>
      <c r="C200" s="107" t="s">
        <v>1246</v>
      </c>
      <c r="D200" s="107" t="s">
        <v>172</v>
      </c>
      <c r="E200" s="107" t="s">
        <v>173</v>
      </c>
      <c r="F200" s="107" t="s">
        <v>1092</v>
      </c>
      <c r="G200" s="107" t="s">
        <v>166</v>
      </c>
      <c r="H200" s="107">
        <v>14</v>
      </c>
      <c r="I200" s="107">
        <v>118944</v>
      </c>
      <c r="J200" s="107">
        <v>1.0999999999999999E-2</v>
      </c>
    </row>
    <row r="201" spans="1:10" ht="15" thickBot="1" x14ac:dyDescent="0.35">
      <c r="A201" s="106" t="s">
        <v>1244</v>
      </c>
      <c r="B201" s="107" t="s">
        <v>1245</v>
      </c>
      <c r="C201" s="107" t="s">
        <v>1246</v>
      </c>
      <c r="D201" s="107" t="s">
        <v>172</v>
      </c>
      <c r="E201" s="107" t="s">
        <v>173</v>
      </c>
      <c r="F201" s="107" t="s">
        <v>1092</v>
      </c>
      <c r="G201" s="107" t="s">
        <v>166</v>
      </c>
      <c r="H201" s="107">
        <v>7</v>
      </c>
      <c r="I201" s="107">
        <v>118944</v>
      </c>
      <c r="J201" s="107">
        <v>0.1011</v>
      </c>
    </row>
    <row r="202" spans="1:10" ht="15" thickBot="1" x14ac:dyDescent="0.35">
      <c r="A202" s="106" t="s">
        <v>1244</v>
      </c>
      <c r="B202" s="107" t="s">
        <v>1245</v>
      </c>
      <c r="C202" s="107" t="s">
        <v>1246</v>
      </c>
      <c r="D202" s="107" t="s">
        <v>172</v>
      </c>
      <c r="E202" s="107" t="s">
        <v>173</v>
      </c>
      <c r="F202" s="107" t="s">
        <v>1092</v>
      </c>
      <c r="G202" s="107" t="s">
        <v>166</v>
      </c>
      <c r="H202" s="107">
        <v>7</v>
      </c>
      <c r="I202" s="107">
        <v>84766</v>
      </c>
      <c r="J202" s="107">
        <v>0.21759999999999999</v>
      </c>
    </row>
    <row r="203" spans="1:10" ht="15" thickBot="1" x14ac:dyDescent="0.35">
      <c r="A203" s="106" t="s">
        <v>1244</v>
      </c>
      <c r="B203" s="107" t="s">
        <v>1245</v>
      </c>
      <c r="C203" s="107" t="s">
        <v>1246</v>
      </c>
      <c r="D203" s="107" t="s">
        <v>172</v>
      </c>
      <c r="E203" s="107" t="s">
        <v>173</v>
      </c>
      <c r="F203" s="107" t="s">
        <v>1092</v>
      </c>
      <c r="G203" s="107" t="s">
        <v>117</v>
      </c>
      <c r="H203" s="107">
        <v>7</v>
      </c>
      <c r="I203" s="107">
        <v>84766</v>
      </c>
      <c r="J203" s="107">
        <v>0.21759999999999999</v>
      </c>
    </row>
    <row r="204" spans="1:10" ht="15" thickBot="1" x14ac:dyDescent="0.35">
      <c r="A204" s="106" t="s">
        <v>1244</v>
      </c>
      <c r="B204" s="107" t="s">
        <v>1245</v>
      </c>
      <c r="C204" s="107" t="s">
        <v>1246</v>
      </c>
      <c r="D204" s="107" t="s">
        <v>172</v>
      </c>
      <c r="E204" s="107" t="s">
        <v>173</v>
      </c>
      <c r="F204" s="107" t="s">
        <v>1092</v>
      </c>
      <c r="G204" s="107" t="s">
        <v>143</v>
      </c>
      <c r="H204" s="107">
        <v>5</v>
      </c>
      <c r="I204" s="107">
        <v>118944</v>
      </c>
      <c r="J204" s="107">
        <v>0.54510000000000003</v>
      </c>
    </row>
    <row r="205" spans="1:10" ht="15" thickBot="1" x14ac:dyDescent="0.35">
      <c r="A205" s="106" t="s">
        <v>1244</v>
      </c>
      <c r="B205" s="107" t="s">
        <v>1245</v>
      </c>
      <c r="C205" s="107" t="s">
        <v>1246</v>
      </c>
      <c r="D205" s="107" t="s">
        <v>172</v>
      </c>
      <c r="E205" s="107" t="s">
        <v>173</v>
      </c>
      <c r="F205" s="107" t="s">
        <v>1092</v>
      </c>
      <c r="G205" s="107" t="s">
        <v>117</v>
      </c>
      <c r="H205" s="107">
        <v>3</v>
      </c>
      <c r="I205" s="107">
        <v>84766</v>
      </c>
      <c r="J205" s="107">
        <v>2.7252999999999998</v>
      </c>
    </row>
    <row r="206" spans="1:10" ht="15" thickBot="1" x14ac:dyDescent="0.35">
      <c r="A206" s="106" t="s">
        <v>1244</v>
      </c>
      <c r="B206" s="107" t="s">
        <v>1245</v>
      </c>
      <c r="C206" s="107" t="s">
        <v>1246</v>
      </c>
      <c r="D206" s="107" t="s">
        <v>172</v>
      </c>
      <c r="E206" s="107" t="s">
        <v>173</v>
      </c>
      <c r="F206" s="107" t="s">
        <v>1092</v>
      </c>
      <c r="G206" s="107" t="s">
        <v>117</v>
      </c>
      <c r="H206" s="107">
        <v>3</v>
      </c>
      <c r="I206" s="107">
        <v>84766</v>
      </c>
      <c r="J206" s="107">
        <v>2.7252999999999998</v>
      </c>
    </row>
    <row r="207" spans="1:10" ht="15" thickBot="1" x14ac:dyDescent="0.35">
      <c r="A207" s="106" t="s">
        <v>1244</v>
      </c>
      <c r="B207" s="107" t="s">
        <v>1245</v>
      </c>
      <c r="C207" s="107" t="s">
        <v>1246</v>
      </c>
      <c r="D207" s="107" t="s">
        <v>172</v>
      </c>
      <c r="E207" s="107" t="s">
        <v>173</v>
      </c>
      <c r="F207" s="107" t="s">
        <v>1092</v>
      </c>
      <c r="G207" s="107" t="s">
        <v>143</v>
      </c>
      <c r="H207" s="107">
        <v>28</v>
      </c>
      <c r="I207" s="107">
        <v>100845</v>
      </c>
      <c r="J207" s="107">
        <v>10.9892</v>
      </c>
    </row>
    <row r="208" spans="1:10" ht="15" thickBot="1" x14ac:dyDescent="0.35">
      <c r="A208" s="106" t="s">
        <v>1244</v>
      </c>
      <c r="B208" s="107" t="s">
        <v>1245</v>
      </c>
      <c r="C208" s="107" t="s">
        <v>1246</v>
      </c>
      <c r="D208" s="107" t="s">
        <v>172</v>
      </c>
      <c r="E208" s="107" t="s">
        <v>173</v>
      </c>
      <c r="F208" s="107" t="s">
        <v>1092</v>
      </c>
      <c r="G208" s="107" t="s">
        <v>143</v>
      </c>
      <c r="H208" s="107">
        <v>7</v>
      </c>
      <c r="I208" s="107">
        <v>157498</v>
      </c>
      <c r="J208" s="107">
        <v>13.186999999999999</v>
      </c>
    </row>
    <row r="209" spans="1:10" ht="15" thickBot="1" x14ac:dyDescent="0.35">
      <c r="A209" s="106" t="s">
        <v>1244</v>
      </c>
      <c r="B209" s="107" t="s">
        <v>1245</v>
      </c>
      <c r="C209" s="107" t="s">
        <v>1246</v>
      </c>
      <c r="D209" s="107" t="s">
        <v>172</v>
      </c>
      <c r="E209" s="107" t="s">
        <v>173</v>
      </c>
      <c r="F209" s="107" t="s">
        <v>1092</v>
      </c>
      <c r="G209" s="107" t="s">
        <v>143</v>
      </c>
      <c r="H209" s="107">
        <v>8.3299999999999999E-2</v>
      </c>
      <c r="I209" s="107">
        <v>100303</v>
      </c>
      <c r="J209" s="107">
        <v>32.967500000000001</v>
      </c>
    </row>
    <row r="210" spans="1:10" ht="15" thickBot="1" x14ac:dyDescent="0.35">
      <c r="A210" s="106" t="s">
        <v>1244</v>
      </c>
      <c r="B210" s="107" t="s">
        <v>1245</v>
      </c>
      <c r="C210" s="107" t="s">
        <v>1246</v>
      </c>
      <c r="D210" s="107" t="s">
        <v>172</v>
      </c>
      <c r="E210" s="107" t="s">
        <v>173</v>
      </c>
      <c r="F210" s="107" t="s">
        <v>1092</v>
      </c>
      <c r="G210" s="107" t="s">
        <v>117</v>
      </c>
      <c r="H210" s="107">
        <v>0.16669999999999999</v>
      </c>
      <c r="I210" s="107">
        <v>84768</v>
      </c>
      <c r="J210" s="107">
        <v>109.23220000000001</v>
      </c>
    </row>
    <row r="211" spans="1:10" ht="15" thickBot="1" x14ac:dyDescent="0.35">
      <c r="A211" s="106" t="s">
        <v>1244</v>
      </c>
      <c r="B211" s="107" t="s">
        <v>1245</v>
      </c>
      <c r="C211" s="107" t="s">
        <v>1246</v>
      </c>
      <c r="D211" s="107" t="s">
        <v>172</v>
      </c>
      <c r="E211" s="107" t="s">
        <v>173</v>
      </c>
      <c r="F211" s="107" t="s">
        <v>1092</v>
      </c>
      <c r="G211" s="107" t="s">
        <v>117</v>
      </c>
      <c r="H211" s="107">
        <v>0.16669999999999999</v>
      </c>
      <c r="I211" s="107">
        <v>84768</v>
      </c>
      <c r="J211" s="107">
        <v>218.46440000000001</v>
      </c>
    </row>
    <row r="212" spans="1:10" ht="15" thickBot="1" x14ac:dyDescent="0.35">
      <c r="A212" s="106" t="s">
        <v>1244</v>
      </c>
      <c r="B212" s="107" t="s">
        <v>1245</v>
      </c>
      <c r="C212" s="107" t="s">
        <v>1246</v>
      </c>
      <c r="D212" s="107" t="s">
        <v>172</v>
      </c>
      <c r="E212" s="107" t="s">
        <v>173</v>
      </c>
      <c r="F212" s="107" t="s">
        <v>1092</v>
      </c>
      <c r="G212" s="107" t="s">
        <v>117</v>
      </c>
      <c r="H212" s="107">
        <v>0.25</v>
      </c>
      <c r="I212" s="107">
        <v>85636</v>
      </c>
      <c r="J212" s="107">
        <v>238.86070000000001</v>
      </c>
    </row>
    <row r="213" spans="1:10" ht="15" thickBot="1" x14ac:dyDescent="0.35">
      <c r="A213" s="106" t="s">
        <v>1244</v>
      </c>
      <c r="B213" s="107" t="s">
        <v>1245</v>
      </c>
      <c r="C213" s="107" t="s">
        <v>1246</v>
      </c>
      <c r="D213" s="107" t="s">
        <v>172</v>
      </c>
      <c r="E213" s="107" t="s">
        <v>173</v>
      </c>
      <c r="F213" s="107" t="s">
        <v>1092</v>
      </c>
      <c r="G213" s="107" t="s">
        <v>117</v>
      </c>
      <c r="H213" s="107">
        <v>0.25</v>
      </c>
      <c r="I213" s="107">
        <v>85636</v>
      </c>
      <c r="J213" s="107">
        <v>273.25659999999999</v>
      </c>
    </row>
    <row r="214" spans="1:10" ht="15" thickBot="1" x14ac:dyDescent="0.35">
      <c r="A214" s="106" t="s">
        <v>1244</v>
      </c>
      <c r="B214" s="107" t="s">
        <v>1245</v>
      </c>
      <c r="C214" s="107" t="s">
        <v>1246</v>
      </c>
      <c r="D214" s="107" t="s">
        <v>172</v>
      </c>
      <c r="E214" s="107" t="s">
        <v>173</v>
      </c>
      <c r="F214" s="107" t="s">
        <v>1278</v>
      </c>
      <c r="G214" s="107" t="s">
        <v>143</v>
      </c>
      <c r="H214" s="107">
        <v>28</v>
      </c>
      <c r="I214" s="107">
        <v>153559</v>
      </c>
      <c r="J214" s="107">
        <v>43.517000000000003</v>
      </c>
    </row>
    <row r="215" spans="1:10" ht="15" thickBot="1" x14ac:dyDescent="0.35">
      <c r="A215" s="106" t="s">
        <v>1244</v>
      </c>
      <c r="B215" s="107" t="s">
        <v>1245</v>
      </c>
      <c r="C215" s="107" t="s">
        <v>1246</v>
      </c>
      <c r="D215" s="107" t="s">
        <v>172</v>
      </c>
      <c r="E215" s="107" t="s">
        <v>173</v>
      </c>
      <c r="F215" s="107" t="s">
        <v>1279</v>
      </c>
      <c r="G215" s="107" t="s">
        <v>157</v>
      </c>
      <c r="H215" s="107">
        <v>56</v>
      </c>
      <c r="I215" s="107">
        <v>153581</v>
      </c>
      <c r="J215" s="107">
        <v>19.108899999999998</v>
      </c>
    </row>
    <row r="216" spans="1:10" ht="15" thickBot="1" x14ac:dyDescent="0.35">
      <c r="A216" s="106" t="s">
        <v>1244</v>
      </c>
      <c r="B216" s="107" t="s">
        <v>1245</v>
      </c>
      <c r="C216" s="107" t="s">
        <v>1246</v>
      </c>
      <c r="D216" s="107" t="s">
        <v>172</v>
      </c>
      <c r="E216" s="107" t="s">
        <v>173</v>
      </c>
      <c r="F216" s="107" t="s">
        <v>1279</v>
      </c>
      <c r="G216" s="107" t="s">
        <v>143</v>
      </c>
      <c r="H216" s="107">
        <v>56</v>
      </c>
      <c r="I216" s="107">
        <v>153581</v>
      </c>
      <c r="J216" s="107">
        <v>32.967500000000001</v>
      </c>
    </row>
    <row r="217" spans="1:10" ht="15" thickBot="1" x14ac:dyDescent="0.35">
      <c r="A217" s="106" t="s">
        <v>1244</v>
      </c>
      <c r="B217" s="107" t="s">
        <v>1245</v>
      </c>
      <c r="C217" s="107" t="s">
        <v>1246</v>
      </c>
      <c r="D217" s="107" t="s">
        <v>172</v>
      </c>
      <c r="E217" s="107" t="s">
        <v>173</v>
      </c>
      <c r="F217" s="107" t="s">
        <v>1280</v>
      </c>
      <c r="G217" s="107" t="s">
        <v>143</v>
      </c>
      <c r="H217" s="107">
        <v>61</v>
      </c>
      <c r="I217" s="107">
        <v>86278</v>
      </c>
      <c r="J217" s="107">
        <v>1.1868000000000001</v>
      </c>
    </row>
    <row r="218" spans="1:10" ht="15" thickBot="1" x14ac:dyDescent="0.35">
      <c r="A218" s="106" t="s">
        <v>1244</v>
      </c>
      <c r="B218" s="107" t="s">
        <v>1245</v>
      </c>
      <c r="C218" s="107" t="s">
        <v>1246</v>
      </c>
      <c r="D218" s="107" t="s">
        <v>172</v>
      </c>
      <c r="E218" s="107" t="s">
        <v>173</v>
      </c>
      <c r="F218" s="107" t="s">
        <v>1281</v>
      </c>
      <c r="G218" s="107" t="s">
        <v>143</v>
      </c>
      <c r="H218" s="107">
        <v>21</v>
      </c>
      <c r="I218" s="107">
        <v>153552</v>
      </c>
      <c r="J218" s="107">
        <v>10.5496</v>
      </c>
    </row>
    <row r="219" spans="1:10" ht="15" thickBot="1" x14ac:dyDescent="0.35">
      <c r="A219" s="106" t="s">
        <v>1244</v>
      </c>
      <c r="B219" s="107" t="s">
        <v>1245</v>
      </c>
      <c r="C219" s="107" t="s">
        <v>1246</v>
      </c>
      <c r="D219" s="107" t="s">
        <v>172</v>
      </c>
      <c r="E219" s="107" t="s">
        <v>173</v>
      </c>
      <c r="F219" s="107" t="s">
        <v>1281</v>
      </c>
      <c r="G219" s="107" t="s">
        <v>157</v>
      </c>
      <c r="H219" s="107">
        <v>56</v>
      </c>
      <c r="I219" s="107">
        <v>153581</v>
      </c>
      <c r="J219" s="107">
        <v>19.108899999999998</v>
      </c>
    </row>
    <row r="220" spans="1:10" ht="15" thickBot="1" x14ac:dyDescent="0.35">
      <c r="A220" s="106" t="s">
        <v>1244</v>
      </c>
      <c r="B220" s="107" t="s">
        <v>1245</v>
      </c>
      <c r="C220" s="107" t="s">
        <v>1246</v>
      </c>
      <c r="D220" s="107" t="s">
        <v>172</v>
      </c>
      <c r="E220" s="107" t="s">
        <v>173</v>
      </c>
      <c r="F220" s="107" t="s">
        <v>1281</v>
      </c>
      <c r="G220" s="107" t="s">
        <v>143</v>
      </c>
      <c r="H220" s="107">
        <v>56</v>
      </c>
      <c r="I220" s="107">
        <v>153581</v>
      </c>
      <c r="J220" s="107">
        <v>32.967500000000001</v>
      </c>
    </row>
    <row r="221" spans="1:10" ht="15" thickBot="1" x14ac:dyDescent="0.35">
      <c r="A221" s="106" t="s">
        <v>1244</v>
      </c>
      <c r="B221" s="107" t="s">
        <v>1245</v>
      </c>
      <c r="C221" s="107" t="s">
        <v>1246</v>
      </c>
      <c r="D221" s="107" t="s">
        <v>172</v>
      </c>
      <c r="E221" s="107" t="s">
        <v>173</v>
      </c>
      <c r="F221" s="107" t="s">
        <v>1281</v>
      </c>
      <c r="G221" s="107" t="s">
        <v>157</v>
      </c>
      <c r="H221" s="107">
        <v>1</v>
      </c>
      <c r="I221" s="107">
        <v>153553</v>
      </c>
      <c r="J221" s="107">
        <v>736.27319999999997</v>
      </c>
    </row>
    <row r="222" spans="1:10" ht="15" thickBot="1" x14ac:dyDescent="0.35">
      <c r="A222" s="106" t="s">
        <v>1244</v>
      </c>
      <c r="B222" s="107" t="s">
        <v>1245</v>
      </c>
      <c r="C222" s="107" t="s">
        <v>1246</v>
      </c>
      <c r="D222" s="107" t="s">
        <v>172</v>
      </c>
      <c r="E222" s="107" t="s">
        <v>173</v>
      </c>
      <c r="F222" s="107" t="s">
        <v>1281</v>
      </c>
      <c r="G222" s="107" t="s">
        <v>143</v>
      </c>
      <c r="H222" s="107">
        <v>1</v>
      </c>
      <c r="I222" s="107">
        <v>100304</v>
      </c>
      <c r="J222" s="107">
        <v>736.27319999999997</v>
      </c>
    </row>
    <row r="223" spans="1:10" ht="15" thickBot="1" x14ac:dyDescent="0.35">
      <c r="A223" s="106" t="s">
        <v>1244</v>
      </c>
      <c r="B223" s="107" t="s">
        <v>1245</v>
      </c>
      <c r="C223" s="107" t="s">
        <v>1246</v>
      </c>
      <c r="D223" s="107" t="s">
        <v>172</v>
      </c>
      <c r="E223" s="107" t="s">
        <v>173</v>
      </c>
      <c r="F223" s="107" t="s">
        <v>1282</v>
      </c>
      <c r="G223" s="107" t="s">
        <v>157</v>
      </c>
      <c r="H223" s="107">
        <v>56</v>
      </c>
      <c r="I223" s="107">
        <v>153581</v>
      </c>
      <c r="J223" s="107">
        <v>19.108899999999998</v>
      </c>
    </row>
    <row r="224" spans="1:10" ht="15" thickBot="1" x14ac:dyDescent="0.35">
      <c r="A224" s="106" t="s">
        <v>1244</v>
      </c>
      <c r="B224" s="107" t="s">
        <v>1245</v>
      </c>
      <c r="C224" s="107" t="s">
        <v>1246</v>
      </c>
      <c r="D224" s="107" t="s">
        <v>172</v>
      </c>
      <c r="E224" s="107" t="s">
        <v>173</v>
      </c>
      <c r="F224" s="107" t="s">
        <v>1282</v>
      </c>
      <c r="G224" s="107" t="s">
        <v>143</v>
      </c>
      <c r="H224" s="107">
        <v>56</v>
      </c>
      <c r="I224" s="107">
        <v>153581</v>
      </c>
      <c r="J224" s="107">
        <v>32.967500000000001</v>
      </c>
    </row>
    <row r="225" spans="1:10" ht="15" thickBot="1" x14ac:dyDescent="0.35">
      <c r="A225" s="106" t="s">
        <v>1244</v>
      </c>
      <c r="B225" s="107" t="s">
        <v>1245</v>
      </c>
      <c r="C225" s="107" t="s">
        <v>1246</v>
      </c>
      <c r="D225" s="107" t="s">
        <v>172</v>
      </c>
      <c r="E225" s="107" t="s">
        <v>173</v>
      </c>
      <c r="F225" s="107" t="s">
        <v>1283</v>
      </c>
      <c r="G225" s="107" t="s">
        <v>143</v>
      </c>
      <c r="H225" s="107">
        <v>56</v>
      </c>
      <c r="I225" s="107">
        <v>153581</v>
      </c>
      <c r="J225" s="107">
        <v>19.108899999999998</v>
      </c>
    </row>
    <row r="226" spans="1:10" ht="15" thickBot="1" x14ac:dyDescent="0.35">
      <c r="A226" s="106" t="s">
        <v>1244</v>
      </c>
      <c r="B226" s="107" t="s">
        <v>1245</v>
      </c>
      <c r="C226" s="107" t="s">
        <v>1246</v>
      </c>
      <c r="D226" s="107" t="s">
        <v>172</v>
      </c>
      <c r="E226" s="107" t="s">
        <v>173</v>
      </c>
      <c r="F226" s="107" t="s">
        <v>1284</v>
      </c>
      <c r="G226" s="107" t="s">
        <v>143</v>
      </c>
      <c r="H226" s="107">
        <v>8.3299999999999999E-2</v>
      </c>
      <c r="I226" s="107">
        <v>100303</v>
      </c>
      <c r="J226" s="107">
        <v>32.967500000000001</v>
      </c>
    </row>
    <row r="227" spans="1:10" ht="15" thickBot="1" x14ac:dyDescent="0.35">
      <c r="A227" s="106" t="s">
        <v>1244</v>
      </c>
      <c r="B227" s="107" t="s">
        <v>1245</v>
      </c>
      <c r="C227" s="107" t="s">
        <v>1246</v>
      </c>
      <c r="D227" s="107" t="s">
        <v>172</v>
      </c>
      <c r="E227" s="107" t="s">
        <v>173</v>
      </c>
      <c r="F227" s="107" t="s">
        <v>1285</v>
      </c>
      <c r="G227" s="107" t="s">
        <v>117</v>
      </c>
      <c r="H227" s="107">
        <v>196</v>
      </c>
      <c r="I227" s="107">
        <v>85635</v>
      </c>
      <c r="J227" s="107">
        <v>1.0989</v>
      </c>
    </row>
    <row r="228" spans="1:10" ht="15" thickBot="1" x14ac:dyDescent="0.35">
      <c r="A228" s="106" t="s">
        <v>1244</v>
      </c>
      <c r="B228" s="107" t="s">
        <v>1245</v>
      </c>
      <c r="C228" s="107" t="s">
        <v>1246</v>
      </c>
      <c r="D228" s="107" t="s">
        <v>172</v>
      </c>
      <c r="E228" s="107" t="s">
        <v>173</v>
      </c>
      <c r="F228" s="107" t="s">
        <v>1286</v>
      </c>
      <c r="G228" s="107" t="s">
        <v>143</v>
      </c>
      <c r="H228" s="107">
        <v>21</v>
      </c>
      <c r="I228" s="107">
        <v>153552</v>
      </c>
      <c r="J228" s="107">
        <v>10.5496</v>
      </c>
    </row>
    <row r="229" spans="1:10" ht="15" thickBot="1" x14ac:dyDescent="0.35">
      <c r="A229" s="106" t="s">
        <v>1244</v>
      </c>
      <c r="B229" s="107" t="s">
        <v>1245</v>
      </c>
      <c r="C229" s="107" t="s">
        <v>1246</v>
      </c>
      <c r="D229" s="107" t="s">
        <v>172</v>
      </c>
      <c r="E229" s="107" t="s">
        <v>173</v>
      </c>
      <c r="F229" s="107" t="s">
        <v>1287</v>
      </c>
      <c r="G229" s="107" t="s">
        <v>143</v>
      </c>
      <c r="H229" s="107">
        <v>1</v>
      </c>
      <c r="I229" s="107">
        <v>100843</v>
      </c>
      <c r="J229" s="107">
        <v>54.945799999999998</v>
      </c>
    </row>
    <row r="230" spans="1:10" ht="15" thickBot="1" x14ac:dyDescent="0.35">
      <c r="A230" s="106" t="s">
        <v>1244</v>
      </c>
      <c r="B230" s="107" t="s">
        <v>1245</v>
      </c>
      <c r="C230" s="107" t="s">
        <v>1246</v>
      </c>
      <c r="D230" s="107" t="s">
        <v>172</v>
      </c>
      <c r="E230" s="107" t="s">
        <v>173</v>
      </c>
      <c r="F230" s="107" t="s">
        <v>1287</v>
      </c>
      <c r="G230" s="107" t="s">
        <v>117</v>
      </c>
      <c r="H230" s="107">
        <v>1</v>
      </c>
      <c r="I230" s="107">
        <v>80442</v>
      </c>
      <c r="J230" s="107">
        <v>736.27319999999997</v>
      </c>
    </row>
    <row r="231" spans="1:10" ht="15" thickBot="1" x14ac:dyDescent="0.35">
      <c r="A231" s="106" t="s">
        <v>1244</v>
      </c>
      <c r="B231" s="107" t="s">
        <v>1245</v>
      </c>
      <c r="C231" s="107" t="s">
        <v>1246</v>
      </c>
      <c r="D231" s="107" t="s">
        <v>172</v>
      </c>
      <c r="E231" s="107" t="s">
        <v>173</v>
      </c>
      <c r="F231" s="107" t="s">
        <v>1288</v>
      </c>
      <c r="G231" s="107" t="s">
        <v>157</v>
      </c>
      <c r="H231" s="107">
        <v>8.3299999999999999E-2</v>
      </c>
      <c r="I231" s="107">
        <v>100303</v>
      </c>
      <c r="J231" s="107">
        <v>32.967500000000001</v>
      </c>
    </row>
    <row r="232" spans="1:10" ht="15" thickBot="1" x14ac:dyDescent="0.35">
      <c r="A232" s="106" t="s">
        <v>1244</v>
      </c>
      <c r="B232" s="107" t="s">
        <v>1245</v>
      </c>
      <c r="C232" s="107" t="s">
        <v>1246</v>
      </c>
      <c r="D232" s="107" t="s">
        <v>172</v>
      </c>
      <c r="E232" s="107" t="s">
        <v>173</v>
      </c>
      <c r="F232" s="107" t="s">
        <v>1288</v>
      </c>
      <c r="G232" s="107" t="s">
        <v>143</v>
      </c>
      <c r="H232" s="107">
        <v>8.3299999999999999E-2</v>
      </c>
      <c r="I232" s="107">
        <v>100303</v>
      </c>
      <c r="J232" s="107">
        <v>65.934899999999999</v>
      </c>
    </row>
    <row r="233" spans="1:10" ht="15" thickBot="1" x14ac:dyDescent="0.35">
      <c r="A233" s="106" t="s">
        <v>1244</v>
      </c>
      <c r="B233" s="107" t="s">
        <v>1245</v>
      </c>
      <c r="C233" s="107" t="s">
        <v>1246</v>
      </c>
      <c r="D233" s="107" t="s">
        <v>172</v>
      </c>
      <c r="E233" s="107" t="s">
        <v>173</v>
      </c>
      <c r="F233" s="107" t="s">
        <v>1198</v>
      </c>
      <c r="G233" s="107" t="s">
        <v>157</v>
      </c>
      <c r="H233" s="107">
        <v>365</v>
      </c>
      <c r="I233" s="107">
        <v>41942001</v>
      </c>
      <c r="J233" s="107">
        <v>8.8000000000000005E-3</v>
      </c>
    </row>
    <row r="234" spans="1:10" ht="15" thickBot="1" x14ac:dyDescent="0.35">
      <c r="A234" s="106" t="s">
        <v>1244</v>
      </c>
      <c r="B234" s="107" t="s">
        <v>1245</v>
      </c>
      <c r="C234" s="107" t="s">
        <v>1246</v>
      </c>
      <c r="D234" s="107" t="s">
        <v>172</v>
      </c>
      <c r="E234" s="107" t="s">
        <v>173</v>
      </c>
      <c r="F234" s="107" t="s">
        <v>1198</v>
      </c>
      <c r="G234" s="107" t="s">
        <v>157</v>
      </c>
      <c r="H234" s="107">
        <v>730</v>
      </c>
      <c r="I234" s="107">
        <v>41942002</v>
      </c>
      <c r="J234" s="107">
        <v>1.0999999999999999E-2</v>
      </c>
    </row>
    <row r="235" spans="1:10" ht="15" thickBot="1" x14ac:dyDescent="0.35">
      <c r="A235" s="106" t="s">
        <v>1244</v>
      </c>
      <c r="B235" s="107" t="s">
        <v>1245</v>
      </c>
      <c r="C235" s="107" t="s">
        <v>1246</v>
      </c>
      <c r="D235" s="107" t="s">
        <v>172</v>
      </c>
      <c r="E235" s="107" t="s">
        <v>173</v>
      </c>
      <c r="F235" s="107" t="s">
        <v>1198</v>
      </c>
      <c r="G235" s="107" t="s">
        <v>157</v>
      </c>
      <c r="H235" s="107">
        <v>14</v>
      </c>
      <c r="I235" s="107">
        <v>43543902</v>
      </c>
      <c r="J235" s="107">
        <v>4.3999999999999997E-2</v>
      </c>
    </row>
    <row r="236" spans="1:10" ht="15" thickBot="1" x14ac:dyDescent="0.35">
      <c r="A236" s="106" t="s">
        <v>1244</v>
      </c>
      <c r="B236" s="107" t="s">
        <v>1245</v>
      </c>
      <c r="C236" s="107" t="s">
        <v>1246</v>
      </c>
      <c r="D236" s="107" t="s">
        <v>172</v>
      </c>
      <c r="E236" s="107" t="s">
        <v>173</v>
      </c>
      <c r="F236" s="107" t="s">
        <v>1198</v>
      </c>
      <c r="G236" s="107" t="s">
        <v>157</v>
      </c>
      <c r="H236" s="107">
        <v>90</v>
      </c>
      <c r="I236" s="107">
        <v>40815003</v>
      </c>
      <c r="J236" s="107">
        <v>6.59E-2</v>
      </c>
    </row>
    <row r="237" spans="1:10" ht="15" thickBot="1" x14ac:dyDescent="0.35">
      <c r="A237" s="106" t="s">
        <v>1244</v>
      </c>
      <c r="B237" s="107" t="s">
        <v>1245</v>
      </c>
      <c r="C237" s="107" t="s">
        <v>1246</v>
      </c>
      <c r="D237" s="107" t="s">
        <v>172</v>
      </c>
      <c r="E237" s="107" t="s">
        <v>173</v>
      </c>
      <c r="F237" s="107" t="s">
        <v>1198</v>
      </c>
      <c r="G237" s="107" t="s">
        <v>157</v>
      </c>
      <c r="H237" s="107">
        <v>35</v>
      </c>
      <c r="I237" s="107">
        <v>46195601</v>
      </c>
      <c r="J237" s="107">
        <v>8.7900000000000006E-2</v>
      </c>
    </row>
    <row r="238" spans="1:10" ht="15" thickBot="1" x14ac:dyDescent="0.35">
      <c r="A238" s="106" t="s">
        <v>1244</v>
      </c>
      <c r="B238" s="107" t="s">
        <v>1245</v>
      </c>
      <c r="C238" s="107" t="s">
        <v>1246</v>
      </c>
      <c r="D238" s="107" t="s">
        <v>172</v>
      </c>
      <c r="E238" s="107" t="s">
        <v>173</v>
      </c>
      <c r="F238" s="107" t="s">
        <v>1198</v>
      </c>
      <c r="G238" s="107" t="s">
        <v>143</v>
      </c>
      <c r="H238" s="107">
        <v>730</v>
      </c>
      <c r="I238" s="107">
        <v>41942002</v>
      </c>
      <c r="J238" s="107">
        <v>0.15379999999999999</v>
      </c>
    </row>
    <row r="239" spans="1:10" ht="15" thickBot="1" x14ac:dyDescent="0.35">
      <c r="A239" s="106" t="s">
        <v>1244</v>
      </c>
      <c r="B239" s="107" t="s">
        <v>1245</v>
      </c>
      <c r="C239" s="107" t="s">
        <v>1246</v>
      </c>
      <c r="D239" s="107" t="s">
        <v>172</v>
      </c>
      <c r="E239" s="107" t="s">
        <v>173</v>
      </c>
      <c r="F239" s="107" t="s">
        <v>1198</v>
      </c>
      <c r="G239" s="107" t="s">
        <v>143</v>
      </c>
      <c r="H239" s="107">
        <v>365</v>
      </c>
      <c r="I239" s="107">
        <v>41942001</v>
      </c>
      <c r="J239" s="107">
        <v>0.43959999999999999</v>
      </c>
    </row>
    <row r="240" spans="1:10" ht="15" thickBot="1" x14ac:dyDescent="0.35">
      <c r="A240" s="106" t="s">
        <v>1244</v>
      </c>
      <c r="B240" s="107" t="s">
        <v>1245</v>
      </c>
      <c r="C240" s="107" t="s">
        <v>1246</v>
      </c>
      <c r="D240" s="107" t="s">
        <v>172</v>
      </c>
      <c r="E240" s="107" t="s">
        <v>173</v>
      </c>
      <c r="F240" s="107" t="s">
        <v>1198</v>
      </c>
      <c r="G240" s="107" t="s">
        <v>143</v>
      </c>
      <c r="H240" s="107">
        <v>90</v>
      </c>
      <c r="I240" s="107">
        <v>40815003</v>
      </c>
      <c r="J240" s="107">
        <v>0.6593</v>
      </c>
    </row>
    <row r="241" spans="1:10" ht="15" thickBot="1" x14ac:dyDescent="0.35">
      <c r="A241" s="106" t="s">
        <v>1244</v>
      </c>
      <c r="B241" s="107" t="s">
        <v>1245</v>
      </c>
      <c r="C241" s="107" t="s">
        <v>1246</v>
      </c>
      <c r="D241" s="107" t="s">
        <v>172</v>
      </c>
      <c r="E241" s="107" t="s">
        <v>173</v>
      </c>
      <c r="F241" s="107" t="s">
        <v>1198</v>
      </c>
      <c r="G241" s="107" t="s">
        <v>157</v>
      </c>
      <c r="H241" s="107">
        <v>0.25</v>
      </c>
      <c r="I241" s="107">
        <v>46166301</v>
      </c>
      <c r="J241" s="107">
        <v>0.6593</v>
      </c>
    </row>
    <row r="242" spans="1:10" ht="15" thickBot="1" x14ac:dyDescent="0.35">
      <c r="A242" s="106" t="s">
        <v>1244</v>
      </c>
      <c r="B242" s="107" t="s">
        <v>1245</v>
      </c>
      <c r="C242" s="107" t="s">
        <v>1246</v>
      </c>
      <c r="D242" s="107" t="s">
        <v>172</v>
      </c>
      <c r="E242" s="107" t="s">
        <v>173</v>
      </c>
      <c r="F242" s="107" t="s">
        <v>1198</v>
      </c>
      <c r="G242" s="107" t="s">
        <v>143</v>
      </c>
      <c r="H242" s="107">
        <v>7</v>
      </c>
      <c r="I242" s="107">
        <v>46166302</v>
      </c>
      <c r="J242" s="107">
        <v>0.6593</v>
      </c>
    </row>
    <row r="243" spans="1:10" ht="15" thickBot="1" x14ac:dyDescent="0.35">
      <c r="A243" s="106" t="s">
        <v>1244</v>
      </c>
      <c r="B243" s="107" t="s">
        <v>1245</v>
      </c>
      <c r="C243" s="107" t="s">
        <v>1246</v>
      </c>
      <c r="D243" s="107" t="s">
        <v>172</v>
      </c>
      <c r="E243" s="107" t="s">
        <v>173</v>
      </c>
      <c r="F243" s="107" t="s">
        <v>1198</v>
      </c>
      <c r="G243" s="107" t="s">
        <v>143</v>
      </c>
      <c r="H243" s="107">
        <v>14</v>
      </c>
      <c r="I243" s="107">
        <v>43543902</v>
      </c>
      <c r="J243" s="107">
        <v>3.9561000000000002</v>
      </c>
    </row>
    <row r="244" spans="1:10" ht="15" thickBot="1" x14ac:dyDescent="0.35">
      <c r="A244" s="106" t="s">
        <v>1244</v>
      </c>
      <c r="B244" s="107" t="s">
        <v>1245</v>
      </c>
      <c r="C244" s="107" t="s">
        <v>1246</v>
      </c>
      <c r="D244" s="107" t="s">
        <v>172</v>
      </c>
      <c r="E244" s="107" t="s">
        <v>173</v>
      </c>
      <c r="F244" s="107" t="s">
        <v>1198</v>
      </c>
      <c r="G244" s="107" t="s">
        <v>143</v>
      </c>
      <c r="H244" s="107">
        <v>0.375</v>
      </c>
      <c r="I244" s="107">
        <v>43132204</v>
      </c>
      <c r="J244" s="107">
        <v>5.4946000000000002</v>
      </c>
    </row>
    <row r="245" spans="1:10" ht="15" thickBot="1" x14ac:dyDescent="0.35">
      <c r="A245" s="106" t="s">
        <v>1244</v>
      </c>
      <c r="B245" s="107" t="s">
        <v>1245</v>
      </c>
      <c r="C245" s="107" t="s">
        <v>1246</v>
      </c>
      <c r="D245" s="107" t="s">
        <v>172</v>
      </c>
      <c r="E245" s="107" t="s">
        <v>173</v>
      </c>
      <c r="F245" s="107" t="s">
        <v>1198</v>
      </c>
      <c r="G245" s="107" t="s">
        <v>143</v>
      </c>
      <c r="H245" s="107">
        <v>0.25</v>
      </c>
      <c r="I245" s="107">
        <v>46166301</v>
      </c>
      <c r="J245" s="107">
        <v>6.5934999999999997</v>
      </c>
    </row>
    <row r="246" spans="1:10" ht="15" thickBot="1" x14ac:dyDescent="0.35">
      <c r="A246" s="106" t="s">
        <v>1244</v>
      </c>
      <c r="B246" s="107" t="s">
        <v>1245</v>
      </c>
      <c r="C246" s="107" t="s">
        <v>1246</v>
      </c>
      <c r="D246" s="107" t="s">
        <v>172</v>
      </c>
      <c r="E246" s="107" t="s">
        <v>173</v>
      </c>
      <c r="F246" s="107" t="s">
        <v>1198</v>
      </c>
      <c r="G246" s="107" t="s">
        <v>143</v>
      </c>
      <c r="H246" s="107">
        <v>35</v>
      </c>
      <c r="I246" s="107">
        <v>46195601</v>
      </c>
      <c r="J246" s="107">
        <v>8.7912999999999997</v>
      </c>
    </row>
    <row r="247" spans="1:10" ht="15" thickBot="1" x14ac:dyDescent="0.35">
      <c r="A247" s="106" t="s">
        <v>1244</v>
      </c>
      <c r="B247" s="107" t="s">
        <v>1245</v>
      </c>
      <c r="C247" s="107" t="s">
        <v>1246</v>
      </c>
      <c r="D247" s="107" t="s">
        <v>172</v>
      </c>
      <c r="E247" s="107" t="s">
        <v>173</v>
      </c>
      <c r="F247" s="107" t="s">
        <v>1289</v>
      </c>
      <c r="G247" s="107" t="s">
        <v>143</v>
      </c>
      <c r="H247" s="107">
        <v>56</v>
      </c>
      <c r="I247" s="107">
        <v>153581</v>
      </c>
      <c r="J247" s="107">
        <v>19.108899999999998</v>
      </c>
    </row>
    <row r="248" spans="1:10" ht="15" thickBot="1" x14ac:dyDescent="0.35">
      <c r="A248" s="106" t="s">
        <v>1244</v>
      </c>
      <c r="B248" s="107" t="s">
        <v>1245</v>
      </c>
      <c r="C248" s="107" t="s">
        <v>1246</v>
      </c>
      <c r="D248" s="107" t="s">
        <v>172</v>
      </c>
      <c r="E248" s="107" t="s">
        <v>173</v>
      </c>
      <c r="F248" s="107" t="s">
        <v>1199</v>
      </c>
      <c r="G248" s="107" t="s">
        <v>157</v>
      </c>
      <c r="H248" s="107">
        <v>90</v>
      </c>
      <c r="I248" s="107">
        <v>40815003</v>
      </c>
      <c r="J248" s="107">
        <v>6.59E-2</v>
      </c>
    </row>
    <row r="249" spans="1:10" ht="15" thickBot="1" x14ac:dyDescent="0.35">
      <c r="A249" s="106" t="s">
        <v>1244</v>
      </c>
      <c r="B249" s="107" t="s">
        <v>1245</v>
      </c>
      <c r="C249" s="107" t="s">
        <v>1246</v>
      </c>
      <c r="D249" s="107" t="s">
        <v>172</v>
      </c>
      <c r="E249" s="107" t="s">
        <v>173</v>
      </c>
      <c r="F249" s="107" t="s">
        <v>1199</v>
      </c>
      <c r="G249" s="107" t="s">
        <v>157</v>
      </c>
      <c r="H249" s="107">
        <v>35</v>
      </c>
      <c r="I249" s="107">
        <v>46195601</v>
      </c>
      <c r="J249" s="107">
        <v>8.7900000000000006E-2</v>
      </c>
    </row>
    <row r="250" spans="1:10" ht="15" thickBot="1" x14ac:dyDescent="0.35">
      <c r="A250" s="106" t="s">
        <v>1244</v>
      </c>
      <c r="B250" s="107" t="s">
        <v>1245</v>
      </c>
      <c r="C250" s="107" t="s">
        <v>1246</v>
      </c>
      <c r="D250" s="107" t="s">
        <v>172</v>
      </c>
      <c r="E250" s="107" t="s">
        <v>173</v>
      </c>
      <c r="F250" s="107" t="s">
        <v>1199</v>
      </c>
      <c r="G250" s="107" t="s">
        <v>157</v>
      </c>
      <c r="H250" s="107">
        <v>730</v>
      </c>
      <c r="I250" s="107">
        <v>41942002</v>
      </c>
      <c r="J250" s="107">
        <v>0.15379999999999999</v>
      </c>
    </row>
    <row r="251" spans="1:10" ht="15" thickBot="1" x14ac:dyDescent="0.35">
      <c r="A251" s="106" t="s">
        <v>1244</v>
      </c>
      <c r="B251" s="107" t="s">
        <v>1245</v>
      </c>
      <c r="C251" s="107" t="s">
        <v>1246</v>
      </c>
      <c r="D251" s="107" t="s">
        <v>172</v>
      </c>
      <c r="E251" s="107" t="s">
        <v>173</v>
      </c>
      <c r="F251" s="107" t="s">
        <v>1199</v>
      </c>
      <c r="G251" s="107" t="s">
        <v>157</v>
      </c>
      <c r="H251" s="107">
        <v>365</v>
      </c>
      <c r="I251" s="107">
        <v>41942001</v>
      </c>
      <c r="J251" s="107">
        <v>0.43959999999999999</v>
      </c>
    </row>
    <row r="252" spans="1:10" ht="15" thickBot="1" x14ac:dyDescent="0.35">
      <c r="A252" s="106" t="s">
        <v>1244</v>
      </c>
      <c r="B252" s="107" t="s">
        <v>1245</v>
      </c>
      <c r="C252" s="107" t="s">
        <v>1246</v>
      </c>
      <c r="D252" s="107" t="s">
        <v>172</v>
      </c>
      <c r="E252" s="107" t="s">
        <v>173</v>
      </c>
      <c r="F252" s="107" t="s">
        <v>1199</v>
      </c>
      <c r="G252" s="107" t="s">
        <v>143</v>
      </c>
      <c r="H252" s="107">
        <v>90</v>
      </c>
      <c r="I252" s="107">
        <v>40815003</v>
      </c>
      <c r="J252" s="107">
        <v>0.6593</v>
      </c>
    </row>
    <row r="253" spans="1:10" ht="15" thickBot="1" x14ac:dyDescent="0.35">
      <c r="A253" s="106" t="s">
        <v>1244</v>
      </c>
      <c r="B253" s="107" t="s">
        <v>1245</v>
      </c>
      <c r="C253" s="107" t="s">
        <v>1246</v>
      </c>
      <c r="D253" s="107" t="s">
        <v>172</v>
      </c>
      <c r="E253" s="107" t="s">
        <v>173</v>
      </c>
      <c r="F253" s="107" t="s">
        <v>1199</v>
      </c>
      <c r="G253" s="107" t="s">
        <v>157</v>
      </c>
      <c r="H253" s="107">
        <v>7</v>
      </c>
      <c r="I253" s="107">
        <v>46166302</v>
      </c>
      <c r="J253" s="107">
        <v>0.6593</v>
      </c>
    </row>
    <row r="254" spans="1:10" ht="15" thickBot="1" x14ac:dyDescent="0.35">
      <c r="A254" s="106" t="s">
        <v>1244</v>
      </c>
      <c r="B254" s="107" t="s">
        <v>1245</v>
      </c>
      <c r="C254" s="107" t="s">
        <v>1246</v>
      </c>
      <c r="D254" s="107" t="s">
        <v>172</v>
      </c>
      <c r="E254" s="107" t="s">
        <v>173</v>
      </c>
      <c r="F254" s="107" t="s">
        <v>1199</v>
      </c>
      <c r="G254" s="107" t="s">
        <v>166</v>
      </c>
      <c r="H254" s="107">
        <v>28</v>
      </c>
      <c r="I254" s="107">
        <v>43543901</v>
      </c>
      <c r="J254" s="107">
        <v>0.6593</v>
      </c>
    </row>
    <row r="255" spans="1:10" ht="15" thickBot="1" x14ac:dyDescent="0.35">
      <c r="A255" s="106" t="s">
        <v>1244</v>
      </c>
      <c r="B255" s="107" t="s">
        <v>1245</v>
      </c>
      <c r="C255" s="107" t="s">
        <v>1246</v>
      </c>
      <c r="D255" s="107" t="s">
        <v>172</v>
      </c>
      <c r="E255" s="107" t="s">
        <v>173</v>
      </c>
      <c r="F255" s="107" t="s">
        <v>1199</v>
      </c>
      <c r="G255" s="107" t="s">
        <v>157</v>
      </c>
      <c r="H255" s="107">
        <v>14</v>
      </c>
      <c r="I255" s="107">
        <v>43543902</v>
      </c>
      <c r="J255" s="107">
        <v>3.9561000000000002</v>
      </c>
    </row>
    <row r="256" spans="1:10" ht="15" thickBot="1" x14ac:dyDescent="0.35">
      <c r="A256" s="106" t="s">
        <v>1244</v>
      </c>
      <c r="B256" s="107" t="s">
        <v>1245</v>
      </c>
      <c r="C256" s="107" t="s">
        <v>1246</v>
      </c>
      <c r="D256" s="107" t="s">
        <v>172</v>
      </c>
      <c r="E256" s="107" t="s">
        <v>173</v>
      </c>
      <c r="F256" s="107" t="s">
        <v>1199</v>
      </c>
      <c r="G256" s="107" t="s">
        <v>143</v>
      </c>
      <c r="H256" s="107">
        <v>0.375</v>
      </c>
      <c r="I256" s="107">
        <v>43132204</v>
      </c>
      <c r="J256" s="107">
        <v>5.4946000000000002</v>
      </c>
    </row>
    <row r="257" spans="1:10" ht="15" thickBot="1" x14ac:dyDescent="0.35">
      <c r="A257" s="106" t="s">
        <v>1244</v>
      </c>
      <c r="B257" s="107" t="s">
        <v>1245</v>
      </c>
      <c r="C257" s="107" t="s">
        <v>1246</v>
      </c>
      <c r="D257" s="107" t="s">
        <v>172</v>
      </c>
      <c r="E257" s="107" t="s">
        <v>173</v>
      </c>
      <c r="F257" s="107" t="s">
        <v>1199</v>
      </c>
      <c r="G257" s="107" t="s">
        <v>157</v>
      </c>
      <c r="H257" s="107">
        <v>0.25</v>
      </c>
      <c r="I257" s="107">
        <v>46166301</v>
      </c>
      <c r="J257" s="107">
        <v>6.5934999999999997</v>
      </c>
    </row>
    <row r="258" spans="1:10" ht="15" thickBot="1" x14ac:dyDescent="0.35">
      <c r="A258" s="106" t="s">
        <v>1244</v>
      </c>
      <c r="B258" s="107" t="s">
        <v>1245</v>
      </c>
      <c r="C258" s="107" t="s">
        <v>1246</v>
      </c>
      <c r="D258" s="107" t="s">
        <v>172</v>
      </c>
      <c r="E258" s="107" t="s">
        <v>173</v>
      </c>
      <c r="F258" s="107" t="s">
        <v>1199</v>
      </c>
      <c r="G258" s="107" t="s">
        <v>143</v>
      </c>
      <c r="H258" s="107">
        <v>35</v>
      </c>
      <c r="I258" s="107">
        <v>46195601</v>
      </c>
      <c r="J258" s="107">
        <v>8.7912999999999997</v>
      </c>
    </row>
    <row r="259" spans="1:10" ht="15" thickBot="1" x14ac:dyDescent="0.35">
      <c r="A259" s="106" t="s">
        <v>1244</v>
      </c>
      <c r="B259" s="107" t="s">
        <v>1245</v>
      </c>
      <c r="C259" s="107" t="s">
        <v>1246</v>
      </c>
      <c r="D259" s="107" t="s">
        <v>172</v>
      </c>
      <c r="E259" s="107" t="s">
        <v>173</v>
      </c>
      <c r="F259" s="107" t="s">
        <v>1199</v>
      </c>
      <c r="G259" s="107" t="s">
        <v>143</v>
      </c>
      <c r="H259" s="107">
        <v>365</v>
      </c>
      <c r="I259" s="107">
        <v>41942001</v>
      </c>
      <c r="J259" s="107">
        <v>10.329800000000001</v>
      </c>
    </row>
    <row r="260" spans="1:10" ht="15" thickBot="1" x14ac:dyDescent="0.35">
      <c r="A260" s="106" t="s">
        <v>1244</v>
      </c>
      <c r="B260" s="107" t="s">
        <v>1245</v>
      </c>
      <c r="C260" s="107" t="s">
        <v>1246</v>
      </c>
      <c r="D260" s="107" t="s">
        <v>172</v>
      </c>
      <c r="E260" s="107" t="s">
        <v>173</v>
      </c>
      <c r="F260" s="107" t="s">
        <v>1199</v>
      </c>
      <c r="G260" s="107" t="s">
        <v>143</v>
      </c>
      <c r="H260" s="107">
        <v>730</v>
      </c>
      <c r="I260" s="107">
        <v>41942002</v>
      </c>
      <c r="J260" s="107">
        <v>13.186999999999999</v>
      </c>
    </row>
    <row r="261" spans="1:10" ht="15" thickBot="1" x14ac:dyDescent="0.35">
      <c r="A261" s="106" t="s">
        <v>1244</v>
      </c>
      <c r="B261" s="107" t="s">
        <v>1245</v>
      </c>
      <c r="C261" s="107" t="s">
        <v>1246</v>
      </c>
      <c r="D261" s="107" t="s">
        <v>172</v>
      </c>
      <c r="E261" s="107" t="s">
        <v>173</v>
      </c>
      <c r="F261" s="107" t="s">
        <v>1199</v>
      </c>
      <c r="G261" s="107" t="s">
        <v>143</v>
      </c>
      <c r="H261" s="107">
        <v>7</v>
      </c>
      <c r="I261" s="107">
        <v>46166302</v>
      </c>
      <c r="J261" s="107">
        <v>21.978300000000001</v>
      </c>
    </row>
    <row r="262" spans="1:10" ht="15" thickBot="1" x14ac:dyDescent="0.35">
      <c r="A262" s="106" t="s">
        <v>1244</v>
      </c>
      <c r="B262" s="107" t="s">
        <v>1245</v>
      </c>
      <c r="C262" s="107" t="s">
        <v>1246</v>
      </c>
      <c r="D262" s="107" t="s">
        <v>172</v>
      </c>
      <c r="E262" s="107" t="s">
        <v>173</v>
      </c>
      <c r="F262" s="107" t="s">
        <v>1199</v>
      </c>
      <c r="G262" s="107" t="s">
        <v>143</v>
      </c>
      <c r="H262" s="107">
        <v>14</v>
      </c>
      <c r="I262" s="107">
        <v>43543902</v>
      </c>
      <c r="J262" s="107">
        <v>39.560899999999997</v>
      </c>
    </row>
    <row r="263" spans="1:10" ht="15" thickBot="1" x14ac:dyDescent="0.35">
      <c r="A263" s="106" t="s">
        <v>1244</v>
      </c>
      <c r="B263" s="107" t="s">
        <v>1245</v>
      </c>
      <c r="C263" s="107" t="s">
        <v>1246</v>
      </c>
      <c r="D263" s="107" t="s">
        <v>172</v>
      </c>
      <c r="E263" s="107" t="s">
        <v>173</v>
      </c>
      <c r="F263" s="107" t="s">
        <v>1199</v>
      </c>
      <c r="G263" s="107" t="s">
        <v>143</v>
      </c>
      <c r="H263" s="107">
        <v>0.25</v>
      </c>
      <c r="I263" s="107">
        <v>46166301</v>
      </c>
      <c r="J263" s="107">
        <v>65.934899999999999</v>
      </c>
    </row>
    <row r="264" spans="1:10" ht="15" thickBot="1" x14ac:dyDescent="0.35">
      <c r="A264" s="106" t="s">
        <v>1244</v>
      </c>
      <c r="B264" s="107" t="s">
        <v>1245</v>
      </c>
      <c r="C264" s="107" t="s">
        <v>1246</v>
      </c>
      <c r="D264" s="107" t="s">
        <v>172</v>
      </c>
      <c r="E264" s="107" t="s">
        <v>173</v>
      </c>
      <c r="F264" s="107" t="s">
        <v>1290</v>
      </c>
      <c r="G264" s="107" t="s">
        <v>157</v>
      </c>
      <c r="H264" s="107">
        <v>90</v>
      </c>
      <c r="I264" s="107">
        <v>40815003</v>
      </c>
      <c r="J264" s="107">
        <v>41.758800000000001</v>
      </c>
    </row>
    <row r="265" spans="1:10" ht="15" thickBot="1" x14ac:dyDescent="0.35">
      <c r="A265" s="106" t="s">
        <v>1244</v>
      </c>
      <c r="B265" s="107" t="s">
        <v>1245</v>
      </c>
      <c r="C265" s="107" t="s">
        <v>1246</v>
      </c>
      <c r="D265" s="107" t="s">
        <v>172</v>
      </c>
      <c r="E265" s="107" t="s">
        <v>173</v>
      </c>
      <c r="F265" s="107" t="s">
        <v>1290</v>
      </c>
      <c r="G265" s="107" t="s">
        <v>143</v>
      </c>
      <c r="H265" s="107">
        <v>90</v>
      </c>
      <c r="I265" s="107">
        <v>40815003</v>
      </c>
      <c r="J265" s="107">
        <v>465.94009999999997</v>
      </c>
    </row>
    <row r="266" spans="1:10" ht="15" thickBot="1" x14ac:dyDescent="0.35">
      <c r="A266" s="106" t="s">
        <v>1244</v>
      </c>
      <c r="B266" s="107" t="s">
        <v>1245</v>
      </c>
      <c r="C266" s="107" t="s">
        <v>1246</v>
      </c>
      <c r="D266" s="107" t="s">
        <v>172</v>
      </c>
      <c r="E266" s="107" t="s">
        <v>173</v>
      </c>
      <c r="F266" s="107" t="s">
        <v>1291</v>
      </c>
      <c r="G266" s="107" t="s">
        <v>143</v>
      </c>
      <c r="H266" s="107">
        <v>21</v>
      </c>
      <c r="I266" s="107">
        <v>153552</v>
      </c>
      <c r="J266" s="107">
        <v>10.5496</v>
      </c>
    </row>
    <row r="267" spans="1:10" ht="15" thickBot="1" x14ac:dyDescent="0.35">
      <c r="A267" s="106" t="s">
        <v>1244</v>
      </c>
      <c r="B267" s="107" t="s">
        <v>1245</v>
      </c>
      <c r="C267" s="107" t="s">
        <v>1246</v>
      </c>
      <c r="D267" s="107" t="s">
        <v>172</v>
      </c>
      <c r="E267" s="107" t="s">
        <v>173</v>
      </c>
      <c r="F267" s="107" t="s">
        <v>1291</v>
      </c>
      <c r="G267" s="107" t="s">
        <v>143</v>
      </c>
      <c r="H267" s="107">
        <v>1</v>
      </c>
      <c r="I267" s="107">
        <v>153553</v>
      </c>
      <c r="J267" s="107">
        <v>736.27319999999997</v>
      </c>
    </row>
    <row r="268" spans="1:10" ht="15" thickBot="1" x14ac:dyDescent="0.35">
      <c r="A268" s="106" t="s">
        <v>1244</v>
      </c>
      <c r="B268" s="107" t="s">
        <v>1245</v>
      </c>
      <c r="C268" s="107" t="s">
        <v>1246</v>
      </c>
      <c r="D268" s="107" t="s">
        <v>172</v>
      </c>
      <c r="E268" s="107" t="s">
        <v>173</v>
      </c>
      <c r="F268" s="107" t="s">
        <v>1291</v>
      </c>
      <c r="G268" s="107" t="s">
        <v>143</v>
      </c>
      <c r="H268" s="107">
        <v>1</v>
      </c>
      <c r="I268" s="107">
        <v>100304</v>
      </c>
      <c r="J268" s="107">
        <v>736.27319999999997</v>
      </c>
    </row>
    <row r="269" spans="1:10" ht="15" thickBot="1" x14ac:dyDescent="0.35">
      <c r="A269" s="106" t="s">
        <v>1244</v>
      </c>
      <c r="B269" s="107" t="s">
        <v>1245</v>
      </c>
      <c r="C269" s="107" t="s">
        <v>1246</v>
      </c>
      <c r="D269" s="107" t="s">
        <v>172</v>
      </c>
      <c r="E269" s="107" t="s">
        <v>1213</v>
      </c>
      <c r="F269" s="107" t="s">
        <v>1292</v>
      </c>
      <c r="G269" s="107" t="s">
        <v>143</v>
      </c>
      <c r="H269" s="107">
        <v>28</v>
      </c>
      <c r="I269" s="107">
        <v>161093</v>
      </c>
      <c r="J269" s="107">
        <v>153.84809999999999</v>
      </c>
    </row>
    <row r="270" spans="1:10" ht="15" thickBot="1" x14ac:dyDescent="0.35">
      <c r="A270" s="106" t="s">
        <v>1244</v>
      </c>
      <c r="B270" s="107" t="s">
        <v>1245</v>
      </c>
      <c r="C270" s="107" t="s">
        <v>1246</v>
      </c>
      <c r="D270" s="107" t="s">
        <v>172</v>
      </c>
      <c r="E270" s="107" t="s">
        <v>1213</v>
      </c>
      <c r="F270" s="107" t="s">
        <v>1216</v>
      </c>
      <c r="G270" s="107" t="s">
        <v>157</v>
      </c>
      <c r="H270" s="107">
        <v>63</v>
      </c>
      <c r="I270" s="107">
        <v>153579</v>
      </c>
      <c r="J270" s="107">
        <v>6.5538999999999996</v>
      </c>
    </row>
    <row r="271" spans="1:10" ht="15" thickBot="1" x14ac:dyDescent="0.35">
      <c r="A271" s="106" t="s">
        <v>1244</v>
      </c>
      <c r="B271" s="107" t="s">
        <v>1245</v>
      </c>
      <c r="C271" s="107" t="s">
        <v>1246</v>
      </c>
      <c r="D271" s="107" t="s">
        <v>172</v>
      </c>
      <c r="E271" s="107" t="s">
        <v>1213</v>
      </c>
      <c r="F271" s="107" t="s">
        <v>1216</v>
      </c>
      <c r="G271" s="107" t="s">
        <v>143</v>
      </c>
      <c r="H271" s="107">
        <v>28</v>
      </c>
      <c r="I271" s="107">
        <v>153554</v>
      </c>
      <c r="J271" s="107">
        <v>164.8373</v>
      </c>
    </row>
    <row r="272" spans="1:10" ht="15" thickBot="1" x14ac:dyDescent="0.35">
      <c r="A272" s="106" t="s">
        <v>1244</v>
      </c>
      <c r="B272" s="107" t="s">
        <v>1245</v>
      </c>
      <c r="C272" s="107" t="s">
        <v>1246</v>
      </c>
      <c r="D272" s="107" t="s">
        <v>245</v>
      </c>
      <c r="E272" s="107" t="s">
        <v>245</v>
      </c>
      <c r="F272" s="107" t="s">
        <v>1293</v>
      </c>
      <c r="G272" s="107" t="s">
        <v>166</v>
      </c>
      <c r="H272" s="107">
        <v>1</v>
      </c>
      <c r="I272" s="107">
        <v>84768</v>
      </c>
      <c r="J272" s="107">
        <v>436.92869999999999</v>
      </c>
    </row>
    <row r="273" spans="1:10" ht="15" thickBot="1" x14ac:dyDescent="0.35">
      <c r="A273" s="106" t="s">
        <v>1244</v>
      </c>
      <c r="B273" s="107" t="s">
        <v>1245</v>
      </c>
      <c r="C273" s="107" t="s">
        <v>1246</v>
      </c>
      <c r="D273" s="107" t="s">
        <v>245</v>
      </c>
      <c r="E273" s="107" t="s">
        <v>245</v>
      </c>
      <c r="F273" s="107" t="s">
        <v>1293</v>
      </c>
      <c r="G273" s="107" t="s">
        <v>166</v>
      </c>
      <c r="H273" s="107">
        <v>1</v>
      </c>
      <c r="I273" s="107">
        <v>84768</v>
      </c>
      <c r="J273" s="107">
        <v>436.92869999999999</v>
      </c>
    </row>
    <row r="274" spans="1:10" ht="15" thickBot="1" x14ac:dyDescent="0.35">
      <c r="A274" s="106" t="s">
        <v>1244</v>
      </c>
      <c r="B274" s="107" t="s">
        <v>1245</v>
      </c>
      <c r="C274" s="107" t="s">
        <v>1246</v>
      </c>
      <c r="D274" s="107" t="s">
        <v>245</v>
      </c>
      <c r="E274" s="107" t="s">
        <v>245</v>
      </c>
      <c r="F274" s="107" t="s">
        <v>1293</v>
      </c>
      <c r="G274" s="107" t="s">
        <v>143</v>
      </c>
      <c r="H274" s="107">
        <v>1</v>
      </c>
      <c r="I274" s="107">
        <v>153607</v>
      </c>
      <c r="J274" s="107">
        <v>527.47929999999997</v>
      </c>
    </row>
    <row r="275" spans="1:10" ht="15" thickBot="1" x14ac:dyDescent="0.35">
      <c r="A275" s="106" t="s">
        <v>1244</v>
      </c>
      <c r="B275" s="107" t="s">
        <v>1245</v>
      </c>
      <c r="C275" s="107" t="s">
        <v>1246</v>
      </c>
      <c r="D275" s="107" t="s">
        <v>245</v>
      </c>
      <c r="E275" s="107" t="s">
        <v>245</v>
      </c>
      <c r="F275" s="107" t="s">
        <v>1293</v>
      </c>
      <c r="G275" s="107" t="s">
        <v>143</v>
      </c>
      <c r="H275" s="107">
        <v>5</v>
      </c>
      <c r="I275" s="107">
        <v>153607</v>
      </c>
      <c r="J275" s="107">
        <v>527.47929999999997</v>
      </c>
    </row>
    <row r="276" spans="1:10" ht="15" thickBot="1" x14ac:dyDescent="0.35">
      <c r="A276" s="106" t="s">
        <v>1244</v>
      </c>
      <c r="B276" s="107" t="s">
        <v>1245</v>
      </c>
      <c r="C276" s="107" t="s">
        <v>1246</v>
      </c>
      <c r="D276" s="107" t="s">
        <v>245</v>
      </c>
      <c r="E276" s="107" t="s">
        <v>245</v>
      </c>
      <c r="F276" s="107" t="s">
        <v>1293</v>
      </c>
      <c r="G276" s="107" t="s">
        <v>143</v>
      </c>
      <c r="H276" s="107">
        <v>15</v>
      </c>
      <c r="I276" s="107">
        <v>153607</v>
      </c>
      <c r="J276" s="107">
        <v>1846.1776</v>
      </c>
    </row>
    <row r="277" spans="1:10" ht="15" thickBot="1" x14ac:dyDescent="0.35">
      <c r="A277" s="106" t="s">
        <v>1244</v>
      </c>
      <c r="B277" s="107" t="s">
        <v>1245</v>
      </c>
      <c r="C277" s="107" t="s">
        <v>1246</v>
      </c>
      <c r="D277" s="107" t="s">
        <v>245</v>
      </c>
      <c r="E277" s="107" t="s">
        <v>245</v>
      </c>
      <c r="F277" s="107" t="s">
        <v>1293</v>
      </c>
      <c r="G277" s="107" t="s">
        <v>143</v>
      </c>
      <c r="H277" s="107">
        <v>30</v>
      </c>
      <c r="I277" s="107">
        <v>153607</v>
      </c>
      <c r="J277" s="107">
        <v>3692.3552</v>
      </c>
    </row>
    <row r="278" spans="1:10" ht="15" thickBot="1" x14ac:dyDescent="0.35">
      <c r="A278" s="106" t="s">
        <v>1244</v>
      </c>
      <c r="B278" s="107" t="s">
        <v>1245</v>
      </c>
      <c r="C278" s="107" t="s">
        <v>1246</v>
      </c>
      <c r="D278" s="107" t="s">
        <v>245</v>
      </c>
      <c r="E278" s="107" t="s">
        <v>245</v>
      </c>
      <c r="F278" s="107" t="s">
        <v>1294</v>
      </c>
      <c r="G278" s="107" t="s">
        <v>157</v>
      </c>
      <c r="H278" s="107">
        <v>90</v>
      </c>
      <c r="I278" s="107">
        <v>40815003</v>
      </c>
      <c r="J278" s="107">
        <v>32.967500000000001</v>
      </c>
    </row>
    <row r="279" spans="1:10" ht="15" thickBot="1" x14ac:dyDescent="0.35">
      <c r="A279" s="106" t="s">
        <v>1244</v>
      </c>
      <c r="B279" s="107" t="s">
        <v>1245</v>
      </c>
      <c r="C279" s="107" t="s">
        <v>1246</v>
      </c>
      <c r="D279" s="107" t="s">
        <v>245</v>
      </c>
      <c r="E279" s="107" t="s">
        <v>245</v>
      </c>
      <c r="F279" s="107" t="s">
        <v>1294</v>
      </c>
      <c r="G279" s="107" t="s">
        <v>143</v>
      </c>
      <c r="H279" s="107">
        <v>90</v>
      </c>
      <c r="I279" s="107">
        <v>40815003</v>
      </c>
      <c r="J279" s="107">
        <v>369.2355</v>
      </c>
    </row>
    <row r="280" spans="1:10" ht="15" thickBot="1" x14ac:dyDescent="0.35">
      <c r="A280" s="106" t="s">
        <v>1244</v>
      </c>
      <c r="B280" s="107" t="s">
        <v>1245</v>
      </c>
      <c r="C280" s="107" t="s">
        <v>1246</v>
      </c>
      <c r="D280" s="107" t="s">
        <v>245</v>
      </c>
      <c r="E280" s="107" t="s">
        <v>245</v>
      </c>
      <c r="F280" s="107" t="s">
        <v>1295</v>
      </c>
      <c r="G280" s="107" t="s">
        <v>157</v>
      </c>
      <c r="H280" s="107">
        <v>8</v>
      </c>
      <c r="I280" s="107">
        <v>43543902</v>
      </c>
      <c r="J280" s="107">
        <v>39.560899999999997</v>
      </c>
    </row>
    <row r="281" spans="1:10" ht="15" thickBot="1" x14ac:dyDescent="0.35">
      <c r="A281" s="106" t="s">
        <v>1244</v>
      </c>
      <c r="B281" s="107" t="s">
        <v>1245</v>
      </c>
      <c r="C281" s="107" t="s">
        <v>1246</v>
      </c>
      <c r="D281" s="107" t="s">
        <v>245</v>
      </c>
      <c r="E281" s="107" t="s">
        <v>245</v>
      </c>
      <c r="F281" s="107" t="s">
        <v>1295</v>
      </c>
      <c r="G281" s="107" t="s">
        <v>143</v>
      </c>
      <c r="H281" s="107">
        <v>8</v>
      </c>
      <c r="I281" s="107">
        <v>43543902</v>
      </c>
      <c r="J281" s="107">
        <v>395.60950000000003</v>
      </c>
    </row>
    <row r="282" spans="1:10" ht="15" thickBot="1" x14ac:dyDescent="0.35">
      <c r="A282" s="106" t="s">
        <v>1244</v>
      </c>
      <c r="B282" s="107" t="s">
        <v>1245</v>
      </c>
      <c r="C282" s="107" t="s">
        <v>1246</v>
      </c>
      <c r="D282" s="107" t="s">
        <v>245</v>
      </c>
      <c r="E282" s="107" t="s">
        <v>245</v>
      </c>
      <c r="F282" s="107" t="s">
        <v>1296</v>
      </c>
      <c r="G282" s="107" t="s">
        <v>157</v>
      </c>
      <c r="H282" s="107">
        <v>0.375</v>
      </c>
      <c r="I282" s="107">
        <v>43132204</v>
      </c>
      <c r="J282" s="107">
        <v>4.3956999999999997</v>
      </c>
    </row>
    <row r="283" spans="1:10" ht="15" thickBot="1" x14ac:dyDescent="0.35">
      <c r="A283" s="106" t="s">
        <v>1244</v>
      </c>
      <c r="B283" s="107" t="s">
        <v>1245</v>
      </c>
      <c r="C283" s="107" t="s">
        <v>1246</v>
      </c>
      <c r="D283" s="107" t="s">
        <v>245</v>
      </c>
      <c r="E283" s="107" t="s">
        <v>245</v>
      </c>
      <c r="F283" s="107" t="s">
        <v>1296</v>
      </c>
      <c r="G283" s="107" t="s">
        <v>143</v>
      </c>
      <c r="H283" s="107">
        <v>0.375</v>
      </c>
      <c r="I283" s="107">
        <v>43132204</v>
      </c>
      <c r="J283" s="107">
        <v>329.6746</v>
      </c>
    </row>
    <row r="284" spans="1:10" ht="15" thickBot="1" x14ac:dyDescent="0.35">
      <c r="A284" s="106" t="s">
        <v>1244</v>
      </c>
      <c r="B284" s="107" t="s">
        <v>1245</v>
      </c>
      <c r="C284" s="107" t="s">
        <v>1246</v>
      </c>
      <c r="D284" s="107" t="s">
        <v>245</v>
      </c>
      <c r="E284" s="107" t="s">
        <v>245</v>
      </c>
      <c r="F284" s="107" t="s">
        <v>1297</v>
      </c>
      <c r="G284" s="107" t="s">
        <v>157</v>
      </c>
      <c r="H284" s="107">
        <v>35</v>
      </c>
      <c r="I284" s="107">
        <v>46195601</v>
      </c>
      <c r="J284" s="107">
        <v>5.2747999999999999</v>
      </c>
    </row>
    <row r="285" spans="1:10" ht="15" thickBot="1" x14ac:dyDescent="0.35">
      <c r="A285" s="106" t="s">
        <v>1244</v>
      </c>
      <c r="B285" s="107" t="s">
        <v>1245</v>
      </c>
      <c r="C285" s="107" t="s">
        <v>1246</v>
      </c>
      <c r="D285" s="107" t="s">
        <v>245</v>
      </c>
      <c r="E285" s="107" t="s">
        <v>245</v>
      </c>
      <c r="F285" s="107" t="s">
        <v>1297</v>
      </c>
      <c r="G285" s="107" t="s">
        <v>143</v>
      </c>
      <c r="H285" s="107">
        <v>35</v>
      </c>
      <c r="I285" s="107">
        <v>46195601</v>
      </c>
      <c r="J285" s="107">
        <v>52.747900000000001</v>
      </c>
    </row>
    <row r="286" spans="1:10" ht="15" thickBot="1" x14ac:dyDescent="0.35">
      <c r="A286" s="106" t="s">
        <v>1244</v>
      </c>
      <c r="B286" s="107" t="s">
        <v>1245</v>
      </c>
      <c r="C286" s="107" t="s">
        <v>1246</v>
      </c>
      <c r="D286" s="107" t="s">
        <v>245</v>
      </c>
      <c r="E286" s="107" t="s">
        <v>458</v>
      </c>
      <c r="F286" s="107" t="s">
        <v>464</v>
      </c>
      <c r="G286" s="107" t="s">
        <v>157</v>
      </c>
      <c r="H286" s="107">
        <v>35</v>
      </c>
      <c r="I286" s="107">
        <v>118944</v>
      </c>
      <c r="J286" s="107">
        <v>0.21759999999999999</v>
      </c>
    </row>
    <row r="287" spans="1:10" ht="15" thickBot="1" x14ac:dyDescent="0.35">
      <c r="A287" s="106" t="s">
        <v>1244</v>
      </c>
      <c r="B287" s="107" t="s">
        <v>1245</v>
      </c>
      <c r="C287" s="107" t="s">
        <v>1246</v>
      </c>
      <c r="D287" s="107" t="s">
        <v>245</v>
      </c>
      <c r="E287" s="107" t="s">
        <v>458</v>
      </c>
      <c r="F287" s="107" t="s">
        <v>464</v>
      </c>
      <c r="G287" s="107" t="s">
        <v>157</v>
      </c>
      <c r="H287" s="107">
        <v>42</v>
      </c>
      <c r="I287" s="107">
        <v>118944</v>
      </c>
      <c r="J287" s="107">
        <v>0.43519999999999998</v>
      </c>
    </row>
    <row r="288" spans="1:10" ht="15" thickBot="1" x14ac:dyDescent="0.35">
      <c r="A288" s="106" t="s">
        <v>1244</v>
      </c>
      <c r="B288" s="107" t="s">
        <v>1245</v>
      </c>
      <c r="C288" s="107" t="s">
        <v>1246</v>
      </c>
      <c r="D288" s="107" t="s">
        <v>245</v>
      </c>
      <c r="E288" s="107" t="s">
        <v>458</v>
      </c>
      <c r="F288" s="107" t="s">
        <v>464</v>
      </c>
      <c r="G288" s="107" t="s">
        <v>157</v>
      </c>
      <c r="H288" s="107">
        <v>92</v>
      </c>
      <c r="I288" s="107">
        <v>118944</v>
      </c>
      <c r="J288" s="107">
        <v>1.6352</v>
      </c>
    </row>
    <row r="289" spans="1:10" ht="15" thickBot="1" x14ac:dyDescent="0.35">
      <c r="A289" s="106" t="s">
        <v>1244</v>
      </c>
      <c r="B289" s="107" t="s">
        <v>1245</v>
      </c>
      <c r="C289" s="107" t="s">
        <v>1246</v>
      </c>
      <c r="D289" s="107" t="s">
        <v>245</v>
      </c>
      <c r="E289" s="107" t="s">
        <v>458</v>
      </c>
      <c r="F289" s="107" t="s">
        <v>464</v>
      </c>
      <c r="G289" s="107" t="s">
        <v>166</v>
      </c>
      <c r="H289" s="107">
        <v>30</v>
      </c>
      <c r="I289" s="107">
        <v>84766</v>
      </c>
      <c r="J289" s="107">
        <v>2.7252999999999998</v>
      </c>
    </row>
    <row r="290" spans="1:10" ht="15" thickBot="1" x14ac:dyDescent="0.35">
      <c r="A290" s="106" t="s">
        <v>1244</v>
      </c>
      <c r="B290" s="107" t="s">
        <v>1245</v>
      </c>
      <c r="C290" s="107" t="s">
        <v>1246</v>
      </c>
      <c r="D290" s="107" t="s">
        <v>245</v>
      </c>
      <c r="E290" s="107" t="s">
        <v>458</v>
      </c>
      <c r="F290" s="107" t="s">
        <v>464</v>
      </c>
      <c r="G290" s="107" t="s">
        <v>166</v>
      </c>
      <c r="H290" s="107">
        <v>30</v>
      </c>
      <c r="I290" s="107">
        <v>84766</v>
      </c>
      <c r="J290" s="107">
        <v>2.7252999999999998</v>
      </c>
    </row>
    <row r="291" spans="1:10" ht="15" thickBot="1" x14ac:dyDescent="0.35">
      <c r="A291" s="106" t="s">
        <v>1244</v>
      </c>
      <c r="B291" s="107" t="s">
        <v>1245</v>
      </c>
      <c r="C291" s="107" t="s">
        <v>1246</v>
      </c>
      <c r="D291" s="107" t="s">
        <v>245</v>
      </c>
      <c r="E291" s="107" t="s">
        <v>458</v>
      </c>
      <c r="F291" s="107" t="s">
        <v>464</v>
      </c>
      <c r="G291" s="107" t="s">
        <v>157</v>
      </c>
      <c r="H291" s="107">
        <v>504</v>
      </c>
      <c r="I291" s="107">
        <v>100845</v>
      </c>
      <c r="J291" s="107">
        <v>2.7473000000000001</v>
      </c>
    </row>
    <row r="292" spans="1:10" ht="15" thickBot="1" x14ac:dyDescent="0.35">
      <c r="A292" s="106" t="s">
        <v>1244</v>
      </c>
      <c r="B292" s="107" t="s">
        <v>1245</v>
      </c>
      <c r="C292" s="107" t="s">
        <v>1246</v>
      </c>
      <c r="D292" s="107" t="s">
        <v>245</v>
      </c>
      <c r="E292" s="107" t="s">
        <v>458</v>
      </c>
      <c r="F292" s="107" t="s">
        <v>464</v>
      </c>
      <c r="G292" s="107" t="s">
        <v>157</v>
      </c>
      <c r="H292" s="107">
        <v>10</v>
      </c>
      <c r="I292" s="107">
        <v>160927</v>
      </c>
      <c r="J292" s="107">
        <v>4.1759000000000004</v>
      </c>
    </row>
    <row r="293" spans="1:10" ht="15" thickBot="1" x14ac:dyDescent="0.35">
      <c r="A293" s="106" t="s">
        <v>1244</v>
      </c>
      <c r="B293" s="107" t="s">
        <v>1245</v>
      </c>
      <c r="C293" s="107" t="s">
        <v>1246</v>
      </c>
      <c r="D293" s="107" t="s">
        <v>245</v>
      </c>
      <c r="E293" s="107" t="s">
        <v>458</v>
      </c>
      <c r="F293" s="107" t="s">
        <v>464</v>
      </c>
      <c r="G293" s="107" t="s">
        <v>143</v>
      </c>
      <c r="H293" s="107">
        <v>365</v>
      </c>
      <c r="I293" s="107">
        <v>41942001</v>
      </c>
      <c r="J293" s="107">
        <v>10.329800000000001</v>
      </c>
    </row>
    <row r="294" spans="1:10" ht="15" thickBot="1" x14ac:dyDescent="0.35">
      <c r="A294" s="106" t="s">
        <v>1244</v>
      </c>
      <c r="B294" s="107" t="s">
        <v>1245</v>
      </c>
      <c r="C294" s="107" t="s">
        <v>1246</v>
      </c>
      <c r="D294" s="107" t="s">
        <v>245</v>
      </c>
      <c r="E294" s="107" t="s">
        <v>458</v>
      </c>
      <c r="F294" s="107" t="s">
        <v>464</v>
      </c>
      <c r="G294" s="107" t="s">
        <v>157</v>
      </c>
      <c r="H294" s="107">
        <v>504</v>
      </c>
      <c r="I294" s="107">
        <v>100845</v>
      </c>
      <c r="J294" s="107">
        <v>27.472899999999999</v>
      </c>
    </row>
    <row r="295" spans="1:10" ht="15" thickBot="1" x14ac:dyDescent="0.35">
      <c r="A295" s="106" t="s">
        <v>1244</v>
      </c>
      <c r="B295" s="107" t="s">
        <v>1245</v>
      </c>
      <c r="C295" s="107" t="s">
        <v>1246</v>
      </c>
      <c r="D295" s="107" t="s">
        <v>245</v>
      </c>
      <c r="E295" s="107" t="s">
        <v>458</v>
      </c>
      <c r="F295" s="107" t="s">
        <v>464</v>
      </c>
      <c r="G295" s="107" t="s">
        <v>157</v>
      </c>
      <c r="H295" s="107">
        <v>8</v>
      </c>
      <c r="I295" s="107">
        <v>43543902</v>
      </c>
      <c r="J295" s="107">
        <v>39.560899999999997</v>
      </c>
    </row>
    <row r="296" spans="1:10" ht="15" thickBot="1" x14ac:dyDescent="0.35">
      <c r="A296" s="106" t="s">
        <v>1244</v>
      </c>
      <c r="B296" s="107" t="s">
        <v>1245</v>
      </c>
      <c r="C296" s="107" t="s">
        <v>1246</v>
      </c>
      <c r="D296" s="107" t="s">
        <v>245</v>
      </c>
      <c r="E296" s="107" t="s">
        <v>458</v>
      </c>
      <c r="F296" s="107" t="s">
        <v>464</v>
      </c>
      <c r="G296" s="107" t="s">
        <v>143</v>
      </c>
      <c r="H296" s="107">
        <v>8</v>
      </c>
      <c r="I296" s="107">
        <v>43543902</v>
      </c>
      <c r="J296" s="107">
        <v>395.60950000000003</v>
      </c>
    </row>
    <row r="297" spans="1:10" ht="15" thickBot="1" x14ac:dyDescent="0.35">
      <c r="A297" s="106" t="s">
        <v>1244</v>
      </c>
      <c r="B297" s="107" t="s">
        <v>1245</v>
      </c>
      <c r="C297" s="107" t="s">
        <v>1246</v>
      </c>
      <c r="D297" s="107" t="s">
        <v>1002</v>
      </c>
      <c r="E297" s="107" t="s">
        <v>1002</v>
      </c>
      <c r="F297" s="107" t="s">
        <v>1298</v>
      </c>
      <c r="G297" s="107" t="s">
        <v>143</v>
      </c>
      <c r="H297" s="107">
        <v>28</v>
      </c>
      <c r="I297" s="107">
        <v>161178</v>
      </c>
      <c r="J297" s="107">
        <v>43.517000000000003</v>
      </c>
    </row>
    <row r="298" spans="1:10" ht="15" thickBot="1" x14ac:dyDescent="0.35">
      <c r="A298" s="106" t="s">
        <v>1244</v>
      </c>
      <c r="B298" s="107" t="s">
        <v>1245</v>
      </c>
      <c r="C298" s="107" t="s">
        <v>1246</v>
      </c>
      <c r="D298" s="107" t="s">
        <v>1002</v>
      </c>
      <c r="E298" s="107" t="s">
        <v>1002</v>
      </c>
      <c r="F298" s="107" t="s">
        <v>1298</v>
      </c>
      <c r="G298" s="107" t="s">
        <v>143</v>
      </c>
      <c r="H298" s="107">
        <v>28</v>
      </c>
      <c r="I298" s="107">
        <v>153554</v>
      </c>
      <c r="J298" s="107">
        <v>164.8373</v>
      </c>
    </row>
    <row r="299" spans="1:10" ht="15" thickBot="1" x14ac:dyDescent="0.35">
      <c r="A299" s="106" t="s">
        <v>1244</v>
      </c>
      <c r="B299" s="107" t="s">
        <v>1245</v>
      </c>
      <c r="C299" s="107" t="s">
        <v>1246</v>
      </c>
      <c r="D299" s="107" t="s">
        <v>1002</v>
      </c>
      <c r="E299" s="107" t="s">
        <v>1002</v>
      </c>
      <c r="F299" s="107" t="s">
        <v>1299</v>
      </c>
      <c r="G299" s="107" t="s">
        <v>143</v>
      </c>
      <c r="H299" s="107">
        <v>7</v>
      </c>
      <c r="I299" s="107">
        <v>88376</v>
      </c>
      <c r="J299" s="107">
        <v>21.758500000000002</v>
      </c>
    </row>
    <row r="300" spans="1:10" ht="15" thickBot="1" x14ac:dyDescent="0.35">
      <c r="A300" s="106" t="s">
        <v>1244</v>
      </c>
      <c r="B300" s="107" t="s">
        <v>1245</v>
      </c>
      <c r="C300" s="107" t="s">
        <v>1246</v>
      </c>
      <c r="D300" s="107" t="s">
        <v>1002</v>
      </c>
      <c r="E300" s="107" t="s">
        <v>1002</v>
      </c>
      <c r="F300" s="107" t="s">
        <v>1300</v>
      </c>
      <c r="G300" s="107" t="s">
        <v>157</v>
      </c>
      <c r="H300" s="107">
        <v>90</v>
      </c>
      <c r="I300" s="107">
        <v>40815003</v>
      </c>
      <c r="J300" s="107">
        <v>32.967500000000001</v>
      </c>
    </row>
    <row r="301" spans="1:10" ht="15" thickBot="1" x14ac:dyDescent="0.35">
      <c r="A301" s="106" t="s">
        <v>1244</v>
      </c>
      <c r="B301" s="107" t="s">
        <v>1245</v>
      </c>
      <c r="C301" s="107" t="s">
        <v>1246</v>
      </c>
      <c r="D301" s="107" t="s">
        <v>1002</v>
      </c>
      <c r="E301" s="107" t="s">
        <v>1002</v>
      </c>
      <c r="F301" s="107" t="s">
        <v>1300</v>
      </c>
      <c r="G301" s="107" t="s">
        <v>143</v>
      </c>
      <c r="H301" s="107">
        <v>90</v>
      </c>
      <c r="I301" s="107">
        <v>40815003</v>
      </c>
      <c r="J301" s="107">
        <v>369.2355</v>
      </c>
    </row>
    <row r="302" spans="1:10" ht="15" thickBot="1" x14ac:dyDescent="0.35">
      <c r="A302" s="106" t="s">
        <v>1244</v>
      </c>
      <c r="B302" s="107" t="s">
        <v>1245</v>
      </c>
      <c r="C302" s="107" t="s">
        <v>1246</v>
      </c>
      <c r="D302" s="107" t="s">
        <v>1002</v>
      </c>
      <c r="E302" s="107" t="s">
        <v>1001</v>
      </c>
      <c r="F302" s="107" t="s">
        <v>1301</v>
      </c>
      <c r="G302" s="107" t="s">
        <v>143</v>
      </c>
      <c r="H302" s="107">
        <v>28</v>
      </c>
      <c r="I302" s="107">
        <v>161128</v>
      </c>
      <c r="J302" s="107">
        <v>31.648800000000001</v>
      </c>
    </row>
    <row r="303" spans="1:10" ht="15" thickBot="1" x14ac:dyDescent="0.35">
      <c r="A303" s="106" t="s">
        <v>1244</v>
      </c>
      <c r="B303" s="107" t="s">
        <v>1245</v>
      </c>
      <c r="C303" s="107" t="s">
        <v>1246</v>
      </c>
      <c r="D303" s="107" t="s">
        <v>1002</v>
      </c>
      <c r="E303" s="107" t="s">
        <v>1001</v>
      </c>
      <c r="F303" s="107" t="s">
        <v>1221</v>
      </c>
      <c r="G303" s="107" t="s">
        <v>143</v>
      </c>
      <c r="H303" s="107">
        <v>28</v>
      </c>
      <c r="I303" s="107">
        <v>161125</v>
      </c>
      <c r="J303" s="107">
        <v>27.472899999999999</v>
      </c>
    </row>
    <row r="304" spans="1:10" ht="15" thickBot="1" x14ac:dyDescent="0.35">
      <c r="A304" s="106" t="s">
        <v>1244</v>
      </c>
      <c r="B304" s="107" t="s">
        <v>1245</v>
      </c>
      <c r="C304" s="107" t="s">
        <v>1246</v>
      </c>
      <c r="D304" s="107" t="s">
        <v>1002</v>
      </c>
      <c r="E304" s="107" t="s">
        <v>1001</v>
      </c>
      <c r="F304" s="107" t="s">
        <v>1302</v>
      </c>
      <c r="G304" s="107" t="s">
        <v>143</v>
      </c>
      <c r="H304" s="107">
        <v>28</v>
      </c>
      <c r="I304" s="107">
        <v>161178</v>
      </c>
      <c r="J304" s="107">
        <v>43.517000000000003</v>
      </c>
    </row>
    <row r="305" spans="1:10" ht="15" thickBot="1" x14ac:dyDescent="0.35">
      <c r="A305" s="106" t="s">
        <v>1244</v>
      </c>
      <c r="B305" s="107" t="s">
        <v>1245</v>
      </c>
      <c r="C305" s="107" t="s">
        <v>1246</v>
      </c>
      <c r="D305" s="107" t="s">
        <v>1002</v>
      </c>
      <c r="E305" s="107" t="s">
        <v>1001</v>
      </c>
      <c r="F305" s="107" t="s">
        <v>1303</v>
      </c>
      <c r="G305" s="107" t="s">
        <v>143</v>
      </c>
      <c r="H305" s="107">
        <v>28</v>
      </c>
      <c r="I305" s="107">
        <v>161093</v>
      </c>
      <c r="J305" s="107">
        <v>153.84809999999999</v>
      </c>
    </row>
    <row r="306" spans="1:10" ht="15" thickBot="1" x14ac:dyDescent="0.35">
      <c r="A306" s="106" t="s">
        <v>1244</v>
      </c>
      <c r="B306" s="107" t="s">
        <v>1245</v>
      </c>
      <c r="C306" s="107" t="s">
        <v>1246</v>
      </c>
      <c r="D306" s="107" t="s">
        <v>1002</v>
      </c>
      <c r="E306" s="107" t="s">
        <v>1224</v>
      </c>
      <c r="F306" s="107" t="s">
        <v>1304</v>
      </c>
      <c r="G306" s="107" t="s">
        <v>143</v>
      </c>
      <c r="H306" s="107">
        <v>28</v>
      </c>
      <c r="I306" s="107">
        <v>161128</v>
      </c>
      <c r="J306" s="107">
        <v>31.648800000000001</v>
      </c>
    </row>
    <row r="307" spans="1:10" ht="15" thickBot="1" x14ac:dyDescent="0.35">
      <c r="A307" s="106" t="s">
        <v>1244</v>
      </c>
      <c r="B307" s="107" t="s">
        <v>1245</v>
      </c>
      <c r="C307" s="107" t="s">
        <v>1246</v>
      </c>
      <c r="D307" s="107" t="s">
        <v>154</v>
      </c>
      <c r="E307" s="107" t="s">
        <v>300</v>
      </c>
      <c r="F307" s="107" t="s">
        <v>1305</v>
      </c>
      <c r="G307" s="107" t="s">
        <v>157</v>
      </c>
      <c r="H307" s="107">
        <v>15</v>
      </c>
      <c r="I307" s="107">
        <v>160927</v>
      </c>
      <c r="J307" s="107">
        <v>4.1759000000000004</v>
      </c>
    </row>
    <row r="308" spans="1:10" ht="15" thickBot="1" x14ac:dyDescent="0.35">
      <c r="A308" s="106" t="s">
        <v>1244</v>
      </c>
      <c r="B308" s="107" t="s">
        <v>1245</v>
      </c>
      <c r="C308" s="107" t="s">
        <v>1246</v>
      </c>
      <c r="D308" s="107" t="s">
        <v>154</v>
      </c>
      <c r="E308" s="107" t="s">
        <v>154</v>
      </c>
      <c r="F308" s="107" t="s">
        <v>168</v>
      </c>
      <c r="G308" s="107" t="s">
        <v>117</v>
      </c>
      <c r="H308" s="107">
        <v>196</v>
      </c>
      <c r="I308" s="107">
        <v>85635</v>
      </c>
      <c r="J308" s="107">
        <v>1.0989</v>
      </c>
    </row>
    <row r="309" spans="1:10" ht="15" thickBot="1" x14ac:dyDescent="0.35">
      <c r="A309" s="106" t="s">
        <v>1244</v>
      </c>
      <c r="B309" s="107" t="s">
        <v>1245</v>
      </c>
      <c r="C309" s="107" t="s">
        <v>1246</v>
      </c>
      <c r="D309" s="107" t="s">
        <v>154</v>
      </c>
      <c r="E309" s="107" t="s">
        <v>154</v>
      </c>
      <c r="F309" s="107" t="s">
        <v>168</v>
      </c>
      <c r="G309" s="107" t="s">
        <v>166</v>
      </c>
      <c r="H309" s="107">
        <v>30</v>
      </c>
      <c r="I309" s="107">
        <v>84766</v>
      </c>
      <c r="J309" s="107">
        <v>2.7252999999999998</v>
      </c>
    </row>
    <row r="310" spans="1:10" ht="15" thickBot="1" x14ac:dyDescent="0.35">
      <c r="A310" s="106" t="s">
        <v>1244</v>
      </c>
      <c r="B310" s="107" t="s">
        <v>1245</v>
      </c>
      <c r="C310" s="107" t="s">
        <v>1246</v>
      </c>
      <c r="D310" s="107" t="s">
        <v>154</v>
      </c>
      <c r="E310" s="107" t="s">
        <v>154</v>
      </c>
      <c r="F310" s="107" t="s">
        <v>168</v>
      </c>
      <c r="G310" s="107" t="s">
        <v>166</v>
      </c>
      <c r="H310" s="107">
        <v>30</v>
      </c>
      <c r="I310" s="107">
        <v>84766</v>
      </c>
      <c r="J310" s="107">
        <v>2.7252999999999998</v>
      </c>
    </row>
    <row r="311" spans="1:10" ht="15" thickBot="1" x14ac:dyDescent="0.35">
      <c r="A311" s="106" t="s">
        <v>1244</v>
      </c>
      <c r="B311" s="107" t="s">
        <v>1245</v>
      </c>
      <c r="C311" s="107" t="s">
        <v>1246</v>
      </c>
      <c r="D311" s="107" t="s">
        <v>154</v>
      </c>
      <c r="E311" s="107" t="s">
        <v>154</v>
      </c>
      <c r="F311" s="107" t="s">
        <v>168</v>
      </c>
      <c r="G311" s="107" t="s">
        <v>157</v>
      </c>
      <c r="H311" s="107">
        <v>15</v>
      </c>
      <c r="I311" s="107">
        <v>160927</v>
      </c>
      <c r="J311" s="107">
        <v>4.1759000000000004</v>
      </c>
    </row>
    <row r="312" spans="1:10" ht="15" thickBot="1" x14ac:dyDescent="0.35">
      <c r="A312" s="106" t="s">
        <v>1244</v>
      </c>
      <c r="B312" s="107" t="s">
        <v>1245</v>
      </c>
      <c r="C312" s="107" t="s">
        <v>1246</v>
      </c>
      <c r="D312" s="107" t="s">
        <v>154</v>
      </c>
      <c r="E312" s="107" t="s">
        <v>154</v>
      </c>
      <c r="F312" s="107" t="s">
        <v>168</v>
      </c>
      <c r="G312" s="107" t="s">
        <v>157</v>
      </c>
      <c r="H312" s="107">
        <v>63</v>
      </c>
      <c r="I312" s="107">
        <v>153579</v>
      </c>
      <c r="J312" s="107">
        <v>6.5538999999999996</v>
      </c>
    </row>
    <row r="313" spans="1:10" ht="15" thickBot="1" x14ac:dyDescent="0.35">
      <c r="A313" s="106" t="s">
        <v>1244</v>
      </c>
      <c r="B313" s="107" t="s">
        <v>1245</v>
      </c>
      <c r="C313" s="107" t="s">
        <v>1246</v>
      </c>
      <c r="D313" s="107" t="s">
        <v>154</v>
      </c>
      <c r="E313" s="107" t="s">
        <v>154</v>
      </c>
      <c r="F313" s="107" t="s">
        <v>168</v>
      </c>
      <c r="G313" s="107" t="s">
        <v>157</v>
      </c>
      <c r="H313" s="107">
        <v>15</v>
      </c>
      <c r="I313" s="107">
        <v>160927</v>
      </c>
      <c r="J313" s="107">
        <v>8.3518000000000008</v>
      </c>
    </row>
    <row r="314" spans="1:10" ht="15" thickBot="1" x14ac:dyDescent="0.35">
      <c r="A314" s="106" t="s">
        <v>1244</v>
      </c>
      <c r="B314" s="107" t="s">
        <v>1245</v>
      </c>
      <c r="C314" s="107" t="s">
        <v>1246</v>
      </c>
      <c r="D314" s="107" t="s">
        <v>154</v>
      </c>
      <c r="E314" s="107" t="s">
        <v>154</v>
      </c>
      <c r="F314" s="107" t="s">
        <v>168</v>
      </c>
      <c r="G314" s="107" t="s">
        <v>143</v>
      </c>
      <c r="H314" s="107">
        <v>28</v>
      </c>
      <c r="I314" s="107">
        <v>88375</v>
      </c>
      <c r="J314" s="107">
        <v>21.758500000000002</v>
      </c>
    </row>
    <row r="315" spans="1:10" ht="15" thickBot="1" x14ac:dyDescent="0.35">
      <c r="A315" s="106" t="s">
        <v>1244</v>
      </c>
      <c r="B315" s="107" t="s">
        <v>1245</v>
      </c>
      <c r="C315" s="107" t="s">
        <v>1246</v>
      </c>
      <c r="D315" s="107" t="s">
        <v>154</v>
      </c>
      <c r="E315" s="107" t="s">
        <v>154</v>
      </c>
      <c r="F315" s="107" t="s">
        <v>168</v>
      </c>
      <c r="G315" s="107" t="s">
        <v>157</v>
      </c>
      <c r="H315" s="107">
        <v>90</v>
      </c>
      <c r="I315" s="107">
        <v>40815003</v>
      </c>
      <c r="J315" s="107">
        <v>32.967500000000001</v>
      </c>
    </row>
    <row r="316" spans="1:10" ht="15" thickBot="1" x14ac:dyDescent="0.35">
      <c r="A316" s="106" t="s">
        <v>1244</v>
      </c>
      <c r="B316" s="107" t="s">
        <v>1245</v>
      </c>
      <c r="C316" s="107" t="s">
        <v>1246</v>
      </c>
      <c r="D316" s="107" t="s">
        <v>154</v>
      </c>
      <c r="E316" s="107" t="s">
        <v>154</v>
      </c>
      <c r="F316" s="107" t="s">
        <v>168</v>
      </c>
      <c r="G316" s="107" t="s">
        <v>157</v>
      </c>
      <c r="H316" s="107">
        <v>8</v>
      </c>
      <c r="I316" s="107">
        <v>43543902</v>
      </c>
      <c r="J316" s="107">
        <v>39.560899999999997</v>
      </c>
    </row>
    <row r="317" spans="1:10" ht="15" thickBot="1" x14ac:dyDescent="0.35">
      <c r="A317" s="106" t="s">
        <v>1244</v>
      </c>
      <c r="B317" s="107" t="s">
        <v>1245</v>
      </c>
      <c r="C317" s="107" t="s">
        <v>1246</v>
      </c>
      <c r="D317" s="107" t="s">
        <v>154</v>
      </c>
      <c r="E317" s="107" t="s">
        <v>154</v>
      </c>
      <c r="F317" s="107" t="s">
        <v>168</v>
      </c>
      <c r="G317" s="107" t="s">
        <v>143</v>
      </c>
      <c r="H317" s="107">
        <v>28</v>
      </c>
      <c r="I317" s="107">
        <v>161178</v>
      </c>
      <c r="J317" s="107">
        <v>43.517000000000003</v>
      </c>
    </row>
    <row r="318" spans="1:10" ht="15" thickBot="1" x14ac:dyDescent="0.35">
      <c r="A318" s="106" t="s">
        <v>1244</v>
      </c>
      <c r="B318" s="107" t="s">
        <v>1245</v>
      </c>
      <c r="C318" s="107" t="s">
        <v>1246</v>
      </c>
      <c r="D318" s="107" t="s">
        <v>154</v>
      </c>
      <c r="E318" s="107" t="s">
        <v>154</v>
      </c>
      <c r="F318" s="107" t="s">
        <v>168</v>
      </c>
      <c r="G318" s="107" t="s">
        <v>157</v>
      </c>
      <c r="H318" s="107">
        <v>28</v>
      </c>
      <c r="I318" s="107">
        <v>161093</v>
      </c>
      <c r="J318" s="107">
        <v>153.84809999999999</v>
      </c>
    </row>
    <row r="319" spans="1:10" ht="15" thickBot="1" x14ac:dyDescent="0.35">
      <c r="A319" s="106" t="s">
        <v>1244</v>
      </c>
      <c r="B319" s="107" t="s">
        <v>1245</v>
      </c>
      <c r="C319" s="107" t="s">
        <v>1246</v>
      </c>
      <c r="D319" s="107" t="s">
        <v>154</v>
      </c>
      <c r="E319" s="107" t="s">
        <v>154</v>
      </c>
      <c r="F319" s="107" t="s">
        <v>168</v>
      </c>
      <c r="G319" s="107" t="s">
        <v>143</v>
      </c>
      <c r="H319" s="107">
        <v>90</v>
      </c>
      <c r="I319" s="107">
        <v>40815003</v>
      </c>
      <c r="J319" s="107">
        <v>369.2355</v>
      </c>
    </row>
    <row r="320" spans="1:10" ht="15" thickBot="1" x14ac:dyDescent="0.35">
      <c r="A320" s="106" t="s">
        <v>1244</v>
      </c>
      <c r="B320" s="107" t="s">
        <v>1245</v>
      </c>
      <c r="C320" s="107" t="s">
        <v>1246</v>
      </c>
      <c r="D320" s="107" t="s">
        <v>154</v>
      </c>
      <c r="E320" s="107" t="s">
        <v>154</v>
      </c>
      <c r="F320" s="107" t="s">
        <v>168</v>
      </c>
      <c r="G320" s="107" t="s">
        <v>143</v>
      </c>
      <c r="H320" s="107">
        <v>8</v>
      </c>
      <c r="I320" s="107">
        <v>43543902</v>
      </c>
      <c r="J320" s="107">
        <v>395.60950000000003</v>
      </c>
    </row>
    <row r="321" spans="1:10" ht="15" thickBot="1" x14ac:dyDescent="0.35">
      <c r="A321" s="106" t="s">
        <v>1244</v>
      </c>
      <c r="B321" s="107" t="s">
        <v>1245</v>
      </c>
      <c r="C321" s="107" t="s">
        <v>1246</v>
      </c>
      <c r="D321" s="107" t="s">
        <v>154</v>
      </c>
      <c r="E321" s="107" t="s">
        <v>154</v>
      </c>
      <c r="F321" s="107" t="s">
        <v>1200</v>
      </c>
      <c r="G321" s="107" t="s">
        <v>157</v>
      </c>
      <c r="H321" s="107">
        <v>35</v>
      </c>
      <c r="I321" s="107">
        <v>118944</v>
      </c>
      <c r="J321" s="107">
        <v>0.21759999999999999</v>
      </c>
    </row>
    <row r="322" spans="1:10" ht="15" thickBot="1" x14ac:dyDescent="0.35">
      <c r="A322" s="106" t="s">
        <v>1244</v>
      </c>
      <c r="B322" s="107" t="s">
        <v>1245</v>
      </c>
      <c r="C322" s="107" t="s">
        <v>1246</v>
      </c>
      <c r="D322" s="107" t="s">
        <v>154</v>
      </c>
      <c r="E322" s="107" t="s">
        <v>154</v>
      </c>
      <c r="F322" s="107" t="s">
        <v>1200</v>
      </c>
      <c r="G322" s="107" t="s">
        <v>157</v>
      </c>
      <c r="H322" s="107">
        <v>42</v>
      </c>
      <c r="I322" s="107">
        <v>118944</v>
      </c>
      <c r="J322" s="107">
        <v>0.43519999999999998</v>
      </c>
    </row>
    <row r="323" spans="1:10" ht="15" thickBot="1" x14ac:dyDescent="0.35">
      <c r="A323" s="106" t="s">
        <v>1244</v>
      </c>
      <c r="B323" s="107" t="s">
        <v>1245</v>
      </c>
      <c r="C323" s="107" t="s">
        <v>1246</v>
      </c>
      <c r="D323" s="107" t="s">
        <v>154</v>
      </c>
      <c r="E323" s="107" t="s">
        <v>154</v>
      </c>
      <c r="F323" s="107" t="s">
        <v>1200</v>
      </c>
      <c r="G323" s="107" t="s">
        <v>117</v>
      </c>
      <c r="H323" s="107">
        <v>196</v>
      </c>
      <c r="I323" s="107">
        <v>84770</v>
      </c>
      <c r="J323" s="107">
        <v>1.0989</v>
      </c>
    </row>
    <row r="324" spans="1:10" ht="15" thickBot="1" x14ac:dyDescent="0.35">
      <c r="A324" s="106" t="s">
        <v>1244</v>
      </c>
      <c r="B324" s="107" t="s">
        <v>1245</v>
      </c>
      <c r="C324" s="107" t="s">
        <v>1246</v>
      </c>
      <c r="D324" s="107" t="s">
        <v>154</v>
      </c>
      <c r="E324" s="107" t="s">
        <v>154</v>
      </c>
      <c r="F324" s="107" t="s">
        <v>1200</v>
      </c>
      <c r="G324" s="107" t="s">
        <v>157</v>
      </c>
      <c r="H324" s="107">
        <v>92</v>
      </c>
      <c r="I324" s="107">
        <v>118944</v>
      </c>
      <c r="J324" s="107">
        <v>1.6352</v>
      </c>
    </row>
    <row r="325" spans="1:10" ht="15" thickBot="1" x14ac:dyDescent="0.35">
      <c r="A325" s="106" t="s">
        <v>1244</v>
      </c>
      <c r="B325" s="107" t="s">
        <v>1245</v>
      </c>
      <c r="C325" s="107" t="s">
        <v>1246</v>
      </c>
      <c r="D325" s="107" t="s">
        <v>154</v>
      </c>
      <c r="E325" s="107" t="s">
        <v>154</v>
      </c>
      <c r="F325" s="107" t="s">
        <v>1200</v>
      </c>
      <c r="G325" s="107" t="s">
        <v>157</v>
      </c>
      <c r="H325" s="107">
        <v>504</v>
      </c>
      <c r="I325" s="107">
        <v>100845</v>
      </c>
      <c r="J325" s="107">
        <v>2.7473000000000001</v>
      </c>
    </row>
    <row r="326" spans="1:10" ht="15" thickBot="1" x14ac:dyDescent="0.35">
      <c r="A326" s="106" t="s">
        <v>1244</v>
      </c>
      <c r="B326" s="107" t="s">
        <v>1245</v>
      </c>
      <c r="C326" s="107" t="s">
        <v>1246</v>
      </c>
      <c r="D326" s="107" t="s">
        <v>154</v>
      </c>
      <c r="E326" s="107" t="s">
        <v>154</v>
      </c>
      <c r="F326" s="107" t="s">
        <v>1200</v>
      </c>
      <c r="G326" s="107" t="s">
        <v>157</v>
      </c>
      <c r="H326" s="107">
        <v>70</v>
      </c>
      <c r="I326" s="107">
        <v>41158101</v>
      </c>
      <c r="J326" s="107">
        <v>14.7255</v>
      </c>
    </row>
    <row r="327" spans="1:10" ht="15" thickBot="1" x14ac:dyDescent="0.35">
      <c r="A327" s="106" t="s">
        <v>1244</v>
      </c>
      <c r="B327" s="107" t="s">
        <v>1245</v>
      </c>
      <c r="C327" s="107" t="s">
        <v>1246</v>
      </c>
      <c r="D327" s="107" t="s">
        <v>154</v>
      </c>
      <c r="E327" s="107" t="s">
        <v>154</v>
      </c>
      <c r="F327" s="107" t="s">
        <v>1200</v>
      </c>
      <c r="G327" s="107" t="s">
        <v>143</v>
      </c>
      <c r="H327" s="107">
        <v>28</v>
      </c>
      <c r="I327" s="107">
        <v>88376</v>
      </c>
      <c r="J327" s="107">
        <v>21.758500000000002</v>
      </c>
    </row>
    <row r="328" spans="1:10" ht="15" thickBot="1" x14ac:dyDescent="0.35">
      <c r="A328" s="106" t="s">
        <v>1244</v>
      </c>
      <c r="B328" s="107" t="s">
        <v>1245</v>
      </c>
      <c r="C328" s="107" t="s">
        <v>1246</v>
      </c>
      <c r="D328" s="107" t="s">
        <v>154</v>
      </c>
      <c r="E328" s="107" t="s">
        <v>154</v>
      </c>
      <c r="F328" s="107" t="s">
        <v>1200</v>
      </c>
      <c r="G328" s="107" t="s">
        <v>157</v>
      </c>
      <c r="H328" s="107">
        <v>504</v>
      </c>
      <c r="I328" s="107">
        <v>100845</v>
      </c>
      <c r="J328" s="107">
        <v>27.472899999999999</v>
      </c>
    </row>
    <row r="329" spans="1:10" ht="15" thickBot="1" x14ac:dyDescent="0.35">
      <c r="A329" s="106" t="s">
        <v>1244</v>
      </c>
      <c r="B329" s="107" t="s">
        <v>1245</v>
      </c>
      <c r="C329" s="107" t="s">
        <v>1246</v>
      </c>
      <c r="D329" s="107" t="s">
        <v>154</v>
      </c>
      <c r="E329" s="107" t="s">
        <v>154</v>
      </c>
      <c r="F329" s="107" t="s">
        <v>1200</v>
      </c>
      <c r="G329" s="107" t="s">
        <v>143</v>
      </c>
      <c r="H329" s="107">
        <v>28</v>
      </c>
      <c r="I329" s="107">
        <v>161125</v>
      </c>
      <c r="J329" s="107">
        <v>27.472899999999999</v>
      </c>
    </row>
    <row r="330" spans="1:10" ht="15" thickBot="1" x14ac:dyDescent="0.35">
      <c r="A330" s="106" t="s">
        <v>1244</v>
      </c>
      <c r="B330" s="107" t="s">
        <v>1245</v>
      </c>
      <c r="C330" s="107" t="s">
        <v>1246</v>
      </c>
      <c r="D330" s="107" t="s">
        <v>154</v>
      </c>
      <c r="E330" s="107" t="s">
        <v>154</v>
      </c>
      <c r="F330" s="107" t="s">
        <v>1200</v>
      </c>
      <c r="G330" s="107" t="s">
        <v>157</v>
      </c>
      <c r="H330" s="107">
        <v>90</v>
      </c>
      <c r="I330" s="107">
        <v>40815003</v>
      </c>
      <c r="J330" s="107">
        <v>32.967500000000001</v>
      </c>
    </row>
    <row r="331" spans="1:10" ht="15" thickBot="1" x14ac:dyDescent="0.35">
      <c r="A331" s="106" t="s">
        <v>1244</v>
      </c>
      <c r="B331" s="107" t="s">
        <v>1245</v>
      </c>
      <c r="C331" s="107" t="s">
        <v>1246</v>
      </c>
      <c r="D331" s="107" t="s">
        <v>154</v>
      </c>
      <c r="E331" s="107" t="s">
        <v>154</v>
      </c>
      <c r="F331" s="107" t="s">
        <v>1200</v>
      </c>
      <c r="G331" s="107" t="s">
        <v>157</v>
      </c>
      <c r="H331" s="107">
        <v>8</v>
      </c>
      <c r="I331" s="107">
        <v>43543902</v>
      </c>
      <c r="J331" s="107">
        <v>39.560899999999997</v>
      </c>
    </row>
    <row r="332" spans="1:10" ht="15" thickBot="1" x14ac:dyDescent="0.35">
      <c r="A332" s="106" t="s">
        <v>1244</v>
      </c>
      <c r="B332" s="107" t="s">
        <v>1245</v>
      </c>
      <c r="C332" s="107" t="s">
        <v>1246</v>
      </c>
      <c r="D332" s="107" t="s">
        <v>154</v>
      </c>
      <c r="E332" s="107" t="s">
        <v>154</v>
      </c>
      <c r="F332" s="107" t="s">
        <v>1200</v>
      </c>
      <c r="G332" s="107" t="s">
        <v>143</v>
      </c>
      <c r="H332" s="107">
        <v>70</v>
      </c>
      <c r="I332" s="107">
        <v>41158101</v>
      </c>
      <c r="J332" s="107">
        <v>77.253699999999995</v>
      </c>
    </row>
    <row r="333" spans="1:10" ht="15" thickBot="1" x14ac:dyDescent="0.35">
      <c r="A333" s="106" t="s">
        <v>1244</v>
      </c>
      <c r="B333" s="107" t="s">
        <v>1245</v>
      </c>
      <c r="C333" s="107" t="s">
        <v>1246</v>
      </c>
      <c r="D333" s="107" t="s">
        <v>154</v>
      </c>
      <c r="E333" s="107" t="s">
        <v>154</v>
      </c>
      <c r="F333" s="107" t="s">
        <v>1200</v>
      </c>
      <c r="G333" s="107" t="s">
        <v>157</v>
      </c>
      <c r="H333" s="107">
        <v>0.375</v>
      </c>
      <c r="I333" s="107">
        <v>43132204</v>
      </c>
      <c r="J333" s="107">
        <v>329.6746</v>
      </c>
    </row>
    <row r="334" spans="1:10" ht="15" thickBot="1" x14ac:dyDescent="0.35">
      <c r="A334" s="106" t="s">
        <v>1244</v>
      </c>
      <c r="B334" s="107" t="s">
        <v>1245</v>
      </c>
      <c r="C334" s="107" t="s">
        <v>1246</v>
      </c>
      <c r="D334" s="107" t="s">
        <v>154</v>
      </c>
      <c r="E334" s="107" t="s">
        <v>154</v>
      </c>
      <c r="F334" s="107" t="s">
        <v>1200</v>
      </c>
      <c r="G334" s="107" t="s">
        <v>143</v>
      </c>
      <c r="H334" s="107">
        <v>90</v>
      </c>
      <c r="I334" s="107">
        <v>40815003</v>
      </c>
      <c r="J334" s="107">
        <v>369.2355</v>
      </c>
    </row>
    <row r="335" spans="1:10" ht="15" thickBot="1" x14ac:dyDescent="0.35">
      <c r="A335" s="106" t="s">
        <v>1244</v>
      </c>
      <c r="B335" s="107" t="s">
        <v>1245</v>
      </c>
      <c r="C335" s="107" t="s">
        <v>1246</v>
      </c>
      <c r="D335" s="107" t="s">
        <v>154</v>
      </c>
      <c r="E335" s="107" t="s">
        <v>154</v>
      </c>
      <c r="F335" s="107" t="s">
        <v>1200</v>
      </c>
      <c r="G335" s="107" t="s">
        <v>143</v>
      </c>
      <c r="H335" s="107">
        <v>8</v>
      </c>
      <c r="I335" s="107">
        <v>43543902</v>
      </c>
      <c r="J335" s="107">
        <v>395.60950000000003</v>
      </c>
    </row>
    <row r="336" spans="1:10" ht="15" thickBot="1" x14ac:dyDescent="0.35">
      <c r="A336" s="106" t="s">
        <v>1244</v>
      </c>
      <c r="B336" s="107" t="s">
        <v>1245</v>
      </c>
      <c r="C336" s="107" t="s">
        <v>1246</v>
      </c>
      <c r="D336" s="107" t="s">
        <v>154</v>
      </c>
      <c r="E336" s="107" t="s">
        <v>154</v>
      </c>
      <c r="F336" s="107" t="s">
        <v>1200</v>
      </c>
      <c r="G336" s="107" t="s">
        <v>143</v>
      </c>
      <c r="H336" s="107">
        <v>0.375</v>
      </c>
      <c r="I336" s="107">
        <v>43132204</v>
      </c>
      <c r="J336" s="107">
        <v>659.3492</v>
      </c>
    </row>
    <row r="337" spans="1:10" ht="15" thickBot="1" x14ac:dyDescent="0.35">
      <c r="A337" s="106" t="s">
        <v>1244</v>
      </c>
      <c r="B337" s="107" t="s">
        <v>1245</v>
      </c>
      <c r="C337" s="107" t="s">
        <v>1246</v>
      </c>
      <c r="D337" s="107" t="s">
        <v>154</v>
      </c>
      <c r="E337" s="107" t="s">
        <v>154</v>
      </c>
      <c r="F337" s="107" t="s">
        <v>1200</v>
      </c>
      <c r="G337" s="107" t="s">
        <v>166</v>
      </c>
      <c r="H337" s="107">
        <v>182.64</v>
      </c>
      <c r="I337" s="107">
        <v>84764</v>
      </c>
      <c r="J337" s="109"/>
    </row>
    <row r="338" spans="1:10" ht="15" thickBot="1" x14ac:dyDescent="0.35">
      <c r="A338" s="106" t="s">
        <v>1244</v>
      </c>
      <c r="B338" s="107" t="s">
        <v>1245</v>
      </c>
      <c r="C338" s="107" t="s">
        <v>1246</v>
      </c>
      <c r="D338" s="107" t="s">
        <v>154</v>
      </c>
      <c r="E338" s="107" t="s">
        <v>155</v>
      </c>
      <c r="F338" s="107" t="s">
        <v>1226</v>
      </c>
      <c r="G338" s="107" t="s">
        <v>143</v>
      </c>
      <c r="H338" s="107">
        <v>63</v>
      </c>
      <c r="I338" s="107">
        <v>153579</v>
      </c>
      <c r="J338" s="107">
        <v>6.5538999999999996</v>
      </c>
    </row>
    <row r="339" spans="1:10" ht="15" thickBot="1" x14ac:dyDescent="0.35">
      <c r="A339" s="106" t="s">
        <v>1244</v>
      </c>
      <c r="B339" s="107" t="s">
        <v>1245</v>
      </c>
      <c r="C339" s="107" t="s">
        <v>1246</v>
      </c>
      <c r="D339" s="107" t="s">
        <v>154</v>
      </c>
      <c r="E339" s="107" t="s">
        <v>155</v>
      </c>
      <c r="F339" s="107" t="s">
        <v>1226</v>
      </c>
      <c r="G339" s="107" t="s">
        <v>157</v>
      </c>
      <c r="H339" s="107">
        <v>28</v>
      </c>
      <c r="I339" s="107">
        <v>88375</v>
      </c>
      <c r="J339" s="107">
        <v>21.758500000000002</v>
      </c>
    </row>
    <row r="340" spans="1:10" ht="15" thickBot="1" x14ac:dyDescent="0.35">
      <c r="A340" s="106" t="s">
        <v>1244</v>
      </c>
      <c r="B340" s="107" t="s">
        <v>1245</v>
      </c>
      <c r="C340" s="107" t="s">
        <v>1246</v>
      </c>
      <c r="D340" s="107" t="s">
        <v>154</v>
      </c>
      <c r="E340" s="107" t="s">
        <v>155</v>
      </c>
      <c r="F340" s="107" t="s">
        <v>1226</v>
      </c>
      <c r="G340" s="107" t="s">
        <v>143</v>
      </c>
      <c r="H340" s="107">
        <v>28</v>
      </c>
      <c r="I340" s="107">
        <v>161125</v>
      </c>
      <c r="J340" s="107">
        <v>27.472899999999999</v>
      </c>
    </row>
    <row r="341" spans="1:10" ht="15" thickBot="1" x14ac:dyDescent="0.35">
      <c r="A341" s="106" t="s">
        <v>1244</v>
      </c>
      <c r="B341" s="107" t="s">
        <v>1245</v>
      </c>
      <c r="C341" s="107" t="s">
        <v>1246</v>
      </c>
      <c r="D341" s="107" t="s">
        <v>154</v>
      </c>
      <c r="E341" s="107" t="s">
        <v>155</v>
      </c>
      <c r="F341" s="107" t="s">
        <v>168</v>
      </c>
      <c r="G341" s="107" t="s">
        <v>166</v>
      </c>
      <c r="H341" s="107">
        <v>196</v>
      </c>
      <c r="I341" s="107">
        <v>85635</v>
      </c>
      <c r="J341" s="107">
        <v>1.0989</v>
      </c>
    </row>
    <row r="342" spans="1:10" ht="15" thickBot="1" x14ac:dyDescent="0.35">
      <c r="A342" s="106" t="s">
        <v>1244</v>
      </c>
      <c r="B342" s="107" t="s">
        <v>1245</v>
      </c>
      <c r="C342" s="107" t="s">
        <v>1246</v>
      </c>
      <c r="D342" s="107" t="s">
        <v>154</v>
      </c>
      <c r="E342" s="107" t="s">
        <v>155</v>
      </c>
      <c r="F342" s="107" t="s">
        <v>168</v>
      </c>
      <c r="G342" s="107" t="s">
        <v>166</v>
      </c>
      <c r="H342" s="107">
        <v>30</v>
      </c>
      <c r="I342" s="107">
        <v>84766</v>
      </c>
      <c r="J342" s="107">
        <v>2.7252999999999998</v>
      </c>
    </row>
    <row r="343" spans="1:10" ht="15" thickBot="1" x14ac:dyDescent="0.35">
      <c r="A343" s="106" t="s">
        <v>1244</v>
      </c>
      <c r="B343" s="107" t="s">
        <v>1245</v>
      </c>
      <c r="C343" s="107" t="s">
        <v>1246</v>
      </c>
      <c r="D343" s="107" t="s">
        <v>154</v>
      </c>
      <c r="E343" s="107" t="s">
        <v>155</v>
      </c>
      <c r="F343" s="107" t="s">
        <v>168</v>
      </c>
      <c r="G343" s="107" t="s">
        <v>166</v>
      </c>
      <c r="H343" s="107">
        <v>30</v>
      </c>
      <c r="I343" s="107">
        <v>84766</v>
      </c>
      <c r="J343" s="107">
        <v>2.7252999999999998</v>
      </c>
    </row>
    <row r="344" spans="1:10" ht="15" thickBot="1" x14ac:dyDescent="0.35">
      <c r="A344" s="106" t="s">
        <v>1244</v>
      </c>
      <c r="B344" s="107" t="s">
        <v>1245</v>
      </c>
      <c r="C344" s="107" t="s">
        <v>1246</v>
      </c>
      <c r="D344" s="107" t="s">
        <v>154</v>
      </c>
      <c r="E344" s="107" t="s">
        <v>155</v>
      </c>
      <c r="F344" s="107" t="s">
        <v>168</v>
      </c>
      <c r="G344" s="107" t="s">
        <v>157</v>
      </c>
      <c r="H344" s="107">
        <v>15</v>
      </c>
      <c r="I344" s="107">
        <v>160927</v>
      </c>
      <c r="J344" s="107">
        <v>4.1759000000000004</v>
      </c>
    </row>
    <row r="345" spans="1:10" ht="15" thickBot="1" x14ac:dyDescent="0.35">
      <c r="A345" s="106" t="s">
        <v>1244</v>
      </c>
      <c r="B345" s="107" t="s">
        <v>1245</v>
      </c>
      <c r="C345" s="107" t="s">
        <v>1246</v>
      </c>
      <c r="D345" s="107" t="s">
        <v>102</v>
      </c>
      <c r="E345" s="107" t="s">
        <v>102</v>
      </c>
      <c r="F345" s="107" t="s">
        <v>186</v>
      </c>
      <c r="G345" s="107" t="s">
        <v>1208</v>
      </c>
      <c r="H345" s="107">
        <v>15</v>
      </c>
      <c r="I345" s="107">
        <v>160927</v>
      </c>
      <c r="J345" s="107">
        <v>16.703499999999998</v>
      </c>
    </row>
    <row r="346" spans="1:10" ht="15" thickBot="1" x14ac:dyDescent="0.35">
      <c r="A346" s="106" t="s">
        <v>1244</v>
      </c>
      <c r="B346" s="107" t="s">
        <v>1245</v>
      </c>
      <c r="C346" s="107" t="s">
        <v>1246</v>
      </c>
      <c r="D346" s="107" t="s">
        <v>102</v>
      </c>
      <c r="E346" s="107" t="s">
        <v>102</v>
      </c>
      <c r="F346" s="107" t="s">
        <v>186</v>
      </c>
      <c r="G346" s="107" t="s">
        <v>1208</v>
      </c>
      <c r="H346" s="107">
        <v>49</v>
      </c>
      <c r="I346" s="107">
        <v>88375</v>
      </c>
      <c r="J346" s="107">
        <v>21.758500000000002</v>
      </c>
    </row>
    <row r="347" spans="1:10" ht="15" thickBot="1" x14ac:dyDescent="0.35">
      <c r="A347" s="106" t="s">
        <v>1244</v>
      </c>
      <c r="B347" s="107" t="s">
        <v>1245</v>
      </c>
      <c r="C347" s="107" t="s">
        <v>1246</v>
      </c>
      <c r="D347" s="107" t="s">
        <v>102</v>
      </c>
      <c r="E347" s="107" t="s">
        <v>102</v>
      </c>
      <c r="F347" s="107" t="s">
        <v>186</v>
      </c>
      <c r="G347" s="107" t="s">
        <v>1208</v>
      </c>
      <c r="H347" s="107">
        <v>49</v>
      </c>
      <c r="I347" s="107">
        <v>88376</v>
      </c>
      <c r="J347" s="107">
        <v>21.758500000000002</v>
      </c>
    </row>
    <row r="348" spans="1:10" ht="15" thickBot="1" x14ac:dyDescent="0.35">
      <c r="A348" s="106" t="s">
        <v>1244</v>
      </c>
      <c r="B348" s="107" t="s">
        <v>1245</v>
      </c>
      <c r="C348" s="107" t="s">
        <v>1246</v>
      </c>
      <c r="D348" s="107" t="s">
        <v>102</v>
      </c>
      <c r="E348" s="107" t="s">
        <v>102</v>
      </c>
      <c r="F348" s="107" t="s">
        <v>186</v>
      </c>
      <c r="G348" s="107" t="s">
        <v>1208</v>
      </c>
      <c r="H348" s="107">
        <v>28</v>
      </c>
      <c r="I348" s="107">
        <v>161178</v>
      </c>
      <c r="J348" s="107">
        <v>43.517000000000003</v>
      </c>
    </row>
    <row r="349" spans="1:10" ht="15" thickBot="1" x14ac:dyDescent="0.35">
      <c r="A349" s="106" t="s">
        <v>1244</v>
      </c>
      <c r="B349" s="107" t="s">
        <v>1245</v>
      </c>
      <c r="C349" s="107" t="s">
        <v>1246</v>
      </c>
      <c r="D349" s="107" t="s">
        <v>102</v>
      </c>
      <c r="E349" s="107" t="s">
        <v>102</v>
      </c>
      <c r="F349" s="107" t="s">
        <v>186</v>
      </c>
      <c r="G349" s="107" t="s">
        <v>1208</v>
      </c>
      <c r="H349" s="107">
        <v>10</v>
      </c>
      <c r="I349" s="107">
        <v>104299</v>
      </c>
      <c r="J349" s="107">
        <v>76.924099999999996</v>
      </c>
    </row>
    <row r="350" spans="1:10" ht="15" thickBot="1" x14ac:dyDescent="0.35">
      <c r="A350" s="106" t="s">
        <v>1244</v>
      </c>
      <c r="B350" s="107" t="s">
        <v>1245</v>
      </c>
      <c r="C350" s="107" t="s">
        <v>1246</v>
      </c>
      <c r="D350" s="107" t="s">
        <v>102</v>
      </c>
      <c r="E350" s="107" t="s">
        <v>102</v>
      </c>
      <c r="F350" s="107" t="s">
        <v>186</v>
      </c>
      <c r="G350" s="107" t="s">
        <v>1306</v>
      </c>
      <c r="H350" s="109"/>
      <c r="I350" s="107">
        <v>111914</v>
      </c>
      <c r="J350" s="107">
        <v>114.2872</v>
      </c>
    </row>
    <row r="351" spans="1:10" ht="15" thickBot="1" x14ac:dyDescent="0.35">
      <c r="A351" s="106" t="s">
        <v>1244</v>
      </c>
      <c r="B351" s="107" t="s">
        <v>1245</v>
      </c>
      <c r="C351" s="107" t="s">
        <v>1246</v>
      </c>
      <c r="D351" s="107" t="s">
        <v>102</v>
      </c>
      <c r="E351" s="107" t="s">
        <v>102</v>
      </c>
      <c r="F351" s="107" t="s">
        <v>186</v>
      </c>
      <c r="G351" s="107" t="s">
        <v>1208</v>
      </c>
      <c r="H351" s="107">
        <v>91</v>
      </c>
      <c r="I351" s="107">
        <v>160617</v>
      </c>
      <c r="J351" s="107">
        <v>175.82640000000001</v>
      </c>
    </row>
    <row r="352" spans="1:10" ht="15" thickBot="1" x14ac:dyDescent="0.35">
      <c r="A352" s="106" t="s">
        <v>1244</v>
      </c>
      <c r="B352" s="107" t="s">
        <v>1245</v>
      </c>
      <c r="C352" s="107" t="s">
        <v>1246</v>
      </c>
      <c r="D352" s="107" t="s">
        <v>102</v>
      </c>
      <c r="E352" s="107" t="s">
        <v>102</v>
      </c>
      <c r="F352" s="107" t="s">
        <v>186</v>
      </c>
      <c r="G352" s="107" t="s">
        <v>1208</v>
      </c>
      <c r="H352" s="107">
        <v>91</v>
      </c>
      <c r="I352" s="107">
        <v>160617</v>
      </c>
      <c r="J352" s="107">
        <v>175.82640000000001</v>
      </c>
    </row>
    <row r="353" spans="1:10" ht="15" thickBot="1" x14ac:dyDescent="0.35">
      <c r="A353" s="106" t="s">
        <v>1244</v>
      </c>
      <c r="B353" s="107" t="s">
        <v>1245</v>
      </c>
      <c r="C353" s="107" t="s">
        <v>1246</v>
      </c>
      <c r="D353" s="107" t="s">
        <v>102</v>
      </c>
      <c r="E353" s="107" t="s">
        <v>102</v>
      </c>
      <c r="F353" s="107" t="s">
        <v>186</v>
      </c>
      <c r="G353" s="107" t="s">
        <v>1306</v>
      </c>
      <c r="H353" s="109"/>
      <c r="I353" s="107">
        <v>111914</v>
      </c>
      <c r="J353" s="107">
        <v>353.85070000000002</v>
      </c>
    </row>
    <row r="354" spans="1:10" ht="15" thickBot="1" x14ac:dyDescent="0.35">
      <c r="A354" s="106" t="s">
        <v>1244</v>
      </c>
      <c r="B354" s="107" t="s">
        <v>1245</v>
      </c>
      <c r="C354" s="107" t="s">
        <v>1246</v>
      </c>
      <c r="D354" s="107" t="s">
        <v>102</v>
      </c>
      <c r="E354" s="107" t="s">
        <v>102</v>
      </c>
      <c r="F354" s="107" t="s">
        <v>186</v>
      </c>
      <c r="G354" s="107" t="s">
        <v>274</v>
      </c>
      <c r="H354" s="109"/>
      <c r="I354" s="107">
        <v>111914</v>
      </c>
      <c r="J354" s="107">
        <v>472.53359999999998</v>
      </c>
    </row>
    <row r="355" spans="1:10" ht="15" thickBot="1" x14ac:dyDescent="0.35">
      <c r="A355" s="106" t="s">
        <v>1244</v>
      </c>
      <c r="B355" s="107" t="s">
        <v>1245</v>
      </c>
      <c r="C355" s="107" t="s">
        <v>1246</v>
      </c>
      <c r="D355" s="107" t="s">
        <v>102</v>
      </c>
      <c r="E355" s="107" t="s">
        <v>102</v>
      </c>
      <c r="F355" s="107" t="s">
        <v>186</v>
      </c>
      <c r="G355" s="107" t="s">
        <v>1208</v>
      </c>
      <c r="H355" s="107">
        <v>0.1875</v>
      </c>
      <c r="I355" s="107">
        <v>80609</v>
      </c>
      <c r="J355" s="107">
        <v>545.06200000000001</v>
      </c>
    </row>
    <row r="356" spans="1:10" ht="15" thickBot="1" x14ac:dyDescent="0.35">
      <c r="A356" s="106" t="s">
        <v>1244</v>
      </c>
      <c r="B356" s="107" t="s">
        <v>1245</v>
      </c>
      <c r="C356" s="107" t="s">
        <v>1246</v>
      </c>
      <c r="D356" s="107" t="s">
        <v>102</v>
      </c>
      <c r="E356" s="107" t="s">
        <v>102</v>
      </c>
      <c r="F356" s="107" t="s">
        <v>186</v>
      </c>
      <c r="G356" s="107" t="s">
        <v>1306</v>
      </c>
      <c r="H356" s="109"/>
      <c r="I356" s="107">
        <v>111914</v>
      </c>
      <c r="J356" s="107">
        <v>551.65549999999996</v>
      </c>
    </row>
    <row r="357" spans="1:10" ht="15" thickBot="1" x14ac:dyDescent="0.35">
      <c r="A357" s="106" t="s">
        <v>1244</v>
      </c>
      <c r="B357" s="107" t="s">
        <v>1245</v>
      </c>
      <c r="C357" s="107" t="s">
        <v>1246</v>
      </c>
      <c r="D357" s="107" t="s">
        <v>102</v>
      </c>
      <c r="E357" s="107" t="s">
        <v>102</v>
      </c>
      <c r="F357" s="107" t="s">
        <v>186</v>
      </c>
      <c r="G357" s="107" t="s">
        <v>157</v>
      </c>
      <c r="H357" s="107">
        <v>0.375</v>
      </c>
      <c r="I357" s="107">
        <v>43132204</v>
      </c>
      <c r="J357" s="107">
        <v>659.3492</v>
      </c>
    </row>
    <row r="358" spans="1:10" ht="15" thickBot="1" x14ac:dyDescent="0.35">
      <c r="A358" s="106" t="s">
        <v>1244</v>
      </c>
      <c r="B358" s="107" t="s">
        <v>1245</v>
      </c>
      <c r="C358" s="107" t="s">
        <v>1246</v>
      </c>
      <c r="D358" s="107" t="s">
        <v>102</v>
      </c>
      <c r="E358" s="107" t="s">
        <v>102</v>
      </c>
      <c r="F358" s="107" t="s">
        <v>186</v>
      </c>
      <c r="G358" s="107" t="s">
        <v>200</v>
      </c>
      <c r="H358" s="107">
        <v>1</v>
      </c>
      <c r="I358" s="107">
        <v>100843</v>
      </c>
      <c r="J358" s="107">
        <v>659.3492</v>
      </c>
    </row>
    <row r="359" spans="1:10" ht="15" thickBot="1" x14ac:dyDescent="0.35">
      <c r="A359" s="106" t="s">
        <v>1244</v>
      </c>
      <c r="B359" s="107" t="s">
        <v>1245</v>
      </c>
      <c r="C359" s="107" t="s">
        <v>1246</v>
      </c>
      <c r="D359" s="107" t="s">
        <v>102</v>
      </c>
      <c r="E359" s="107" t="s">
        <v>102</v>
      </c>
      <c r="F359" s="107" t="s">
        <v>186</v>
      </c>
      <c r="G359" s="107" t="s">
        <v>1307</v>
      </c>
      <c r="H359" s="109"/>
      <c r="I359" s="107">
        <v>111914</v>
      </c>
      <c r="J359" s="107">
        <v>830.7799</v>
      </c>
    </row>
    <row r="360" spans="1:10" ht="15" thickBot="1" x14ac:dyDescent="0.35">
      <c r="A360" s="106" t="s">
        <v>1244</v>
      </c>
      <c r="B360" s="107" t="s">
        <v>1245</v>
      </c>
      <c r="C360" s="107" t="s">
        <v>1246</v>
      </c>
      <c r="D360" s="107" t="s">
        <v>102</v>
      </c>
      <c r="E360" s="107" t="s">
        <v>102</v>
      </c>
      <c r="F360" s="107" t="s">
        <v>186</v>
      </c>
      <c r="G360" s="107" t="s">
        <v>274</v>
      </c>
      <c r="H360" s="109"/>
      <c r="I360" s="107">
        <v>111914</v>
      </c>
      <c r="J360" s="107">
        <v>912.09969999999998</v>
      </c>
    </row>
    <row r="361" spans="1:10" ht="15" thickBot="1" x14ac:dyDescent="0.35">
      <c r="A361" s="106" t="s">
        <v>1244</v>
      </c>
      <c r="B361" s="107" t="s">
        <v>1245</v>
      </c>
      <c r="C361" s="107" t="s">
        <v>1246</v>
      </c>
      <c r="D361" s="107" t="s">
        <v>102</v>
      </c>
      <c r="E361" s="107" t="s">
        <v>102</v>
      </c>
      <c r="F361" s="107" t="s">
        <v>186</v>
      </c>
      <c r="G361" s="107" t="s">
        <v>274</v>
      </c>
      <c r="H361" s="109"/>
      <c r="I361" s="107">
        <v>111914</v>
      </c>
      <c r="J361" s="107">
        <v>1024.1890000000001</v>
      </c>
    </row>
    <row r="362" spans="1:10" ht="15" thickBot="1" x14ac:dyDescent="0.35">
      <c r="A362" s="106" t="s">
        <v>1244</v>
      </c>
      <c r="B362" s="107" t="s">
        <v>1245</v>
      </c>
      <c r="C362" s="107" t="s">
        <v>1246</v>
      </c>
      <c r="D362" s="107" t="s">
        <v>102</v>
      </c>
      <c r="E362" s="107" t="s">
        <v>102</v>
      </c>
      <c r="F362" s="107" t="s">
        <v>186</v>
      </c>
      <c r="G362" s="107" t="s">
        <v>1307</v>
      </c>
      <c r="H362" s="109"/>
      <c r="I362" s="107">
        <v>111914</v>
      </c>
      <c r="J362" s="107">
        <v>1270.346</v>
      </c>
    </row>
    <row r="363" spans="1:10" ht="15" thickBot="1" x14ac:dyDescent="0.35">
      <c r="A363" s="106" t="s">
        <v>1244</v>
      </c>
      <c r="B363" s="107" t="s">
        <v>1245</v>
      </c>
      <c r="C363" s="107" t="s">
        <v>1246</v>
      </c>
      <c r="D363" s="107" t="s">
        <v>102</v>
      </c>
      <c r="E363" s="107" t="s">
        <v>102</v>
      </c>
      <c r="F363" s="107" t="s">
        <v>186</v>
      </c>
      <c r="G363" s="107" t="s">
        <v>143</v>
      </c>
      <c r="H363" s="107">
        <v>0.375</v>
      </c>
      <c r="I363" s="107">
        <v>43132204</v>
      </c>
      <c r="J363" s="107">
        <v>1318.6983</v>
      </c>
    </row>
    <row r="364" spans="1:10" ht="15" thickBot="1" x14ac:dyDescent="0.35">
      <c r="A364" s="106" t="s">
        <v>1244</v>
      </c>
      <c r="B364" s="107" t="s">
        <v>1245</v>
      </c>
      <c r="C364" s="107" t="s">
        <v>1246</v>
      </c>
      <c r="D364" s="107" t="s">
        <v>102</v>
      </c>
      <c r="E364" s="107" t="s">
        <v>102</v>
      </c>
      <c r="F364" s="107" t="s">
        <v>186</v>
      </c>
      <c r="G364" s="107" t="s">
        <v>1307</v>
      </c>
      <c r="H364" s="109"/>
      <c r="I364" s="107">
        <v>111914</v>
      </c>
      <c r="J364" s="107">
        <v>1692.3295000000001</v>
      </c>
    </row>
    <row r="365" spans="1:10" ht="15" thickBot="1" x14ac:dyDescent="0.35">
      <c r="A365" s="106" t="s">
        <v>1244</v>
      </c>
      <c r="B365" s="107" t="s">
        <v>1245</v>
      </c>
      <c r="C365" s="107" t="s">
        <v>1246</v>
      </c>
      <c r="D365" s="107" t="s">
        <v>102</v>
      </c>
      <c r="E365" s="107" t="s">
        <v>102</v>
      </c>
      <c r="F365" s="107" t="s">
        <v>186</v>
      </c>
      <c r="G365" s="107" t="s">
        <v>274</v>
      </c>
      <c r="H365" s="107">
        <v>2</v>
      </c>
      <c r="I365" s="107">
        <v>41407218</v>
      </c>
      <c r="J365" s="107">
        <v>2549.4834000000001</v>
      </c>
    </row>
    <row r="366" spans="1:10" ht="15" thickBot="1" x14ac:dyDescent="0.35">
      <c r="A366" s="106" t="s">
        <v>1244</v>
      </c>
      <c r="B366" s="107" t="s">
        <v>1245</v>
      </c>
      <c r="C366" s="107" t="s">
        <v>1246</v>
      </c>
      <c r="D366" s="107" t="s">
        <v>102</v>
      </c>
      <c r="E366" s="107" t="s">
        <v>102</v>
      </c>
      <c r="F366" s="107" t="s">
        <v>186</v>
      </c>
      <c r="G366" s="107" t="s">
        <v>274</v>
      </c>
      <c r="H366" s="107">
        <v>14</v>
      </c>
      <c r="I366" s="107">
        <v>41334607</v>
      </c>
      <c r="J366" s="110" t="e">
        <v>#REF!</v>
      </c>
    </row>
    <row r="367" spans="1:10" ht="15" thickBot="1" x14ac:dyDescent="0.35">
      <c r="A367" s="106" t="s">
        <v>1244</v>
      </c>
      <c r="B367" s="107" t="s">
        <v>1245</v>
      </c>
      <c r="C367" s="107" t="s">
        <v>1246</v>
      </c>
      <c r="D367" s="107" t="s">
        <v>102</v>
      </c>
      <c r="E367" s="107" t="s">
        <v>102</v>
      </c>
      <c r="F367" s="107" t="s">
        <v>235</v>
      </c>
      <c r="G367" s="107" t="s">
        <v>157</v>
      </c>
      <c r="H367" s="107">
        <v>504</v>
      </c>
      <c r="I367" s="107">
        <v>100845</v>
      </c>
      <c r="J367" s="107">
        <v>2.7473000000000001</v>
      </c>
    </row>
    <row r="368" spans="1:10" ht="15" thickBot="1" x14ac:dyDescent="0.35">
      <c r="A368" s="106" t="s">
        <v>1244</v>
      </c>
      <c r="B368" s="107" t="s">
        <v>1245</v>
      </c>
      <c r="C368" s="107" t="s">
        <v>1246</v>
      </c>
      <c r="D368" s="107" t="s">
        <v>102</v>
      </c>
      <c r="E368" s="107" t="s">
        <v>102</v>
      </c>
      <c r="F368" s="107" t="s">
        <v>235</v>
      </c>
      <c r="G368" s="107" t="s">
        <v>157</v>
      </c>
      <c r="H368" s="107">
        <v>504</v>
      </c>
      <c r="I368" s="107">
        <v>100845</v>
      </c>
      <c r="J368" s="107">
        <v>27.472899999999999</v>
      </c>
    </row>
    <row r="369" spans="1:10" ht="15" thickBot="1" x14ac:dyDescent="0.35">
      <c r="A369" s="106" t="s">
        <v>1244</v>
      </c>
      <c r="B369" s="107" t="s">
        <v>1245</v>
      </c>
      <c r="C369" s="107" t="s">
        <v>1246</v>
      </c>
      <c r="D369" s="107" t="s">
        <v>367</v>
      </c>
      <c r="E369" s="107" t="s">
        <v>368</v>
      </c>
      <c r="F369" s="107" t="s">
        <v>1308</v>
      </c>
      <c r="G369" s="107" t="s">
        <v>157</v>
      </c>
      <c r="H369" s="107">
        <v>90</v>
      </c>
      <c r="I369" s="107">
        <v>40815003</v>
      </c>
      <c r="J369" s="107">
        <v>32.967500000000001</v>
      </c>
    </row>
    <row r="370" spans="1:10" ht="15" thickBot="1" x14ac:dyDescent="0.35">
      <c r="A370" s="106" t="s">
        <v>1244</v>
      </c>
      <c r="B370" s="107" t="s">
        <v>1245</v>
      </c>
      <c r="C370" s="107" t="s">
        <v>1246</v>
      </c>
      <c r="D370" s="107" t="s">
        <v>367</v>
      </c>
      <c r="E370" s="107" t="s">
        <v>368</v>
      </c>
      <c r="F370" s="107" t="s">
        <v>1308</v>
      </c>
      <c r="G370" s="107" t="s">
        <v>143</v>
      </c>
      <c r="H370" s="107">
        <v>90</v>
      </c>
      <c r="I370" s="107">
        <v>40815003</v>
      </c>
      <c r="J370" s="107">
        <v>369.2355</v>
      </c>
    </row>
    <row r="371" spans="1:10" ht="15" thickBot="1" x14ac:dyDescent="0.35">
      <c r="A371" s="106" t="s">
        <v>1244</v>
      </c>
      <c r="B371" s="107" t="s">
        <v>1245</v>
      </c>
      <c r="C371" s="107" t="s">
        <v>1246</v>
      </c>
      <c r="D371" s="107" t="s">
        <v>367</v>
      </c>
      <c r="E371" s="107" t="s">
        <v>826</v>
      </c>
      <c r="F371" s="107" t="s">
        <v>1309</v>
      </c>
      <c r="G371" s="107" t="s">
        <v>166</v>
      </c>
      <c r="H371" s="107">
        <v>182.64</v>
      </c>
      <c r="I371" s="107">
        <v>84764</v>
      </c>
      <c r="J371" s="109"/>
    </row>
    <row r="372" spans="1:10" ht="15" thickBot="1" x14ac:dyDescent="0.35">
      <c r="A372" s="106" t="s">
        <v>1244</v>
      </c>
      <c r="B372" s="107" t="s">
        <v>1245</v>
      </c>
      <c r="C372" s="107" t="s">
        <v>1246</v>
      </c>
      <c r="D372" s="107" t="s">
        <v>367</v>
      </c>
      <c r="E372" s="107" t="s">
        <v>826</v>
      </c>
      <c r="F372" s="107" t="s">
        <v>1229</v>
      </c>
      <c r="G372" s="107" t="s">
        <v>157</v>
      </c>
      <c r="H372" s="109"/>
      <c r="I372" s="107">
        <v>160617</v>
      </c>
      <c r="J372" s="107">
        <v>76.435400000000001</v>
      </c>
    </row>
    <row r="373" spans="1:10" ht="15" thickBot="1" x14ac:dyDescent="0.35">
      <c r="A373" s="106" t="s">
        <v>1244</v>
      </c>
      <c r="B373" s="107" t="s">
        <v>1245</v>
      </c>
      <c r="C373" s="107" t="s">
        <v>1246</v>
      </c>
      <c r="D373" s="107" t="s">
        <v>367</v>
      </c>
      <c r="E373" s="107" t="s">
        <v>826</v>
      </c>
      <c r="F373" s="107" t="s">
        <v>1229</v>
      </c>
      <c r="G373" s="107" t="s">
        <v>157</v>
      </c>
      <c r="H373" s="107">
        <v>735</v>
      </c>
      <c r="I373" s="107">
        <v>160617</v>
      </c>
      <c r="J373" s="107">
        <v>76.435400000000001</v>
      </c>
    </row>
    <row r="374" spans="1:10" ht="15" thickBot="1" x14ac:dyDescent="0.35">
      <c r="A374" s="106" t="s">
        <v>1244</v>
      </c>
      <c r="B374" s="107" t="s">
        <v>1245</v>
      </c>
      <c r="C374" s="107" t="s">
        <v>1246</v>
      </c>
      <c r="D374" s="107" t="s">
        <v>367</v>
      </c>
      <c r="E374" s="107" t="s">
        <v>1310</v>
      </c>
      <c r="F374" s="107" t="s">
        <v>1311</v>
      </c>
      <c r="G374" s="107" t="s">
        <v>157</v>
      </c>
      <c r="H374" s="107">
        <v>70</v>
      </c>
      <c r="I374" s="107">
        <v>41158101</v>
      </c>
      <c r="J374" s="107">
        <v>14.7255</v>
      </c>
    </row>
    <row r="375" spans="1:10" ht="15" thickBot="1" x14ac:dyDescent="0.35">
      <c r="A375" s="106" t="s">
        <v>1244</v>
      </c>
      <c r="B375" s="107" t="s">
        <v>1245</v>
      </c>
      <c r="C375" s="107" t="s">
        <v>1246</v>
      </c>
      <c r="D375" s="107" t="s">
        <v>367</v>
      </c>
      <c r="E375" s="107" t="s">
        <v>1310</v>
      </c>
      <c r="F375" s="107" t="s">
        <v>1311</v>
      </c>
      <c r="G375" s="107" t="s">
        <v>157</v>
      </c>
      <c r="H375" s="107">
        <v>8</v>
      </c>
      <c r="I375" s="107">
        <v>43543902</v>
      </c>
      <c r="J375" s="107">
        <v>39.560899999999997</v>
      </c>
    </row>
    <row r="376" spans="1:10" ht="15" thickBot="1" x14ac:dyDescent="0.35">
      <c r="A376" s="106" t="s">
        <v>1244</v>
      </c>
      <c r="B376" s="107" t="s">
        <v>1245</v>
      </c>
      <c r="C376" s="107" t="s">
        <v>1246</v>
      </c>
      <c r="D376" s="107" t="s">
        <v>367</v>
      </c>
      <c r="E376" s="107" t="s">
        <v>1310</v>
      </c>
      <c r="F376" s="107" t="s">
        <v>1311</v>
      </c>
      <c r="G376" s="107" t="s">
        <v>143</v>
      </c>
      <c r="H376" s="107">
        <v>70</v>
      </c>
      <c r="I376" s="107">
        <v>41158101</v>
      </c>
      <c r="J376" s="107">
        <v>77.253699999999995</v>
      </c>
    </row>
    <row r="377" spans="1:10" ht="15" thickBot="1" x14ac:dyDescent="0.35">
      <c r="A377" s="106" t="s">
        <v>1244</v>
      </c>
      <c r="B377" s="107" t="s">
        <v>1245</v>
      </c>
      <c r="C377" s="107" t="s">
        <v>1246</v>
      </c>
      <c r="D377" s="107" t="s">
        <v>367</v>
      </c>
      <c r="E377" s="107" t="s">
        <v>1310</v>
      </c>
      <c r="F377" s="107" t="s">
        <v>1311</v>
      </c>
      <c r="G377" s="107" t="s">
        <v>157</v>
      </c>
      <c r="H377" s="107">
        <v>0.375</v>
      </c>
      <c r="I377" s="107">
        <v>43132204</v>
      </c>
      <c r="J377" s="107">
        <v>329.6746</v>
      </c>
    </row>
    <row r="378" spans="1:10" ht="15" thickBot="1" x14ac:dyDescent="0.35">
      <c r="A378" s="106" t="s">
        <v>1244</v>
      </c>
      <c r="B378" s="107" t="s">
        <v>1245</v>
      </c>
      <c r="C378" s="107" t="s">
        <v>1246</v>
      </c>
      <c r="D378" s="107" t="s">
        <v>367</v>
      </c>
      <c r="E378" s="107" t="s">
        <v>1310</v>
      </c>
      <c r="F378" s="107" t="s">
        <v>1311</v>
      </c>
      <c r="G378" s="107" t="s">
        <v>143</v>
      </c>
      <c r="H378" s="107">
        <v>8</v>
      </c>
      <c r="I378" s="107">
        <v>43543902</v>
      </c>
      <c r="J378" s="107">
        <v>395.60950000000003</v>
      </c>
    </row>
    <row r="379" spans="1:10" ht="15" thickBot="1" x14ac:dyDescent="0.35">
      <c r="A379" s="106" t="s">
        <v>1244</v>
      </c>
      <c r="B379" s="107" t="s">
        <v>1245</v>
      </c>
      <c r="C379" s="107" t="s">
        <v>1246</v>
      </c>
      <c r="D379" s="107" t="s">
        <v>367</v>
      </c>
      <c r="E379" s="107" t="s">
        <v>1310</v>
      </c>
      <c r="F379" s="107" t="s">
        <v>1311</v>
      </c>
      <c r="G379" s="107" t="s">
        <v>143</v>
      </c>
      <c r="H379" s="107">
        <v>0.375</v>
      </c>
      <c r="I379" s="107">
        <v>43132204</v>
      </c>
      <c r="J379" s="107">
        <v>659.3492</v>
      </c>
    </row>
    <row r="380" spans="1:10" ht="15" thickBot="1" x14ac:dyDescent="0.35">
      <c r="A380" s="106" t="s">
        <v>1244</v>
      </c>
      <c r="B380" s="107" t="s">
        <v>1245</v>
      </c>
      <c r="C380" s="107" t="s">
        <v>1246</v>
      </c>
      <c r="D380" s="107" t="s">
        <v>367</v>
      </c>
      <c r="E380" s="107" t="s">
        <v>1310</v>
      </c>
      <c r="F380" s="107" t="s">
        <v>1312</v>
      </c>
      <c r="G380" s="107" t="s">
        <v>157</v>
      </c>
      <c r="H380" s="107">
        <v>0.375</v>
      </c>
      <c r="I380" s="107">
        <v>43132204</v>
      </c>
      <c r="J380" s="107">
        <v>4.3956999999999997</v>
      </c>
    </row>
    <row r="381" spans="1:10" ht="15" thickBot="1" x14ac:dyDescent="0.35">
      <c r="A381" s="106" t="s">
        <v>1244</v>
      </c>
      <c r="B381" s="107" t="s">
        <v>1245</v>
      </c>
      <c r="C381" s="107" t="s">
        <v>1246</v>
      </c>
      <c r="D381" s="107" t="s">
        <v>367</v>
      </c>
      <c r="E381" s="107" t="s">
        <v>1310</v>
      </c>
      <c r="F381" s="107" t="s">
        <v>1312</v>
      </c>
      <c r="G381" s="107" t="s">
        <v>143</v>
      </c>
      <c r="H381" s="107">
        <v>0.375</v>
      </c>
      <c r="I381" s="107">
        <v>43132204</v>
      </c>
      <c r="J381" s="107">
        <v>329.6746</v>
      </c>
    </row>
    <row r="382" spans="1:10" ht="15" thickBot="1" x14ac:dyDescent="0.35">
      <c r="A382" s="106" t="s">
        <v>1244</v>
      </c>
      <c r="B382" s="107" t="s">
        <v>1245</v>
      </c>
      <c r="C382" s="107" t="s">
        <v>1246</v>
      </c>
      <c r="D382" s="107" t="s">
        <v>367</v>
      </c>
      <c r="E382" s="107" t="s">
        <v>367</v>
      </c>
      <c r="F382" s="107" t="s">
        <v>1313</v>
      </c>
      <c r="G382" s="107" t="s">
        <v>157</v>
      </c>
      <c r="H382" s="107">
        <v>0.375</v>
      </c>
      <c r="I382" s="107">
        <v>43132204</v>
      </c>
      <c r="J382" s="107">
        <v>4.3956999999999997</v>
      </c>
    </row>
    <row r="383" spans="1:10" ht="15" thickBot="1" x14ac:dyDescent="0.35">
      <c r="A383" s="106" t="s">
        <v>1244</v>
      </c>
      <c r="B383" s="107" t="s">
        <v>1245</v>
      </c>
      <c r="C383" s="107" t="s">
        <v>1246</v>
      </c>
      <c r="D383" s="107" t="s">
        <v>367</v>
      </c>
      <c r="E383" s="107" t="s">
        <v>367</v>
      </c>
      <c r="F383" s="107" t="s">
        <v>1313</v>
      </c>
      <c r="G383" s="107" t="s">
        <v>143</v>
      </c>
      <c r="H383" s="107">
        <v>0.375</v>
      </c>
      <c r="I383" s="107">
        <v>43132204</v>
      </c>
      <c r="J383" s="107">
        <v>329.6746</v>
      </c>
    </row>
    <row r="384" spans="1:10" ht="15" thickBot="1" x14ac:dyDescent="0.35">
      <c r="A384" s="106" t="s">
        <v>1244</v>
      </c>
      <c r="B384" s="107" t="s">
        <v>1245</v>
      </c>
      <c r="C384" s="107" t="s">
        <v>1246</v>
      </c>
      <c r="D384" s="107" t="s">
        <v>367</v>
      </c>
      <c r="E384" s="107" t="s">
        <v>367</v>
      </c>
      <c r="F384" s="107" t="s">
        <v>1314</v>
      </c>
      <c r="G384" s="107" t="s">
        <v>157</v>
      </c>
      <c r="H384" s="107">
        <v>365</v>
      </c>
      <c r="I384" s="107">
        <v>41942001</v>
      </c>
      <c r="J384" s="107">
        <v>0.43959999999999999</v>
      </c>
    </row>
    <row r="385" spans="1:10" ht="15" thickBot="1" x14ac:dyDescent="0.35">
      <c r="A385" s="106" t="s">
        <v>1244</v>
      </c>
      <c r="B385" s="107" t="s">
        <v>1245</v>
      </c>
      <c r="C385" s="107" t="s">
        <v>1246</v>
      </c>
      <c r="D385" s="107" t="s">
        <v>367</v>
      </c>
      <c r="E385" s="107" t="s">
        <v>367</v>
      </c>
      <c r="F385" s="107" t="s">
        <v>1314</v>
      </c>
      <c r="G385" s="107" t="s">
        <v>143</v>
      </c>
      <c r="H385" s="107">
        <v>365</v>
      </c>
      <c r="I385" s="107">
        <v>41942001</v>
      </c>
      <c r="J385" s="107">
        <v>10.329800000000001</v>
      </c>
    </row>
    <row r="386" spans="1:10" ht="15" thickBot="1" x14ac:dyDescent="0.35">
      <c r="A386" s="106" t="s">
        <v>1244</v>
      </c>
      <c r="B386" s="107" t="s">
        <v>1245</v>
      </c>
      <c r="C386" s="107" t="s">
        <v>1246</v>
      </c>
      <c r="D386" s="107" t="s">
        <v>367</v>
      </c>
      <c r="E386" s="107" t="s">
        <v>367</v>
      </c>
      <c r="F386" s="107" t="s">
        <v>1315</v>
      </c>
      <c r="G386" s="107" t="s">
        <v>157</v>
      </c>
      <c r="H386" s="107">
        <v>8.3299999999999999E-2</v>
      </c>
      <c r="I386" s="107">
        <v>37756</v>
      </c>
      <c r="J386" s="107">
        <v>10.9892</v>
      </c>
    </row>
    <row r="387" spans="1:10" ht="15" thickBot="1" x14ac:dyDescent="0.35">
      <c r="A387" s="106" t="s">
        <v>1244</v>
      </c>
      <c r="B387" s="107" t="s">
        <v>1245</v>
      </c>
      <c r="C387" s="107" t="s">
        <v>1246</v>
      </c>
      <c r="D387" s="107" t="s">
        <v>367</v>
      </c>
      <c r="E387" s="107" t="s">
        <v>367</v>
      </c>
      <c r="F387" s="107" t="s">
        <v>1315</v>
      </c>
      <c r="G387" s="107" t="s">
        <v>157</v>
      </c>
      <c r="H387" s="107">
        <v>8.3299999999999999E-2</v>
      </c>
      <c r="I387" s="107">
        <v>37756</v>
      </c>
      <c r="J387" s="107">
        <v>10.9892</v>
      </c>
    </row>
    <row r="388" spans="1:10" ht="15" thickBot="1" x14ac:dyDescent="0.35">
      <c r="A388" s="106" t="s">
        <v>1244</v>
      </c>
      <c r="B388" s="107" t="s">
        <v>1245</v>
      </c>
      <c r="C388" s="107" t="s">
        <v>1246</v>
      </c>
      <c r="D388" s="107" t="s">
        <v>367</v>
      </c>
      <c r="E388" s="107" t="s">
        <v>367</v>
      </c>
      <c r="F388" s="107" t="s">
        <v>1315</v>
      </c>
      <c r="G388" s="107" t="s">
        <v>157</v>
      </c>
      <c r="H388" s="107">
        <v>8.3299999999999999E-2</v>
      </c>
      <c r="I388" s="107">
        <v>37756</v>
      </c>
      <c r="J388" s="107">
        <v>10.9892</v>
      </c>
    </row>
    <row r="389" spans="1:10" ht="15" thickBot="1" x14ac:dyDescent="0.35">
      <c r="A389" s="106" t="s">
        <v>1244</v>
      </c>
      <c r="B389" s="107" t="s">
        <v>1245</v>
      </c>
      <c r="C389" s="107" t="s">
        <v>1246</v>
      </c>
      <c r="D389" s="107" t="s">
        <v>367</v>
      </c>
      <c r="E389" s="107" t="s">
        <v>367</v>
      </c>
      <c r="F389" s="107" t="s">
        <v>1315</v>
      </c>
      <c r="G389" s="107" t="s">
        <v>157</v>
      </c>
      <c r="H389" s="107">
        <v>8.3299999999999999E-2</v>
      </c>
      <c r="I389" s="107">
        <v>37756</v>
      </c>
      <c r="J389" s="107">
        <v>10.9892</v>
      </c>
    </row>
    <row r="390" spans="1:10" ht="15" thickBot="1" x14ac:dyDescent="0.35">
      <c r="A390" s="106" t="s">
        <v>1244</v>
      </c>
      <c r="B390" s="107" t="s">
        <v>1245</v>
      </c>
      <c r="C390" s="107" t="s">
        <v>1246</v>
      </c>
      <c r="D390" s="107" t="s">
        <v>367</v>
      </c>
      <c r="E390" s="107" t="s">
        <v>367</v>
      </c>
      <c r="F390" s="107" t="s">
        <v>1315</v>
      </c>
      <c r="G390" s="107" t="s">
        <v>157</v>
      </c>
      <c r="H390" s="107">
        <v>8.3299999999999999E-2</v>
      </c>
      <c r="I390" s="107">
        <v>37756</v>
      </c>
      <c r="J390" s="107">
        <v>10.9892</v>
      </c>
    </row>
    <row r="391" spans="1:10" ht="15" thickBot="1" x14ac:dyDescent="0.35">
      <c r="A391" s="106" t="s">
        <v>1244</v>
      </c>
      <c r="B391" s="107" t="s">
        <v>1245</v>
      </c>
      <c r="C391" s="107" t="s">
        <v>1246</v>
      </c>
      <c r="D391" s="107" t="s">
        <v>367</v>
      </c>
      <c r="E391" s="107" t="s">
        <v>367</v>
      </c>
      <c r="F391" s="107" t="s">
        <v>1315</v>
      </c>
      <c r="G391" s="107" t="s">
        <v>157</v>
      </c>
      <c r="H391" s="107">
        <v>8.3299999999999999E-2</v>
      </c>
      <c r="I391" s="107">
        <v>37756</v>
      </c>
      <c r="J391" s="107">
        <v>10.9892</v>
      </c>
    </row>
    <row r="392" spans="1:10" ht="15" thickBot="1" x14ac:dyDescent="0.35">
      <c r="A392" s="106" t="s">
        <v>1244</v>
      </c>
      <c r="B392" s="107" t="s">
        <v>1245</v>
      </c>
      <c r="C392" s="107" t="s">
        <v>1246</v>
      </c>
      <c r="D392" s="107" t="s">
        <v>367</v>
      </c>
      <c r="E392" s="107" t="s">
        <v>367</v>
      </c>
      <c r="F392" s="107" t="s">
        <v>1316</v>
      </c>
      <c r="G392" s="107" t="s">
        <v>157</v>
      </c>
      <c r="H392" s="107">
        <v>56</v>
      </c>
      <c r="I392" s="107">
        <v>153581</v>
      </c>
      <c r="J392" s="107">
        <v>19.108899999999998</v>
      </c>
    </row>
    <row r="393" spans="1:10" ht="15" thickBot="1" x14ac:dyDescent="0.35">
      <c r="A393" s="106" t="s">
        <v>1244</v>
      </c>
      <c r="B393" s="107" t="s">
        <v>1245</v>
      </c>
      <c r="C393" s="107" t="s">
        <v>1246</v>
      </c>
      <c r="D393" s="107" t="s">
        <v>367</v>
      </c>
      <c r="E393" s="107" t="s">
        <v>367</v>
      </c>
      <c r="F393" s="107" t="s">
        <v>1317</v>
      </c>
      <c r="G393" s="107" t="s">
        <v>143</v>
      </c>
      <c r="H393" s="107">
        <v>8.3299999999999999E-2</v>
      </c>
      <c r="I393" s="107">
        <v>37756</v>
      </c>
      <c r="J393" s="107">
        <v>10.9892</v>
      </c>
    </row>
    <row r="394" spans="1:10" ht="15" thickBot="1" x14ac:dyDescent="0.35">
      <c r="A394" s="106" t="s">
        <v>1244</v>
      </c>
      <c r="B394" s="107" t="s">
        <v>1245</v>
      </c>
      <c r="C394" s="107" t="s">
        <v>1246</v>
      </c>
      <c r="D394" s="107" t="s">
        <v>367</v>
      </c>
      <c r="E394" s="107" t="s">
        <v>367</v>
      </c>
      <c r="F394" s="107" t="s">
        <v>1317</v>
      </c>
      <c r="G394" s="107" t="s">
        <v>117</v>
      </c>
      <c r="H394" s="107">
        <v>14</v>
      </c>
      <c r="I394" s="107">
        <v>84364</v>
      </c>
      <c r="J394" s="109"/>
    </row>
    <row r="395" spans="1:10" ht="15" thickBot="1" x14ac:dyDescent="0.35">
      <c r="A395" s="106" t="s">
        <v>1244</v>
      </c>
      <c r="B395" s="107" t="s">
        <v>1245</v>
      </c>
      <c r="C395" s="107" t="s">
        <v>1246</v>
      </c>
      <c r="D395" s="107" t="s">
        <v>367</v>
      </c>
      <c r="E395" s="107" t="s">
        <v>367</v>
      </c>
      <c r="F395" s="107" t="s">
        <v>1317</v>
      </c>
      <c r="G395" s="107" t="s">
        <v>117</v>
      </c>
      <c r="H395" s="107">
        <v>21</v>
      </c>
      <c r="I395" s="107">
        <v>84364</v>
      </c>
      <c r="J395" s="109"/>
    </row>
    <row r="396" spans="1:10" ht="15" thickBot="1" x14ac:dyDescent="0.35">
      <c r="A396" s="106" t="s">
        <v>1244</v>
      </c>
      <c r="B396" s="107" t="s">
        <v>1245</v>
      </c>
      <c r="C396" s="107" t="s">
        <v>1246</v>
      </c>
      <c r="D396" s="107" t="s">
        <v>189</v>
      </c>
      <c r="E396" s="107" t="s">
        <v>189</v>
      </c>
      <c r="F396" s="107" t="s">
        <v>1318</v>
      </c>
      <c r="G396" s="107" t="s">
        <v>157</v>
      </c>
      <c r="H396" s="107">
        <v>15</v>
      </c>
      <c r="I396" s="107">
        <v>160927</v>
      </c>
      <c r="J396" s="107">
        <v>4.1759000000000004</v>
      </c>
    </row>
    <row r="397" spans="1:10" ht="15" thickBot="1" x14ac:dyDescent="0.35">
      <c r="A397" s="106" t="s">
        <v>1244</v>
      </c>
      <c r="B397" s="107" t="s">
        <v>1245</v>
      </c>
      <c r="C397" s="107" t="s">
        <v>1246</v>
      </c>
      <c r="D397" s="107" t="s">
        <v>137</v>
      </c>
      <c r="E397" s="107" t="s">
        <v>409</v>
      </c>
      <c r="F397" s="107" t="s">
        <v>415</v>
      </c>
      <c r="G397" s="107" t="s">
        <v>157</v>
      </c>
      <c r="H397" s="107">
        <v>70</v>
      </c>
      <c r="I397" s="107">
        <v>41158101</v>
      </c>
      <c r="J397" s="107">
        <v>14.7255</v>
      </c>
    </row>
    <row r="398" spans="1:10" ht="15" thickBot="1" x14ac:dyDescent="0.35">
      <c r="A398" s="106" t="s">
        <v>1244</v>
      </c>
      <c r="B398" s="107" t="s">
        <v>1245</v>
      </c>
      <c r="C398" s="107" t="s">
        <v>1246</v>
      </c>
      <c r="D398" s="107" t="s">
        <v>137</v>
      </c>
      <c r="E398" s="107" t="s">
        <v>409</v>
      </c>
      <c r="F398" s="107" t="s">
        <v>415</v>
      </c>
      <c r="G398" s="107" t="s">
        <v>143</v>
      </c>
      <c r="H398" s="107">
        <v>70</v>
      </c>
      <c r="I398" s="107">
        <v>41158101</v>
      </c>
      <c r="J398" s="107">
        <v>77.253699999999995</v>
      </c>
    </row>
    <row r="399" spans="1:10" ht="15" thickBot="1" x14ac:dyDescent="0.35">
      <c r="A399" s="106" t="s">
        <v>1244</v>
      </c>
      <c r="B399" s="107" t="s">
        <v>1245</v>
      </c>
      <c r="C399" s="107" t="s">
        <v>1246</v>
      </c>
      <c r="D399" s="107" t="s">
        <v>137</v>
      </c>
      <c r="E399" s="107" t="s">
        <v>409</v>
      </c>
      <c r="F399" s="107" t="s">
        <v>168</v>
      </c>
      <c r="G399" s="107" t="s">
        <v>157</v>
      </c>
      <c r="H399" s="107">
        <v>70</v>
      </c>
      <c r="I399" s="107">
        <v>41158101</v>
      </c>
      <c r="J399" s="107">
        <v>1.4724999999999999</v>
      </c>
    </row>
    <row r="400" spans="1:10" ht="15" thickBot="1" x14ac:dyDescent="0.35">
      <c r="A400" s="106" t="s">
        <v>1244</v>
      </c>
      <c r="B400" s="107" t="s">
        <v>1245</v>
      </c>
      <c r="C400" s="107" t="s">
        <v>1246</v>
      </c>
      <c r="D400" s="107" t="s">
        <v>137</v>
      </c>
      <c r="E400" s="107" t="s">
        <v>409</v>
      </c>
      <c r="F400" s="107" t="s">
        <v>168</v>
      </c>
      <c r="G400" s="107" t="s">
        <v>157</v>
      </c>
      <c r="H400" s="107">
        <v>35</v>
      </c>
      <c r="I400" s="107">
        <v>46195601</v>
      </c>
      <c r="J400" s="107">
        <v>5.2747999999999999</v>
      </c>
    </row>
    <row r="401" spans="1:10" ht="15" thickBot="1" x14ac:dyDescent="0.35">
      <c r="A401" s="106" t="s">
        <v>1244</v>
      </c>
      <c r="B401" s="107" t="s">
        <v>1245</v>
      </c>
      <c r="C401" s="107" t="s">
        <v>1246</v>
      </c>
      <c r="D401" s="107" t="s">
        <v>137</v>
      </c>
      <c r="E401" s="107" t="s">
        <v>409</v>
      </c>
      <c r="F401" s="107" t="s">
        <v>168</v>
      </c>
      <c r="G401" s="107" t="s">
        <v>143</v>
      </c>
      <c r="H401" s="107">
        <v>70</v>
      </c>
      <c r="I401" s="107">
        <v>41158101</v>
      </c>
      <c r="J401" s="107">
        <v>14.7255</v>
      </c>
    </row>
    <row r="402" spans="1:10" ht="15" thickBot="1" x14ac:dyDescent="0.35">
      <c r="A402" s="106" t="s">
        <v>1244</v>
      </c>
      <c r="B402" s="107" t="s">
        <v>1245</v>
      </c>
      <c r="C402" s="107" t="s">
        <v>1246</v>
      </c>
      <c r="D402" s="107" t="s">
        <v>137</v>
      </c>
      <c r="E402" s="107" t="s">
        <v>409</v>
      </c>
      <c r="F402" s="107" t="s">
        <v>168</v>
      </c>
      <c r="G402" s="107" t="s">
        <v>143</v>
      </c>
      <c r="H402" s="107">
        <v>35</v>
      </c>
      <c r="I402" s="107">
        <v>46195601</v>
      </c>
      <c r="J402" s="107">
        <v>52.747900000000001</v>
      </c>
    </row>
    <row r="403" spans="1:10" ht="15" thickBot="1" x14ac:dyDescent="0.35">
      <c r="A403" s="106" t="s">
        <v>1244</v>
      </c>
      <c r="B403" s="107" t="s">
        <v>1245</v>
      </c>
      <c r="C403" s="107" t="s">
        <v>1246</v>
      </c>
      <c r="D403" s="107" t="s">
        <v>137</v>
      </c>
      <c r="E403" s="107" t="s">
        <v>137</v>
      </c>
      <c r="F403" s="107" t="s">
        <v>1234</v>
      </c>
      <c r="G403" s="107" t="s">
        <v>157</v>
      </c>
      <c r="H403" s="107">
        <v>70</v>
      </c>
      <c r="I403" s="107">
        <v>41158101</v>
      </c>
      <c r="J403" s="107">
        <v>14.7255</v>
      </c>
    </row>
    <row r="404" spans="1:10" ht="15" thickBot="1" x14ac:dyDescent="0.35">
      <c r="A404" s="106" t="s">
        <v>1244</v>
      </c>
      <c r="B404" s="107" t="s">
        <v>1245</v>
      </c>
      <c r="C404" s="107" t="s">
        <v>1246</v>
      </c>
      <c r="D404" s="107" t="s">
        <v>137</v>
      </c>
      <c r="E404" s="107" t="s">
        <v>137</v>
      </c>
      <c r="F404" s="107" t="s">
        <v>1234</v>
      </c>
      <c r="G404" s="107" t="s">
        <v>143</v>
      </c>
      <c r="H404" s="107">
        <v>70</v>
      </c>
      <c r="I404" s="107">
        <v>41158101</v>
      </c>
      <c r="J404" s="107">
        <v>77.253699999999995</v>
      </c>
    </row>
    <row r="405" spans="1:10" ht="15" thickBot="1" x14ac:dyDescent="0.35">
      <c r="A405" s="106" t="s">
        <v>1244</v>
      </c>
      <c r="B405" s="107" t="s">
        <v>1245</v>
      </c>
      <c r="C405" s="107" t="s">
        <v>1246</v>
      </c>
      <c r="D405" s="107" t="s">
        <v>137</v>
      </c>
      <c r="E405" s="107" t="s">
        <v>137</v>
      </c>
      <c r="F405" s="107" t="s">
        <v>1231</v>
      </c>
      <c r="G405" s="107" t="s">
        <v>143</v>
      </c>
      <c r="H405" s="107">
        <v>63</v>
      </c>
      <c r="I405" s="107">
        <v>153579</v>
      </c>
      <c r="J405" s="107">
        <v>6.5538999999999996</v>
      </c>
    </row>
    <row r="406" spans="1:10" ht="15" thickBot="1" x14ac:dyDescent="0.35">
      <c r="A406" s="106" t="s">
        <v>1244</v>
      </c>
      <c r="B406" s="107" t="s">
        <v>1245</v>
      </c>
      <c r="C406" s="107" t="s">
        <v>1246</v>
      </c>
      <c r="D406" s="107" t="s">
        <v>137</v>
      </c>
      <c r="E406" s="107" t="s">
        <v>137</v>
      </c>
      <c r="F406" s="107" t="s">
        <v>1319</v>
      </c>
      <c r="G406" s="107" t="s">
        <v>157</v>
      </c>
      <c r="H406" s="107">
        <v>15</v>
      </c>
      <c r="I406" s="107">
        <v>160927</v>
      </c>
      <c r="J406" s="107">
        <v>8.3518000000000008</v>
      </c>
    </row>
    <row r="407" spans="1:10" ht="15" thickBot="1" x14ac:dyDescent="0.35">
      <c r="A407" s="106" t="s">
        <v>1244</v>
      </c>
      <c r="B407" s="107" t="s">
        <v>1245</v>
      </c>
      <c r="C407" s="107" t="s">
        <v>1246</v>
      </c>
      <c r="D407" s="107" t="s">
        <v>137</v>
      </c>
      <c r="E407" s="107" t="s">
        <v>137</v>
      </c>
      <c r="F407" s="107" t="s">
        <v>974</v>
      </c>
      <c r="G407" s="107" t="s">
        <v>143</v>
      </c>
      <c r="H407" s="107">
        <v>70</v>
      </c>
      <c r="I407" s="107">
        <v>41158101</v>
      </c>
      <c r="J407" s="107">
        <v>1.4724999999999999</v>
      </c>
    </row>
    <row r="408" spans="1:10" ht="15" thickBot="1" x14ac:dyDescent="0.35">
      <c r="A408" s="106" t="s">
        <v>1244</v>
      </c>
      <c r="B408" s="107" t="s">
        <v>1245</v>
      </c>
      <c r="C408" s="107" t="s">
        <v>1246</v>
      </c>
      <c r="D408" s="107" t="s">
        <v>137</v>
      </c>
      <c r="E408" s="107" t="s">
        <v>137</v>
      </c>
      <c r="F408" s="107" t="s">
        <v>1320</v>
      </c>
      <c r="G408" s="107" t="s">
        <v>157</v>
      </c>
      <c r="H408" s="107">
        <v>35</v>
      </c>
      <c r="I408" s="107">
        <v>46195601</v>
      </c>
      <c r="J408" s="107">
        <v>5.2747999999999999</v>
      </c>
    </row>
    <row r="409" spans="1:10" ht="15" thickBot="1" x14ac:dyDescent="0.35">
      <c r="A409" s="106" t="s">
        <v>1244</v>
      </c>
      <c r="B409" s="107" t="s">
        <v>1245</v>
      </c>
      <c r="C409" s="107" t="s">
        <v>1246</v>
      </c>
      <c r="D409" s="107" t="s">
        <v>137</v>
      </c>
      <c r="E409" s="107" t="s">
        <v>137</v>
      </c>
      <c r="F409" s="107" t="s">
        <v>1320</v>
      </c>
      <c r="G409" s="107" t="s">
        <v>143</v>
      </c>
      <c r="H409" s="107">
        <v>35</v>
      </c>
      <c r="I409" s="107">
        <v>46195601</v>
      </c>
      <c r="J409" s="107">
        <v>52.747900000000001</v>
      </c>
    </row>
  </sheetData>
  <mergeCells count="9">
    <mergeCell ref="H102:H103"/>
    <mergeCell ref="I102:I103"/>
    <mergeCell ref="J102:J103"/>
    <mergeCell ref="A102:A103"/>
    <mergeCell ref="B102:B103"/>
    <mergeCell ref="C102:C103"/>
    <mergeCell ref="D102:D103"/>
    <mergeCell ref="E102:E103"/>
    <mergeCell ref="G102:G10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2"/>
  <sheetViews>
    <sheetView workbookViewId="0">
      <selection activeCell="O16" sqref="O16"/>
    </sheetView>
  </sheetViews>
  <sheetFormatPr defaultColWidth="10.33203125" defaultRowHeight="14.4" x14ac:dyDescent="0.3"/>
  <cols>
    <col min="1" max="1" width="13.5546875" style="82" customWidth="1"/>
    <col min="2" max="2" width="13.33203125" style="82" customWidth="1"/>
    <col min="3" max="16384" width="10.33203125" style="82"/>
  </cols>
  <sheetData>
    <row r="1" spans="1:10" ht="15.6" x14ac:dyDescent="0.3">
      <c r="A1" s="101" t="s">
        <v>1191</v>
      </c>
    </row>
    <row r="3" spans="1:10" ht="15" thickBot="1" x14ac:dyDescent="0.35"/>
    <row r="4" spans="1:10" ht="28.2" thickBot="1" x14ac:dyDescent="0.35">
      <c r="A4" s="100" t="s">
        <v>12</v>
      </c>
      <c r="B4" s="99" t="s">
        <v>13</v>
      </c>
      <c r="C4" s="99" t="s">
        <v>15</v>
      </c>
      <c r="D4" s="99" t="s">
        <v>16</v>
      </c>
      <c r="E4" s="99" t="s">
        <v>1190</v>
      </c>
      <c r="F4" s="99" t="s">
        <v>97</v>
      </c>
      <c r="G4" s="99" t="s">
        <v>521</v>
      </c>
      <c r="H4" s="99" t="s">
        <v>88</v>
      </c>
      <c r="I4" s="99" t="s">
        <v>1189</v>
      </c>
      <c r="J4" s="99" t="s">
        <v>1188</v>
      </c>
    </row>
    <row r="5" spans="1:10" ht="15" thickBot="1" x14ac:dyDescent="0.35">
      <c r="A5" s="92" t="s">
        <v>1187</v>
      </c>
      <c r="B5" s="91" t="s">
        <v>1186</v>
      </c>
      <c r="C5" s="91" t="s">
        <v>102</v>
      </c>
      <c r="D5" s="91" t="s">
        <v>102</v>
      </c>
      <c r="E5" s="91" t="s">
        <v>135</v>
      </c>
      <c r="F5" s="91" t="s">
        <v>157</v>
      </c>
      <c r="G5" s="91">
        <v>12</v>
      </c>
      <c r="H5" s="91">
        <v>99803</v>
      </c>
      <c r="I5" s="91">
        <v>0.17799999999999999</v>
      </c>
      <c r="J5" s="91" t="s">
        <v>1013</v>
      </c>
    </row>
    <row r="6" spans="1:10" ht="15" thickBot="1" x14ac:dyDescent="0.35">
      <c r="A6" s="92" t="s">
        <v>1187</v>
      </c>
      <c r="B6" s="91" t="s">
        <v>1186</v>
      </c>
      <c r="C6" s="91" t="s">
        <v>102</v>
      </c>
      <c r="D6" s="91" t="s">
        <v>102</v>
      </c>
      <c r="E6" s="91" t="s">
        <v>186</v>
      </c>
      <c r="F6" s="91" t="s">
        <v>157</v>
      </c>
      <c r="G6" s="91">
        <v>12</v>
      </c>
      <c r="H6" s="91">
        <v>99803</v>
      </c>
      <c r="I6" s="91">
        <v>4.4499999999999998E-2</v>
      </c>
      <c r="J6" s="91" t="s">
        <v>1013</v>
      </c>
    </row>
    <row r="7" spans="1:10" ht="16.2" thickBot="1" x14ac:dyDescent="0.35">
      <c r="A7" s="92" t="s">
        <v>1185</v>
      </c>
      <c r="B7" s="91" t="s">
        <v>1184</v>
      </c>
      <c r="C7" s="91" t="s">
        <v>189</v>
      </c>
      <c r="D7" s="91" t="s">
        <v>189</v>
      </c>
      <c r="E7" s="91" t="s">
        <v>199</v>
      </c>
      <c r="F7" s="91" t="s">
        <v>157</v>
      </c>
      <c r="G7" s="95"/>
      <c r="H7" s="91">
        <v>88736</v>
      </c>
      <c r="I7" s="91">
        <v>0.125</v>
      </c>
      <c r="J7" s="91" t="s">
        <v>1013</v>
      </c>
    </row>
    <row r="8" spans="1:10" ht="15" thickBot="1" x14ac:dyDescent="0.35">
      <c r="A8" s="92" t="s">
        <v>1183</v>
      </c>
      <c r="B8" s="91" t="s">
        <v>1182</v>
      </c>
      <c r="C8" s="91" t="s">
        <v>189</v>
      </c>
      <c r="D8" s="91" t="s">
        <v>189</v>
      </c>
      <c r="E8" s="91" t="s">
        <v>199</v>
      </c>
      <c r="F8" s="91" t="s">
        <v>166</v>
      </c>
      <c r="G8" s="91">
        <v>30</v>
      </c>
      <c r="H8" s="91">
        <v>82732</v>
      </c>
      <c r="I8" s="91">
        <v>0.5</v>
      </c>
      <c r="J8" s="91" t="s">
        <v>1013</v>
      </c>
    </row>
    <row r="9" spans="1:10" ht="15" thickBot="1" x14ac:dyDescent="0.35">
      <c r="A9" s="92" t="s">
        <v>1181</v>
      </c>
      <c r="B9" s="91" t="s">
        <v>1180</v>
      </c>
      <c r="C9" s="91" t="s">
        <v>102</v>
      </c>
      <c r="D9" s="91" t="s">
        <v>102</v>
      </c>
      <c r="E9" s="91" t="s">
        <v>186</v>
      </c>
      <c r="F9" s="91" t="s">
        <v>274</v>
      </c>
      <c r="G9" s="91">
        <v>1</v>
      </c>
      <c r="H9" s="91">
        <v>116328</v>
      </c>
      <c r="I9" s="91">
        <v>0.67</v>
      </c>
      <c r="J9" s="91" t="s">
        <v>1024</v>
      </c>
    </row>
    <row r="10" spans="1:10" ht="15" thickBot="1" x14ac:dyDescent="0.35">
      <c r="A10" s="92" t="s">
        <v>1179</v>
      </c>
      <c r="B10" s="91" t="s">
        <v>1178</v>
      </c>
      <c r="C10" s="91" t="s">
        <v>189</v>
      </c>
      <c r="D10" s="91" t="s">
        <v>189</v>
      </c>
      <c r="E10" s="91" t="s">
        <v>199</v>
      </c>
      <c r="F10" s="91" t="s">
        <v>143</v>
      </c>
      <c r="G10" s="91">
        <v>4</v>
      </c>
      <c r="H10" s="91">
        <v>156611</v>
      </c>
      <c r="I10" s="91">
        <v>4</v>
      </c>
      <c r="J10" s="91" t="s">
        <v>1013</v>
      </c>
    </row>
    <row r="11" spans="1:10" ht="15" thickBot="1" x14ac:dyDescent="0.35">
      <c r="A11" s="92" t="s">
        <v>1177</v>
      </c>
      <c r="B11" s="91" t="s">
        <v>1176</v>
      </c>
      <c r="C11" s="91" t="s">
        <v>102</v>
      </c>
      <c r="D11" s="91" t="s">
        <v>102</v>
      </c>
      <c r="E11" s="91" t="s">
        <v>186</v>
      </c>
      <c r="F11" s="91" t="s">
        <v>274</v>
      </c>
      <c r="G11" s="91">
        <v>1</v>
      </c>
      <c r="H11" s="91">
        <v>52433</v>
      </c>
      <c r="I11" s="91">
        <v>4.2720000000000001E-2</v>
      </c>
      <c r="J11" s="91" t="s">
        <v>1013</v>
      </c>
    </row>
    <row r="12" spans="1:10" ht="15" thickBot="1" x14ac:dyDescent="0.35">
      <c r="A12" s="92" t="s">
        <v>1177</v>
      </c>
      <c r="B12" s="91" t="s">
        <v>1176</v>
      </c>
      <c r="C12" s="91" t="s">
        <v>102</v>
      </c>
      <c r="D12" s="91" t="s">
        <v>102</v>
      </c>
      <c r="E12" s="91" t="s">
        <v>186</v>
      </c>
      <c r="F12" s="91" t="s">
        <v>1168</v>
      </c>
      <c r="G12" s="91">
        <v>1</v>
      </c>
      <c r="H12" s="91">
        <v>52433</v>
      </c>
      <c r="I12" s="91">
        <v>7.8320000000000001E-2</v>
      </c>
      <c r="J12" s="91" t="s">
        <v>1013</v>
      </c>
    </row>
    <row r="13" spans="1:10" ht="15" thickBot="1" x14ac:dyDescent="0.35">
      <c r="A13" s="92" t="s">
        <v>1175</v>
      </c>
      <c r="B13" s="91" t="s">
        <v>1174</v>
      </c>
      <c r="C13" s="91" t="s">
        <v>102</v>
      </c>
      <c r="D13" s="91" t="s">
        <v>102</v>
      </c>
      <c r="E13" s="91" t="s">
        <v>186</v>
      </c>
      <c r="F13" s="91" t="s">
        <v>185</v>
      </c>
      <c r="G13" s="91">
        <v>0</v>
      </c>
      <c r="H13" s="91">
        <v>39997</v>
      </c>
      <c r="I13" s="91">
        <v>0.43</v>
      </c>
      <c r="J13" s="91" t="s">
        <v>1019</v>
      </c>
    </row>
    <row r="14" spans="1:10" ht="42" thickBot="1" x14ac:dyDescent="0.35">
      <c r="A14" s="92" t="s">
        <v>1167</v>
      </c>
      <c r="B14" s="91" t="s">
        <v>1166</v>
      </c>
      <c r="C14" s="91" t="s">
        <v>245</v>
      </c>
      <c r="D14" s="91" t="s">
        <v>245</v>
      </c>
      <c r="E14" s="91" t="s">
        <v>1173</v>
      </c>
      <c r="F14" s="91" t="s">
        <v>143</v>
      </c>
      <c r="G14" s="91">
        <v>1</v>
      </c>
      <c r="H14" s="91">
        <v>153540</v>
      </c>
      <c r="I14" s="91">
        <v>5.0000000000000001E-3</v>
      </c>
      <c r="J14" s="91" t="s">
        <v>1048</v>
      </c>
    </row>
    <row r="15" spans="1:10" ht="42" thickBot="1" x14ac:dyDescent="0.35">
      <c r="A15" s="92" t="s">
        <v>1167</v>
      </c>
      <c r="B15" s="91" t="s">
        <v>1166</v>
      </c>
      <c r="C15" s="91" t="s">
        <v>245</v>
      </c>
      <c r="D15" s="91" t="s">
        <v>245</v>
      </c>
      <c r="E15" s="91" t="s">
        <v>1173</v>
      </c>
      <c r="F15" s="91" t="s">
        <v>143</v>
      </c>
      <c r="G15" s="91">
        <v>1</v>
      </c>
      <c r="H15" s="91">
        <v>153540</v>
      </c>
      <c r="I15" s="91">
        <v>5.0000000000000001E-3</v>
      </c>
      <c r="J15" s="91" t="s">
        <v>1048</v>
      </c>
    </row>
    <row r="16" spans="1:10" ht="42" thickBot="1" x14ac:dyDescent="0.35">
      <c r="A16" s="92" t="s">
        <v>1167</v>
      </c>
      <c r="B16" s="91" t="s">
        <v>1166</v>
      </c>
      <c r="C16" s="91" t="s">
        <v>245</v>
      </c>
      <c r="D16" s="91" t="s">
        <v>245</v>
      </c>
      <c r="E16" s="91" t="s">
        <v>1173</v>
      </c>
      <c r="F16" s="91" t="s">
        <v>143</v>
      </c>
      <c r="G16" s="91">
        <v>1</v>
      </c>
      <c r="H16" s="91">
        <v>153540</v>
      </c>
      <c r="I16" s="91">
        <v>5.0000000000000001E-3</v>
      </c>
      <c r="J16" s="91" t="s">
        <v>1048</v>
      </c>
    </row>
    <row r="17" spans="1:10" ht="42" thickBot="1" x14ac:dyDescent="0.35">
      <c r="A17" s="92" t="s">
        <v>1167</v>
      </c>
      <c r="B17" s="91" t="s">
        <v>1166</v>
      </c>
      <c r="C17" s="91" t="s">
        <v>245</v>
      </c>
      <c r="D17" s="91" t="s">
        <v>245</v>
      </c>
      <c r="E17" s="91" t="s">
        <v>1173</v>
      </c>
      <c r="F17" s="91" t="s">
        <v>143</v>
      </c>
      <c r="G17" s="91">
        <v>1</v>
      </c>
      <c r="H17" s="91">
        <v>153540</v>
      </c>
      <c r="I17" s="91">
        <v>5.0000000000000001E-3</v>
      </c>
      <c r="J17" s="91" t="s">
        <v>1048</v>
      </c>
    </row>
    <row r="18" spans="1:10" ht="42" thickBot="1" x14ac:dyDescent="0.35">
      <c r="A18" s="92" t="s">
        <v>1167</v>
      </c>
      <c r="B18" s="91" t="s">
        <v>1166</v>
      </c>
      <c r="C18" s="91" t="s">
        <v>245</v>
      </c>
      <c r="D18" s="91" t="s">
        <v>245</v>
      </c>
      <c r="E18" s="91" t="s">
        <v>1173</v>
      </c>
      <c r="F18" s="91" t="s">
        <v>157</v>
      </c>
      <c r="G18" s="91">
        <v>1</v>
      </c>
      <c r="H18" s="91">
        <v>153540</v>
      </c>
      <c r="I18" s="91">
        <v>5.6249999999999998E-3</v>
      </c>
      <c r="J18" s="91" t="s">
        <v>1048</v>
      </c>
    </row>
    <row r="19" spans="1:10" ht="28.2" thickBot="1" x14ac:dyDescent="0.35">
      <c r="A19" s="92" t="s">
        <v>1167</v>
      </c>
      <c r="B19" s="91" t="s">
        <v>1166</v>
      </c>
      <c r="C19" s="91" t="s">
        <v>245</v>
      </c>
      <c r="D19" s="91" t="s">
        <v>458</v>
      </c>
      <c r="E19" s="91" t="s">
        <v>1172</v>
      </c>
      <c r="F19" s="91" t="s">
        <v>143</v>
      </c>
      <c r="G19" s="91">
        <v>1</v>
      </c>
      <c r="H19" s="91">
        <v>153540</v>
      </c>
      <c r="I19" s="91">
        <v>5.0000000000000001E-3</v>
      </c>
      <c r="J19" s="91" t="s">
        <v>1048</v>
      </c>
    </row>
    <row r="20" spans="1:10" ht="28.2" thickBot="1" x14ac:dyDescent="0.35">
      <c r="A20" s="92" t="s">
        <v>1167</v>
      </c>
      <c r="B20" s="91" t="s">
        <v>1166</v>
      </c>
      <c r="C20" s="91" t="s">
        <v>245</v>
      </c>
      <c r="D20" s="91" t="s">
        <v>458</v>
      </c>
      <c r="E20" s="91" t="s">
        <v>1172</v>
      </c>
      <c r="F20" s="91" t="s">
        <v>143</v>
      </c>
      <c r="G20" s="91">
        <v>1</v>
      </c>
      <c r="H20" s="91">
        <v>153540</v>
      </c>
      <c r="I20" s="91">
        <v>5.0000000000000001E-3</v>
      </c>
      <c r="J20" s="91" t="s">
        <v>1048</v>
      </c>
    </row>
    <row r="21" spans="1:10" ht="28.2" thickBot="1" x14ac:dyDescent="0.35">
      <c r="A21" s="92" t="s">
        <v>1167</v>
      </c>
      <c r="B21" s="91" t="s">
        <v>1166</v>
      </c>
      <c r="C21" s="91" t="s">
        <v>245</v>
      </c>
      <c r="D21" s="91" t="s">
        <v>458</v>
      </c>
      <c r="E21" s="91" t="s">
        <v>1172</v>
      </c>
      <c r="F21" s="91" t="s">
        <v>157</v>
      </c>
      <c r="G21" s="95"/>
      <c r="H21" s="91">
        <v>153540</v>
      </c>
      <c r="I21" s="91">
        <v>5.0000000000000001E-3</v>
      </c>
      <c r="J21" s="91" t="s">
        <v>1048</v>
      </c>
    </row>
    <row r="22" spans="1:10" ht="28.2" thickBot="1" x14ac:dyDescent="0.35">
      <c r="A22" s="92" t="s">
        <v>1167</v>
      </c>
      <c r="B22" s="91" t="s">
        <v>1166</v>
      </c>
      <c r="C22" s="91" t="s">
        <v>245</v>
      </c>
      <c r="D22" s="91" t="s">
        <v>458</v>
      </c>
      <c r="E22" s="91" t="s">
        <v>1172</v>
      </c>
      <c r="F22" s="91" t="s">
        <v>157</v>
      </c>
      <c r="G22" s="95"/>
      <c r="H22" s="91">
        <v>153540</v>
      </c>
      <c r="I22" s="91">
        <v>5.0000000000000001E-3</v>
      </c>
      <c r="J22" s="91" t="s">
        <v>1048</v>
      </c>
    </row>
    <row r="23" spans="1:10" ht="28.2" thickBot="1" x14ac:dyDescent="0.35">
      <c r="A23" s="92" t="s">
        <v>1167</v>
      </c>
      <c r="B23" s="91" t="s">
        <v>1166</v>
      </c>
      <c r="C23" s="91" t="s">
        <v>245</v>
      </c>
      <c r="D23" s="91" t="s">
        <v>458</v>
      </c>
      <c r="E23" s="91" t="s">
        <v>1172</v>
      </c>
      <c r="F23" s="91" t="s">
        <v>157</v>
      </c>
      <c r="G23" s="91">
        <v>1</v>
      </c>
      <c r="H23" s="91">
        <v>153540</v>
      </c>
      <c r="I23" s="91">
        <v>5.6249999999999998E-3</v>
      </c>
      <c r="J23" s="91" t="s">
        <v>1048</v>
      </c>
    </row>
    <row r="24" spans="1:10" ht="28.2" thickBot="1" x14ac:dyDescent="0.35">
      <c r="A24" s="92" t="s">
        <v>1167</v>
      </c>
      <c r="B24" s="91" t="s">
        <v>1166</v>
      </c>
      <c r="C24" s="91" t="s">
        <v>245</v>
      </c>
      <c r="D24" s="91" t="s">
        <v>458</v>
      </c>
      <c r="E24" s="91" t="s">
        <v>1172</v>
      </c>
      <c r="F24" s="91" t="s">
        <v>143</v>
      </c>
      <c r="G24" s="91">
        <v>1</v>
      </c>
      <c r="H24" s="91">
        <v>153540</v>
      </c>
      <c r="I24" s="91">
        <v>7.4999999999999997E-3</v>
      </c>
      <c r="J24" s="91" t="s">
        <v>1048</v>
      </c>
    </row>
    <row r="25" spans="1:10" ht="28.2" thickBot="1" x14ac:dyDescent="0.35">
      <c r="A25" s="92" t="s">
        <v>1167</v>
      </c>
      <c r="B25" s="91" t="s">
        <v>1166</v>
      </c>
      <c r="C25" s="91" t="s">
        <v>245</v>
      </c>
      <c r="D25" s="91" t="s">
        <v>458</v>
      </c>
      <c r="E25" s="91" t="s">
        <v>1172</v>
      </c>
      <c r="F25" s="91" t="s">
        <v>143</v>
      </c>
      <c r="G25" s="91">
        <v>1</v>
      </c>
      <c r="H25" s="91">
        <v>153540</v>
      </c>
      <c r="I25" s="91">
        <v>7.4999999999999997E-3</v>
      </c>
      <c r="J25" s="91" t="s">
        <v>1048</v>
      </c>
    </row>
    <row r="26" spans="1:10" ht="28.2" thickBot="1" x14ac:dyDescent="0.35">
      <c r="A26" s="92" t="s">
        <v>1167</v>
      </c>
      <c r="B26" s="91" t="s">
        <v>1166</v>
      </c>
      <c r="C26" s="91" t="s">
        <v>245</v>
      </c>
      <c r="D26" s="91" t="s">
        <v>458</v>
      </c>
      <c r="E26" s="91" t="s">
        <v>1171</v>
      </c>
      <c r="F26" s="91" t="s">
        <v>157</v>
      </c>
      <c r="G26" s="95"/>
      <c r="H26" s="91">
        <v>70542</v>
      </c>
      <c r="I26" s="91">
        <v>5.0000000000000001E-3</v>
      </c>
      <c r="J26" s="91" t="s">
        <v>1048</v>
      </c>
    </row>
    <row r="27" spans="1:10" ht="28.2" thickBot="1" x14ac:dyDescent="0.35">
      <c r="A27" s="92" t="s">
        <v>1167</v>
      </c>
      <c r="B27" s="91" t="s">
        <v>1166</v>
      </c>
      <c r="C27" s="91" t="s">
        <v>245</v>
      </c>
      <c r="D27" s="91" t="s">
        <v>458</v>
      </c>
      <c r="E27" s="91" t="s">
        <v>1171</v>
      </c>
      <c r="F27" s="91" t="s">
        <v>157</v>
      </c>
      <c r="G27" s="95"/>
      <c r="H27" s="91">
        <v>70542</v>
      </c>
      <c r="I27" s="91">
        <v>5.6249999999999998E-3</v>
      </c>
      <c r="J27" s="91" t="s">
        <v>1048</v>
      </c>
    </row>
    <row r="28" spans="1:10" ht="28.2" thickBot="1" x14ac:dyDescent="0.35">
      <c r="A28" s="92" t="s">
        <v>1167</v>
      </c>
      <c r="B28" s="91" t="s">
        <v>1166</v>
      </c>
      <c r="C28" s="91" t="s">
        <v>245</v>
      </c>
      <c r="D28" s="91" t="s">
        <v>458</v>
      </c>
      <c r="E28" s="91" t="s">
        <v>1171</v>
      </c>
      <c r="F28" s="91" t="s">
        <v>157</v>
      </c>
      <c r="G28" s="95"/>
      <c r="H28" s="91">
        <v>70542</v>
      </c>
      <c r="I28" s="91">
        <v>5.6249999999999998E-3</v>
      </c>
      <c r="J28" s="91" t="s">
        <v>1048</v>
      </c>
    </row>
    <row r="29" spans="1:10" ht="28.2" thickBot="1" x14ac:dyDescent="0.35">
      <c r="A29" s="92" t="s">
        <v>1167</v>
      </c>
      <c r="B29" s="91" t="s">
        <v>1166</v>
      </c>
      <c r="C29" s="91" t="s">
        <v>245</v>
      </c>
      <c r="D29" s="91" t="s">
        <v>458</v>
      </c>
      <c r="E29" s="91" t="s">
        <v>1171</v>
      </c>
      <c r="F29" s="91" t="s">
        <v>157</v>
      </c>
      <c r="G29" s="95"/>
      <c r="H29" s="91">
        <v>70542</v>
      </c>
      <c r="I29" s="91">
        <v>1.2500000000000001E-2</v>
      </c>
      <c r="J29" s="91" t="s">
        <v>1048</v>
      </c>
    </row>
    <row r="30" spans="1:10" ht="28.2" thickBot="1" x14ac:dyDescent="0.35">
      <c r="A30" s="92" t="s">
        <v>1167</v>
      </c>
      <c r="B30" s="91" t="s">
        <v>1166</v>
      </c>
      <c r="C30" s="91" t="s">
        <v>245</v>
      </c>
      <c r="D30" s="91" t="s">
        <v>458</v>
      </c>
      <c r="E30" s="91" t="s">
        <v>1171</v>
      </c>
      <c r="F30" s="91" t="s">
        <v>157</v>
      </c>
      <c r="G30" s="95"/>
      <c r="H30" s="91">
        <v>70542</v>
      </c>
      <c r="I30" s="91">
        <v>1.2500000000000001E-2</v>
      </c>
      <c r="J30" s="91" t="s">
        <v>1048</v>
      </c>
    </row>
    <row r="31" spans="1:10" ht="28.2" thickBot="1" x14ac:dyDescent="0.35">
      <c r="A31" s="92" t="s">
        <v>1167</v>
      </c>
      <c r="B31" s="91" t="s">
        <v>1166</v>
      </c>
      <c r="C31" s="91" t="s">
        <v>245</v>
      </c>
      <c r="D31" s="91" t="s">
        <v>458</v>
      </c>
      <c r="E31" s="91" t="s">
        <v>1171</v>
      </c>
      <c r="F31" s="91" t="s">
        <v>157</v>
      </c>
      <c r="G31" s="95"/>
      <c r="H31" s="91">
        <v>70542</v>
      </c>
      <c r="I31" s="91">
        <v>1.2500000000000001E-2</v>
      </c>
      <c r="J31" s="91" t="s">
        <v>1048</v>
      </c>
    </row>
    <row r="32" spans="1:10" ht="16.2" thickBot="1" x14ac:dyDescent="0.35">
      <c r="A32" s="92" t="s">
        <v>1167</v>
      </c>
      <c r="B32" s="91" t="s">
        <v>1166</v>
      </c>
      <c r="C32" s="91" t="s">
        <v>154</v>
      </c>
      <c r="D32" s="91" t="s">
        <v>154</v>
      </c>
      <c r="E32" s="91" t="s">
        <v>168</v>
      </c>
      <c r="F32" s="91" t="s">
        <v>143</v>
      </c>
      <c r="G32" s="95"/>
      <c r="H32" s="91">
        <v>97598</v>
      </c>
      <c r="I32" s="91">
        <v>1.07</v>
      </c>
      <c r="J32" s="91" t="s">
        <v>1048</v>
      </c>
    </row>
    <row r="33" spans="1:10" ht="15" thickBot="1" x14ac:dyDescent="0.35">
      <c r="A33" s="92" t="s">
        <v>1167</v>
      </c>
      <c r="B33" s="91" t="s">
        <v>1166</v>
      </c>
      <c r="C33" s="91" t="s">
        <v>102</v>
      </c>
      <c r="D33" s="91" t="s">
        <v>102</v>
      </c>
      <c r="E33" s="91" t="s">
        <v>1170</v>
      </c>
      <c r="F33" s="91" t="s">
        <v>143</v>
      </c>
      <c r="G33" s="91">
        <v>16</v>
      </c>
      <c r="H33" s="91">
        <v>153540</v>
      </c>
      <c r="I33" s="91">
        <v>5.0000000000000001E-3</v>
      </c>
      <c r="J33" s="91" t="s">
        <v>1048</v>
      </c>
    </row>
    <row r="34" spans="1:10" ht="15" thickBot="1" x14ac:dyDescent="0.35">
      <c r="A34" s="92" t="s">
        <v>1167</v>
      </c>
      <c r="B34" s="91" t="s">
        <v>1166</v>
      </c>
      <c r="C34" s="91" t="s">
        <v>102</v>
      </c>
      <c r="D34" s="91" t="s">
        <v>102</v>
      </c>
      <c r="E34" s="91" t="s">
        <v>1170</v>
      </c>
      <c r="F34" s="91" t="s">
        <v>143</v>
      </c>
      <c r="G34" s="91">
        <v>23</v>
      </c>
      <c r="H34" s="91">
        <v>153540</v>
      </c>
      <c r="I34" s="91">
        <v>5.0000000000000001E-3</v>
      </c>
      <c r="J34" s="91" t="s">
        <v>1048</v>
      </c>
    </row>
    <row r="35" spans="1:10" ht="16.2" thickBot="1" x14ac:dyDescent="0.35">
      <c r="A35" s="94" t="s">
        <v>1167</v>
      </c>
      <c r="B35" s="93" t="s">
        <v>1166</v>
      </c>
      <c r="C35" s="93" t="s">
        <v>102</v>
      </c>
      <c r="D35" s="93" t="s">
        <v>102</v>
      </c>
      <c r="E35" s="93" t="s">
        <v>1170</v>
      </c>
      <c r="F35" s="93" t="s">
        <v>157</v>
      </c>
      <c r="G35" s="96"/>
      <c r="H35" s="93">
        <v>153540</v>
      </c>
      <c r="I35" s="93">
        <v>5.0000000000000001E-3</v>
      </c>
      <c r="J35" s="93" t="s">
        <v>1048</v>
      </c>
    </row>
    <row r="36" spans="1:10" ht="16.2" thickBot="1" x14ac:dyDescent="0.35">
      <c r="A36" s="92" t="s">
        <v>1167</v>
      </c>
      <c r="B36" s="91" t="s">
        <v>1166</v>
      </c>
      <c r="C36" s="91" t="s">
        <v>102</v>
      </c>
      <c r="D36" s="91" t="s">
        <v>102</v>
      </c>
      <c r="E36" s="91" t="s">
        <v>1170</v>
      </c>
      <c r="F36" s="91" t="s">
        <v>157</v>
      </c>
      <c r="G36" s="95"/>
      <c r="H36" s="91">
        <v>153540</v>
      </c>
      <c r="I36" s="91">
        <v>5.0000000000000001E-3</v>
      </c>
      <c r="J36" s="91" t="s">
        <v>1048</v>
      </c>
    </row>
    <row r="37" spans="1:10" ht="16.2" thickBot="1" x14ac:dyDescent="0.35">
      <c r="A37" s="92" t="s">
        <v>1167</v>
      </c>
      <c r="B37" s="91" t="s">
        <v>1166</v>
      </c>
      <c r="C37" s="91" t="s">
        <v>102</v>
      </c>
      <c r="D37" s="91" t="s">
        <v>102</v>
      </c>
      <c r="E37" s="91" t="s">
        <v>1170</v>
      </c>
      <c r="F37" s="91" t="s">
        <v>157</v>
      </c>
      <c r="G37" s="95"/>
      <c r="H37" s="91">
        <v>70542</v>
      </c>
      <c r="I37" s="91">
        <v>5.6249999999999998E-3</v>
      </c>
      <c r="J37" s="91" t="s">
        <v>1048</v>
      </c>
    </row>
    <row r="38" spans="1:10" ht="16.2" thickBot="1" x14ac:dyDescent="0.35">
      <c r="A38" s="92" t="s">
        <v>1167</v>
      </c>
      <c r="B38" s="91" t="s">
        <v>1166</v>
      </c>
      <c r="C38" s="91" t="s">
        <v>102</v>
      </c>
      <c r="D38" s="91" t="s">
        <v>102</v>
      </c>
      <c r="E38" s="91" t="s">
        <v>1170</v>
      </c>
      <c r="F38" s="91" t="s">
        <v>157</v>
      </c>
      <c r="G38" s="95"/>
      <c r="H38" s="91">
        <v>70542</v>
      </c>
      <c r="I38" s="91">
        <v>5.6249999999999998E-3</v>
      </c>
      <c r="J38" s="91" t="s">
        <v>1048</v>
      </c>
    </row>
    <row r="39" spans="1:10" ht="16.2" thickBot="1" x14ac:dyDescent="0.35">
      <c r="A39" s="92" t="s">
        <v>1167</v>
      </c>
      <c r="B39" s="91" t="s">
        <v>1166</v>
      </c>
      <c r="C39" s="91" t="s">
        <v>102</v>
      </c>
      <c r="D39" s="91" t="s">
        <v>102</v>
      </c>
      <c r="E39" s="91" t="s">
        <v>1170</v>
      </c>
      <c r="F39" s="91" t="s">
        <v>157</v>
      </c>
      <c r="G39" s="95"/>
      <c r="H39" s="91">
        <v>70542</v>
      </c>
      <c r="I39" s="91">
        <v>5.6249999999999998E-3</v>
      </c>
      <c r="J39" s="91" t="s">
        <v>1048</v>
      </c>
    </row>
    <row r="40" spans="1:10" ht="16.2" thickBot="1" x14ac:dyDescent="0.35">
      <c r="A40" s="92" t="s">
        <v>1167</v>
      </c>
      <c r="B40" s="91" t="s">
        <v>1166</v>
      </c>
      <c r="C40" s="91" t="s">
        <v>102</v>
      </c>
      <c r="D40" s="91" t="s">
        <v>102</v>
      </c>
      <c r="E40" s="91" t="s">
        <v>1170</v>
      </c>
      <c r="F40" s="91" t="s">
        <v>157</v>
      </c>
      <c r="G40" s="95"/>
      <c r="H40" s="91">
        <v>153540</v>
      </c>
      <c r="I40" s="91">
        <v>7.4999999999999997E-3</v>
      </c>
      <c r="J40" s="91" t="s">
        <v>1048</v>
      </c>
    </row>
    <row r="41" spans="1:10" ht="16.2" thickBot="1" x14ac:dyDescent="0.35">
      <c r="A41" s="92" t="s">
        <v>1167</v>
      </c>
      <c r="B41" s="91" t="s">
        <v>1166</v>
      </c>
      <c r="C41" s="91" t="s">
        <v>102</v>
      </c>
      <c r="D41" s="91" t="s">
        <v>102</v>
      </c>
      <c r="E41" s="91" t="s">
        <v>1170</v>
      </c>
      <c r="F41" s="91" t="s">
        <v>157</v>
      </c>
      <c r="G41" s="95"/>
      <c r="H41" s="91">
        <v>70542</v>
      </c>
      <c r="I41" s="91">
        <v>1.2500000000000001E-2</v>
      </c>
      <c r="J41" s="91" t="s">
        <v>1048</v>
      </c>
    </row>
    <row r="42" spans="1:10" ht="16.2" thickBot="1" x14ac:dyDescent="0.35">
      <c r="A42" s="92" t="s">
        <v>1167</v>
      </c>
      <c r="B42" s="91" t="s">
        <v>1166</v>
      </c>
      <c r="C42" s="91" t="s">
        <v>102</v>
      </c>
      <c r="D42" s="91" t="s">
        <v>102</v>
      </c>
      <c r="E42" s="91" t="s">
        <v>1170</v>
      </c>
      <c r="F42" s="91" t="s">
        <v>157</v>
      </c>
      <c r="G42" s="95"/>
      <c r="H42" s="91">
        <v>70542</v>
      </c>
      <c r="I42" s="91">
        <v>1.2500000000000001E-2</v>
      </c>
      <c r="J42" s="91" t="s">
        <v>1048</v>
      </c>
    </row>
    <row r="43" spans="1:10" ht="16.2" thickBot="1" x14ac:dyDescent="0.35">
      <c r="A43" s="92" t="s">
        <v>1167</v>
      </c>
      <c r="B43" s="91" t="s">
        <v>1166</v>
      </c>
      <c r="C43" s="91" t="s">
        <v>102</v>
      </c>
      <c r="D43" s="91" t="s">
        <v>102</v>
      </c>
      <c r="E43" s="91" t="s">
        <v>1170</v>
      </c>
      <c r="F43" s="91" t="s">
        <v>157</v>
      </c>
      <c r="G43" s="95"/>
      <c r="H43" s="91">
        <v>70542</v>
      </c>
      <c r="I43" s="91">
        <v>1.2500000000000001E-2</v>
      </c>
      <c r="J43" s="91" t="s">
        <v>1048</v>
      </c>
    </row>
    <row r="44" spans="1:10" ht="15" thickBot="1" x14ac:dyDescent="0.35">
      <c r="A44" s="92" t="s">
        <v>1167</v>
      </c>
      <c r="B44" s="91" t="s">
        <v>1166</v>
      </c>
      <c r="C44" s="91" t="s">
        <v>102</v>
      </c>
      <c r="D44" s="91" t="s">
        <v>102</v>
      </c>
      <c r="E44" s="91" t="s">
        <v>186</v>
      </c>
      <c r="F44" s="91" t="s">
        <v>1169</v>
      </c>
      <c r="G44" s="91">
        <v>1</v>
      </c>
      <c r="H44" s="91">
        <v>64839</v>
      </c>
      <c r="I44" s="91">
        <v>1.2744999999999999E-2</v>
      </c>
      <c r="J44" s="91" t="s">
        <v>1013</v>
      </c>
    </row>
    <row r="45" spans="1:10" ht="15" thickBot="1" x14ac:dyDescent="0.35">
      <c r="A45" s="92" t="s">
        <v>1167</v>
      </c>
      <c r="B45" s="91" t="s">
        <v>1166</v>
      </c>
      <c r="C45" s="91" t="s">
        <v>102</v>
      </c>
      <c r="D45" s="91" t="s">
        <v>102</v>
      </c>
      <c r="E45" s="91" t="s">
        <v>186</v>
      </c>
      <c r="F45" s="91" t="s">
        <v>274</v>
      </c>
      <c r="G45" s="91">
        <v>1</v>
      </c>
      <c r="H45" s="91">
        <v>64839</v>
      </c>
      <c r="I45" s="91">
        <v>1.5841999999999998E-2</v>
      </c>
      <c r="J45" s="91" t="s">
        <v>1013</v>
      </c>
    </row>
    <row r="46" spans="1:10" ht="15" thickBot="1" x14ac:dyDescent="0.35">
      <c r="A46" s="92" t="s">
        <v>1167</v>
      </c>
      <c r="B46" s="91" t="s">
        <v>1166</v>
      </c>
      <c r="C46" s="91" t="s">
        <v>102</v>
      </c>
      <c r="D46" s="91" t="s">
        <v>102</v>
      </c>
      <c r="E46" s="91" t="s">
        <v>186</v>
      </c>
      <c r="F46" s="91" t="s">
        <v>1168</v>
      </c>
      <c r="G46" s="91">
        <v>1</v>
      </c>
      <c r="H46" s="91">
        <v>64839</v>
      </c>
      <c r="I46" s="91">
        <v>2.2107999999999999E-2</v>
      </c>
      <c r="J46" s="91" t="s">
        <v>1013</v>
      </c>
    </row>
    <row r="47" spans="1:10" ht="16.2" thickBot="1" x14ac:dyDescent="0.35">
      <c r="A47" s="92" t="s">
        <v>1167</v>
      </c>
      <c r="B47" s="91" t="s">
        <v>1166</v>
      </c>
      <c r="C47" s="91" t="s">
        <v>102</v>
      </c>
      <c r="D47" s="91" t="s">
        <v>102</v>
      </c>
      <c r="E47" s="91" t="s">
        <v>186</v>
      </c>
      <c r="F47" s="91" t="s">
        <v>274</v>
      </c>
      <c r="G47" s="95"/>
      <c r="H47" s="91">
        <v>5004151</v>
      </c>
      <c r="I47" s="91">
        <v>1.72</v>
      </c>
      <c r="J47" s="91" t="s">
        <v>1024</v>
      </c>
    </row>
    <row r="48" spans="1:10" ht="16.2" thickBot="1" x14ac:dyDescent="0.35">
      <c r="A48" s="92" t="s">
        <v>1167</v>
      </c>
      <c r="B48" s="91" t="s">
        <v>1166</v>
      </c>
      <c r="C48" s="91" t="s">
        <v>102</v>
      </c>
      <c r="D48" s="91" t="s">
        <v>102</v>
      </c>
      <c r="E48" s="91" t="s">
        <v>186</v>
      </c>
      <c r="F48" s="91" t="s">
        <v>146</v>
      </c>
      <c r="G48" s="95"/>
      <c r="H48" s="91">
        <v>70351</v>
      </c>
      <c r="I48" s="91">
        <v>1.1999999999999999E-7</v>
      </c>
      <c r="J48" s="91" t="s">
        <v>1048</v>
      </c>
    </row>
    <row r="49" spans="1:10" ht="16.2" thickBot="1" x14ac:dyDescent="0.35">
      <c r="A49" s="92" t="s">
        <v>1167</v>
      </c>
      <c r="B49" s="91" t="s">
        <v>1166</v>
      </c>
      <c r="C49" s="91" t="s">
        <v>102</v>
      </c>
      <c r="D49" s="91" t="s">
        <v>102</v>
      </c>
      <c r="E49" s="91" t="s">
        <v>186</v>
      </c>
      <c r="F49" s="91" t="s">
        <v>146</v>
      </c>
      <c r="G49" s="95"/>
      <c r="H49" s="91">
        <v>70351</v>
      </c>
      <c r="I49" s="91">
        <v>2.6699999999999998E-6</v>
      </c>
      <c r="J49" s="91" t="s">
        <v>1048</v>
      </c>
    </row>
    <row r="50" spans="1:10" ht="16.2" thickBot="1" x14ac:dyDescent="0.35">
      <c r="A50" s="92" t="s">
        <v>1167</v>
      </c>
      <c r="B50" s="91" t="s">
        <v>1166</v>
      </c>
      <c r="C50" s="91" t="s">
        <v>102</v>
      </c>
      <c r="D50" s="91" t="s">
        <v>102</v>
      </c>
      <c r="E50" s="91" t="s">
        <v>186</v>
      </c>
      <c r="F50" s="91" t="s">
        <v>146</v>
      </c>
      <c r="G50" s="95"/>
      <c r="H50" s="91">
        <v>70351</v>
      </c>
      <c r="I50" s="91">
        <v>7.5399999999999998E-6</v>
      </c>
      <c r="J50" s="91" t="s">
        <v>1048</v>
      </c>
    </row>
    <row r="51" spans="1:10" ht="16.2" thickBot="1" x14ac:dyDescent="0.35">
      <c r="A51" s="92" t="s">
        <v>1167</v>
      </c>
      <c r="B51" s="91" t="s">
        <v>1166</v>
      </c>
      <c r="C51" s="91" t="s">
        <v>102</v>
      </c>
      <c r="D51" s="91" t="s">
        <v>102</v>
      </c>
      <c r="E51" s="91" t="s">
        <v>186</v>
      </c>
      <c r="F51" s="91" t="s">
        <v>274</v>
      </c>
      <c r="G51" s="95"/>
      <c r="H51" s="91">
        <v>70351</v>
      </c>
      <c r="I51" s="91">
        <v>1.29E-5</v>
      </c>
      <c r="J51" s="91" t="s">
        <v>1048</v>
      </c>
    </row>
    <row r="52" spans="1:10" ht="16.2" thickBot="1" x14ac:dyDescent="0.35">
      <c r="A52" s="92" t="s">
        <v>1167</v>
      </c>
      <c r="B52" s="91" t="s">
        <v>1166</v>
      </c>
      <c r="C52" s="91" t="s">
        <v>102</v>
      </c>
      <c r="D52" s="91" t="s">
        <v>102</v>
      </c>
      <c r="E52" s="91" t="s">
        <v>186</v>
      </c>
      <c r="F52" s="91" t="s">
        <v>274</v>
      </c>
      <c r="G52" s="95"/>
      <c r="H52" s="91">
        <v>70351</v>
      </c>
      <c r="I52" s="91">
        <v>5.4500000000000003E-5</v>
      </c>
      <c r="J52" s="91" t="s">
        <v>1048</v>
      </c>
    </row>
    <row r="53" spans="1:10" ht="16.2" thickBot="1" x14ac:dyDescent="0.35">
      <c r="A53" s="92" t="s">
        <v>1167</v>
      </c>
      <c r="B53" s="91" t="s">
        <v>1166</v>
      </c>
      <c r="C53" s="91" t="s">
        <v>102</v>
      </c>
      <c r="D53" s="91" t="s">
        <v>102</v>
      </c>
      <c r="E53" s="91" t="s">
        <v>186</v>
      </c>
      <c r="F53" s="91" t="s">
        <v>146</v>
      </c>
      <c r="G53" s="95"/>
      <c r="H53" s="91">
        <v>70351</v>
      </c>
      <c r="I53" s="91">
        <v>8.4300000000000003E-5</v>
      </c>
      <c r="J53" s="91" t="s">
        <v>1048</v>
      </c>
    </row>
    <row r="54" spans="1:10" ht="16.2" thickBot="1" x14ac:dyDescent="0.35">
      <c r="A54" s="92" t="s">
        <v>1167</v>
      </c>
      <c r="B54" s="91" t="s">
        <v>1166</v>
      </c>
      <c r="C54" s="91" t="s">
        <v>102</v>
      </c>
      <c r="D54" s="91" t="s">
        <v>102</v>
      </c>
      <c r="E54" s="91" t="s">
        <v>186</v>
      </c>
      <c r="F54" s="91" t="s">
        <v>274</v>
      </c>
      <c r="G54" s="95"/>
      <c r="H54" s="91">
        <v>70351</v>
      </c>
      <c r="I54" s="91">
        <v>1.21E-4</v>
      </c>
      <c r="J54" s="91" t="s">
        <v>1048</v>
      </c>
    </row>
    <row r="55" spans="1:10" ht="16.2" thickBot="1" x14ac:dyDescent="0.35">
      <c r="A55" s="92" t="s">
        <v>1167</v>
      </c>
      <c r="B55" s="91" t="s">
        <v>1166</v>
      </c>
      <c r="C55" s="91" t="s">
        <v>102</v>
      </c>
      <c r="D55" s="91" t="s">
        <v>102</v>
      </c>
      <c r="E55" s="91" t="s">
        <v>186</v>
      </c>
      <c r="F55" s="91" t="s">
        <v>274</v>
      </c>
      <c r="G55" s="95"/>
      <c r="H55" s="91">
        <v>70351</v>
      </c>
      <c r="I55" s="91">
        <v>4.0700000000000003E-4</v>
      </c>
      <c r="J55" s="91" t="s">
        <v>1048</v>
      </c>
    </row>
    <row r="56" spans="1:10" ht="16.2" thickBot="1" x14ac:dyDescent="0.35">
      <c r="A56" s="92" t="s">
        <v>1167</v>
      </c>
      <c r="B56" s="91" t="s">
        <v>1166</v>
      </c>
      <c r="C56" s="91" t="s">
        <v>102</v>
      </c>
      <c r="D56" s="91" t="s">
        <v>102</v>
      </c>
      <c r="E56" s="91" t="s">
        <v>186</v>
      </c>
      <c r="F56" s="91" t="s">
        <v>1168</v>
      </c>
      <c r="G56" s="95"/>
      <c r="H56" s="91">
        <v>70351</v>
      </c>
      <c r="I56" s="91">
        <v>1.1100000000000001E-3</v>
      </c>
      <c r="J56" s="91" t="s">
        <v>1048</v>
      </c>
    </row>
    <row r="57" spans="1:10" ht="16.2" thickBot="1" x14ac:dyDescent="0.35">
      <c r="A57" s="92" t="s">
        <v>1167</v>
      </c>
      <c r="B57" s="91" t="s">
        <v>1166</v>
      </c>
      <c r="C57" s="91" t="s">
        <v>102</v>
      </c>
      <c r="D57" s="91" t="s">
        <v>102</v>
      </c>
      <c r="E57" s="91" t="s">
        <v>186</v>
      </c>
      <c r="F57" s="91" t="s">
        <v>1168</v>
      </c>
      <c r="G57" s="95"/>
      <c r="H57" s="91">
        <v>70351</v>
      </c>
      <c r="I57" s="91">
        <v>1.3799999999999999E-3</v>
      </c>
      <c r="J57" s="91" t="s">
        <v>1048</v>
      </c>
    </row>
    <row r="58" spans="1:10" ht="16.2" thickBot="1" x14ac:dyDescent="0.35">
      <c r="A58" s="92" t="s">
        <v>1167</v>
      </c>
      <c r="B58" s="91" t="s">
        <v>1166</v>
      </c>
      <c r="C58" s="91" t="s">
        <v>102</v>
      </c>
      <c r="D58" s="91" t="s">
        <v>102</v>
      </c>
      <c r="E58" s="91" t="s">
        <v>186</v>
      </c>
      <c r="F58" s="91" t="s">
        <v>1168</v>
      </c>
      <c r="G58" s="95"/>
      <c r="H58" s="91">
        <v>70351</v>
      </c>
      <c r="I58" s="91">
        <v>1.9300000000000001E-3</v>
      </c>
      <c r="J58" s="91" t="s">
        <v>1048</v>
      </c>
    </row>
    <row r="59" spans="1:10" ht="16.2" thickBot="1" x14ac:dyDescent="0.35">
      <c r="A59" s="92" t="s">
        <v>1167</v>
      </c>
      <c r="B59" s="91" t="s">
        <v>1166</v>
      </c>
      <c r="C59" s="91" t="s">
        <v>102</v>
      </c>
      <c r="D59" s="91" t="s">
        <v>102</v>
      </c>
      <c r="E59" s="91" t="s">
        <v>186</v>
      </c>
      <c r="F59" s="91" t="s">
        <v>1168</v>
      </c>
      <c r="G59" s="95"/>
      <c r="H59" s="91">
        <v>70351</v>
      </c>
      <c r="I59" s="91">
        <v>1.97E-3</v>
      </c>
      <c r="J59" s="91" t="s">
        <v>1048</v>
      </c>
    </row>
    <row r="60" spans="1:10" ht="15" thickBot="1" x14ac:dyDescent="0.35">
      <c r="A60" s="92" t="s">
        <v>1167</v>
      </c>
      <c r="B60" s="91" t="s">
        <v>1166</v>
      </c>
      <c r="C60" s="91" t="s">
        <v>102</v>
      </c>
      <c r="D60" s="91" t="s">
        <v>102</v>
      </c>
      <c r="E60" s="91" t="s">
        <v>186</v>
      </c>
      <c r="F60" s="91" t="s">
        <v>274</v>
      </c>
      <c r="G60" s="91">
        <v>1</v>
      </c>
      <c r="H60" s="91">
        <v>70542</v>
      </c>
      <c r="I60" s="91">
        <v>6.4999999999999997E-3</v>
      </c>
      <c r="J60" s="91" t="s">
        <v>1048</v>
      </c>
    </row>
    <row r="61" spans="1:10" ht="15" thickBot="1" x14ac:dyDescent="0.35">
      <c r="A61" s="92" t="s">
        <v>1167</v>
      </c>
      <c r="B61" s="91" t="s">
        <v>1166</v>
      </c>
      <c r="C61" s="91" t="s">
        <v>102</v>
      </c>
      <c r="D61" s="91" t="s">
        <v>102</v>
      </c>
      <c r="E61" s="91" t="s">
        <v>186</v>
      </c>
      <c r="F61" s="91" t="s">
        <v>274</v>
      </c>
      <c r="G61" s="91">
        <v>1</v>
      </c>
      <c r="H61" s="91">
        <v>70542</v>
      </c>
      <c r="I61" s="91">
        <v>1.4375000000000001E-2</v>
      </c>
      <c r="J61" s="91" t="s">
        <v>1048</v>
      </c>
    </row>
    <row r="62" spans="1:10" ht="15" thickBot="1" x14ac:dyDescent="0.35">
      <c r="A62" s="92" t="s">
        <v>1167</v>
      </c>
      <c r="B62" s="91" t="s">
        <v>1166</v>
      </c>
      <c r="C62" s="91" t="s">
        <v>102</v>
      </c>
      <c r="D62" s="91" t="s">
        <v>102</v>
      </c>
      <c r="E62" s="91" t="s">
        <v>186</v>
      </c>
      <c r="F62" s="91" t="s">
        <v>274</v>
      </c>
      <c r="G62" s="91">
        <v>21</v>
      </c>
      <c r="H62" s="91">
        <v>110800</v>
      </c>
      <c r="I62" s="91">
        <v>0.1</v>
      </c>
      <c r="J62" s="91" t="s">
        <v>1048</v>
      </c>
    </row>
    <row r="63" spans="1:10" ht="15" thickBot="1" x14ac:dyDescent="0.35">
      <c r="A63" s="92" t="s">
        <v>1167</v>
      </c>
      <c r="B63" s="91" t="s">
        <v>1166</v>
      </c>
      <c r="C63" s="91" t="s">
        <v>102</v>
      </c>
      <c r="D63" s="91" t="s">
        <v>102</v>
      </c>
      <c r="E63" s="91" t="s">
        <v>186</v>
      </c>
      <c r="F63" s="91" t="s">
        <v>274</v>
      </c>
      <c r="G63" s="91">
        <v>21</v>
      </c>
      <c r="H63" s="91">
        <v>110800</v>
      </c>
      <c r="I63" s="91">
        <v>0.14000000000000001</v>
      </c>
      <c r="J63" s="91" t="s">
        <v>1048</v>
      </c>
    </row>
    <row r="64" spans="1:10" ht="15" thickBot="1" x14ac:dyDescent="0.35">
      <c r="A64" s="92" t="s">
        <v>1167</v>
      </c>
      <c r="B64" s="91" t="s">
        <v>1166</v>
      </c>
      <c r="C64" s="91" t="s">
        <v>102</v>
      </c>
      <c r="D64" s="91" t="s">
        <v>102</v>
      </c>
      <c r="E64" s="91" t="s">
        <v>186</v>
      </c>
      <c r="F64" s="91" t="s">
        <v>274</v>
      </c>
      <c r="G64" s="91">
        <v>1</v>
      </c>
      <c r="H64" s="91">
        <v>5004151</v>
      </c>
      <c r="I64" s="91">
        <v>0.2</v>
      </c>
      <c r="J64" s="91" t="s">
        <v>1048</v>
      </c>
    </row>
    <row r="65" spans="1:10" ht="15" thickBot="1" x14ac:dyDescent="0.35">
      <c r="A65" s="92" t="s">
        <v>1167</v>
      </c>
      <c r="B65" s="91" t="s">
        <v>1166</v>
      </c>
      <c r="C65" s="91" t="s">
        <v>102</v>
      </c>
      <c r="D65" s="91" t="s">
        <v>102</v>
      </c>
      <c r="E65" s="91" t="s">
        <v>186</v>
      </c>
      <c r="F65" s="91" t="s">
        <v>274</v>
      </c>
      <c r="G65" s="91">
        <v>1</v>
      </c>
      <c r="H65" s="91">
        <v>5004151</v>
      </c>
      <c r="I65" s="91">
        <v>0.22</v>
      </c>
      <c r="J65" s="91" t="s">
        <v>1048</v>
      </c>
    </row>
    <row r="66" spans="1:10" ht="15" thickBot="1" x14ac:dyDescent="0.35">
      <c r="A66" s="92" t="s">
        <v>1167</v>
      </c>
      <c r="B66" s="91" t="s">
        <v>1166</v>
      </c>
      <c r="C66" s="91" t="s">
        <v>102</v>
      </c>
      <c r="D66" s="91" t="s">
        <v>102</v>
      </c>
      <c r="E66" s="91" t="s">
        <v>186</v>
      </c>
      <c r="F66" s="91" t="s">
        <v>274</v>
      </c>
      <c r="G66" s="91">
        <v>1</v>
      </c>
      <c r="H66" s="91">
        <v>88070</v>
      </c>
      <c r="I66" s="91">
        <v>0.23300000000000001</v>
      </c>
      <c r="J66" s="91" t="s">
        <v>1048</v>
      </c>
    </row>
    <row r="67" spans="1:10" ht="15" thickBot="1" x14ac:dyDescent="0.35">
      <c r="A67" s="92" t="s">
        <v>1167</v>
      </c>
      <c r="B67" s="91" t="s">
        <v>1166</v>
      </c>
      <c r="C67" s="91" t="s">
        <v>102</v>
      </c>
      <c r="D67" s="91" t="s">
        <v>102</v>
      </c>
      <c r="E67" s="91" t="s">
        <v>186</v>
      </c>
      <c r="F67" s="91" t="s">
        <v>274</v>
      </c>
      <c r="G67" s="91">
        <v>1</v>
      </c>
      <c r="H67" s="91">
        <v>5004413</v>
      </c>
      <c r="I67" s="91">
        <v>0.24</v>
      </c>
      <c r="J67" s="91" t="s">
        <v>1048</v>
      </c>
    </row>
    <row r="68" spans="1:10" ht="16.2" thickBot="1" x14ac:dyDescent="0.35">
      <c r="A68" s="94" t="s">
        <v>1167</v>
      </c>
      <c r="B68" s="93" t="s">
        <v>1166</v>
      </c>
      <c r="C68" s="93" t="s">
        <v>102</v>
      </c>
      <c r="D68" s="93" t="s">
        <v>102</v>
      </c>
      <c r="E68" s="93" t="s">
        <v>186</v>
      </c>
      <c r="F68" s="93" t="s">
        <v>146</v>
      </c>
      <c r="G68" s="96"/>
      <c r="H68" s="93">
        <v>70351</v>
      </c>
      <c r="I68" s="93">
        <v>0.25800000000000001</v>
      </c>
      <c r="J68" s="93" t="s">
        <v>1048</v>
      </c>
    </row>
    <row r="69" spans="1:10" ht="15" thickBot="1" x14ac:dyDescent="0.35">
      <c r="A69" s="92" t="s">
        <v>1167</v>
      </c>
      <c r="B69" s="91" t="s">
        <v>1166</v>
      </c>
      <c r="C69" s="91" t="s">
        <v>102</v>
      </c>
      <c r="D69" s="91" t="s">
        <v>102</v>
      </c>
      <c r="E69" s="91" t="s">
        <v>186</v>
      </c>
      <c r="F69" s="91" t="s">
        <v>274</v>
      </c>
      <c r="G69" s="91">
        <v>2</v>
      </c>
      <c r="H69" s="91">
        <v>5004150</v>
      </c>
      <c r="I69" s="91">
        <v>0.372</v>
      </c>
      <c r="J69" s="91" t="s">
        <v>1048</v>
      </c>
    </row>
    <row r="70" spans="1:10" ht="16.2" thickBot="1" x14ac:dyDescent="0.35">
      <c r="A70" s="92" t="s">
        <v>1167</v>
      </c>
      <c r="B70" s="91" t="s">
        <v>1166</v>
      </c>
      <c r="C70" s="91" t="s">
        <v>102</v>
      </c>
      <c r="D70" s="91" t="s">
        <v>102</v>
      </c>
      <c r="E70" s="91" t="s">
        <v>186</v>
      </c>
      <c r="F70" s="91" t="s">
        <v>274</v>
      </c>
      <c r="G70" s="95"/>
      <c r="H70" s="91">
        <v>70351</v>
      </c>
      <c r="I70" s="91">
        <v>0.372</v>
      </c>
      <c r="J70" s="91" t="s">
        <v>1048</v>
      </c>
    </row>
    <row r="71" spans="1:10" ht="16.2" thickBot="1" x14ac:dyDescent="0.35">
      <c r="A71" s="92" t="s">
        <v>1167</v>
      </c>
      <c r="B71" s="91" t="s">
        <v>1166</v>
      </c>
      <c r="C71" s="91" t="s">
        <v>102</v>
      </c>
      <c r="D71" s="91" t="s">
        <v>102</v>
      </c>
      <c r="E71" s="91" t="s">
        <v>186</v>
      </c>
      <c r="F71" s="91" t="s">
        <v>1168</v>
      </c>
      <c r="G71" s="95"/>
      <c r="H71" s="91">
        <v>70351</v>
      </c>
      <c r="I71" s="91">
        <v>0.53800000000000003</v>
      </c>
      <c r="J71" s="91" t="s">
        <v>1048</v>
      </c>
    </row>
    <row r="72" spans="1:10" ht="16.2" thickBot="1" x14ac:dyDescent="0.35">
      <c r="A72" s="92" t="s">
        <v>1167</v>
      </c>
      <c r="B72" s="91" t="s">
        <v>1166</v>
      </c>
      <c r="C72" s="91" t="s">
        <v>102</v>
      </c>
      <c r="D72" s="91" t="s">
        <v>102</v>
      </c>
      <c r="E72" s="91" t="s">
        <v>235</v>
      </c>
      <c r="F72" s="91" t="s">
        <v>143</v>
      </c>
      <c r="G72" s="95"/>
      <c r="H72" s="91">
        <v>97598</v>
      </c>
      <c r="I72" s="91">
        <v>1.07</v>
      </c>
      <c r="J72" s="91" t="s">
        <v>1048</v>
      </c>
    </row>
    <row r="73" spans="1:10" ht="16.2" thickBot="1" x14ac:dyDescent="0.35">
      <c r="A73" s="92" t="s">
        <v>1167</v>
      </c>
      <c r="B73" s="91" t="s">
        <v>1166</v>
      </c>
      <c r="C73" s="91" t="s">
        <v>102</v>
      </c>
      <c r="D73" s="91" t="s">
        <v>102</v>
      </c>
      <c r="E73" s="91" t="s">
        <v>235</v>
      </c>
      <c r="F73" s="91" t="s">
        <v>143</v>
      </c>
      <c r="G73" s="95"/>
      <c r="H73" s="91">
        <v>97598</v>
      </c>
      <c r="I73" s="91">
        <v>1.07</v>
      </c>
      <c r="J73" s="91" t="s">
        <v>1048</v>
      </c>
    </row>
    <row r="74" spans="1:10" ht="15" thickBot="1" x14ac:dyDescent="0.35">
      <c r="A74" s="92" t="s">
        <v>1165</v>
      </c>
      <c r="B74" s="91" t="s">
        <v>1164</v>
      </c>
      <c r="C74" s="91" t="s">
        <v>102</v>
      </c>
      <c r="D74" s="91" t="s">
        <v>102</v>
      </c>
      <c r="E74" s="91" t="s">
        <v>186</v>
      </c>
      <c r="F74" s="91" t="s">
        <v>274</v>
      </c>
      <c r="G74" s="91">
        <v>1</v>
      </c>
      <c r="H74" s="91">
        <v>107388</v>
      </c>
      <c r="I74" s="91">
        <v>508.9</v>
      </c>
      <c r="J74" s="91" t="s">
        <v>1024</v>
      </c>
    </row>
    <row r="75" spans="1:10" ht="15" thickBot="1" x14ac:dyDescent="0.35">
      <c r="A75" s="92" t="s">
        <v>1165</v>
      </c>
      <c r="B75" s="91" t="s">
        <v>1164</v>
      </c>
      <c r="C75" s="91" t="s">
        <v>102</v>
      </c>
      <c r="D75" s="91" t="s">
        <v>102</v>
      </c>
      <c r="E75" s="91" t="s">
        <v>186</v>
      </c>
      <c r="F75" s="91" t="s">
        <v>274</v>
      </c>
      <c r="G75" s="91">
        <v>1</v>
      </c>
      <c r="H75" s="91">
        <v>107388</v>
      </c>
      <c r="I75" s="91">
        <v>614.4</v>
      </c>
      <c r="J75" s="91" t="s">
        <v>1024</v>
      </c>
    </row>
    <row r="76" spans="1:10" ht="15" thickBot="1" x14ac:dyDescent="0.35">
      <c r="A76" s="92" t="s">
        <v>1163</v>
      </c>
      <c r="B76" s="91" t="s">
        <v>1162</v>
      </c>
      <c r="C76" s="91" t="s">
        <v>189</v>
      </c>
      <c r="D76" s="91" t="s">
        <v>189</v>
      </c>
      <c r="E76" s="91" t="s">
        <v>199</v>
      </c>
      <c r="F76" s="91" t="s">
        <v>143</v>
      </c>
      <c r="G76" s="91">
        <v>21</v>
      </c>
      <c r="H76" s="91">
        <v>114809</v>
      </c>
      <c r="I76" s="91">
        <v>0.75</v>
      </c>
      <c r="J76" s="91" t="s">
        <v>1013</v>
      </c>
    </row>
    <row r="77" spans="1:10" ht="15" thickBot="1" x14ac:dyDescent="0.35">
      <c r="A77" s="92" t="s">
        <v>1163</v>
      </c>
      <c r="B77" s="91" t="s">
        <v>1162</v>
      </c>
      <c r="C77" s="91" t="s">
        <v>189</v>
      </c>
      <c r="D77" s="91" t="s">
        <v>189</v>
      </c>
      <c r="E77" s="91" t="s">
        <v>199</v>
      </c>
      <c r="F77" s="91" t="s">
        <v>157</v>
      </c>
      <c r="G77" s="91">
        <v>21</v>
      </c>
      <c r="H77" s="91">
        <v>114809</v>
      </c>
      <c r="I77" s="91">
        <v>0.75</v>
      </c>
      <c r="J77" s="91" t="s">
        <v>1013</v>
      </c>
    </row>
    <row r="78" spans="1:10" ht="16.2" thickBot="1" x14ac:dyDescent="0.35">
      <c r="A78" s="92" t="s">
        <v>1163</v>
      </c>
      <c r="B78" s="91" t="s">
        <v>1162</v>
      </c>
      <c r="C78" s="91" t="s">
        <v>189</v>
      </c>
      <c r="D78" s="91" t="s">
        <v>189</v>
      </c>
      <c r="E78" s="91" t="s">
        <v>199</v>
      </c>
      <c r="F78" s="91" t="s">
        <v>157</v>
      </c>
      <c r="G78" s="95"/>
      <c r="H78" s="91">
        <v>114809</v>
      </c>
      <c r="I78" s="91">
        <v>0.75</v>
      </c>
      <c r="J78" s="91" t="s">
        <v>1013</v>
      </c>
    </row>
    <row r="79" spans="1:10" ht="15" thickBot="1" x14ac:dyDescent="0.35">
      <c r="A79" s="92" t="s">
        <v>1163</v>
      </c>
      <c r="B79" s="91" t="s">
        <v>1162</v>
      </c>
      <c r="C79" s="91" t="s">
        <v>189</v>
      </c>
      <c r="D79" s="91" t="s">
        <v>189</v>
      </c>
      <c r="E79" s="91" t="s">
        <v>199</v>
      </c>
      <c r="F79" s="91" t="s">
        <v>143</v>
      </c>
      <c r="G79" s="91">
        <v>21</v>
      </c>
      <c r="H79" s="91">
        <v>114809</v>
      </c>
      <c r="I79" s="91">
        <v>1</v>
      </c>
      <c r="J79" s="91" t="s">
        <v>1013</v>
      </c>
    </row>
    <row r="80" spans="1:10" ht="16.2" thickBot="1" x14ac:dyDescent="0.35">
      <c r="A80" s="92" t="s">
        <v>1163</v>
      </c>
      <c r="B80" s="91" t="s">
        <v>1162</v>
      </c>
      <c r="C80" s="91" t="s">
        <v>189</v>
      </c>
      <c r="D80" s="91" t="s">
        <v>189</v>
      </c>
      <c r="E80" s="91" t="s">
        <v>199</v>
      </c>
      <c r="F80" s="91" t="s">
        <v>143</v>
      </c>
      <c r="G80" s="95"/>
      <c r="H80" s="91">
        <v>114809</v>
      </c>
      <c r="I80" s="91">
        <v>1</v>
      </c>
      <c r="J80" s="91" t="s">
        <v>1013</v>
      </c>
    </row>
    <row r="81" spans="1:10" ht="16.2" thickBot="1" x14ac:dyDescent="0.35">
      <c r="A81" s="92" t="s">
        <v>1163</v>
      </c>
      <c r="B81" s="91" t="s">
        <v>1162</v>
      </c>
      <c r="C81" s="91" t="s">
        <v>189</v>
      </c>
      <c r="D81" s="91" t="s">
        <v>189</v>
      </c>
      <c r="E81" s="91" t="s">
        <v>199</v>
      </c>
      <c r="F81" s="91" t="s">
        <v>143</v>
      </c>
      <c r="G81" s="95"/>
      <c r="H81" s="91">
        <v>114809</v>
      </c>
      <c r="I81" s="91">
        <v>1</v>
      </c>
      <c r="J81" s="91" t="s">
        <v>1013</v>
      </c>
    </row>
    <row r="82" spans="1:10" ht="16.2" thickBot="1" x14ac:dyDescent="0.35">
      <c r="A82" s="92" t="s">
        <v>1163</v>
      </c>
      <c r="B82" s="91" t="s">
        <v>1162</v>
      </c>
      <c r="C82" s="91" t="s">
        <v>189</v>
      </c>
      <c r="D82" s="91" t="s">
        <v>189</v>
      </c>
      <c r="E82" s="91" t="s">
        <v>199</v>
      </c>
      <c r="F82" s="91" t="s">
        <v>143</v>
      </c>
      <c r="G82" s="95"/>
      <c r="H82" s="91">
        <v>114809</v>
      </c>
      <c r="I82" s="91">
        <v>1</v>
      </c>
      <c r="J82" s="91" t="s">
        <v>1013</v>
      </c>
    </row>
    <row r="83" spans="1:10" ht="15" thickBot="1" x14ac:dyDescent="0.35">
      <c r="A83" s="92" t="s">
        <v>1163</v>
      </c>
      <c r="B83" s="91" t="s">
        <v>1162</v>
      </c>
      <c r="C83" s="91" t="s">
        <v>189</v>
      </c>
      <c r="D83" s="91" t="s">
        <v>189</v>
      </c>
      <c r="E83" s="91" t="s">
        <v>199</v>
      </c>
      <c r="F83" s="91" t="s">
        <v>157</v>
      </c>
      <c r="G83" s="91">
        <v>21</v>
      </c>
      <c r="H83" s="91">
        <v>114809</v>
      </c>
      <c r="I83" s="91">
        <v>1</v>
      </c>
      <c r="J83" s="91" t="s">
        <v>1013</v>
      </c>
    </row>
    <row r="84" spans="1:10" ht="15" thickBot="1" x14ac:dyDescent="0.35">
      <c r="A84" s="92" t="s">
        <v>1161</v>
      </c>
      <c r="B84" s="91" t="s">
        <v>1160</v>
      </c>
      <c r="C84" s="91" t="s">
        <v>137</v>
      </c>
      <c r="D84" s="91" t="s">
        <v>409</v>
      </c>
      <c r="E84" s="91" t="s">
        <v>168</v>
      </c>
      <c r="F84" s="91" t="s">
        <v>157</v>
      </c>
      <c r="G84" s="91">
        <v>60</v>
      </c>
      <c r="H84" s="91">
        <v>161177</v>
      </c>
      <c r="I84" s="98">
        <v>1000000</v>
      </c>
      <c r="J84" s="91" t="s">
        <v>1024</v>
      </c>
    </row>
    <row r="85" spans="1:10" ht="15" thickBot="1" x14ac:dyDescent="0.35">
      <c r="A85" s="92" t="s">
        <v>1159</v>
      </c>
      <c r="B85" s="91" t="s">
        <v>1158</v>
      </c>
      <c r="C85" s="91" t="s">
        <v>189</v>
      </c>
      <c r="D85" s="91" t="s">
        <v>189</v>
      </c>
      <c r="E85" s="91" t="s">
        <v>199</v>
      </c>
      <c r="F85" s="91" t="s">
        <v>157</v>
      </c>
      <c r="G85" s="91">
        <v>64</v>
      </c>
      <c r="H85" s="91">
        <v>50972</v>
      </c>
      <c r="I85" s="91">
        <v>0.5</v>
      </c>
      <c r="J85" s="91" t="s">
        <v>1013</v>
      </c>
    </row>
    <row r="86" spans="1:10" ht="15" thickBot="1" x14ac:dyDescent="0.35">
      <c r="A86" s="92" t="s">
        <v>1159</v>
      </c>
      <c r="B86" s="91" t="s">
        <v>1158</v>
      </c>
      <c r="C86" s="91" t="s">
        <v>189</v>
      </c>
      <c r="D86" s="91" t="s">
        <v>189</v>
      </c>
      <c r="E86" s="91" t="s">
        <v>199</v>
      </c>
      <c r="F86" s="91" t="s">
        <v>157</v>
      </c>
      <c r="G86" s="91">
        <v>50</v>
      </c>
      <c r="H86" s="91">
        <v>50972</v>
      </c>
      <c r="I86" s="91">
        <v>1</v>
      </c>
      <c r="J86" s="91" t="s">
        <v>1013</v>
      </c>
    </row>
    <row r="87" spans="1:10" ht="28.2" thickBot="1" x14ac:dyDescent="0.35">
      <c r="A87" s="92" t="s">
        <v>1156</v>
      </c>
      <c r="B87" s="91" t="s">
        <v>1157</v>
      </c>
      <c r="C87" s="91" t="s">
        <v>102</v>
      </c>
      <c r="D87" s="91" t="s">
        <v>102</v>
      </c>
      <c r="E87" s="91" t="s">
        <v>186</v>
      </c>
      <c r="F87" s="91" t="s">
        <v>185</v>
      </c>
      <c r="G87" s="91">
        <v>1</v>
      </c>
      <c r="H87" s="91">
        <v>109064</v>
      </c>
      <c r="I87" s="91">
        <v>0.25230000000000002</v>
      </c>
      <c r="J87" s="91" t="s">
        <v>1019</v>
      </c>
    </row>
    <row r="88" spans="1:10" ht="15" thickBot="1" x14ac:dyDescent="0.35">
      <c r="A88" s="92" t="s">
        <v>1156</v>
      </c>
      <c r="B88" s="91" t="s">
        <v>965</v>
      </c>
      <c r="C88" s="91" t="s">
        <v>102</v>
      </c>
      <c r="D88" s="91" t="s">
        <v>102</v>
      </c>
      <c r="E88" s="91" t="s">
        <v>186</v>
      </c>
      <c r="F88" s="91" t="s">
        <v>185</v>
      </c>
      <c r="G88" s="91">
        <v>1</v>
      </c>
      <c r="H88" s="91">
        <v>109064</v>
      </c>
      <c r="I88" s="91">
        <v>0.20880000000000001</v>
      </c>
      <c r="J88" s="91" t="s">
        <v>1019</v>
      </c>
    </row>
    <row r="89" spans="1:10" ht="15" thickBot="1" x14ac:dyDescent="0.35">
      <c r="A89" s="92" t="s">
        <v>1155</v>
      </c>
      <c r="B89" s="91" t="s">
        <v>1154</v>
      </c>
      <c r="C89" s="91" t="s">
        <v>189</v>
      </c>
      <c r="D89" s="91" t="s">
        <v>189</v>
      </c>
      <c r="E89" s="91" t="s">
        <v>199</v>
      </c>
      <c r="F89" s="91" t="s">
        <v>157</v>
      </c>
      <c r="G89" s="91">
        <v>25</v>
      </c>
      <c r="H89" s="91">
        <v>100741</v>
      </c>
      <c r="I89" s="91">
        <v>2</v>
      </c>
      <c r="J89" s="91" t="s">
        <v>1013</v>
      </c>
    </row>
    <row r="90" spans="1:10" ht="15" thickBot="1" x14ac:dyDescent="0.35">
      <c r="A90" s="92" t="s">
        <v>1153</v>
      </c>
      <c r="B90" s="91" t="s">
        <v>1152</v>
      </c>
      <c r="C90" s="91" t="s">
        <v>189</v>
      </c>
      <c r="D90" s="91" t="s">
        <v>189</v>
      </c>
      <c r="E90" s="91" t="s">
        <v>199</v>
      </c>
      <c r="F90" s="91" t="s">
        <v>143</v>
      </c>
      <c r="G90" s="91">
        <v>35</v>
      </c>
      <c r="H90" s="91">
        <v>153472</v>
      </c>
      <c r="I90" s="91">
        <v>1</v>
      </c>
      <c r="J90" s="91" t="s">
        <v>1013</v>
      </c>
    </row>
    <row r="91" spans="1:10" ht="15" thickBot="1" x14ac:dyDescent="0.35">
      <c r="A91" s="92" t="s">
        <v>1151</v>
      </c>
      <c r="B91" s="91" t="s">
        <v>1150</v>
      </c>
      <c r="C91" s="91" t="s">
        <v>189</v>
      </c>
      <c r="D91" s="91" t="s">
        <v>189</v>
      </c>
      <c r="E91" s="91" t="s">
        <v>199</v>
      </c>
      <c r="F91" s="91" t="s">
        <v>143</v>
      </c>
      <c r="G91" s="91">
        <v>40</v>
      </c>
      <c r="H91" s="91">
        <v>155869</v>
      </c>
      <c r="I91" s="91">
        <v>0.35599999999999998</v>
      </c>
      <c r="J91" s="91" t="s">
        <v>1013</v>
      </c>
    </row>
    <row r="92" spans="1:10" ht="15" thickBot="1" x14ac:dyDescent="0.35">
      <c r="A92" s="92" t="s">
        <v>1151</v>
      </c>
      <c r="B92" s="91" t="s">
        <v>1150</v>
      </c>
      <c r="C92" s="91" t="s">
        <v>189</v>
      </c>
      <c r="D92" s="91" t="s">
        <v>189</v>
      </c>
      <c r="E92" s="91" t="s">
        <v>199</v>
      </c>
      <c r="F92" s="91" t="s">
        <v>157</v>
      </c>
      <c r="G92" s="91">
        <v>40</v>
      </c>
      <c r="H92" s="91">
        <v>155869</v>
      </c>
      <c r="I92" s="91">
        <v>1.335</v>
      </c>
      <c r="J92" s="91" t="s">
        <v>1013</v>
      </c>
    </row>
    <row r="93" spans="1:10" ht="28.2" thickBot="1" x14ac:dyDescent="0.35">
      <c r="A93" s="92" t="s">
        <v>1149</v>
      </c>
      <c r="B93" s="91" t="s">
        <v>1148</v>
      </c>
      <c r="C93" s="91" t="s">
        <v>102</v>
      </c>
      <c r="D93" s="91" t="s">
        <v>102</v>
      </c>
      <c r="E93" s="91" t="s">
        <v>186</v>
      </c>
      <c r="F93" s="91" t="s">
        <v>185</v>
      </c>
      <c r="G93" s="91">
        <v>2</v>
      </c>
      <c r="H93" s="91">
        <v>39997</v>
      </c>
      <c r="I93" s="91">
        <v>0.02</v>
      </c>
      <c r="J93" s="91" t="s">
        <v>1019</v>
      </c>
    </row>
    <row r="94" spans="1:10" ht="16.2" thickBot="1" x14ac:dyDescent="0.35">
      <c r="A94" s="92" t="s">
        <v>1147</v>
      </c>
      <c r="B94" s="91" t="s">
        <v>1146</v>
      </c>
      <c r="C94" s="91" t="s">
        <v>189</v>
      </c>
      <c r="D94" s="91" t="s">
        <v>189</v>
      </c>
      <c r="E94" s="91" t="s">
        <v>199</v>
      </c>
      <c r="F94" s="91" t="s">
        <v>143</v>
      </c>
      <c r="G94" s="95"/>
      <c r="H94" s="91">
        <v>99767</v>
      </c>
      <c r="I94" s="98">
        <v>454000000</v>
      </c>
      <c r="J94" s="91" t="s">
        <v>1019</v>
      </c>
    </row>
    <row r="95" spans="1:10" ht="15" thickBot="1" x14ac:dyDescent="0.35">
      <c r="A95" s="92" t="s">
        <v>1145</v>
      </c>
      <c r="B95" s="91" t="s">
        <v>1144</v>
      </c>
      <c r="C95" s="91" t="s">
        <v>189</v>
      </c>
      <c r="D95" s="91" t="s">
        <v>189</v>
      </c>
      <c r="E95" s="91" t="s">
        <v>199</v>
      </c>
      <c r="F95" s="91" t="s">
        <v>143</v>
      </c>
      <c r="G95" s="91">
        <v>1</v>
      </c>
      <c r="H95" s="91">
        <v>88815</v>
      </c>
      <c r="I95" s="91">
        <v>2</v>
      </c>
      <c r="J95" s="91" t="s">
        <v>1013</v>
      </c>
    </row>
    <row r="96" spans="1:10" ht="15" thickBot="1" x14ac:dyDescent="0.35">
      <c r="A96" s="92" t="s">
        <v>1145</v>
      </c>
      <c r="B96" s="91" t="s">
        <v>1144</v>
      </c>
      <c r="C96" s="91" t="s">
        <v>189</v>
      </c>
      <c r="D96" s="91" t="s">
        <v>189</v>
      </c>
      <c r="E96" s="91" t="s">
        <v>199</v>
      </c>
      <c r="F96" s="91" t="s">
        <v>143</v>
      </c>
      <c r="G96" s="91">
        <v>7</v>
      </c>
      <c r="H96" s="91">
        <v>88816</v>
      </c>
      <c r="I96" s="91">
        <v>3.9872000000000001</v>
      </c>
      <c r="J96" s="91" t="s">
        <v>1013</v>
      </c>
    </row>
    <row r="97" spans="1:10" ht="15" thickBot="1" x14ac:dyDescent="0.35">
      <c r="A97" s="92" t="s">
        <v>1143</v>
      </c>
      <c r="B97" s="91" t="s">
        <v>1142</v>
      </c>
      <c r="C97" s="91" t="s">
        <v>189</v>
      </c>
      <c r="D97" s="91" t="s">
        <v>189</v>
      </c>
      <c r="E97" s="91" t="s">
        <v>199</v>
      </c>
      <c r="F97" s="91" t="s">
        <v>157</v>
      </c>
      <c r="G97" s="91">
        <v>14</v>
      </c>
      <c r="H97" s="91">
        <v>88814</v>
      </c>
      <c r="I97" s="91">
        <v>6.4</v>
      </c>
      <c r="J97" s="91" t="s">
        <v>1013</v>
      </c>
    </row>
    <row r="98" spans="1:10" ht="15" thickBot="1" x14ac:dyDescent="0.35">
      <c r="A98" s="92" t="s">
        <v>981</v>
      </c>
      <c r="B98" s="91" t="s">
        <v>980</v>
      </c>
      <c r="C98" s="91" t="s">
        <v>189</v>
      </c>
      <c r="D98" s="91" t="s">
        <v>189</v>
      </c>
      <c r="E98" s="91" t="s">
        <v>199</v>
      </c>
      <c r="F98" s="91" t="s">
        <v>143</v>
      </c>
      <c r="G98" s="91">
        <v>1</v>
      </c>
      <c r="H98" s="91">
        <v>89011</v>
      </c>
      <c r="I98" s="91">
        <v>1.1125</v>
      </c>
      <c r="J98" s="91" t="s">
        <v>1013</v>
      </c>
    </row>
    <row r="99" spans="1:10" ht="15" thickBot="1" x14ac:dyDescent="0.35">
      <c r="A99" s="92" t="s">
        <v>979</v>
      </c>
      <c r="B99" s="91" t="s">
        <v>978</v>
      </c>
      <c r="C99" s="91" t="s">
        <v>189</v>
      </c>
      <c r="D99" s="91" t="s">
        <v>189</v>
      </c>
      <c r="E99" s="91" t="s">
        <v>199</v>
      </c>
      <c r="F99" s="91" t="s">
        <v>143</v>
      </c>
      <c r="G99" s="91">
        <v>2</v>
      </c>
      <c r="H99" s="91">
        <v>111679</v>
      </c>
      <c r="I99" s="91">
        <v>0.17799999999999999</v>
      </c>
      <c r="J99" s="91" t="s">
        <v>1013</v>
      </c>
    </row>
    <row r="100" spans="1:10" ht="15" thickBot="1" x14ac:dyDescent="0.35">
      <c r="A100" s="92" t="s">
        <v>979</v>
      </c>
      <c r="B100" s="91" t="s">
        <v>978</v>
      </c>
      <c r="C100" s="91" t="s">
        <v>189</v>
      </c>
      <c r="D100" s="91" t="s">
        <v>189</v>
      </c>
      <c r="E100" s="91" t="s">
        <v>199</v>
      </c>
      <c r="F100" s="91" t="s">
        <v>157</v>
      </c>
      <c r="G100" s="91">
        <v>50</v>
      </c>
      <c r="H100" s="91">
        <v>38491</v>
      </c>
      <c r="I100" s="91">
        <v>0.66749999999999998</v>
      </c>
      <c r="J100" s="91" t="s">
        <v>1013</v>
      </c>
    </row>
    <row r="101" spans="1:10" ht="15" thickBot="1" x14ac:dyDescent="0.35">
      <c r="A101" s="94" t="s">
        <v>1141</v>
      </c>
      <c r="B101" s="93" t="s">
        <v>352</v>
      </c>
      <c r="C101" s="93" t="s">
        <v>189</v>
      </c>
      <c r="D101" s="93" t="s">
        <v>189</v>
      </c>
      <c r="E101" s="93" t="s">
        <v>199</v>
      </c>
      <c r="F101" s="93" t="s">
        <v>157</v>
      </c>
      <c r="G101" s="93">
        <v>45</v>
      </c>
      <c r="H101" s="93">
        <v>155869</v>
      </c>
      <c r="I101" s="93">
        <v>0.35599999999999998</v>
      </c>
      <c r="J101" s="93" t="s">
        <v>1013</v>
      </c>
    </row>
    <row r="102" spans="1:10" ht="15" thickBot="1" x14ac:dyDescent="0.35">
      <c r="A102" s="92" t="s">
        <v>1141</v>
      </c>
      <c r="B102" s="91" t="s">
        <v>352</v>
      </c>
      <c r="C102" s="91" t="s">
        <v>189</v>
      </c>
      <c r="D102" s="91" t="s">
        <v>189</v>
      </c>
      <c r="E102" s="91" t="s">
        <v>199</v>
      </c>
      <c r="F102" s="91" t="s">
        <v>143</v>
      </c>
      <c r="G102" s="91">
        <v>45</v>
      </c>
      <c r="H102" s="91">
        <v>155869</v>
      </c>
      <c r="I102" s="91">
        <v>1.335</v>
      </c>
      <c r="J102" s="91" t="s">
        <v>1013</v>
      </c>
    </row>
    <row r="103" spans="1:10" ht="15" thickBot="1" x14ac:dyDescent="0.35">
      <c r="A103" s="92" t="s">
        <v>1137</v>
      </c>
      <c r="B103" s="91" t="s">
        <v>1140</v>
      </c>
      <c r="C103" s="91" t="s">
        <v>102</v>
      </c>
      <c r="D103" s="91" t="s">
        <v>102</v>
      </c>
      <c r="E103" s="91" t="s">
        <v>186</v>
      </c>
      <c r="F103" s="91" t="s">
        <v>274</v>
      </c>
      <c r="G103" s="91">
        <v>1</v>
      </c>
      <c r="H103" s="91">
        <v>63297</v>
      </c>
      <c r="I103" s="91">
        <v>10.81</v>
      </c>
      <c r="J103" s="91" t="s">
        <v>1024</v>
      </c>
    </row>
    <row r="104" spans="1:10" ht="16.2" thickBot="1" x14ac:dyDescent="0.35">
      <c r="A104" s="92" t="s">
        <v>1137</v>
      </c>
      <c r="B104" s="91" t="s">
        <v>352</v>
      </c>
      <c r="C104" s="91" t="s">
        <v>189</v>
      </c>
      <c r="D104" s="91" t="s">
        <v>189</v>
      </c>
      <c r="E104" s="91" t="s">
        <v>199</v>
      </c>
      <c r="F104" s="91" t="s">
        <v>157</v>
      </c>
      <c r="G104" s="95"/>
      <c r="H104" s="91">
        <v>106407</v>
      </c>
      <c r="I104" s="91">
        <v>0.38</v>
      </c>
      <c r="J104" s="91" t="s">
        <v>1013</v>
      </c>
    </row>
    <row r="105" spans="1:10" ht="16.2" thickBot="1" x14ac:dyDescent="0.35">
      <c r="A105" s="92" t="s">
        <v>1137</v>
      </c>
      <c r="B105" s="91" t="s">
        <v>352</v>
      </c>
      <c r="C105" s="91" t="s">
        <v>189</v>
      </c>
      <c r="D105" s="91" t="s">
        <v>189</v>
      </c>
      <c r="E105" s="91" t="s">
        <v>199</v>
      </c>
      <c r="F105" s="91" t="s">
        <v>157</v>
      </c>
      <c r="G105" s="95"/>
      <c r="H105" s="91">
        <v>106407</v>
      </c>
      <c r="I105" s="91">
        <v>0.56999999999999995</v>
      </c>
      <c r="J105" s="91" t="s">
        <v>1013</v>
      </c>
    </row>
    <row r="106" spans="1:10" ht="16.2" thickBot="1" x14ac:dyDescent="0.35">
      <c r="A106" s="92" t="s">
        <v>1137</v>
      </c>
      <c r="B106" s="91" t="s">
        <v>352</v>
      </c>
      <c r="C106" s="91" t="s">
        <v>189</v>
      </c>
      <c r="D106" s="91" t="s">
        <v>189</v>
      </c>
      <c r="E106" s="91" t="s">
        <v>199</v>
      </c>
      <c r="F106" s="91" t="s">
        <v>157</v>
      </c>
      <c r="G106" s="95"/>
      <c r="H106" s="91">
        <v>106407</v>
      </c>
      <c r="I106" s="91">
        <v>0.56999999999999995</v>
      </c>
      <c r="J106" s="91" t="s">
        <v>1013</v>
      </c>
    </row>
    <row r="107" spans="1:10" ht="16.2" thickBot="1" x14ac:dyDescent="0.35">
      <c r="A107" s="92" t="s">
        <v>1137</v>
      </c>
      <c r="B107" s="91" t="s">
        <v>352</v>
      </c>
      <c r="C107" s="91" t="s">
        <v>189</v>
      </c>
      <c r="D107" s="91" t="s">
        <v>189</v>
      </c>
      <c r="E107" s="91" t="s">
        <v>199</v>
      </c>
      <c r="F107" s="91" t="s">
        <v>157</v>
      </c>
      <c r="G107" s="95"/>
      <c r="H107" s="91">
        <v>106407</v>
      </c>
      <c r="I107" s="91">
        <v>0.56999999999999995</v>
      </c>
      <c r="J107" s="91" t="s">
        <v>1013</v>
      </c>
    </row>
    <row r="108" spans="1:10" ht="15" thickBot="1" x14ac:dyDescent="0.35">
      <c r="A108" s="92" t="s">
        <v>1137</v>
      </c>
      <c r="B108" s="91" t="s">
        <v>1139</v>
      </c>
      <c r="C108" s="91" t="s">
        <v>102</v>
      </c>
      <c r="D108" s="91" t="s">
        <v>102</v>
      </c>
      <c r="E108" s="91" t="s">
        <v>186</v>
      </c>
      <c r="F108" s="91" t="s">
        <v>274</v>
      </c>
      <c r="G108" s="91">
        <v>1</v>
      </c>
      <c r="H108" s="91">
        <v>63297</v>
      </c>
      <c r="I108" s="91">
        <v>20.47</v>
      </c>
      <c r="J108" s="91" t="s">
        <v>1024</v>
      </c>
    </row>
    <row r="109" spans="1:10" ht="15" thickBot="1" x14ac:dyDescent="0.35">
      <c r="A109" s="92" t="s">
        <v>1137</v>
      </c>
      <c r="B109" s="91" t="s">
        <v>1138</v>
      </c>
      <c r="C109" s="91" t="s">
        <v>102</v>
      </c>
      <c r="D109" s="91" t="s">
        <v>102</v>
      </c>
      <c r="E109" s="91" t="s">
        <v>186</v>
      </c>
      <c r="F109" s="91" t="s">
        <v>274</v>
      </c>
      <c r="G109" s="91">
        <v>1</v>
      </c>
      <c r="H109" s="91">
        <v>63297</v>
      </c>
      <c r="I109" s="91">
        <v>8.32</v>
      </c>
      <c r="J109" s="91" t="s">
        <v>1024</v>
      </c>
    </row>
    <row r="110" spans="1:10" ht="15" thickBot="1" x14ac:dyDescent="0.35">
      <c r="A110" s="92" t="s">
        <v>1137</v>
      </c>
      <c r="B110" s="91" t="s">
        <v>1136</v>
      </c>
      <c r="C110" s="91" t="s">
        <v>102</v>
      </c>
      <c r="D110" s="91" t="s">
        <v>102</v>
      </c>
      <c r="E110" s="91" t="s">
        <v>186</v>
      </c>
      <c r="F110" s="91" t="s">
        <v>274</v>
      </c>
      <c r="G110" s="91">
        <v>1</v>
      </c>
      <c r="H110" s="91">
        <v>63297</v>
      </c>
      <c r="I110" s="91">
        <v>15</v>
      </c>
      <c r="J110" s="91" t="s">
        <v>1024</v>
      </c>
    </row>
    <row r="111" spans="1:10" ht="15" thickBot="1" x14ac:dyDescent="0.35">
      <c r="A111" s="92" t="s">
        <v>1135</v>
      </c>
      <c r="B111" s="91" t="s">
        <v>1134</v>
      </c>
      <c r="C111" s="91" t="s">
        <v>102</v>
      </c>
      <c r="D111" s="91" t="s">
        <v>102</v>
      </c>
      <c r="E111" s="91" t="s">
        <v>186</v>
      </c>
      <c r="F111" s="91" t="s">
        <v>185</v>
      </c>
      <c r="G111" s="91">
        <v>0</v>
      </c>
      <c r="H111" s="91">
        <v>39997</v>
      </c>
      <c r="I111" s="91">
        <v>0.02</v>
      </c>
      <c r="J111" s="91" t="s">
        <v>1019</v>
      </c>
    </row>
    <row r="112" spans="1:10" ht="28.2" thickBot="1" x14ac:dyDescent="0.35">
      <c r="A112" s="92" t="s">
        <v>1130</v>
      </c>
      <c r="B112" s="91" t="s">
        <v>1132</v>
      </c>
      <c r="C112" s="91" t="s">
        <v>245</v>
      </c>
      <c r="D112" s="91" t="s">
        <v>987</v>
      </c>
      <c r="E112" s="91" t="s">
        <v>986</v>
      </c>
      <c r="F112" s="91" t="s">
        <v>582</v>
      </c>
      <c r="G112" s="91">
        <v>2</v>
      </c>
      <c r="H112" s="91">
        <v>160446</v>
      </c>
      <c r="I112" s="91">
        <v>1.75</v>
      </c>
      <c r="J112" s="91" t="s">
        <v>1123</v>
      </c>
    </row>
    <row r="113" spans="1:10" ht="28.2" thickBot="1" x14ac:dyDescent="0.35">
      <c r="A113" s="92" t="s">
        <v>1130</v>
      </c>
      <c r="B113" s="91" t="s">
        <v>1132</v>
      </c>
      <c r="C113" s="91" t="s">
        <v>245</v>
      </c>
      <c r="D113" s="91" t="s">
        <v>987</v>
      </c>
      <c r="E113" s="91" t="s">
        <v>986</v>
      </c>
      <c r="F113" s="91" t="s">
        <v>591</v>
      </c>
      <c r="G113" s="91">
        <v>2</v>
      </c>
      <c r="H113" s="91">
        <v>160446</v>
      </c>
      <c r="I113" s="91">
        <v>7.9</v>
      </c>
      <c r="J113" s="91" t="s">
        <v>1123</v>
      </c>
    </row>
    <row r="114" spans="1:10" ht="28.2" thickBot="1" x14ac:dyDescent="0.35">
      <c r="A114" s="92" t="s">
        <v>1130</v>
      </c>
      <c r="B114" s="91" t="s">
        <v>1132</v>
      </c>
      <c r="C114" s="91" t="s">
        <v>189</v>
      </c>
      <c r="D114" s="91" t="s">
        <v>189</v>
      </c>
      <c r="E114" s="91" t="s">
        <v>1133</v>
      </c>
      <c r="F114" s="91" t="s">
        <v>157</v>
      </c>
      <c r="G114" s="91">
        <v>56</v>
      </c>
      <c r="H114" s="91">
        <v>160446</v>
      </c>
      <c r="I114" s="91">
        <v>7.9</v>
      </c>
      <c r="J114" s="91" t="s">
        <v>1123</v>
      </c>
    </row>
    <row r="115" spans="1:10" ht="42" thickBot="1" x14ac:dyDescent="0.35">
      <c r="A115" s="92" t="s">
        <v>1130</v>
      </c>
      <c r="B115" s="91" t="s">
        <v>1132</v>
      </c>
      <c r="C115" s="91" t="s">
        <v>137</v>
      </c>
      <c r="D115" s="91" t="s">
        <v>137</v>
      </c>
      <c r="E115" s="91" t="s">
        <v>974</v>
      </c>
      <c r="F115" s="91" t="s">
        <v>157</v>
      </c>
      <c r="G115" s="91">
        <v>56</v>
      </c>
      <c r="H115" s="91">
        <v>160446</v>
      </c>
      <c r="I115" s="91">
        <v>7.9</v>
      </c>
      <c r="J115" s="91" t="s">
        <v>1123</v>
      </c>
    </row>
    <row r="116" spans="1:10" ht="28.2" thickBot="1" x14ac:dyDescent="0.35">
      <c r="A116" s="92" t="s">
        <v>1130</v>
      </c>
      <c r="B116" s="91" t="s">
        <v>1129</v>
      </c>
      <c r="C116" s="91" t="s">
        <v>102</v>
      </c>
      <c r="D116" s="91" t="s">
        <v>102</v>
      </c>
      <c r="E116" s="91" t="s">
        <v>186</v>
      </c>
      <c r="F116" s="91" t="s">
        <v>1131</v>
      </c>
      <c r="G116" s="91">
        <v>14</v>
      </c>
      <c r="H116" s="91">
        <v>100909</v>
      </c>
      <c r="I116" s="91">
        <v>62.5</v>
      </c>
      <c r="J116" s="91" t="s">
        <v>1088</v>
      </c>
    </row>
    <row r="117" spans="1:10" ht="28.2" thickBot="1" x14ac:dyDescent="0.35">
      <c r="A117" s="92" t="s">
        <v>1130</v>
      </c>
      <c r="B117" s="91" t="s">
        <v>1129</v>
      </c>
      <c r="C117" s="91" t="s">
        <v>102</v>
      </c>
      <c r="D117" s="91" t="s">
        <v>102</v>
      </c>
      <c r="E117" s="91" t="s">
        <v>186</v>
      </c>
      <c r="F117" s="91" t="s">
        <v>185</v>
      </c>
      <c r="G117" s="91">
        <v>14</v>
      </c>
      <c r="H117" s="91">
        <v>100909</v>
      </c>
      <c r="I117" s="91">
        <v>337.2</v>
      </c>
      <c r="J117" s="91" t="s">
        <v>1088</v>
      </c>
    </row>
    <row r="118" spans="1:10" ht="28.2" thickBot="1" x14ac:dyDescent="0.35">
      <c r="A118" s="92" t="s">
        <v>1130</v>
      </c>
      <c r="B118" s="91" t="s">
        <v>1129</v>
      </c>
      <c r="C118" s="91" t="s">
        <v>102</v>
      </c>
      <c r="D118" s="91" t="s">
        <v>102</v>
      </c>
      <c r="E118" s="91" t="s">
        <v>186</v>
      </c>
      <c r="F118" s="91" t="s">
        <v>1128</v>
      </c>
      <c r="G118" s="91">
        <v>14</v>
      </c>
      <c r="H118" s="91">
        <v>100909</v>
      </c>
      <c r="I118" s="91">
        <v>500</v>
      </c>
      <c r="J118" s="91" t="s">
        <v>1088</v>
      </c>
    </row>
    <row r="119" spans="1:10" ht="42" thickBot="1" x14ac:dyDescent="0.35">
      <c r="A119" s="92" t="s">
        <v>1127</v>
      </c>
      <c r="B119" s="91" t="s">
        <v>1126</v>
      </c>
      <c r="C119" s="91" t="s">
        <v>137</v>
      </c>
      <c r="D119" s="91" t="s">
        <v>137</v>
      </c>
      <c r="E119" s="91" t="s">
        <v>974</v>
      </c>
      <c r="F119" s="91" t="s">
        <v>157</v>
      </c>
      <c r="G119" s="91">
        <v>28</v>
      </c>
      <c r="H119" s="91">
        <v>160446</v>
      </c>
      <c r="I119" s="91">
        <v>7.9</v>
      </c>
      <c r="J119" s="91" t="s">
        <v>1123</v>
      </c>
    </row>
    <row r="120" spans="1:10" ht="42" thickBot="1" x14ac:dyDescent="0.35">
      <c r="A120" s="92" t="s">
        <v>1125</v>
      </c>
      <c r="B120" s="91" t="s">
        <v>1124</v>
      </c>
      <c r="C120" s="91" t="s">
        <v>137</v>
      </c>
      <c r="D120" s="91" t="s">
        <v>137</v>
      </c>
      <c r="E120" s="91" t="s">
        <v>974</v>
      </c>
      <c r="F120" s="91" t="s">
        <v>582</v>
      </c>
      <c r="G120" s="91">
        <v>28</v>
      </c>
      <c r="H120" s="91">
        <v>160446</v>
      </c>
      <c r="I120" s="91">
        <v>9.6699999999999994E-2</v>
      </c>
      <c r="J120" s="91" t="s">
        <v>1123</v>
      </c>
    </row>
    <row r="121" spans="1:10" ht="42" thickBot="1" x14ac:dyDescent="0.35">
      <c r="A121" s="92" t="s">
        <v>1125</v>
      </c>
      <c r="B121" s="91" t="s">
        <v>1124</v>
      </c>
      <c r="C121" s="91" t="s">
        <v>137</v>
      </c>
      <c r="D121" s="91" t="s">
        <v>137</v>
      </c>
      <c r="E121" s="91" t="s">
        <v>974</v>
      </c>
      <c r="F121" s="91" t="s">
        <v>591</v>
      </c>
      <c r="G121" s="91">
        <v>28</v>
      </c>
      <c r="H121" s="91">
        <v>160446</v>
      </c>
      <c r="I121" s="91">
        <v>0.28799999999999998</v>
      </c>
      <c r="J121" s="91" t="s">
        <v>1123</v>
      </c>
    </row>
    <row r="122" spans="1:10" ht="42" thickBot="1" x14ac:dyDescent="0.35">
      <c r="A122" s="92" t="s">
        <v>1125</v>
      </c>
      <c r="B122" s="91" t="s">
        <v>1124</v>
      </c>
      <c r="C122" s="91" t="s">
        <v>137</v>
      </c>
      <c r="D122" s="91" t="s">
        <v>137</v>
      </c>
      <c r="E122" s="91" t="s">
        <v>974</v>
      </c>
      <c r="F122" s="91" t="s">
        <v>143</v>
      </c>
      <c r="G122" s="91">
        <v>28</v>
      </c>
      <c r="H122" s="91">
        <v>160446</v>
      </c>
      <c r="I122" s="91">
        <v>0.9</v>
      </c>
      <c r="J122" s="91" t="s">
        <v>1123</v>
      </c>
    </row>
    <row r="123" spans="1:10" ht="15" thickBot="1" x14ac:dyDescent="0.35">
      <c r="A123" s="92" t="s">
        <v>1122</v>
      </c>
      <c r="B123" s="91" t="s">
        <v>1121</v>
      </c>
      <c r="C123" s="91" t="s">
        <v>189</v>
      </c>
      <c r="D123" s="91" t="s">
        <v>189</v>
      </c>
      <c r="E123" s="91" t="s">
        <v>199</v>
      </c>
      <c r="F123" s="91" t="s">
        <v>117</v>
      </c>
      <c r="G123" s="91">
        <v>30</v>
      </c>
      <c r="H123" s="91">
        <v>82732</v>
      </c>
      <c r="I123" s="91">
        <v>0.5</v>
      </c>
      <c r="J123" s="91" t="s">
        <v>1013</v>
      </c>
    </row>
    <row r="124" spans="1:10" ht="15" thickBot="1" x14ac:dyDescent="0.35">
      <c r="A124" s="92" t="s">
        <v>1120</v>
      </c>
      <c r="B124" s="91" t="s">
        <v>1119</v>
      </c>
      <c r="C124" s="91" t="s">
        <v>102</v>
      </c>
      <c r="D124" s="91" t="s">
        <v>102</v>
      </c>
      <c r="E124" s="91" t="s">
        <v>186</v>
      </c>
      <c r="F124" s="91" t="s">
        <v>274</v>
      </c>
      <c r="G124" s="91">
        <v>1</v>
      </c>
      <c r="H124" s="91">
        <v>153534</v>
      </c>
      <c r="I124" s="91">
        <v>0.18</v>
      </c>
      <c r="J124" s="91" t="s">
        <v>1048</v>
      </c>
    </row>
    <row r="125" spans="1:10" ht="15" thickBot="1" x14ac:dyDescent="0.35">
      <c r="A125" s="92" t="s">
        <v>1120</v>
      </c>
      <c r="B125" s="91" t="s">
        <v>1119</v>
      </c>
      <c r="C125" s="91" t="s">
        <v>102</v>
      </c>
      <c r="D125" s="91" t="s">
        <v>102</v>
      </c>
      <c r="E125" s="91" t="s">
        <v>186</v>
      </c>
      <c r="F125" s="91" t="s">
        <v>274</v>
      </c>
      <c r="G125" s="91">
        <v>1</v>
      </c>
      <c r="H125" s="91">
        <v>153534</v>
      </c>
      <c r="I125" s="91">
        <v>0.24</v>
      </c>
      <c r="J125" s="91" t="s">
        <v>1048</v>
      </c>
    </row>
    <row r="126" spans="1:10" ht="15" thickBot="1" x14ac:dyDescent="0.35">
      <c r="A126" s="92" t="s">
        <v>1118</v>
      </c>
      <c r="B126" s="91" t="s">
        <v>1117</v>
      </c>
      <c r="C126" s="91" t="s">
        <v>189</v>
      </c>
      <c r="D126" s="91" t="s">
        <v>189</v>
      </c>
      <c r="E126" s="91" t="s">
        <v>199</v>
      </c>
      <c r="F126" s="91" t="s">
        <v>117</v>
      </c>
      <c r="G126" s="91">
        <v>30</v>
      </c>
      <c r="H126" s="91">
        <v>82732</v>
      </c>
      <c r="I126" s="91">
        <v>0.5</v>
      </c>
      <c r="J126" s="91" t="s">
        <v>1013</v>
      </c>
    </row>
    <row r="127" spans="1:10" ht="15" thickBot="1" x14ac:dyDescent="0.35">
      <c r="A127" s="92" t="s">
        <v>1118</v>
      </c>
      <c r="B127" s="91" t="s">
        <v>1117</v>
      </c>
      <c r="C127" s="91" t="s">
        <v>189</v>
      </c>
      <c r="D127" s="91" t="s">
        <v>189</v>
      </c>
      <c r="E127" s="91" t="s">
        <v>994</v>
      </c>
      <c r="F127" s="91" t="s">
        <v>157</v>
      </c>
      <c r="G127" s="91">
        <v>32</v>
      </c>
      <c r="H127" s="91">
        <v>96069</v>
      </c>
      <c r="I127" s="91">
        <v>0.5</v>
      </c>
      <c r="J127" s="91" t="s">
        <v>1013</v>
      </c>
    </row>
    <row r="128" spans="1:10" ht="15" thickBot="1" x14ac:dyDescent="0.35">
      <c r="A128" s="92" t="s">
        <v>1116</v>
      </c>
      <c r="B128" s="91" t="s">
        <v>1115</v>
      </c>
      <c r="C128" s="91" t="s">
        <v>102</v>
      </c>
      <c r="D128" s="91" t="s">
        <v>102</v>
      </c>
      <c r="E128" s="91" t="s">
        <v>186</v>
      </c>
      <c r="F128" s="91" t="s">
        <v>274</v>
      </c>
      <c r="G128" s="91">
        <v>1</v>
      </c>
      <c r="H128" s="91">
        <v>103049</v>
      </c>
      <c r="I128" s="91">
        <v>3.99</v>
      </c>
      <c r="J128" s="91" t="s">
        <v>1024</v>
      </c>
    </row>
    <row r="129" spans="1:10" ht="15" thickBot="1" x14ac:dyDescent="0.35">
      <c r="A129" s="92" t="s">
        <v>1116</v>
      </c>
      <c r="B129" s="91" t="s">
        <v>1115</v>
      </c>
      <c r="C129" s="91" t="s">
        <v>102</v>
      </c>
      <c r="D129" s="91" t="s">
        <v>102</v>
      </c>
      <c r="E129" s="91" t="s">
        <v>186</v>
      </c>
      <c r="F129" s="91" t="s">
        <v>274</v>
      </c>
      <c r="G129" s="91">
        <v>1</v>
      </c>
      <c r="H129" s="91">
        <v>103049</v>
      </c>
      <c r="I129" s="91">
        <v>66.400000000000006</v>
      </c>
      <c r="J129" s="91" t="s">
        <v>1024</v>
      </c>
    </row>
    <row r="130" spans="1:10" ht="15" thickBot="1" x14ac:dyDescent="0.35">
      <c r="A130" s="92" t="s">
        <v>960</v>
      </c>
      <c r="B130" s="91" t="s">
        <v>959</v>
      </c>
      <c r="C130" s="91" t="s">
        <v>102</v>
      </c>
      <c r="D130" s="91" t="s">
        <v>102</v>
      </c>
      <c r="E130" s="91" t="s">
        <v>186</v>
      </c>
      <c r="F130" s="91" t="s">
        <v>185</v>
      </c>
      <c r="G130" s="91">
        <v>2</v>
      </c>
      <c r="H130" s="91">
        <v>39997</v>
      </c>
      <c r="I130" s="91">
        <v>0.97</v>
      </c>
      <c r="J130" s="91" t="s">
        <v>1019</v>
      </c>
    </row>
    <row r="131" spans="1:10" ht="15" thickBot="1" x14ac:dyDescent="0.35">
      <c r="A131" s="92" t="s">
        <v>960</v>
      </c>
      <c r="B131" s="91" t="s">
        <v>1114</v>
      </c>
      <c r="C131" s="91" t="s">
        <v>102</v>
      </c>
      <c r="D131" s="91" t="s">
        <v>102</v>
      </c>
      <c r="E131" s="91" t="s">
        <v>186</v>
      </c>
      <c r="F131" s="91" t="s">
        <v>185</v>
      </c>
      <c r="G131" s="91">
        <v>2</v>
      </c>
      <c r="H131" s="91">
        <v>39997</v>
      </c>
      <c r="I131" s="91">
        <v>0.03</v>
      </c>
      <c r="J131" s="91" t="s">
        <v>1019</v>
      </c>
    </row>
    <row r="132" spans="1:10" ht="15" thickBot="1" x14ac:dyDescent="0.35">
      <c r="A132" s="92" t="s">
        <v>960</v>
      </c>
      <c r="B132" s="91" t="s">
        <v>1113</v>
      </c>
      <c r="C132" s="91" t="s">
        <v>102</v>
      </c>
      <c r="D132" s="91" t="s">
        <v>102</v>
      </c>
      <c r="E132" s="91" t="s">
        <v>186</v>
      </c>
      <c r="F132" s="91" t="s">
        <v>185</v>
      </c>
      <c r="G132" s="91">
        <v>2</v>
      </c>
      <c r="H132" s="91">
        <v>39997</v>
      </c>
      <c r="I132" s="91">
        <v>0.18</v>
      </c>
      <c r="J132" s="91" t="s">
        <v>1019</v>
      </c>
    </row>
    <row r="133" spans="1:10" ht="16.2" thickBot="1" x14ac:dyDescent="0.35">
      <c r="A133" s="92" t="s">
        <v>1112</v>
      </c>
      <c r="B133" s="91" t="s">
        <v>1111</v>
      </c>
      <c r="C133" s="91" t="s">
        <v>189</v>
      </c>
      <c r="D133" s="91" t="s">
        <v>189</v>
      </c>
      <c r="E133" s="91" t="s">
        <v>994</v>
      </c>
      <c r="F133" s="91" t="s">
        <v>117</v>
      </c>
      <c r="G133" s="95"/>
      <c r="H133" s="91">
        <v>85252</v>
      </c>
      <c r="I133" s="91">
        <v>0.89</v>
      </c>
      <c r="J133" s="91" t="s">
        <v>1013</v>
      </c>
    </row>
    <row r="134" spans="1:10" ht="16.2" thickBot="1" x14ac:dyDescent="0.35">
      <c r="A134" s="94" t="s">
        <v>1112</v>
      </c>
      <c r="B134" s="93" t="s">
        <v>1111</v>
      </c>
      <c r="C134" s="93" t="s">
        <v>189</v>
      </c>
      <c r="D134" s="93" t="s">
        <v>189</v>
      </c>
      <c r="E134" s="93" t="s">
        <v>994</v>
      </c>
      <c r="F134" s="93" t="s">
        <v>117</v>
      </c>
      <c r="G134" s="96"/>
      <c r="H134" s="93">
        <v>85252</v>
      </c>
      <c r="I134" s="93">
        <v>0.89</v>
      </c>
      <c r="J134" s="93" t="s">
        <v>1013</v>
      </c>
    </row>
    <row r="135" spans="1:10" ht="15" thickBot="1" x14ac:dyDescent="0.35">
      <c r="A135" s="92" t="s">
        <v>1110</v>
      </c>
      <c r="B135" s="91" t="s">
        <v>1109</v>
      </c>
      <c r="C135" s="91" t="s">
        <v>189</v>
      </c>
      <c r="D135" s="91" t="s">
        <v>189</v>
      </c>
      <c r="E135" s="91" t="s">
        <v>199</v>
      </c>
      <c r="F135" s="91" t="s">
        <v>157</v>
      </c>
      <c r="G135" s="91">
        <v>40</v>
      </c>
      <c r="H135" s="91">
        <v>155869</v>
      </c>
      <c r="I135" s="91">
        <v>0.35599999999999998</v>
      </c>
      <c r="J135" s="91" t="s">
        <v>1013</v>
      </c>
    </row>
    <row r="136" spans="1:10" ht="15" thickBot="1" x14ac:dyDescent="0.35">
      <c r="A136" s="92" t="s">
        <v>1110</v>
      </c>
      <c r="B136" s="91" t="s">
        <v>1109</v>
      </c>
      <c r="C136" s="91" t="s">
        <v>189</v>
      </c>
      <c r="D136" s="91" t="s">
        <v>189</v>
      </c>
      <c r="E136" s="91" t="s">
        <v>199</v>
      </c>
      <c r="F136" s="91" t="s">
        <v>157</v>
      </c>
      <c r="G136" s="91">
        <v>40</v>
      </c>
      <c r="H136" s="91">
        <v>155869</v>
      </c>
      <c r="I136" s="91">
        <v>1.335</v>
      </c>
      <c r="J136" s="91" t="s">
        <v>1013</v>
      </c>
    </row>
    <row r="137" spans="1:10" ht="16.2" thickBot="1" x14ac:dyDescent="0.35">
      <c r="A137" s="92" t="s">
        <v>1107</v>
      </c>
      <c r="B137" s="91" t="s">
        <v>1108</v>
      </c>
      <c r="C137" s="91" t="s">
        <v>189</v>
      </c>
      <c r="D137" s="91" t="s">
        <v>189</v>
      </c>
      <c r="E137" s="91" t="s">
        <v>199</v>
      </c>
      <c r="F137" s="91" t="s">
        <v>143</v>
      </c>
      <c r="G137" s="95"/>
      <c r="H137" s="91">
        <v>96680</v>
      </c>
      <c r="I137" s="91">
        <v>1</v>
      </c>
      <c r="J137" s="91" t="s">
        <v>1013</v>
      </c>
    </row>
    <row r="138" spans="1:10" ht="15" thickBot="1" x14ac:dyDescent="0.35">
      <c r="A138" s="92" t="s">
        <v>1107</v>
      </c>
      <c r="B138" s="91" t="s">
        <v>1106</v>
      </c>
      <c r="C138" s="91" t="s">
        <v>189</v>
      </c>
      <c r="D138" s="91" t="s">
        <v>189</v>
      </c>
      <c r="E138" s="91" t="s">
        <v>199</v>
      </c>
      <c r="F138" s="91" t="s">
        <v>157</v>
      </c>
      <c r="G138" s="91">
        <v>21</v>
      </c>
      <c r="H138" s="91">
        <v>114809</v>
      </c>
      <c r="I138" s="91">
        <v>0.5</v>
      </c>
      <c r="J138" s="91" t="s">
        <v>1013</v>
      </c>
    </row>
    <row r="139" spans="1:10" ht="15" thickBot="1" x14ac:dyDescent="0.35">
      <c r="A139" s="92" t="s">
        <v>1107</v>
      </c>
      <c r="B139" s="91" t="s">
        <v>1106</v>
      </c>
      <c r="C139" s="91" t="s">
        <v>189</v>
      </c>
      <c r="D139" s="91" t="s">
        <v>189</v>
      </c>
      <c r="E139" s="91" t="s">
        <v>199</v>
      </c>
      <c r="F139" s="91" t="s">
        <v>143</v>
      </c>
      <c r="G139" s="91">
        <v>21</v>
      </c>
      <c r="H139" s="91">
        <v>114809</v>
      </c>
      <c r="I139" s="91">
        <v>0.75</v>
      </c>
      <c r="J139" s="91" t="s">
        <v>1013</v>
      </c>
    </row>
    <row r="140" spans="1:10" ht="16.2" thickBot="1" x14ac:dyDescent="0.35">
      <c r="A140" s="92" t="s">
        <v>1107</v>
      </c>
      <c r="B140" s="91" t="s">
        <v>1106</v>
      </c>
      <c r="C140" s="91" t="s">
        <v>189</v>
      </c>
      <c r="D140" s="91" t="s">
        <v>189</v>
      </c>
      <c r="E140" s="91" t="s">
        <v>199</v>
      </c>
      <c r="F140" s="91" t="s">
        <v>143</v>
      </c>
      <c r="G140" s="95"/>
      <c r="H140" s="91">
        <v>114809</v>
      </c>
      <c r="I140" s="91">
        <v>0.75</v>
      </c>
      <c r="J140" s="91" t="s">
        <v>1013</v>
      </c>
    </row>
    <row r="141" spans="1:10" ht="16.2" thickBot="1" x14ac:dyDescent="0.35">
      <c r="A141" s="92" t="s">
        <v>1107</v>
      </c>
      <c r="B141" s="91" t="s">
        <v>1106</v>
      </c>
      <c r="C141" s="91" t="s">
        <v>189</v>
      </c>
      <c r="D141" s="91" t="s">
        <v>189</v>
      </c>
      <c r="E141" s="91" t="s">
        <v>199</v>
      </c>
      <c r="F141" s="91" t="s">
        <v>143</v>
      </c>
      <c r="G141" s="95"/>
      <c r="H141" s="91">
        <v>114809</v>
      </c>
      <c r="I141" s="91">
        <v>0.75</v>
      </c>
      <c r="J141" s="91" t="s">
        <v>1013</v>
      </c>
    </row>
    <row r="142" spans="1:10" ht="16.2" thickBot="1" x14ac:dyDescent="0.35">
      <c r="A142" s="92" t="s">
        <v>1107</v>
      </c>
      <c r="B142" s="91" t="s">
        <v>1106</v>
      </c>
      <c r="C142" s="91" t="s">
        <v>189</v>
      </c>
      <c r="D142" s="91" t="s">
        <v>189</v>
      </c>
      <c r="E142" s="91" t="s">
        <v>199</v>
      </c>
      <c r="F142" s="91" t="s">
        <v>143</v>
      </c>
      <c r="G142" s="95"/>
      <c r="H142" s="91">
        <v>114809</v>
      </c>
      <c r="I142" s="91">
        <v>0.75</v>
      </c>
      <c r="J142" s="91" t="s">
        <v>1013</v>
      </c>
    </row>
    <row r="143" spans="1:10" ht="16.2" thickBot="1" x14ac:dyDescent="0.35">
      <c r="A143" s="92" t="s">
        <v>1107</v>
      </c>
      <c r="B143" s="91" t="s">
        <v>1106</v>
      </c>
      <c r="C143" s="91" t="s">
        <v>189</v>
      </c>
      <c r="D143" s="91" t="s">
        <v>189</v>
      </c>
      <c r="E143" s="91" t="s">
        <v>199</v>
      </c>
      <c r="F143" s="91" t="s">
        <v>143</v>
      </c>
      <c r="G143" s="95"/>
      <c r="H143" s="91">
        <v>114809</v>
      </c>
      <c r="I143" s="91">
        <v>0.75</v>
      </c>
      <c r="J143" s="91" t="s">
        <v>1013</v>
      </c>
    </row>
    <row r="144" spans="1:10" ht="16.2" thickBot="1" x14ac:dyDescent="0.35">
      <c r="A144" s="92" t="s">
        <v>1107</v>
      </c>
      <c r="B144" s="91" t="s">
        <v>1106</v>
      </c>
      <c r="C144" s="91" t="s">
        <v>189</v>
      </c>
      <c r="D144" s="91" t="s">
        <v>189</v>
      </c>
      <c r="E144" s="91" t="s">
        <v>199</v>
      </c>
      <c r="F144" s="91" t="s">
        <v>143</v>
      </c>
      <c r="G144" s="95"/>
      <c r="H144" s="91">
        <v>114809</v>
      </c>
      <c r="I144" s="91">
        <v>0.75</v>
      </c>
      <c r="J144" s="91" t="s">
        <v>1013</v>
      </c>
    </row>
    <row r="145" spans="1:10" ht="15" thickBot="1" x14ac:dyDescent="0.35">
      <c r="A145" s="92" t="s">
        <v>1107</v>
      </c>
      <c r="B145" s="91" t="s">
        <v>1106</v>
      </c>
      <c r="C145" s="91" t="s">
        <v>189</v>
      </c>
      <c r="D145" s="91" t="s">
        <v>189</v>
      </c>
      <c r="E145" s="91" t="s">
        <v>199</v>
      </c>
      <c r="F145" s="91" t="s">
        <v>157</v>
      </c>
      <c r="G145" s="91">
        <v>21</v>
      </c>
      <c r="H145" s="91">
        <v>114809</v>
      </c>
      <c r="I145" s="91">
        <v>0.75</v>
      </c>
      <c r="J145" s="91" t="s">
        <v>1013</v>
      </c>
    </row>
    <row r="146" spans="1:10" ht="15" thickBot="1" x14ac:dyDescent="0.35">
      <c r="A146" s="92" t="s">
        <v>1107</v>
      </c>
      <c r="B146" s="91" t="s">
        <v>1106</v>
      </c>
      <c r="C146" s="91" t="s">
        <v>189</v>
      </c>
      <c r="D146" s="91" t="s">
        <v>189</v>
      </c>
      <c r="E146" s="91" t="s">
        <v>199</v>
      </c>
      <c r="F146" s="91" t="s">
        <v>157</v>
      </c>
      <c r="G146" s="91">
        <v>21</v>
      </c>
      <c r="H146" s="91">
        <v>114809</v>
      </c>
      <c r="I146" s="91">
        <v>0.75</v>
      </c>
      <c r="J146" s="91" t="s">
        <v>1013</v>
      </c>
    </row>
    <row r="147" spans="1:10" ht="16.2" thickBot="1" x14ac:dyDescent="0.35">
      <c r="A147" s="92" t="s">
        <v>1107</v>
      </c>
      <c r="B147" s="91" t="s">
        <v>1106</v>
      </c>
      <c r="C147" s="91" t="s">
        <v>189</v>
      </c>
      <c r="D147" s="91" t="s">
        <v>189</v>
      </c>
      <c r="E147" s="91" t="s">
        <v>199</v>
      </c>
      <c r="F147" s="91" t="s">
        <v>157</v>
      </c>
      <c r="G147" s="95"/>
      <c r="H147" s="91">
        <v>114809</v>
      </c>
      <c r="I147" s="91">
        <v>0.75</v>
      </c>
      <c r="J147" s="91" t="s">
        <v>1013</v>
      </c>
    </row>
    <row r="148" spans="1:10" ht="15" thickBot="1" x14ac:dyDescent="0.35">
      <c r="A148" s="92" t="s">
        <v>1107</v>
      </c>
      <c r="B148" s="91" t="s">
        <v>1106</v>
      </c>
      <c r="C148" s="91" t="s">
        <v>189</v>
      </c>
      <c r="D148" s="91" t="s">
        <v>189</v>
      </c>
      <c r="E148" s="91" t="s">
        <v>199</v>
      </c>
      <c r="F148" s="91" t="s">
        <v>143</v>
      </c>
      <c r="G148" s="91">
        <v>21</v>
      </c>
      <c r="H148" s="91">
        <v>114809</v>
      </c>
      <c r="I148" s="91">
        <v>1</v>
      </c>
      <c r="J148" s="91" t="s">
        <v>1013</v>
      </c>
    </row>
    <row r="149" spans="1:10" ht="15" thickBot="1" x14ac:dyDescent="0.35">
      <c r="A149" s="92" t="s">
        <v>1107</v>
      </c>
      <c r="B149" s="91" t="s">
        <v>1106</v>
      </c>
      <c r="C149" s="91" t="s">
        <v>189</v>
      </c>
      <c r="D149" s="91" t="s">
        <v>189</v>
      </c>
      <c r="E149" s="91" t="s">
        <v>199</v>
      </c>
      <c r="F149" s="91" t="s">
        <v>143</v>
      </c>
      <c r="G149" s="91">
        <v>21</v>
      </c>
      <c r="H149" s="91">
        <v>114809</v>
      </c>
      <c r="I149" s="91">
        <v>1</v>
      </c>
      <c r="J149" s="91" t="s">
        <v>1013</v>
      </c>
    </row>
    <row r="150" spans="1:10" ht="16.2" thickBot="1" x14ac:dyDescent="0.35">
      <c r="A150" s="92" t="s">
        <v>1107</v>
      </c>
      <c r="B150" s="91" t="s">
        <v>1106</v>
      </c>
      <c r="C150" s="91" t="s">
        <v>189</v>
      </c>
      <c r="D150" s="91" t="s">
        <v>189</v>
      </c>
      <c r="E150" s="91" t="s">
        <v>199</v>
      </c>
      <c r="F150" s="91" t="s">
        <v>143</v>
      </c>
      <c r="G150" s="95"/>
      <c r="H150" s="91">
        <v>114809</v>
      </c>
      <c r="I150" s="91">
        <v>1</v>
      </c>
      <c r="J150" s="91" t="s">
        <v>1013</v>
      </c>
    </row>
    <row r="151" spans="1:10" ht="16.2" thickBot="1" x14ac:dyDescent="0.35">
      <c r="A151" s="92" t="s">
        <v>1107</v>
      </c>
      <c r="B151" s="91" t="s">
        <v>1106</v>
      </c>
      <c r="C151" s="91" t="s">
        <v>189</v>
      </c>
      <c r="D151" s="91" t="s">
        <v>189</v>
      </c>
      <c r="E151" s="91" t="s">
        <v>199</v>
      </c>
      <c r="F151" s="91" t="s">
        <v>143</v>
      </c>
      <c r="G151" s="95"/>
      <c r="H151" s="91">
        <v>114809</v>
      </c>
      <c r="I151" s="91">
        <v>1</v>
      </c>
      <c r="J151" s="91" t="s">
        <v>1013</v>
      </c>
    </row>
    <row r="152" spans="1:10" ht="16.2" thickBot="1" x14ac:dyDescent="0.35">
      <c r="A152" s="92" t="s">
        <v>1107</v>
      </c>
      <c r="B152" s="91" t="s">
        <v>1106</v>
      </c>
      <c r="C152" s="91" t="s">
        <v>189</v>
      </c>
      <c r="D152" s="91" t="s">
        <v>189</v>
      </c>
      <c r="E152" s="91" t="s">
        <v>199</v>
      </c>
      <c r="F152" s="91" t="s">
        <v>143</v>
      </c>
      <c r="G152" s="95"/>
      <c r="H152" s="91">
        <v>114809</v>
      </c>
      <c r="I152" s="91">
        <v>1</v>
      </c>
      <c r="J152" s="91" t="s">
        <v>1013</v>
      </c>
    </row>
    <row r="153" spans="1:10" ht="16.2" thickBot="1" x14ac:dyDescent="0.35">
      <c r="A153" s="92" t="s">
        <v>1107</v>
      </c>
      <c r="B153" s="91" t="s">
        <v>1106</v>
      </c>
      <c r="C153" s="91" t="s">
        <v>189</v>
      </c>
      <c r="D153" s="91" t="s">
        <v>189</v>
      </c>
      <c r="E153" s="91" t="s">
        <v>199</v>
      </c>
      <c r="F153" s="91" t="s">
        <v>143</v>
      </c>
      <c r="G153" s="95"/>
      <c r="H153" s="91">
        <v>114809</v>
      </c>
      <c r="I153" s="91">
        <v>1</v>
      </c>
      <c r="J153" s="91" t="s">
        <v>1013</v>
      </c>
    </row>
    <row r="154" spans="1:10" ht="16.2" thickBot="1" x14ac:dyDescent="0.35">
      <c r="A154" s="92" t="s">
        <v>1107</v>
      </c>
      <c r="B154" s="91" t="s">
        <v>1106</v>
      </c>
      <c r="C154" s="91" t="s">
        <v>189</v>
      </c>
      <c r="D154" s="91" t="s">
        <v>189</v>
      </c>
      <c r="E154" s="91" t="s">
        <v>199</v>
      </c>
      <c r="F154" s="91" t="s">
        <v>143</v>
      </c>
      <c r="G154" s="95"/>
      <c r="H154" s="91">
        <v>114809</v>
      </c>
      <c r="I154" s="91">
        <v>1</v>
      </c>
      <c r="J154" s="91" t="s">
        <v>1013</v>
      </c>
    </row>
    <row r="155" spans="1:10" ht="16.2" thickBot="1" x14ac:dyDescent="0.35">
      <c r="A155" s="92" t="s">
        <v>1107</v>
      </c>
      <c r="B155" s="91" t="s">
        <v>1106</v>
      </c>
      <c r="C155" s="91" t="s">
        <v>189</v>
      </c>
      <c r="D155" s="91" t="s">
        <v>189</v>
      </c>
      <c r="E155" s="91" t="s">
        <v>199</v>
      </c>
      <c r="F155" s="91" t="s">
        <v>143</v>
      </c>
      <c r="G155" s="95"/>
      <c r="H155" s="91">
        <v>114809</v>
      </c>
      <c r="I155" s="91">
        <v>1</v>
      </c>
      <c r="J155" s="91" t="s">
        <v>1013</v>
      </c>
    </row>
    <row r="156" spans="1:10" ht="15" thickBot="1" x14ac:dyDescent="0.35">
      <c r="A156" s="92" t="s">
        <v>1105</v>
      </c>
      <c r="B156" s="91" t="s">
        <v>352</v>
      </c>
      <c r="C156" s="91" t="s">
        <v>102</v>
      </c>
      <c r="D156" s="91" t="s">
        <v>102</v>
      </c>
      <c r="E156" s="91" t="s">
        <v>186</v>
      </c>
      <c r="F156" s="91" t="s">
        <v>274</v>
      </c>
      <c r="G156" s="91">
        <v>2</v>
      </c>
      <c r="H156" s="91">
        <v>114815</v>
      </c>
      <c r="I156" s="91">
        <v>170.1</v>
      </c>
      <c r="J156" s="91" t="s">
        <v>1024</v>
      </c>
    </row>
    <row r="157" spans="1:10" ht="15" thickBot="1" x14ac:dyDescent="0.35">
      <c r="A157" s="92" t="s">
        <v>1104</v>
      </c>
      <c r="B157" s="91" t="s">
        <v>1103</v>
      </c>
      <c r="C157" s="91" t="s">
        <v>189</v>
      </c>
      <c r="D157" s="91" t="s">
        <v>189</v>
      </c>
      <c r="E157" s="91" t="s">
        <v>199</v>
      </c>
      <c r="F157" s="91" t="s">
        <v>166</v>
      </c>
      <c r="G157" s="91">
        <v>30</v>
      </c>
      <c r="H157" s="91">
        <v>82732</v>
      </c>
      <c r="I157" s="91">
        <v>0.5</v>
      </c>
      <c r="J157" s="91" t="s">
        <v>1013</v>
      </c>
    </row>
    <row r="158" spans="1:10" ht="15" thickBot="1" x14ac:dyDescent="0.35">
      <c r="A158" s="92" t="s">
        <v>1102</v>
      </c>
      <c r="B158" s="91" t="s">
        <v>1101</v>
      </c>
      <c r="C158" s="91" t="s">
        <v>189</v>
      </c>
      <c r="D158" s="91" t="s">
        <v>189</v>
      </c>
      <c r="E158" s="91" t="s">
        <v>199</v>
      </c>
      <c r="F158" s="91" t="s">
        <v>157</v>
      </c>
      <c r="G158" s="91">
        <v>83</v>
      </c>
      <c r="H158" s="91">
        <v>153606</v>
      </c>
      <c r="I158" s="91">
        <v>0.5</v>
      </c>
      <c r="J158" s="91" t="s">
        <v>1013</v>
      </c>
    </row>
    <row r="159" spans="1:10" ht="15" thickBot="1" x14ac:dyDescent="0.35">
      <c r="A159" s="92" t="s">
        <v>1102</v>
      </c>
      <c r="B159" s="91" t="s">
        <v>1101</v>
      </c>
      <c r="C159" s="91" t="s">
        <v>189</v>
      </c>
      <c r="D159" s="91" t="s">
        <v>189</v>
      </c>
      <c r="E159" s="91" t="s">
        <v>199</v>
      </c>
      <c r="F159" s="91" t="s">
        <v>157</v>
      </c>
      <c r="G159" s="91">
        <v>14</v>
      </c>
      <c r="H159" s="91">
        <v>153606</v>
      </c>
      <c r="I159" s="91">
        <v>0.5</v>
      </c>
      <c r="J159" s="91" t="s">
        <v>1013</v>
      </c>
    </row>
    <row r="160" spans="1:10" ht="16.2" thickBot="1" x14ac:dyDescent="0.35">
      <c r="A160" s="92" t="s">
        <v>1100</v>
      </c>
      <c r="B160" s="91" t="s">
        <v>1099</v>
      </c>
      <c r="C160" s="91" t="s">
        <v>189</v>
      </c>
      <c r="D160" s="91" t="s">
        <v>189</v>
      </c>
      <c r="E160" s="91" t="s">
        <v>199</v>
      </c>
      <c r="F160" s="91" t="s">
        <v>143</v>
      </c>
      <c r="G160" s="95"/>
      <c r="H160" s="91">
        <v>88736</v>
      </c>
      <c r="I160" s="91">
        <v>0.125</v>
      </c>
      <c r="J160" s="91" t="s">
        <v>1013</v>
      </c>
    </row>
    <row r="161" spans="1:10" ht="15" thickBot="1" x14ac:dyDescent="0.35">
      <c r="A161" s="92" t="s">
        <v>1098</v>
      </c>
      <c r="B161" s="91" t="s">
        <v>1097</v>
      </c>
      <c r="C161" s="91" t="s">
        <v>102</v>
      </c>
      <c r="D161" s="91" t="s">
        <v>102</v>
      </c>
      <c r="E161" s="91" t="s">
        <v>186</v>
      </c>
      <c r="F161" s="91" t="s">
        <v>274</v>
      </c>
      <c r="G161" s="91">
        <v>1</v>
      </c>
      <c r="H161" s="91">
        <v>100430</v>
      </c>
      <c r="I161" s="91">
        <v>0.15</v>
      </c>
      <c r="J161" s="91" t="s">
        <v>1024</v>
      </c>
    </row>
    <row r="162" spans="1:10" ht="15" thickBot="1" x14ac:dyDescent="0.35">
      <c r="A162" s="92" t="s">
        <v>1098</v>
      </c>
      <c r="B162" s="91" t="s">
        <v>1097</v>
      </c>
      <c r="C162" s="91" t="s">
        <v>102</v>
      </c>
      <c r="D162" s="91" t="s">
        <v>102</v>
      </c>
      <c r="E162" s="91" t="s">
        <v>186</v>
      </c>
      <c r="F162" s="91" t="s">
        <v>274</v>
      </c>
      <c r="G162" s="91">
        <v>1</v>
      </c>
      <c r="H162" s="91">
        <v>100430</v>
      </c>
      <c r="I162" s="91">
        <v>464</v>
      </c>
      <c r="J162" s="91" t="s">
        <v>1024</v>
      </c>
    </row>
    <row r="163" spans="1:10" ht="15" thickBot="1" x14ac:dyDescent="0.35">
      <c r="A163" s="92" t="s">
        <v>1095</v>
      </c>
      <c r="B163" s="91" t="s">
        <v>1094</v>
      </c>
      <c r="C163" s="91" t="s">
        <v>102</v>
      </c>
      <c r="D163" s="91" t="s">
        <v>102</v>
      </c>
      <c r="E163" s="91" t="s">
        <v>186</v>
      </c>
      <c r="F163" s="91" t="s">
        <v>1096</v>
      </c>
      <c r="G163" s="91">
        <v>21</v>
      </c>
      <c r="H163" s="91">
        <v>40407</v>
      </c>
      <c r="I163" s="91">
        <v>27</v>
      </c>
      <c r="J163" s="91" t="s">
        <v>1032</v>
      </c>
    </row>
    <row r="164" spans="1:10" ht="15" thickBot="1" x14ac:dyDescent="0.35">
      <c r="A164" s="92" t="s">
        <v>1095</v>
      </c>
      <c r="B164" s="91" t="s">
        <v>1094</v>
      </c>
      <c r="C164" s="91" t="s">
        <v>102</v>
      </c>
      <c r="D164" s="91" t="s">
        <v>102</v>
      </c>
      <c r="E164" s="91" t="s">
        <v>186</v>
      </c>
      <c r="F164" s="91" t="s">
        <v>185</v>
      </c>
      <c r="G164" s="91">
        <v>21</v>
      </c>
      <c r="H164" s="91">
        <v>40407</v>
      </c>
      <c r="I164" s="91">
        <v>32</v>
      </c>
      <c r="J164" s="91" t="s">
        <v>1032</v>
      </c>
    </row>
    <row r="165" spans="1:10" ht="15" thickBot="1" x14ac:dyDescent="0.35">
      <c r="A165" s="92" t="s">
        <v>1095</v>
      </c>
      <c r="B165" s="91" t="s">
        <v>1094</v>
      </c>
      <c r="C165" s="91" t="s">
        <v>102</v>
      </c>
      <c r="D165" s="91" t="s">
        <v>102</v>
      </c>
      <c r="E165" s="91" t="s">
        <v>186</v>
      </c>
      <c r="F165" s="91" t="s">
        <v>185</v>
      </c>
      <c r="G165" s="91">
        <v>14</v>
      </c>
      <c r="H165" s="91">
        <v>40407</v>
      </c>
      <c r="I165" s="91">
        <v>33</v>
      </c>
      <c r="J165" s="91" t="s">
        <v>1032</v>
      </c>
    </row>
    <row r="166" spans="1:10" ht="15" thickBot="1" x14ac:dyDescent="0.35">
      <c r="A166" s="92" t="s">
        <v>1095</v>
      </c>
      <c r="B166" s="91" t="s">
        <v>1094</v>
      </c>
      <c r="C166" s="91" t="s">
        <v>102</v>
      </c>
      <c r="D166" s="91" t="s">
        <v>102</v>
      </c>
      <c r="E166" s="91" t="s">
        <v>186</v>
      </c>
      <c r="F166" s="91" t="s">
        <v>185</v>
      </c>
      <c r="G166" s="91">
        <v>7</v>
      </c>
      <c r="H166" s="91">
        <v>40407</v>
      </c>
      <c r="I166" s="91">
        <v>42</v>
      </c>
      <c r="J166" s="91" t="s">
        <v>1032</v>
      </c>
    </row>
    <row r="167" spans="1:10" ht="15" thickBot="1" x14ac:dyDescent="0.35">
      <c r="A167" s="94" t="s">
        <v>1095</v>
      </c>
      <c r="B167" s="93" t="s">
        <v>1094</v>
      </c>
      <c r="C167" s="93" t="s">
        <v>102</v>
      </c>
      <c r="D167" s="93" t="s">
        <v>102</v>
      </c>
      <c r="E167" s="93" t="s">
        <v>186</v>
      </c>
      <c r="F167" s="93" t="s">
        <v>185</v>
      </c>
      <c r="G167" s="93">
        <v>21</v>
      </c>
      <c r="H167" s="93">
        <v>40407</v>
      </c>
      <c r="I167" s="93">
        <v>59</v>
      </c>
      <c r="J167" s="93" t="s">
        <v>1032</v>
      </c>
    </row>
    <row r="168" spans="1:10" ht="15" thickBot="1" x14ac:dyDescent="0.35">
      <c r="A168" s="92" t="s">
        <v>1095</v>
      </c>
      <c r="B168" s="91" t="s">
        <v>1094</v>
      </c>
      <c r="C168" s="91" t="s">
        <v>102</v>
      </c>
      <c r="D168" s="91" t="s">
        <v>102</v>
      </c>
      <c r="E168" s="91" t="s">
        <v>186</v>
      </c>
      <c r="F168" s="91" t="s">
        <v>185</v>
      </c>
      <c r="G168" s="91">
        <v>14</v>
      </c>
      <c r="H168" s="91">
        <v>40407</v>
      </c>
      <c r="I168" s="91">
        <v>59</v>
      </c>
      <c r="J168" s="91" t="s">
        <v>1032</v>
      </c>
    </row>
    <row r="169" spans="1:10" ht="15" thickBot="1" x14ac:dyDescent="0.35">
      <c r="A169" s="92" t="s">
        <v>1095</v>
      </c>
      <c r="B169" s="91" t="s">
        <v>1094</v>
      </c>
      <c r="C169" s="91" t="s">
        <v>102</v>
      </c>
      <c r="D169" s="91" t="s">
        <v>102</v>
      </c>
      <c r="E169" s="91" t="s">
        <v>186</v>
      </c>
      <c r="F169" s="91" t="s">
        <v>185</v>
      </c>
      <c r="G169" s="91">
        <v>7</v>
      </c>
      <c r="H169" s="91">
        <v>40407</v>
      </c>
      <c r="I169" s="91">
        <v>62</v>
      </c>
      <c r="J169" s="91" t="s">
        <v>1032</v>
      </c>
    </row>
    <row r="170" spans="1:10" ht="15" thickBot="1" x14ac:dyDescent="0.35">
      <c r="A170" s="92" t="s">
        <v>1095</v>
      </c>
      <c r="B170" s="91" t="s">
        <v>1094</v>
      </c>
      <c r="C170" s="91" t="s">
        <v>102</v>
      </c>
      <c r="D170" s="91" t="s">
        <v>102</v>
      </c>
      <c r="E170" s="91" t="s">
        <v>186</v>
      </c>
      <c r="F170" s="91" t="s">
        <v>1096</v>
      </c>
      <c r="G170" s="91">
        <v>21</v>
      </c>
      <c r="H170" s="91">
        <v>40407</v>
      </c>
      <c r="I170" s="91">
        <v>63</v>
      </c>
      <c r="J170" s="91" t="s">
        <v>1032</v>
      </c>
    </row>
    <row r="171" spans="1:10" ht="15" thickBot="1" x14ac:dyDescent="0.35">
      <c r="A171" s="92" t="s">
        <v>1095</v>
      </c>
      <c r="B171" s="91" t="s">
        <v>1094</v>
      </c>
      <c r="C171" s="91" t="s">
        <v>102</v>
      </c>
      <c r="D171" s="91" t="s">
        <v>102</v>
      </c>
      <c r="E171" s="91" t="s">
        <v>186</v>
      </c>
      <c r="F171" s="91" t="s">
        <v>185</v>
      </c>
      <c r="G171" s="91">
        <v>21</v>
      </c>
      <c r="H171" s="91">
        <v>40407</v>
      </c>
      <c r="I171" s="91">
        <v>233</v>
      </c>
      <c r="J171" s="91" t="s">
        <v>1032</v>
      </c>
    </row>
    <row r="172" spans="1:10" ht="15" thickBot="1" x14ac:dyDescent="0.35">
      <c r="A172" s="92" t="s">
        <v>1095</v>
      </c>
      <c r="B172" s="91" t="s">
        <v>1094</v>
      </c>
      <c r="C172" s="91" t="s">
        <v>102</v>
      </c>
      <c r="D172" s="91" t="s">
        <v>102</v>
      </c>
      <c r="E172" s="91" t="s">
        <v>186</v>
      </c>
      <c r="F172" s="91" t="s">
        <v>185</v>
      </c>
      <c r="G172" s="91">
        <v>14</v>
      </c>
      <c r="H172" s="91">
        <v>40407</v>
      </c>
      <c r="I172" s="91">
        <v>233</v>
      </c>
      <c r="J172" s="91" t="s">
        <v>1032</v>
      </c>
    </row>
    <row r="173" spans="1:10" ht="15" thickBot="1" x14ac:dyDescent="0.35">
      <c r="A173" s="92" t="s">
        <v>1095</v>
      </c>
      <c r="B173" s="91" t="s">
        <v>1094</v>
      </c>
      <c r="C173" s="91" t="s">
        <v>102</v>
      </c>
      <c r="D173" s="91" t="s">
        <v>102</v>
      </c>
      <c r="E173" s="91" t="s">
        <v>186</v>
      </c>
      <c r="F173" s="91" t="s">
        <v>185</v>
      </c>
      <c r="G173" s="91">
        <v>7</v>
      </c>
      <c r="H173" s="91">
        <v>40407</v>
      </c>
      <c r="I173" s="91">
        <v>244</v>
      </c>
      <c r="J173" s="91" t="s">
        <v>1032</v>
      </c>
    </row>
    <row r="174" spans="1:10" ht="15" thickBot="1" x14ac:dyDescent="0.35">
      <c r="A174" s="92" t="s">
        <v>1095</v>
      </c>
      <c r="B174" s="91" t="s">
        <v>1094</v>
      </c>
      <c r="C174" s="91" t="s">
        <v>102</v>
      </c>
      <c r="D174" s="91" t="s">
        <v>102</v>
      </c>
      <c r="E174" s="91" t="s">
        <v>186</v>
      </c>
      <c r="F174" s="91" t="s">
        <v>1096</v>
      </c>
      <c r="G174" s="91">
        <v>21</v>
      </c>
      <c r="H174" s="91">
        <v>40407</v>
      </c>
      <c r="I174" s="91">
        <v>262</v>
      </c>
      <c r="J174" s="91" t="s">
        <v>1032</v>
      </c>
    </row>
    <row r="175" spans="1:10" ht="28.2" thickBot="1" x14ac:dyDescent="0.35">
      <c r="A175" s="92" t="s">
        <v>1095</v>
      </c>
      <c r="B175" s="91" t="s">
        <v>1094</v>
      </c>
      <c r="C175" s="91" t="s">
        <v>102</v>
      </c>
      <c r="D175" s="91" t="s">
        <v>102</v>
      </c>
      <c r="E175" s="91" t="s">
        <v>186</v>
      </c>
      <c r="F175" s="91" t="s">
        <v>185</v>
      </c>
      <c r="G175" s="91">
        <v>7</v>
      </c>
      <c r="H175" s="91">
        <v>64485</v>
      </c>
      <c r="I175" s="91">
        <v>43</v>
      </c>
      <c r="J175" s="91" t="s">
        <v>1093</v>
      </c>
    </row>
    <row r="176" spans="1:10" ht="28.2" thickBot="1" x14ac:dyDescent="0.35">
      <c r="A176" s="92" t="s">
        <v>1091</v>
      </c>
      <c r="B176" s="91" t="s">
        <v>1090</v>
      </c>
      <c r="C176" s="91" t="s">
        <v>172</v>
      </c>
      <c r="D176" s="91" t="s">
        <v>173</v>
      </c>
      <c r="E176" s="91" t="s">
        <v>1092</v>
      </c>
      <c r="F176" s="91" t="s">
        <v>157</v>
      </c>
      <c r="G176" s="91">
        <v>2</v>
      </c>
      <c r="H176" s="91">
        <v>82065</v>
      </c>
      <c r="I176" s="91">
        <v>6</v>
      </c>
      <c r="J176" s="91" t="s">
        <v>1088</v>
      </c>
    </row>
    <row r="177" spans="1:10" ht="28.2" thickBot="1" x14ac:dyDescent="0.35">
      <c r="A177" s="92" t="s">
        <v>1091</v>
      </c>
      <c r="B177" s="91" t="s">
        <v>1090</v>
      </c>
      <c r="C177" s="91" t="s">
        <v>172</v>
      </c>
      <c r="D177" s="91" t="s">
        <v>173</v>
      </c>
      <c r="E177" s="91" t="s">
        <v>1092</v>
      </c>
      <c r="F177" s="91" t="s">
        <v>143</v>
      </c>
      <c r="G177" s="91">
        <v>2</v>
      </c>
      <c r="H177" s="91">
        <v>82065</v>
      </c>
      <c r="I177" s="91">
        <v>9</v>
      </c>
      <c r="J177" s="91" t="s">
        <v>1088</v>
      </c>
    </row>
    <row r="178" spans="1:10" ht="28.2" thickBot="1" x14ac:dyDescent="0.35">
      <c r="A178" s="92" t="s">
        <v>1091</v>
      </c>
      <c r="B178" s="91" t="s">
        <v>1090</v>
      </c>
      <c r="C178" s="91" t="s">
        <v>172</v>
      </c>
      <c r="D178" s="91" t="s">
        <v>173</v>
      </c>
      <c r="E178" s="91" t="s">
        <v>1092</v>
      </c>
      <c r="F178" s="91" t="s">
        <v>143</v>
      </c>
      <c r="G178" s="91">
        <v>2</v>
      </c>
      <c r="H178" s="91">
        <v>82065</v>
      </c>
      <c r="I178" s="91">
        <v>9</v>
      </c>
      <c r="J178" s="91" t="s">
        <v>1088</v>
      </c>
    </row>
    <row r="179" spans="1:10" ht="28.2" thickBot="1" x14ac:dyDescent="0.35">
      <c r="A179" s="92" t="s">
        <v>1091</v>
      </c>
      <c r="B179" s="91" t="s">
        <v>1090</v>
      </c>
      <c r="C179" s="91" t="s">
        <v>172</v>
      </c>
      <c r="D179" s="91" t="s">
        <v>173</v>
      </c>
      <c r="E179" s="91" t="s">
        <v>1092</v>
      </c>
      <c r="F179" s="91" t="s">
        <v>157</v>
      </c>
      <c r="G179" s="91">
        <v>2</v>
      </c>
      <c r="H179" s="91">
        <v>82065</v>
      </c>
      <c r="I179" s="91">
        <v>9.3000000000000007</v>
      </c>
      <c r="J179" s="91" t="s">
        <v>1088</v>
      </c>
    </row>
    <row r="180" spans="1:10" ht="42" thickBot="1" x14ac:dyDescent="0.35">
      <c r="A180" s="92" t="s">
        <v>1091</v>
      </c>
      <c r="B180" s="91" t="s">
        <v>1090</v>
      </c>
      <c r="C180" s="91" t="s">
        <v>172</v>
      </c>
      <c r="D180" s="91" t="s">
        <v>173</v>
      </c>
      <c r="E180" s="91" t="s">
        <v>1089</v>
      </c>
      <c r="F180" s="91" t="s">
        <v>157</v>
      </c>
      <c r="G180" s="91">
        <v>2</v>
      </c>
      <c r="H180" s="91">
        <v>82065</v>
      </c>
      <c r="I180" s="91">
        <v>12</v>
      </c>
      <c r="J180" s="91" t="s">
        <v>1088</v>
      </c>
    </row>
    <row r="181" spans="1:10" ht="15" thickBot="1" x14ac:dyDescent="0.35">
      <c r="A181" s="92" t="s">
        <v>1087</v>
      </c>
      <c r="B181" s="91" t="s">
        <v>1086</v>
      </c>
      <c r="C181" s="91" t="s">
        <v>189</v>
      </c>
      <c r="D181" s="91" t="s">
        <v>189</v>
      </c>
      <c r="E181" s="91" t="s">
        <v>199</v>
      </c>
      <c r="F181" s="91" t="s">
        <v>143</v>
      </c>
      <c r="G181" s="91">
        <v>3</v>
      </c>
      <c r="H181" s="91">
        <v>91397</v>
      </c>
      <c r="I181" s="91">
        <v>0.5</v>
      </c>
      <c r="J181" s="91" t="s">
        <v>1013</v>
      </c>
    </row>
    <row r="182" spans="1:10" ht="15" thickBot="1" x14ac:dyDescent="0.35">
      <c r="A182" s="92" t="s">
        <v>1085</v>
      </c>
      <c r="B182" s="91" t="s">
        <v>1084</v>
      </c>
      <c r="C182" s="91" t="s">
        <v>102</v>
      </c>
      <c r="D182" s="91" t="s">
        <v>102</v>
      </c>
      <c r="E182" s="91" t="s">
        <v>186</v>
      </c>
      <c r="F182" s="91" t="s">
        <v>185</v>
      </c>
      <c r="G182" s="91">
        <v>0</v>
      </c>
      <c r="H182" s="91">
        <v>39997</v>
      </c>
      <c r="I182" s="91">
        <v>0.02</v>
      </c>
      <c r="J182" s="91" t="s">
        <v>1019</v>
      </c>
    </row>
    <row r="183" spans="1:10" ht="15" thickBot="1" x14ac:dyDescent="0.35">
      <c r="A183" s="92" t="s">
        <v>1083</v>
      </c>
      <c r="B183" s="91" t="s">
        <v>1082</v>
      </c>
      <c r="C183" s="91" t="s">
        <v>102</v>
      </c>
      <c r="D183" s="91" t="s">
        <v>102</v>
      </c>
      <c r="E183" s="91" t="s">
        <v>186</v>
      </c>
      <c r="F183" s="91" t="s">
        <v>274</v>
      </c>
      <c r="G183" s="91">
        <v>1</v>
      </c>
      <c r="H183" s="91">
        <v>88070</v>
      </c>
      <c r="I183" s="91">
        <v>0.121</v>
      </c>
      <c r="J183" s="91" t="s">
        <v>1048</v>
      </c>
    </row>
    <row r="184" spans="1:10" ht="15" thickBot="1" x14ac:dyDescent="0.35">
      <c r="A184" s="92" t="s">
        <v>1081</v>
      </c>
      <c r="B184" s="91" t="s">
        <v>1080</v>
      </c>
      <c r="C184" s="91" t="s">
        <v>102</v>
      </c>
      <c r="D184" s="91" t="s">
        <v>102</v>
      </c>
      <c r="E184" s="91" t="s">
        <v>186</v>
      </c>
      <c r="F184" s="91" t="s">
        <v>274</v>
      </c>
      <c r="G184" s="91">
        <v>1</v>
      </c>
      <c r="H184" s="91">
        <v>153534</v>
      </c>
      <c r="I184" s="91">
        <v>0.185</v>
      </c>
      <c r="J184" s="91" t="s">
        <v>1048</v>
      </c>
    </row>
    <row r="185" spans="1:10" ht="15" thickBot="1" x14ac:dyDescent="0.35">
      <c r="A185" s="92" t="s">
        <v>1081</v>
      </c>
      <c r="B185" s="91" t="s">
        <v>1080</v>
      </c>
      <c r="C185" s="91" t="s">
        <v>102</v>
      </c>
      <c r="D185" s="91" t="s">
        <v>102</v>
      </c>
      <c r="E185" s="91" t="s">
        <v>186</v>
      </c>
      <c r="F185" s="91" t="s">
        <v>274</v>
      </c>
      <c r="G185" s="91">
        <v>1</v>
      </c>
      <c r="H185" s="91">
        <v>153534</v>
      </c>
      <c r="I185" s="91">
        <v>0.19</v>
      </c>
      <c r="J185" s="91" t="s">
        <v>1048</v>
      </c>
    </row>
    <row r="186" spans="1:10" ht="15" thickBot="1" x14ac:dyDescent="0.35">
      <c r="A186" s="92" t="s">
        <v>1081</v>
      </c>
      <c r="B186" s="91" t="s">
        <v>1080</v>
      </c>
      <c r="C186" s="91" t="s">
        <v>102</v>
      </c>
      <c r="D186" s="91" t="s">
        <v>102</v>
      </c>
      <c r="E186" s="91" t="s">
        <v>186</v>
      </c>
      <c r="F186" s="91" t="s">
        <v>274</v>
      </c>
      <c r="G186" s="91">
        <v>1</v>
      </c>
      <c r="H186" s="91">
        <v>153534</v>
      </c>
      <c r="I186" s="91">
        <v>0.19</v>
      </c>
      <c r="J186" s="91" t="s">
        <v>1048</v>
      </c>
    </row>
    <row r="187" spans="1:10" ht="15" thickBot="1" x14ac:dyDescent="0.35">
      <c r="A187" s="92" t="s">
        <v>1081</v>
      </c>
      <c r="B187" s="91" t="s">
        <v>1080</v>
      </c>
      <c r="C187" s="91" t="s">
        <v>102</v>
      </c>
      <c r="D187" s="91" t="s">
        <v>102</v>
      </c>
      <c r="E187" s="91" t="s">
        <v>186</v>
      </c>
      <c r="F187" s="91" t="s">
        <v>274</v>
      </c>
      <c r="G187" s="91">
        <v>1</v>
      </c>
      <c r="H187" s="91">
        <v>153534</v>
      </c>
      <c r="I187" s="91">
        <v>0.24</v>
      </c>
      <c r="J187" s="91" t="s">
        <v>1048</v>
      </c>
    </row>
    <row r="188" spans="1:10" ht="15" thickBot="1" x14ac:dyDescent="0.35">
      <c r="A188" s="92" t="s">
        <v>1079</v>
      </c>
      <c r="B188" s="91" t="s">
        <v>1078</v>
      </c>
      <c r="C188" s="91" t="s">
        <v>189</v>
      </c>
      <c r="D188" s="91" t="s">
        <v>189</v>
      </c>
      <c r="E188" s="91" t="s">
        <v>199</v>
      </c>
      <c r="F188" s="91" t="s">
        <v>166</v>
      </c>
      <c r="G188" s="91">
        <v>70</v>
      </c>
      <c r="H188" s="91">
        <v>84381</v>
      </c>
      <c r="I188" s="91">
        <v>26.7</v>
      </c>
      <c r="J188" s="91" t="s">
        <v>1013</v>
      </c>
    </row>
    <row r="189" spans="1:10" ht="15" thickBot="1" x14ac:dyDescent="0.35">
      <c r="A189" s="92" t="s">
        <v>1079</v>
      </c>
      <c r="B189" s="91" t="s">
        <v>1078</v>
      </c>
      <c r="C189" s="91" t="s">
        <v>189</v>
      </c>
      <c r="D189" s="91" t="s">
        <v>189</v>
      </c>
      <c r="E189" s="91" t="s">
        <v>994</v>
      </c>
      <c r="F189" s="91" t="s">
        <v>117</v>
      </c>
      <c r="G189" s="91">
        <v>57</v>
      </c>
      <c r="H189" s="91">
        <v>86162</v>
      </c>
      <c r="I189" s="91">
        <v>1.335</v>
      </c>
      <c r="J189" s="91" t="s">
        <v>1013</v>
      </c>
    </row>
    <row r="190" spans="1:10" ht="15" thickBot="1" x14ac:dyDescent="0.35">
      <c r="A190" s="92" t="s">
        <v>1079</v>
      </c>
      <c r="B190" s="91" t="s">
        <v>1078</v>
      </c>
      <c r="C190" s="91" t="s">
        <v>189</v>
      </c>
      <c r="D190" s="91" t="s">
        <v>189</v>
      </c>
      <c r="E190" s="91" t="s">
        <v>994</v>
      </c>
      <c r="F190" s="91" t="s">
        <v>117</v>
      </c>
      <c r="G190" s="91">
        <v>60</v>
      </c>
      <c r="H190" s="91">
        <v>86162</v>
      </c>
      <c r="I190" s="91">
        <v>1.335</v>
      </c>
      <c r="J190" s="91" t="s">
        <v>1013</v>
      </c>
    </row>
    <row r="191" spans="1:10" ht="42" thickBot="1" x14ac:dyDescent="0.35">
      <c r="A191" s="92" t="s">
        <v>1079</v>
      </c>
      <c r="B191" s="91" t="s">
        <v>1078</v>
      </c>
      <c r="C191" s="91" t="s">
        <v>137</v>
      </c>
      <c r="D191" s="91" t="s">
        <v>137</v>
      </c>
      <c r="E191" s="91" t="s">
        <v>974</v>
      </c>
      <c r="F191" s="91" t="s">
        <v>117</v>
      </c>
      <c r="G191" s="91">
        <v>60</v>
      </c>
      <c r="H191" s="91">
        <v>86162</v>
      </c>
      <c r="I191" s="91">
        <v>1.335</v>
      </c>
      <c r="J191" s="91" t="s">
        <v>1013</v>
      </c>
    </row>
    <row r="192" spans="1:10" ht="42" thickBot="1" x14ac:dyDescent="0.35">
      <c r="A192" s="92" t="s">
        <v>1079</v>
      </c>
      <c r="B192" s="91" t="s">
        <v>1078</v>
      </c>
      <c r="C192" s="91" t="s">
        <v>137</v>
      </c>
      <c r="D192" s="91" t="s">
        <v>137</v>
      </c>
      <c r="E192" s="91" t="s">
        <v>974</v>
      </c>
      <c r="F192" s="91" t="s">
        <v>166</v>
      </c>
      <c r="G192" s="91">
        <v>57</v>
      </c>
      <c r="H192" s="91">
        <v>86162</v>
      </c>
      <c r="I192" s="91">
        <v>1.335</v>
      </c>
      <c r="J192" s="91" t="s">
        <v>1013</v>
      </c>
    </row>
    <row r="193" spans="1:10" ht="42" thickBot="1" x14ac:dyDescent="0.35">
      <c r="A193" s="92" t="s">
        <v>1079</v>
      </c>
      <c r="B193" s="91" t="s">
        <v>1078</v>
      </c>
      <c r="C193" s="91" t="s">
        <v>137</v>
      </c>
      <c r="D193" s="91" t="s">
        <v>137</v>
      </c>
      <c r="E193" s="91" t="s">
        <v>974</v>
      </c>
      <c r="F193" s="91" t="s">
        <v>166</v>
      </c>
      <c r="G193" s="91">
        <v>70</v>
      </c>
      <c r="H193" s="91">
        <v>84381</v>
      </c>
      <c r="I193" s="91">
        <v>26.7</v>
      </c>
      <c r="J193" s="91" t="s">
        <v>1013</v>
      </c>
    </row>
    <row r="194" spans="1:10" ht="15" thickBot="1" x14ac:dyDescent="0.35">
      <c r="A194" s="92" t="s">
        <v>1077</v>
      </c>
      <c r="B194" s="91" t="s">
        <v>1076</v>
      </c>
      <c r="C194" s="91" t="s">
        <v>189</v>
      </c>
      <c r="D194" s="91" t="s">
        <v>189</v>
      </c>
      <c r="E194" s="91" t="s">
        <v>199</v>
      </c>
      <c r="F194" s="91" t="s">
        <v>157</v>
      </c>
      <c r="G194" s="91">
        <v>2</v>
      </c>
      <c r="H194" s="91">
        <v>111679</v>
      </c>
      <c r="I194" s="91">
        <v>0.17799999999999999</v>
      </c>
      <c r="J194" s="91" t="s">
        <v>1013</v>
      </c>
    </row>
    <row r="195" spans="1:10" ht="15" thickBot="1" x14ac:dyDescent="0.35">
      <c r="A195" s="92" t="s">
        <v>1077</v>
      </c>
      <c r="B195" s="91" t="s">
        <v>1076</v>
      </c>
      <c r="C195" s="91" t="s">
        <v>189</v>
      </c>
      <c r="D195" s="91" t="s">
        <v>189</v>
      </c>
      <c r="E195" s="91" t="s">
        <v>199</v>
      </c>
      <c r="F195" s="91" t="s">
        <v>157</v>
      </c>
      <c r="G195" s="91">
        <v>50</v>
      </c>
      <c r="H195" s="91">
        <v>38491</v>
      </c>
      <c r="I195" s="91">
        <v>0.66749999999999998</v>
      </c>
      <c r="J195" s="91" t="s">
        <v>1013</v>
      </c>
    </row>
    <row r="196" spans="1:10" ht="15" thickBot="1" x14ac:dyDescent="0.35">
      <c r="A196" s="92" t="s">
        <v>1075</v>
      </c>
      <c r="B196" s="91" t="s">
        <v>1074</v>
      </c>
      <c r="C196" s="91" t="s">
        <v>102</v>
      </c>
      <c r="D196" s="91" t="s">
        <v>102</v>
      </c>
      <c r="E196" s="91" t="s">
        <v>186</v>
      </c>
      <c r="F196" s="91" t="s">
        <v>274</v>
      </c>
      <c r="G196" s="91">
        <v>1</v>
      </c>
      <c r="H196" s="91">
        <v>153534</v>
      </c>
      <c r="I196" s="91">
        <v>0.12</v>
      </c>
      <c r="J196" s="91" t="s">
        <v>1048</v>
      </c>
    </row>
    <row r="197" spans="1:10" ht="15" thickBot="1" x14ac:dyDescent="0.35">
      <c r="A197" s="92" t="s">
        <v>1075</v>
      </c>
      <c r="B197" s="91" t="s">
        <v>1074</v>
      </c>
      <c r="C197" s="91" t="s">
        <v>102</v>
      </c>
      <c r="D197" s="91" t="s">
        <v>102</v>
      </c>
      <c r="E197" s="91" t="s">
        <v>186</v>
      </c>
      <c r="F197" s="91" t="s">
        <v>274</v>
      </c>
      <c r="G197" s="91">
        <v>1</v>
      </c>
      <c r="H197" s="91">
        <v>153534</v>
      </c>
      <c r="I197" s="91">
        <v>0.19</v>
      </c>
      <c r="J197" s="91" t="s">
        <v>1048</v>
      </c>
    </row>
    <row r="198" spans="1:10" ht="15" thickBot="1" x14ac:dyDescent="0.35">
      <c r="A198" s="92" t="s">
        <v>950</v>
      </c>
      <c r="B198" s="91" t="s">
        <v>949</v>
      </c>
      <c r="C198" s="91" t="s">
        <v>189</v>
      </c>
      <c r="D198" s="91" t="s">
        <v>189</v>
      </c>
      <c r="E198" s="91" t="s">
        <v>199</v>
      </c>
      <c r="F198" s="91" t="s">
        <v>157</v>
      </c>
      <c r="G198" s="91">
        <v>55</v>
      </c>
      <c r="H198" s="91">
        <v>155869</v>
      </c>
      <c r="I198" s="91">
        <v>0.35599999999999998</v>
      </c>
      <c r="J198" s="91" t="s">
        <v>1013</v>
      </c>
    </row>
    <row r="199" spans="1:10" ht="15" thickBot="1" x14ac:dyDescent="0.35">
      <c r="A199" s="92" t="s">
        <v>950</v>
      </c>
      <c r="B199" s="91" t="s">
        <v>949</v>
      </c>
      <c r="C199" s="91" t="s">
        <v>189</v>
      </c>
      <c r="D199" s="91" t="s">
        <v>189</v>
      </c>
      <c r="E199" s="91" t="s">
        <v>199</v>
      </c>
      <c r="F199" s="91" t="s">
        <v>157</v>
      </c>
      <c r="G199" s="91">
        <v>50</v>
      </c>
      <c r="H199" s="91">
        <v>38491</v>
      </c>
      <c r="I199" s="91">
        <v>0.66749999999999998</v>
      </c>
      <c r="J199" s="91" t="s">
        <v>1013</v>
      </c>
    </row>
    <row r="200" spans="1:10" ht="15" thickBot="1" x14ac:dyDescent="0.35">
      <c r="A200" s="94" t="s">
        <v>950</v>
      </c>
      <c r="B200" s="93" t="s">
        <v>949</v>
      </c>
      <c r="C200" s="93" t="s">
        <v>189</v>
      </c>
      <c r="D200" s="93" t="s">
        <v>189</v>
      </c>
      <c r="E200" s="93" t="s">
        <v>199</v>
      </c>
      <c r="F200" s="93" t="s">
        <v>157</v>
      </c>
      <c r="G200" s="93">
        <v>48</v>
      </c>
      <c r="H200" s="93">
        <v>111679</v>
      </c>
      <c r="I200" s="93">
        <v>0.89</v>
      </c>
      <c r="J200" s="93" t="s">
        <v>1013</v>
      </c>
    </row>
    <row r="201" spans="1:10" ht="15" thickBot="1" x14ac:dyDescent="0.35">
      <c r="A201" s="92" t="s">
        <v>950</v>
      </c>
      <c r="B201" s="91" t="s">
        <v>949</v>
      </c>
      <c r="C201" s="91" t="s">
        <v>189</v>
      </c>
      <c r="D201" s="91" t="s">
        <v>189</v>
      </c>
      <c r="E201" s="91" t="s">
        <v>199</v>
      </c>
      <c r="F201" s="91" t="s">
        <v>143</v>
      </c>
      <c r="G201" s="91">
        <v>55</v>
      </c>
      <c r="H201" s="91">
        <v>155869</v>
      </c>
      <c r="I201" s="91">
        <v>1.335</v>
      </c>
      <c r="J201" s="91" t="s">
        <v>1013</v>
      </c>
    </row>
    <row r="202" spans="1:10" ht="15" thickBot="1" x14ac:dyDescent="0.35">
      <c r="A202" s="92" t="s">
        <v>1073</v>
      </c>
      <c r="B202" s="91" t="s">
        <v>1072</v>
      </c>
      <c r="C202" s="91" t="s">
        <v>102</v>
      </c>
      <c r="D202" s="91" t="s">
        <v>102</v>
      </c>
      <c r="E202" s="91" t="s">
        <v>186</v>
      </c>
      <c r="F202" s="91" t="s">
        <v>274</v>
      </c>
      <c r="G202" s="91">
        <v>1</v>
      </c>
      <c r="H202" s="91">
        <v>88070</v>
      </c>
      <c r="I202" s="91">
        <v>0.45600000000000002</v>
      </c>
      <c r="J202" s="91" t="s">
        <v>1048</v>
      </c>
    </row>
    <row r="203" spans="1:10" ht="16.2" thickBot="1" x14ac:dyDescent="0.35">
      <c r="A203" s="92" t="s">
        <v>187</v>
      </c>
      <c r="B203" s="91" t="s">
        <v>1071</v>
      </c>
      <c r="C203" s="91" t="s">
        <v>189</v>
      </c>
      <c r="D203" s="91" t="s">
        <v>189</v>
      </c>
      <c r="E203" s="91" t="s">
        <v>199</v>
      </c>
      <c r="F203" s="91" t="s">
        <v>143</v>
      </c>
      <c r="G203" s="95"/>
      <c r="H203" s="91">
        <v>117182</v>
      </c>
      <c r="I203" s="91">
        <v>0.5</v>
      </c>
      <c r="J203" s="91" t="s">
        <v>1013</v>
      </c>
    </row>
    <row r="204" spans="1:10" ht="15" thickBot="1" x14ac:dyDescent="0.35">
      <c r="A204" s="92" t="s">
        <v>187</v>
      </c>
      <c r="B204" s="91" t="s">
        <v>1071</v>
      </c>
      <c r="C204" s="91" t="s">
        <v>189</v>
      </c>
      <c r="D204" s="91" t="s">
        <v>189</v>
      </c>
      <c r="E204" s="91" t="s">
        <v>199</v>
      </c>
      <c r="F204" s="91" t="s">
        <v>143</v>
      </c>
      <c r="G204" s="91">
        <v>6</v>
      </c>
      <c r="H204" s="91">
        <v>117182</v>
      </c>
      <c r="I204" s="91">
        <v>0.5</v>
      </c>
      <c r="J204" s="91" t="s">
        <v>1013</v>
      </c>
    </row>
    <row r="205" spans="1:10" ht="15" thickBot="1" x14ac:dyDescent="0.35">
      <c r="A205" s="92" t="s">
        <v>187</v>
      </c>
      <c r="B205" s="91" t="s">
        <v>1071</v>
      </c>
      <c r="C205" s="91" t="s">
        <v>189</v>
      </c>
      <c r="D205" s="91" t="s">
        <v>189</v>
      </c>
      <c r="E205" s="91" t="s">
        <v>199</v>
      </c>
      <c r="F205" s="91" t="s">
        <v>143</v>
      </c>
      <c r="G205" s="91">
        <v>6</v>
      </c>
      <c r="H205" s="91">
        <v>117182</v>
      </c>
      <c r="I205" s="91">
        <v>0.5</v>
      </c>
      <c r="J205" s="91" t="s">
        <v>1013</v>
      </c>
    </row>
    <row r="206" spans="1:10" ht="15" thickBot="1" x14ac:dyDescent="0.35">
      <c r="A206" s="92" t="s">
        <v>187</v>
      </c>
      <c r="B206" s="91" t="s">
        <v>1071</v>
      </c>
      <c r="C206" s="91" t="s">
        <v>189</v>
      </c>
      <c r="D206" s="91" t="s">
        <v>189</v>
      </c>
      <c r="E206" s="91" t="s">
        <v>199</v>
      </c>
      <c r="F206" s="91" t="s">
        <v>143</v>
      </c>
      <c r="G206" s="91">
        <v>4</v>
      </c>
      <c r="H206" s="91">
        <v>117182</v>
      </c>
      <c r="I206" s="91">
        <v>0.5</v>
      </c>
      <c r="J206" s="91" t="s">
        <v>1013</v>
      </c>
    </row>
    <row r="207" spans="1:10" ht="15" thickBot="1" x14ac:dyDescent="0.35">
      <c r="A207" s="92" t="s">
        <v>187</v>
      </c>
      <c r="B207" s="91" t="s">
        <v>1071</v>
      </c>
      <c r="C207" s="91" t="s">
        <v>189</v>
      </c>
      <c r="D207" s="91" t="s">
        <v>189</v>
      </c>
      <c r="E207" s="91" t="s">
        <v>199</v>
      </c>
      <c r="F207" s="91" t="s">
        <v>157</v>
      </c>
      <c r="G207" s="91">
        <v>6</v>
      </c>
      <c r="H207" s="91">
        <v>117182</v>
      </c>
      <c r="I207" s="91">
        <v>0.5</v>
      </c>
      <c r="J207" s="91" t="s">
        <v>1013</v>
      </c>
    </row>
    <row r="208" spans="1:10" ht="15" thickBot="1" x14ac:dyDescent="0.35">
      <c r="A208" s="92" t="s">
        <v>187</v>
      </c>
      <c r="B208" s="91" t="s">
        <v>1071</v>
      </c>
      <c r="C208" s="91" t="s">
        <v>189</v>
      </c>
      <c r="D208" s="91" t="s">
        <v>189</v>
      </c>
      <c r="E208" s="91" t="s">
        <v>199</v>
      </c>
      <c r="F208" s="91" t="s">
        <v>157</v>
      </c>
      <c r="G208" s="91">
        <v>7</v>
      </c>
      <c r="H208" s="91">
        <v>117182</v>
      </c>
      <c r="I208" s="91">
        <v>0.5</v>
      </c>
      <c r="J208" s="91" t="s">
        <v>1013</v>
      </c>
    </row>
    <row r="209" spans="1:10" ht="15" thickBot="1" x14ac:dyDescent="0.35">
      <c r="A209" s="92" t="s">
        <v>187</v>
      </c>
      <c r="B209" s="91" t="s">
        <v>1071</v>
      </c>
      <c r="C209" s="91" t="s">
        <v>189</v>
      </c>
      <c r="D209" s="91" t="s">
        <v>189</v>
      </c>
      <c r="E209" s="91" t="s">
        <v>199</v>
      </c>
      <c r="F209" s="91" t="s">
        <v>157</v>
      </c>
      <c r="G209" s="91">
        <v>50</v>
      </c>
      <c r="H209" s="91">
        <v>38491</v>
      </c>
      <c r="I209" s="91">
        <v>0.66749999999999998</v>
      </c>
      <c r="J209" s="91" t="s">
        <v>1013</v>
      </c>
    </row>
    <row r="210" spans="1:10" ht="15" thickBot="1" x14ac:dyDescent="0.35">
      <c r="A210" s="92" t="s">
        <v>187</v>
      </c>
      <c r="B210" s="91" t="s">
        <v>1070</v>
      </c>
      <c r="C210" s="91" t="s">
        <v>189</v>
      </c>
      <c r="D210" s="91" t="s">
        <v>189</v>
      </c>
      <c r="E210" s="91" t="s">
        <v>199</v>
      </c>
      <c r="F210" s="91" t="s">
        <v>157</v>
      </c>
      <c r="G210" s="91">
        <v>17</v>
      </c>
      <c r="H210" s="91">
        <v>111679</v>
      </c>
      <c r="I210" s="91">
        <v>0.17799999999999999</v>
      </c>
      <c r="J210" s="91" t="s">
        <v>1013</v>
      </c>
    </row>
    <row r="211" spans="1:10" ht="15" thickBot="1" x14ac:dyDescent="0.35">
      <c r="A211" s="92" t="s">
        <v>187</v>
      </c>
      <c r="B211" s="91" t="s">
        <v>1069</v>
      </c>
      <c r="C211" s="91" t="s">
        <v>189</v>
      </c>
      <c r="D211" s="91" t="s">
        <v>189</v>
      </c>
      <c r="E211" s="91" t="s">
        <v>199</v>
      </c>
      <c r="F211" s="91" t="s">
        <v>157</v>
      </c>
      <c r="G211" s="91">
        <v>7</v>
      </c>
      <c r="H211" s="91">
        <v>114828</v>
      </c>
      <c r="I211" s="91">
        <v>0.5</v>
      </c>
      <c r="J211" s="91" t="s">
        <v>1013</v>
      </c>
    </row>
    <row r="212" spans="1:10" ht="15" thickBot="1" x14ac:dyDescent="0.35">
      <c r="A212" s="92" t="s">
        <v>187</v>
      </c>
      <c r="B212" s="91" t="s">
        <v>1069</v>
      </c>
      <c r="C212" s="91" t="s">
        <v>189</v>
      </c>
      <c r="D212" s="91" t="s">
        <v>189</v>
      </c>
      <c r="E212" s="91" t="s">
        <v>994</v>
      </c>
      <c r="F212" s="91" t="s">
        <v>166</v>
      </c>
      <c r="G212" s="91">
        <v>84</v>
      </c>
      <c r="H212" s="91">
        <v>67250</v>
      </c>
      <c r="I212" s="91">
        <v>2.0024999999999999</v>
      </c>
      <c r="J212" s="91" t="s">
        <v>1013</v>
      </c>
    </row>
    <row r="213" spans="1:10" ht="15" thickBot="1" x14ac:dyDescent="0.35">
      <c r="A213" s="92" t="s">
        <v>187</v>
      </c>
      <c r="B213" s="91" t="s">
        <v>1068</v>
      </c>
      <c r="C213" s="91" t="s">
        <v>189</v>
      </c>
      <c r="D213" s="91" t="s">
        <v>189</v>
      </c>
      <c r="E213" s="91" t="s">
        <v>199</v>
      </c>
      <c r="F213" s="91" t="s">
        <v>157</v>
      </c>
      <c r="G213" s="91">
        <v>7</v>
      </c>
      <c r="H213" s="91">
        <v>114828</v>
      </c>
      <c r="I213" s="91">
        <v>0.5</v>
      </c>
      <c r="J213" s="91" t="s">
        <v>1013</v>
      </c>
    </row>
    <row r="214" spans="1:10" ht="16.2" thickBot="1" x14ac:dyDescent="0.35">
      <c r="A214" s="92" t="s">
        <v>187</v>
      </c>
      <c r="B214" s="91" t="s">
        <v>948</v>
      </c>
      <c r="C214" s="91" t="s">
        <v>189</v>
      </c>
      <c r="D214" s="91" t="s">
        <v>189</v>
      </c>
      <c r="E214" s="91" t="s">
        <v>199</v>
      </c>
      <c r="F214" s="91" t="s">
        <v>143</v>
      </c>
      <c r="G214" s="95"/>
      <c r="H214" s="91">
        <v>50972</v>
      </c>
      <c r="I214" s="91">
        <v>0.5</v>
      </c>
      <c r="J214" s="91" t="s">
        <v>1013</v>
      </c>
    </row>
    <row r="215" spans="1:10" ht="16.2" thickBot="1" x14ac:dyDescent="0.35">
      <c r="A215" s="92" t="s">
        <v>187</v>
      </c>
      <c r="B215" s="91" t="s">
        <v>948</v>
      </c>
      <c r="C215" s="91" t="s">
        <v>189</v>
      </c>
      <c r="D215" s="91" t="s">
        <v>189</v>
      </c>
      <c r="E215" s="91" t="s">
        <v>199</v>
      </c>
      <c r="F215" s="91" t="s">
        <v>157</v>
      </c>
      <c r="G215" s="95"/>
      <c r="H215" s="91">
        <v>50972</v>
      </c>
      <c r="I215" s="91">
        <v>1</v>
      </c>
      <c r="J215" s="91" t="s">
        <v>1013</v>
      </c>
    </row>
    <row r="216" spans="1:10" ht="15" thickBot="1" x14ac:dyDescent="0.35">
      <c r="A216" s="92" t="s">
        <v>187</v>
      </c>
      <c r="B216" s="91" t="s">
        <v>1067</v>
      </c>
      <c r="C216" s="91" t="s">
        <v>189</v>
      </c>
      <c r="D216" s="91" t="s">
        <v>189</v>
      </c>
      <c r="E216" s="91" t="s">
        <v>199</v>
      </c>
      <c r="F216" s="91" t="s">
        <v>143</v>
      </c>
      <c r="G216" s="91">
        <v>7</v>
      </c>
      <c r="H216" s="91">
        <v>114828</v>
      </c>
      <c r="I216" s="91">
        <v>0.5</v>
      </c>
      <c r="J216" s="91" t="s">
        <v>1013</v>
      </c>
    </row>
    <row r="217" spans="1:10" ht="15" thickBot="1" x14ac:dyDescent="0.35">
      <c r="A217" s="92" t="s">
        <v>187</v>
      </c>
      <c r="B217" s="91" t="s">
        <v>1067</v>
      </c>
      <c r="C217" s="91" t="s">
        <v>189</v>
      </c>
      <c r="D217" s="91" t="s">
        <v>189</v>
      </c>
      <c r="E217" s="91" t="s">
        <v>199</v>
      </c>
      <c r="F217" s="91" t="s">
        <v>157</v>
      </c>
      <c r="G217" s="91">
        <v>3</v>
      </c>
      <c r="H217" s="91">
        <v>114828</v>
      </c>
      <c r="I217" s="91">
        <v>0.5</v>
      </c>
      <c r="J217" s="91" t="s">
        <v>1013</v>
      </c>
    </row>
    <row r="218" spans="1:10" ht="15" thickBot="1" x14ac:dyDescent="0.35">
      <c r="A218" s="92" t="s">
        <v>187</v>
      </c>
      <c r="B218" s="91" t="s">
        <v>1066</v>
      </c>
      <c r="C218" s="91" t="s">
        <v>189</v>
      </c>
      <c r="D218" s="91" t="s">
        <v>189</v>
      </c>
      <c r="E218" s="91" t="s">
        <v>199</v>
      </c>
      <c r="F218" s="91" t="s">
        <v>157</v>
      </c>
      <c r="G218" s="91">
        <v>109</v>
      </c>
      <c r="H218" s="91">
        <v>112377</v>
      </c>
      <c r="I218" s="91">
        <v>12</v>
      </c>
      <c r="J218" s="91" t="s">
        <v>1013</v>
      </c>
    </row>
    <row r="219" spans="1:10" ht="15" thickBot="1" x14ac:dyDescent="0.35">
      <c r="A219" s="92" t="s">
        <v>187</v>
      </c>
      <c r="B219" s="91" t="s">
        <v>1066</v>
      </c>
      <c r="C219" s="91" t="s">
        <v>189</v>
      </c>
      <c r="D219" s="91" t="s">
        <v>189</v>
      </c>
      <c r="E219" s="91" t="s">
        <v>994</v>
      </c>
      <c r="F219" s="91" t="s">
        <v>117</v>
      </c>
      <c r="G219" s="91">
        <v>126</v>
      </c>
      <c r="H219" s="91">
        <v>67250</v>
      </c>
      <c r="I219" s="91">
        <v>2.0024999999999999</v>
      </c>
      <c r="J219" s="91" t="s">
        <v>1013</v>
      </c>
    </row>
    <row r="220" spans="1:10" ht="15" thickBot="1" x14ac:dyDescent="0.35">
      <c r="A220" s="92" t="s">
        <v>187</v>
      </c>
      <c r="B220" s="91" t="s">
        <v>1065</v>
      </c>
      <c r="C220" s="91" t="s">
        <v>189</v>
      </c>
      <c r="D220" s="91" t="s">
        <v>189</v>
      </c>
      <c r="E220" s="91" t="s">
        <v>199</v>
      </c>
      <c r="F220" s="91" t="s">
        <v>157</v>
      </c>
      <c r="G220" s="91">
        <v>109</v>
      </c>
      <c r="H220" s="91">
        <v>112377</v>
      </c>
      <c r="I220" s="91">
        <v>12</v>
      </c>
      <c r="J220" s="91" t="s">
        <v>1013</v>
      </c>
    </row>
    <row r="221" spans="1:10" ht="15" thickBot="1" x14ac:dyDescent="0.35">
      <c r="A221" s="92" t="s">
        <v>187</v>
      </c>
      <c r="B221" s="91" t="s">
        <v>1065</v>
      </c>
      <c r="C221" s="91" t="s">
        <v>189</v>
      </c>
      <c r="D221" s="91" t="s">
        <v>189</v>
      </c>
      <c r="E221" s="91" t="s">
        <v>994</v>
      </c>
      <c r="F221" s="91" t="s">
        <v>166</v>
      </c>
      <c r="G221" s="91">
        <v>126</v>
      </c>
      <c r="H221" s="91">
        <v>67250</v>
      </c>
      <c r="I221" s="91">
        <v>2.0024999999999999</v>
      </c>
      <c r="J221" s="91" t="s">
        <v>1013</v>
      </c>
    </row>
    <row r="222" spans="1:10" ht="15" thickBot="1" x14ac:dyDescent="0.35">
      <c r="A222" s="92" t="s">
        <v>187</v>
      </c>
      <c r="B222" s="91" t="s">
        <v>1064</v>
      </c>
      <c r="C222" s="91" t="s">
        <v>189</v>
      </c>
      <c r="D222" s="91" t="s">
        <v>189</v>
      </c>
      <c r="E222" s="91" t="s">
        <v>199</v>
      </c>
      <c r="F222" s="91" t="s">
        <v>143</v>
      </c>
      <c r="G222" s="91">
        <v>85</v>
      </c>
      <c r="H222" s="91">
        <v>112377</v>
      </c>
      <c r="I222" s="91">
        <v>12</v>
      </c>
      <c r="J222" s="91" t="s">
        <v>1013</v>
      </c>
    </row>
    <row r="223" spans="1:10" ht="15" thickBot="1" x14ac:dyDescent="0.35">
      <c r="A223" s="92" t="s">
        <v>187</v>
      </c>
      <c r="B223" s="91" t="s">
        <v>1063</v>
      </c>
      <c r="C223" s="91" t="s">
        <v>189</v>
      </c>
      <c r="D223" s="91" t="s">
        <v>189</v>
      </c>
      <c r="E223" s="91" t="s">
        <v>199</v>
      </c>
      <c r="F223" s="91" t="s">
        <v>157</v>
      </c>
      <c r="G223" s="91">
        <v>109</v>
      </c>
      <c r="H223" s="91">
        <v>112377</v>
      </c>
      <c r="I223" s="91">
        <v>12</v>
      </c>
      <c r="J223" s="91" t="s">
        <v>1013</v>
      </c>
    </row>
    <row r="224" spans="1:10" ht="15" thickBot="1" x14ac:dyDescent="0.35">
      <c r="A224" s="92" t="s">
        <v>187</v>
      </c>
      <c r="B224" s="91" t="s">
        <v>1062</v>
      </c>
      <c r="C224" s="91" t="s">
        <v>189</v>
      </c>
      <c r="D224" s="91" t="s">
        <v>189</v>
      </c>
      <c r="E224" s="91" t="s">
        <v>199</v>
      </c>
      <c r="F224" s="91" t="s">
        <v>157</v>
      </c>
      <c r="G224" s="91">
        <v>7</v>
      </c>
      <c r="H224" s="91">
        <v>114828</v>
      </c>
      <c r="I224" s="91">
        <v>0.5</v>
      </c>
      <c r="J224" s="91" t="s">
        <v>1013</v>
      </c>
    </row>
    <row r="225" spans="1:10" ht="15" thickBot="1" x14ac:dyDescent="0.35">
      <c r="A225" s="92" t="s">
        <v>187</v>
      </c>
      <c r="B225" s="91" t="s">
        <v>1062</v>
      </c>
      <c r="C225" s="91" t="s">
        <v>189</v>
      </c>
      <c r="D225" s="91" t="s">
        <v>189</v>
      </c>
      <c r="E225" s="91" t="s">
        <v>199</v>
      </c>
      <c r="F225" s="91" t="s">
        <v>157</v>
      </c>
      <c r="G225" s="91">
        <v>109</v>
      </c>
      <c r="H225" s="91">
        <v>112377</v>
      </c>
      <c r="I225" s="91">
        <v>12</v>
      </c>
      <c r="J225" s="91" t="s">
        <v>1013</v>
      </c>
    </row>
    <row r="226" spans="1:10" ht="15" thickBot="1" x14ac:dyDescent="0.35">
      <c r="A226" s="92" t="s">
        <v>187</v>
      </c>
      <c r="B226" s="91" t="s">
        <v>1061</v>
      </c>
      <c r="C226" s="91" t="s">
        <v>189</v>
      </c>
      <c r="D226" s="91" t="s">
        <v>189</v>
      </c>
      <c r="E226" s="91" t="s">
        <v>199</v>
      </c>
      <c r="F226" s="91" t="s">
        <v>157</v>
      </c>
      <c r="G226" s="91">
        <v>109</v>
      </c>
      <c r="H226" s="91">
        <v>112377</v>
      </c>
      <c r="I226" s="91">
        <v>12</v>
      </c>
      <c r="J226" s="91" t="s">
        <v>1013</v>
      </c>
    </row>
    <row r="227" spans="1:10" ht="15" thickBot="1" x14ac:dyDescent="0.35">
      <c r="A227" s="92" t="s">
        <v>187</v>
      </c>
      <c r="B227" s="91" t="s">
        <v>1060</v>
      </c>
      <c r="C227" s="91" t="s">
        <v>189</v>
      </c>
      <c r="D227" s="91" t="s">
        <v>189</v>
      </c>
      <c r="E227" s="91" t="s">
        <v>199</v>
      </c>
      <c r="F227" s="91" t="s">
        <v>143</v>
      </c>
      <c r="G227" s="91">
        <v>24</v>
      </c>
      <c r="H227" s="91">
        <v>92317</v>
      </c>
      <c r="I227" s="91">
        <v>0.5</v>
      </c>
      <c r="J227" s="91" t="s">
        <v>1013</v>
      </c>
    </row>
    <row r="228" spans="1:10" ht="15" thickBot="1" x14ac:dyDescent="0.35">
      <c r="A228" s="92" t="s">
        <v>187</v>
      </c>
      <c r="B228" s="91" t="s">
        <v>1060</v>
      </c>
      <c r="C228" s="91" t="s">
        <v>189</v>
      </c>
      <c r="D228" s="91" t="s">
        <v>189</v>
      </c>
      <c r="E228" s="91" t="s">
        <v>199</v>
      </c>
      <c r="F228" s="91" t="s">
        <v>157</v>
      </c>
      <c r="G228" s="91">
        <v>109</v>
      </c>
      <c r="H228" s="91">
        <v>112377</v>
      </c>
      <c r="I228" s="91">
        <v>12</v>
      </c>
      <c r="J228" s="91" t="s">
        <v>1013</v>
      </c>
    </row>
    <row r="229" spans="1:10" ht="15" thickBot="1" x14ac:dyDescent="0.35">
      <c r="A229" s="92" t="s">
        <v>187</v>
      </c>
      <c r="B229" s="91" t="s">
        <v>1060</v>
      </c>
      <c r="C229" s="91" t="s">
        <v>189</v>
      </c>
      <c r="D229" s="91" t="s">
        <v>189</v>
      </c>
      <c r="E229" s="91" t="s">
        <v>994</v>
      </c>
      <c r="F229" s="91" t="s">
        <v>166</v>
      </c>
      <c r="G229" s="91">
        <v>126</v>
      </c>
      <c r="H229" s="91">
        <v>67250</v>
      </c>
      <c r="I229" s="91">
        <v>2.0024999999999999</v>
      </c>
      <c r="J229" s="91" t="s">
        <v>1013</v>
      </c>
    </row>
    <row r="230" spans="1:10" ht="15" thickBot="1" x14ac:dyDescent="0.35">
      <c r="A230" s="92" t="s">
        <v>187</v>
      </c>
      <c r="B230" s="91" t="s">
        <v>1059</v>
      </c>
      <c r="C230" s="91" t="s">
        <v>189</v>
      </c>
      <c r="D230" s="91" t="s">
        <v>189</v>
      </c>
      <c r="E230" s="91" t="s">
        <v>994</v>
      </c>
      <c r="F230" s="91" t="s">
        <v>117</v>
      </c>
      <c r="G230" s="91">
        <v>84</v>
      </c>
      <c r="H230" s="91">
        <v>67250</v>
      </c>
      <c r="I230" s="91">
        <v>2.0024999999999999</v>
      </c>
      <c r="J230" s="91" t="s">
        <v>1013</v>
      </c>
    </row>
    <row r="231" spans="1:10" ht="15" thickBot="1" x14ac:dyDescent="0.35">
      <c r="A231" s="92" t="s">
        <v>187</v>
      </c>
      <c r="B231" s="91" t="s">
        <v>1058</v>
      </c>
      <c r="C231" s="91" t="s">
        <v>189</v>
      </c>
      <c r="D231" s="91" t="s">
        <v>189</v>
      </c>
      <c r="E231" s="91" t="s">
        <v>199</v>
      </c>
      <c r="F231" s="91" t="s">
        <v>143</v>
      </c>
      <c r="G231" s="91">
        <v>13</v>
      </c>
      <c r="H231" s="91">
        <v>50972</v>
      </c>
      <c r="I231" s="91">
        <v>0.5</v>
      </c>
      <c r="J231" s="91" t="s">
        <v>1013</v>
      </c>
    </row>
    <row r="232" spans="1:10" ht="15" thickBot="1" x14ac:dyDescent="0.35">
      <c r="A232" s="92" t="s">
        <v>187</v>
      </c>
      <c r="B232" s="91" t="s">
        <v>1058</v>
      </c>
      <c r="C232" s="91" t="s">
        <v>189</v>
      </c>
      <c r="D232" s="91" t="s">
        <v>189</v>
      </c>
      <c r="E232" s="91" t="s">
        <v>199</v>
      </c>
      <c r="F232" s="91" t="s">
        <v>143</v>
      </c>
      <c r="G232" s="91">
        <v>21</v>
      </c>
      <c r="H232" s="91">
        <v>50972</v>
      </c>
      <c r="I232" s="91">
        <v>0.5</v>
      </c>
      <c r="J232" s="91" t="s">
        <v>1013</v>
      </c>
    </row>
    <row r="233" spans="1:10" ht="15" thickBot="1" x14ac:dyDescent="0.35">
      <c r="A233" s="97"/>
    </row>
    <row r="234" spans="1:10" ht="16.2" thickBot="1" x14ac:dyDescent="0.35">
      <c r="A234" s="94" t="s">
        <v>187</v>
      </c>
      <c r="B234" s="93" t="s">
        <v>1058</v>
      </c>
      <c r="C234" s="93" t="s">
        <v>189</v>
      </c>
      <c r="D234" s="93" t="s">
        <v>189</v>
      </c>
      <c r="E234" s="93" t="s">
        <v>199</v>
      </c>
      <c r="F234" s="93" t="s">
        <v>157</v>
      </c>
      <c r="G234" s="96"/>
      <c r="H234" s="93">
        <v>50972</v>
      </c>
      <c r="I234" s="93">
        <v>0.5</v>
      </c>
      <c r="J234" s="93" t="s">
        <v>1013</v>
      </c>
    </row>
    <row r="235" spans="1:10" ht="16.2" thickBot="1" x14ac:dyDescent="0.35">
      <c r="A235" s="92" t="s">
        <v>187</v>
      </c>
      <c r="B235" s="91" t="s">
        <v>1058</v>
      </c>
      <c r="C235" s="91" t="s">
        <v>189</v>
      </c>
      <c r="D235" s="91" t="s">
        <v>189</v>
      </c>
      <c r="E235" s="91" t="s">
        <v>199</v>
      </c>
      <c r="F235" s="91" t="s">
        <v>143</v>
      </c>
      <c r="G235" s="95"/>
      <c r="H235" s="91">
        <v>50972</v>
      </c>
      <c r="I235" s="91">
        <v>1</v>
      </c>
      <c r="J235" s="91" t="s">
        <v>1013</v>
      </c>
    </row>
    <row r="236" spans="1:10" ht="15" thickBot="1" x14ac:dyDescent="0.35">
      <c r="A236" s="92" t="s">
        <v>187</v>
      </c>
      <c r="B236" s="91" t="s">
        <v>1057</v>
      </c>
      <c r="C236" s="91" t="s">
        <v>189</v>
      </c>
      <c r="D236" s="91" t="s">
        <v>189</v>
      </c>
      <c r="E236" s="91" t="s">
        <v>994</v>
      </c>
      <c r="F236" s="91" t="s">
        <v>117</v>
      </c>
      <c r="G236" s="91">
        <v>183</v>
      </c>
      <c r="H236" s="91">
        <v>67250</v>
      </c>
      <c r="I236" s="91">
        <v>2.0024999999999999</v>
      </c>
      <c r="J236" s="91" t="s">
        <v>1013</v>
      </c>
    </row>
    <row r="237" spans="1:10" ht="15" thickBot="1" x14ac:dyDescent="0.35">
      <c r="A237" s="92" t="s">
        <v>187</v>
      </c>
      <c r="B237" s="91" t="s">
        <v>1057</v>
      </c>
      <c r="C237" s="91" t="s">
        <v>189</v>
      </c>
      <c r="D237" s="91" t="s">
        <v>189</v>
      </c>
      <c r="E237" s="91" t="s">
        <v>994</v>
      </c>
      <c r="F237" s="91" t="s">
        <v>166</v>
      </c>
      <c r="G237" s="91">
        <v>56</v>
      </c>
      <c r="H237" s="91">
        <v>85638</v>
      </c>
      <c r="I237" s="91">
        <v>4.0049999999999999</v>
      </c>
      <c r="J237" s="91" t="s">
        <v>1013</v>
      </c>
    </row>
    <row r="238" spans="1:10" ht="15" thickBot="1" x14ac:dyDescent="0.35">
      <c r="A238" s="92" t="s">
        <v>187</v>
      </c>
      <c r="B238" s="91" t="s">
        <v>1057</v>
      </c>
      <c r="C238" s="91" t="s">
        <v>189</v>
      </c>
      <c r="D238" s="91" t="s">
        <v>189</v>
      </c>
      <c r="E238" s="91" t="s">
        <v>994</v>
      </c>
      <c r="F238" s="91" t="s">
        <v>117</v>
      </c>
      <c r="G238" s="91">
        <v>126</v>
      </c>
      <c r="H238" s="91">
        <v>85630</v>
      </c>
      <c r="I238" s="91">
        <v>23.940999999999999</v>
      </c>
      <c r="J238" s="91" t="s">
        <v>1013</v>
      </c>
    </row>
    <row r="239" spans="1:10" ht="15" thickBot="1" x14ac:dyDescent="0.35">
      <c r="A239" s="92" t="s">
        <v>187</v>
      </c>
      <c r="B239" s="91" t="s">
        <v>1057</v>
      </c>
      <c r="C239" s="91" t="s">
        <v>189</v>
      </c>
      <c r="D239" s="91" t="s">
        <v>189</v>
      </c>
      <c r="E239" s="91" t="s">
        <v>994</v>
      </c>
      <c r="F239" s="91" t="s">
        <v>166</v>
      </c>
      <c r="G239" s="91">
        <v>126</v>
      </c>
      <c r="H239" s="91">
        <v>85630</v>
      </c>
      <c r="I239" s="91">
        <v>23.940999999999999</v>
      </c>
      <c r="J239" s="91" t="s">
        <v>1013</v>
      </c>
    </row>
    <row r="240" spans="1:10" ht="16.2" thickBot="1" x14ac:dyDescent="0.35">
      <c r="A240" s="92" t="s">
        <v>187</v>
      </c>
      <c r="B240" s="91" t="s">
        <v>1056</v>
      </c>
      <c r="C240" s="91" t="s">
        <v>189</v>
      </c>
      <c r="D240" s="91" t="s">
        <v>189</v>
      </c>
      <c r="E240" s="91" t="s">
        <v>199</v>
      </c>
      <c r="F240" s="91" t="s">
        <v>143</v>
      </c>
      <c r="G240" s="95"/>
      <c r="H240" s="91">
        <v>50972</v>
      </c>
      <c r="I240" s="91">
        <v>1</v>
      </c>
      <c r="J240" s="91" t="s">
        <v>1013</v>
      </c>
    </row>
    <row r="241" spans="1:10" ht="15" thickBot="1" x14ac:dyDescent="0.35">
      <c r="A241" s="92" t="s">
        <v>187</v>
      </c>
      <c r="B241" s="91" t="s">
        <v>1056</v>
      </c>
      <c r="C241" s="91" t="s">
        <v>189</v>
      </c>
      <c r="D241" s="91" t="s">
        <v>189</v>
      </c>
      <c r="E241" s="91" t="s">
        <v>199</v>
      </c>
      <c r="F241" s="91" t="s">
        <v>157</v>
      </c>
      <c r="G241" s="91">
        <v>109</v>
      </c>
      <c r="H241" s="91">
        <v>112377</v>
      </c>
      <c r="I241" s="91">
        <v>12</v>
      </c>
      <c r="J241" s="91" t="s">
        <v>1013</v>
      </c>
    </row>
    <row r="242" spans="1:10" ht="15" thickBot="1" x14ac:dyDescent="0.35">
      <c r="A242" s="92" t="s">
        <v>187</v>
      </c>
      <c r="B242" s="91" t="s">
        <v>1055</v>
      </c>
      <c r="C242" s="91" t="s">
        <v>189</v>
      </c>
      <c r="D242" s="91" t="s">
        <v>189</v>
      </c>
      <c r="E242" s="91" t="s">
        <v>199</v>
      </c>
      <c r="F242" s="91" t="s">
        <v>143</v>
      </c>
      <c r="G242" s="91">
        <v>4</v>
      </c>
      <c r="H242" s="91">
        <v>156611</v>
      </c>
      <c r="I242" s="91">
        <v>4</v>
      </c>
      <c r="J242" s="91" t="s">
        <v>1013</v>
      </c>
    </row>
    <row r="243" spans="1:10" ht="15" thickBot="1" x14ac:dyDescent="0.35">
      <c r="A243" s="92" t="s">
        <v>187</v>
      </c>
      <c r="B243" s="91" t="s">
        <v>1054</v>
      </c>
      <c r="C243" s="91" t="s">
        <v>189</v>
      </c>
      <c r="D243" s="91" t="s">
        <v>189</v>
      </c>
      <c r="E243" s="91" t="s">
        <v>994</v>
      </c>
      <c r="F243" s="91" t="s">
        <v>166</v>
      </c>
      <c r="G243" s="91">
        <v>35</v>
      </c>
      <c r="H243" s="91">
        <v>85638</v>
      </c>
      <c r="I243" s="91">
        <v>4.0049999999999999</v>
      </c>
      <c r="J243" s="91" t="s">
        <v>1013</v>
      </c>
    </row>
    <row r="244" spans="1:10" ht="15" thickBot="1" x14ac:dyDescent="0.35">
      <c r="A244" s="92" t="s">
        <v>187</v>
      </c>
      <c r="B244" s="91" t="s">
        <v>1053</v>
      </c>
      <c r="C244" s="91" t="s">
        <v>189</v>
      </c>
      <c r="D244" s="91" t="s">
        <v>189</v>
      </c>
      <c r="E244" s="91" t="s">
        <v>199</v>
      </c>
      <c r="F244" s="91" t="s">
        <v>143</v>
      </c>
      <c r="G244" s="91">
        <v>1</v>
      </c>
      <c r="H244" s="91">
        <v>88771</v>
      </c>
      <c r="I244" s="91">
        <v>0.2492</v>
      </c>
      <c r="J244" s="91" t="s">
        <v>1013</v>
      </c>
    </row>
    <row r="245" spans="1:10" ht="15" thickBot="1" x14ac:dyDescent="0.35">
      <c r="A245" s="92" t="s">
        <v>1052</v>
      </c>
      <c r="B245" s="91" t="s">
        <v>1051</v>
      </c>
      <c r="C245" s="91" t="s">
        <v>102</v>
      </c>
      <c r="D245" s="91" t="s">
        <v>102</v>
      </c>
      <c r="E245" s="91" t="s">
        <v>186</v>
      </c>
      <c r="F245" s="91" t="s">
        <v>185</v>
      </c>
      <c r="G245" s="91">
        <v>1</v>
      </c>
      <c r="H245" s="91">
        <v>63628</v>
      </c>
      <c r="I245" s="91">
        <v>19.8</v>
      </c>
      <c r="J245" s="91" t="s">
        <v>1019</v>
      </c>
    </row>
    <row r="246" spans="1:10" ht="15" thickBot="1" x14ac:dyDescent="0.35">
      <c r="A246" s="92" t="s">
        <v>1050</v>
      </c>
      <c r="B246" s="91" t="s">
        <v>1049</v>
      </c>
      <c r="C246" s="91" t="s">
        <v>189</v>
      </c>
      <c r="D246" s="91" t="s">
        <v>189</v>
      </c>
      <c r="E246" s="91" t="s">
        <v>199</v>
      </c>
      <c r="F246" s="91" t="s">
        <v>117</v>
      </c>
      <c r="G246" s="91">
        <v>1</v>
      </c>
      <c r="H246" s="91">
        <v>70450</v>
      </c>
      <c r="I246" s="91">
        <v>0.56069999999999998</v>
      </c>
      <c r="J246" s="91" t="s">
        <v>1013</v>
      </c>
    </row>
    <row r="247" spans="1:10" ht="15" thickBot="1" x14ac:dyDescent="0.35">
      <c r="A247" s="92" t="s">
        <v>947</v>
      </c>
      <c r="B247" s="91" t="s">
        <v>946</v>
      </c>
      <c r="C247" s="91" t="s">
        <v>102</v>
      </c>
      <c r="D247" s="91" t="s">
        <v>102</v>
      </c>
      <c r="E247" s="91" t="s">
        <v>186</v>
      </c>
      <c r="F247" s="91" t="s">
        <v>274</v>
      </c>
      <c r="G247" s="91">
        <v>1</v>
      </c>
      <c r="H247" s="91">
        <v>121199</v>
      </c>
      <c r="I247" s="91">
        <v>1.5</v>
      </c>
      <c r="J247" s="91" t="s">
        <v>1048</v>
      </c>
    </row>
    <row r="248" spans="1:10" ht="15" thickBot="1" x14ac:dyDescent="0.35">
      <c r="A248" s="92" t="s">
        <v>1047</v>
      </c>
      <c r="B248" s="91" t="s">
        <v>1046</v>
      </c>
      <c r="C248" s="91" t="s">
        <v>102</v>
      </c>
      <c r="D248" s="91" t="s">
        <v>102</v>
      </c>
      <c r="E248" s="91" t="s">
        <v>186</v>
      </c>
      <c r="F248" s="91" t="s">
        <v>143</v>
      </c>
      <c r="G248" s="91">
        <v>21</v>
      </c>
      <c r="H248" s="91">
        <v>153283</v>
      </c>
      <c r="I248" s="91">
        <v>16.91</v>
      </c>
      <c r="J248" s="91" t="s">
        <v>1013</v>
      </c>
    </row>
    <row r="249" spans="1:10" ht="15" thickBot="1" x14ac:dyDescent="0.35">
      <c r="A249" s="92" t="s">
        <v>1047</v>
      </c>
      <c r="B249" s="91" t="s">
        <v>1046</v>
      </c>
      <c r="C249" s="91" t="s">
        <v>102</v>
      </c>
      <c r="D249" s="91" t="s">
        <v>102</v>
      </c>
      <c r="E249" s="91" t="s">
        <v>186</v>
      </c>
      <c r="F249" s="91" t="s">
        <v>143</v>
      </c>
      <c r="G249" s="91">
        <v>21</v>
      </c>
      <c r="H249" s="91">
        <v>153283</v>
      </c>
      <c r="I249" s="91">
        <v>21.36</v>
      </c>
      <c r="J249" s="91" t="s">
        <v>1013</v>
      </c>
    </row>
    <row r="250" spans="1:10" ht="15" thickBot="1" x14ac:dyDescent="0.35">
      <c r="A250" s="92" t="s">
        <v>1047</v>
      </c>
      <c r="B250" s="91" t="s">
        <v>1046</v>
      </c>
      <c r="C250" s="91" t="s">
        <v>189</v>
      </c>
      <c r="D250" s="91" t="s">
        <v>189</v>
      </c>
      <c r="E250" s="91" t="s">
        <v>199</v>
      </c>
      <c r="F250" s="91" t="s">
        <v>143</v>
      </c>
      <c r="G250" s="91">
        <v>152</v>
      </c>
      <c r="H250" s="91">
        <v>153283</v>
      </c>
      <c r="I250" s="91">
        <v>16.91</v>
      </c>
      <c r="J250" s="91" t="s">
        <v>1013</v>
      </c>
    </row>
    <row r="251" spans="1:10" ht="15" thickBot="1" x14ac:dyDescent="0.35">
      <c r="A251" s="92" t="s">
        <v>1047</v>
      </c>
      <c r="B251" s="91" t="s">
        <v>1046</v>
      </c>
      <c r="C251" s="91" t="s">
        <v>189</v>
      </c>
      <c r="D251" s="91" t="s">
        <v>189</v>
      </c>
      <c r="E251" s="91" t="s">
        <v>199</v>
      </c>
      <c r="F251" s="91" t="s">
        <v>143</v>
      </c>
      <c r="G251" s="91">
        <v>122</v>
      </c>
      <c r="H251" s="91">
        <v>153283</v>
      </c>
      <c r="I251" s="91">
        <v>16.91</v>
      </c>
      <c r="J251" s="91" t="s">
        <v>1013</v>
      </c>
    </row>
    <row r="252" spans="1:10" ht="15" thickBot="1" x14ac:dyDescent="0.35">
      <c r="A252" s="92" t="s">
        <v>1047</v>
      </c>
      <c r="B252" s="91" t="s">
        <v>1046</v>
      </c>
      <c r="C252" s="91" t="s">
        <v>189</v>
      </c>
      <c r="D252" s="91" t="s">
        <v>189</v>
      </c>
      <c r="E252" s="91" t="s">
        <v>199</v>
      </c>
      <c r="F252" s="91" t="s">
        <v>157</v>
      </c>
      <c r="G252" s="91">
        <v>122</v>
      </c>
      <c r="H252" s="91">
        <v>153283</v>
      </c>
      <c r="I252" s="91">
        <v>16.91</v>
      </c>
      <c r="J252" s="91" t="s">
        <v>1013</v>
      </c>
    </row>
    <row r="253" spans="1:10" ht="15" thickBot="1" x14ac:dyDescent="0.35">
      <c r="A253" s="92" t="s">
        <v>1045</v>
      </c>
      <c r="B253" s="91" t="s">
        <v>1044</v>
      </c>
      <c r="C253" s="91" t="s">
        <v>189</v>
      </c>
      <c r="D253" s="91" t="s">
        <v>189</v>
      </c>
      <c r="E253" s="91" t="s">
        <v>199</v>
      </c>
      <c r="F253" s="91" t="s">
        <v>157</v>
      </c>
      <c r="G253" s="91">
        <v>84</v>
      </c>
      <c r="H253" s="91">
        <v>106252</v>
      </c>
      <c r="I253" s="91">
        <v>1</v>
      </c>
      <c r="J253" s="91" t="s">
        <v>1013</v>
      </c>
    </row>
    <row r="254" spans="1:10" ht="15" thickBot="1" x14ac:dyDescent="0.35">
      <c r="A254" s="92" t="s">
        <v>1045</v>
      </c>
      <c r="B254" s="91" t="s">
        <v>1044</v>
      </c>
      <c r="C254" s="91" t="s">
        <v>189</v>
      </c>
      <c r="D254" s="91" t="s">
        <v>189</v>
      </c>
      <c r="E254" s="91" t="s">
        <v>199</v>
      </c>
      <c r="F254" s="91" t="s">
        <v>157</v>
      </c>
      <c r="G254" s="91">
        <v>69</v>
      </c>
      <c r="H254" s="91">
        <v>106252</v>
      </c>
      <c r="I254" s="91">
        <v>1</v>
      </c>
      <c r="J254" s="91" t="s">
        <v>1013</v>
      </c>
    </row>
    <row r="255" spans="1:10" ht="15" thickBot="1" x14ac:dyDescent="0.35">
      <c r="A255" s="92" t="s">
        <v>1045</v>
      </c>
      <c r="B255" s="91" t="s">
        <v>1044</v>
      </c>
      <c r="C255" s="91" t="s">
        <v>189</v>
      </c>
      <c r="D255" s="91" t="s">
        <v>189</v>
      </c>
      <c r="E255" s="91" t="s">
        <v>199</v>
      </c>
      <c r="F255" s="91" t="s">
        <v>157</v>
      </c>
      <c r="G255" s="91">
        <v>69</v>
      </c>
      <c r="H255" s="91">
        <v>106252</v>
      </c>
      <c r="I255" s="91">
        <v>1</v>
      </c>
      <c r="J255" s="91" t="s">
        <v>1013</v>
      </c>
    </row>
    <row r="256" spans="1:10" ht="15" thickBot="1" x14ac:dyDescent="0.35">
      <c r="A256" s="92" t="s">
        <v>1043</v>
      </c>
      <c r="B256" s="91" t="s">
        <v>1042</v>
      </c>
      <c r="C256" s="91" t="s">
        <v>102</v>
      </c>
      <c r="D256" s="91" t="s">
        <v>102</v>
      </c>
      <c r="E256" s="91" t="s">
        <v>186</v>
      </c>
      <c r="F256" s="91" t="s">
        <v>274</v>
      </c>
      <c r="G256" s="91">
        <v>2</v>
      </c>
      <c r="H256" s="91">
        <v>103261</v>
      </c>
      <c r="I256" s="91">
        <v>21.9</v>
      </c>
      <c r="J256" s="91" t="s">
        <v>1024</v>
      </c>
    </row>
    <row r="257" spans="1:10" ht="15" thickBot="1" x14ac:dyDescent="0.35">
      <c r="A257" s="92" t="s">
        <v>1043</v>
      </c>
      <c r="B257" s="91" t="s">
        <v>1042</v>
      </c>
      <c r="C257" s="91" t="s">
        <v>102</v>
      </c>
      <c r="D257" s="91" t="s">
        <v>102</v>
      </c>
      <c r="E257" s="91" t="s">
        <v>186</v>
      </c>
      <c r="F257" s="91" t="s">
        <v>274</v>
      </c>
      <c r="G257" s="91">
        <v>2</v>
      </c>
      <c r="H257" s="91">
        <v>103261</v>
      </c>
      <c r="I257" s="91">
        <v>27.6</v>
      </c>
      <c r="J257" s="91" t="s">
        <v>1024</v>
      </c>
    </row>
    <row r="258" spans="1:10" ht="15" thickBot="1" x14ac:dyDescent="0.35">
      <c r="A258" s="92" t="s">
        <v>1043</v>
      </c>
      <c r="B258" s="91" t="s">
        <v>1042</v>
      </c>
      <c r="C258" s="91" t="s">
        <v>189</v>
      </c>
      <c r="D258" s="91" t="s">
        <v>189</v>
      </c>
      <c r="E258" s="91" t="s">
        <v>199</v>
      </c>
      <c r="F258" s="91" t="s">
        <v>143</v>
      </c>
      <c r="G258" s="91">
        <v>3</v>
      </c>
      <c r="H258" s="91">
        <v>88726</v>
      </c>
      <c r="I258" s="91">
        <v>0.5</v>
      </c>
      <c r="J258" s="91" t="s">
        <v>1013</v>
      </c>
    </row>
    <row r="259" spans="1:10" ht="15" thickBot="1" x14ac:dyDescent="0.35">
      <c r="A259" s="92" t="s">
        <v>1043</v>
      </c>
      <c r="B259" s="91" t="s">
        <v>1042</v>
      </c>
      <c r="C259" s="91" t="s">
        <v>189</v>
      </c>
      <c r="D259" s="91" t="s">
        <v>189</v>
      </c>
      <c r="E259" s="91" t="s">
        <v>199</v>
      </c>
      <c r="F259" s="91" t="s">
        <v>143</v>
      </c>
      <c r="G259" s="91">
        <v>24</v>
      </c>
      <c r="H259" s="91">
        <v>92317</v>
      </c>
      <c r="I259" s="91">
        <v>0.5</v>
      </c>
      <c r="J259" s="91" t="s">
        <v>1013</v>
      </c>
    </row>
    <row r="260" spans="1:10" ht="15" thickBot="1" x14ac:dyDescent="0.35">
      <c r="A260" s="92" t="s">
        <v>1038</v>
      </c>
      <c r="B260" s="91" t="s">
        <v>1037</v>
      </c>
      <c r="C260" s="91" t="s">
        <v>172</v>
      </c>
      <c r="D260" s="91" t="s">
        <v>172</v>
      </c>
      <c r="E260" s="91" t="s">
        <v>1035</v>
      </c>
      <c r="F260" s="91" t="s">
        <v>136</v>
      </c>
      <c r="G260" s="91">
        <v>14</v>
      </c>
      <c r="H260" s="91">
        <v>84972</v>
      </c>
      <c r="I260" s="91">
        <v>100</v>
      </c>
      <c r="J260" s="91" t="s">
        <v>1036</v>
      </c>
    </row>
    <row r="261" spans="1:10" ht="15" thickBot="1" x14ac:dyDescent="0.35">
      <c r="A261" s="92" t="s">
        <v>1038</v>
      </c>
      <c r="B261" s="91" t="s">
        <v>1037</v>
      </c>
      <c r="C261" s="91" t="s">
        <v>172</v>
      </c>
      <c r="D261" s="91" t="s">
        <v>172</v>
      </c>
      <c r="E261" s="91" t="s">
        <v>1035</v>
      </c>
      <c r="F261" s="91" t="s">
        <v>136</v>
      </c>
      <c r="G261" s="91">
        <v>14</v>
      </c>
      <c r="H261" s="91">
        <v>84972</v>
      </c>
      <c r="I261" s="91">
        <v>100</v>
      </c>
      <c r="J261" s="91" t="s">
        <v>1036</v>
      </c>
    </row>
    <row r="262" spans="1:10" ht="15" thickBot="1" x14ac:dyDescent="0.35">
      <c r="A262" s="92" t="s">
        <v>1038</v>
      </c>
      <c r="B262" s="91" t="s">
        <v>1037</v>
      </c>
      <c r="C262" s="91" t="s">
        <v>172</v>
      </c>
      <c r="D262" s="91" t="s">
        <v>172</v>
      </c>
      <c r="E262" s="91" t="s">
        <v>1041</v>
      </c>
      <c r="F262" s="91" t="s">
        <v>136</v>
      </c>
      <c r="G262" s="91">
        <v>14</v>
      </c>
      <c r="H262" s="91">
        <v>84972</v>
      </c>
      <c r="I262" s="91">
        <v>100</v>
      </c>
      <c r="J262" s="91" t="s">
        <v>1036</v>
      </c>
    </row>
    <row r="263" spans="1:10" ht="15" thickBot="1" x14ac:dyDescent="0.35">
      <c r="A263" s="92" t="s">
        <v>1038</v>
      </c>
      <c r="B263" s="91" t="s">
        <v>1037</v>
      </c>
      <c r="C263" s="91" t="s">
        <v>172</v>
      </c>
      <c r="D263" s="91" t="s">
        <v>172</v>
      </c>
      <c r="E263" s="91" t="s">
        <v>1041</v>
      </c>
      <c r="F263" s="91" t="s">
        <v>136</v>
      </c>
      <c r="G263" s="91">
        <v>14</v>
      </c>
      <c r="H263" s="91">
        <v>84972</v>
      </c>
      <c r="I263" s="91">
        <v>100</v>
      </c>
      <c r="J263" s="91" t="s">
        <v>1036</v>
      </c>
    </row>
    <row r="264" spans="1:10" ht="28.2" thickBot="1" x14ac:dyDescent="0.35">
      <c r="A264" s="92" t="s">
        <v>1038</v>
      </c>
      <c r="B264" s="91" t="s">
        <v>1037</v>
      </c>
      <c r="C264" s="91" t="s">
        <v>172</v>
      </c>
      <c r="D264" s="91" t="s">
        <v>172</v>
      </c>
      <c r="E264" s="91" t="s">
        <v>1040</v>
      </c>
      <c r="F264" s="91" t="s">
        <v>136</v>
      </c>
      <c r="G264" s="91">
        <v>14</v>
      </c>
      <c r="H264" s="91">
        <v>84972</v>
      </c>
      <c r="I264" s="91">
        <v>10</v>
      </c>
      <c r="J264" s="91" t="s">
        <v>1036</v>
      </c>
    </row>
    <row r="265" spans="1:10" ht="28.2" thickBot="1" x14ac:dyDescent="0.35">
      <c r="A265" s="92" t="s">
        <v>1038</v>
      </c>
      <c r="B265" s="91" t="s">
        <v>1037</v>
      </c>
      <c r="C265" s="91" t="s">
        <v>172</v>
      </c>
      <c r="D265" s="91" t="s">
        <v>172</v>
      </c>
      <c r="E265" s="91" t="s">
        <v>1040</v>
      </c>
      <c r="F265" s="91" t="s">
        <v>136</v>
      </c>
      <c r="G265" s="91">
        <v>14</v>
      </c>
      <c r="H265" s="91">
        <v>84972</v>
      </c>
      <c r="I265" s="91">
        <v>100</v>
      </c>
      <c r="J265" s="91" t="s">
        <v>1036</v>
      </c>
    </row>
    <row r="266" spans="1:10" ht="28.2" thickBot="1" x14ac:dyDescent="0.35">
      <c r="A266" s="92" t="s">
        <v>1038</v>
      </c>
      <c r="B266" s="91" t="s">
        <v>1037</v>
      </c>
      <c r="C266" s="91" t="s">
        <v>172</v>
      </c>
      <c r="D266" s="91" t="s">
        <v>173</v>
      </c>
      <c r="E266" s="91" t="s">
        <v>1039</v>
      </c>
      <c r="F266" s="91" t="s">
        <v>136</v>
      </c>
      <c r="G266" s="91">
        <v>14</v>
      </c>
      <c r="H266" s="91">
        <v>84972</v>
      </c>
      <c r="I266" s="91">
        <v>5</v>
      </c>
      <c r="J266" s="91" t="s">
        <v>1036</v>
      </c>
    </row>
    <row r="267" spans="1:10" ht="28.2" thickBot="1" x14ac:dyDescent="0.35">
      <c r="A267" s="94" t="s">
        <v>1038</v>
      </c>
      <c r="B267" s="93" t="s">
        <v>1037</v>
      </c>
      <c r="C267" s="93" t="s">
        <v>172</v>
      </c>
      <c r="D267" s="93" t="s">
        <v>173</v>
      </c>
      <c r="E267" s="93" t="s">
        <v>1039</v>
      </c>
      <c r="F267" s="93" t="s">
        <v>136</v>
      </c>
      <c r="G267" s="93">
        <v>14</v>
      </c>
      <c r="H267" s="93">
        <v>84972</v>
      </c>
      <c r="I267" s="93">
        <v>50</v>
      </c>
      <c r="J267" s="93" t="s">
        <v>1036</v>
      </c>
    </row>
    <row r="268" spans="1:10" ht="42" thickBot="1" x14ac:dyDescent="0.35">
      <c r="A268" s="92" t="s">
        <v>1038</v>
      </c>
      <c r="B268" s="91" t="s">
        <v>1037</v>
      </c>
      <c r="C268" s="91" t="s">
        <v>245</v>
      </c>
      <c r="D268" s="91" t="s">
        <v>458</v>
      </c>
      <c r="E268" s="91" t="s">
        <v>464</v>
      </c>
      <c r="F268" s="91" t="s">
        <v>136</v>
      </c>
      <c r="G268" s="91">
        <v>14</v>
      </c>
      <c r="H268" s="91">
        <v>84972</v>
      </c>
      <c r="I268" s="91">
        <v>100</v>
      </c>
      <c r="J268" s="91" t="s">
        <v>1036</v>
      </c>
    </row>
    <row r="269" spans="1:10" ht="42" thickBot="1" x14ac:dyDescent="0.35">
      <c r="A269" s="92" t="s">
        <v>1038</v>
      </c>
      <c r="B269" s="91" t="s">
        <v>1037</v>
      </c>
      <c r="C269" s="91" t="s">
        <v>245</v>
      </c>
      <c r="D269" s="91" t="s">
        <v>458</v>
      </c>
      <c r="E269" s="91" t="s">
        <v>464</v>
      </c>
      <c r="F269" s="91" t="s">
        <v>136</v>
      </c>
      <c r="G269" s="91">
        <v>14</v>
      </c>
      <c r="H269" s="91">
        <v>84972</v>
      </c>
      <c r="I269" s="91">
        <v>100</v>
      </c>
      <c r="J269" s="91" t="s">
        <v>1036</v>
      </c>
    </row>
    <row r="270" spans="1:10" ht="15" thickBot="1" x14ac:dyDescent="0.35">
      <c r="A270" s="92" t="s">
        <v>1038</v>
      </c>
      <c r="B270" s="91" t="s">
        <v>1037</v>
      </c>
      <c r="C270" s="91" t="s">
        <v>154</v>
      </c>
      <c r="D270" s="91" t="s">
        <v>154</v>
      </c>
      <c r="E270" s="91" t="s">
        <v>168</v>
      </c>
      <c r="F270" s="91" t="s">
        <v>136</v>
      </c>
      <c r="G270" s="91">
        <v>14</v>
      </c>
      <c r="H270" s="91">
        <v>84972</v>
      </c>
      <c r="I270" s="91">
        <v>100</v>
      </c>
      <c r="J270" s="91" t="s">
        <v>1036</v>
      </c>
    </row>
    <row r="271" spans="1:10" ht="15" thickBot="1" x14ac:dyDescent="0.35">
      <c r="A271" s="92" t="s">
        <v>1038</v>
      </c>
      <c r="B271" s="91" t="s">
        <v>1037</v>
      </c>
      <c r="C271" s="91" t="s">
        <v>154</v>
      </c>
      <c r="D271" s="91" t="s">
        <v>154</v>
      </c>
      <c r="E271" s="91" t="s">
        <v>168</v>
      </c>
      <c r="F271" s="91" t="s">
        <v>136</v>
      </c>
      <c r="G271" s="91">
        <v>14</v>
      </c>
      <c r="H271" s="91">
        <v>84972</v>
      </c>
      <c r="I271" s="91">
        <v>100</v>
      </c>
      <c r="J271" s="91" t="s">
        <v>1036</v>
      </c>
    </row>
    <row r="272" spans="1:10" ht="15" thickBot="1" x14ac:dyDescent="0.35">
      <c r="A272" s="92" t="s">
        <v>1038</v>
      </c>
      <c r="B272" s="91" t="s">
        <v>1037</v>
      </c>
      <c r="C272" s="91" t="s">
        <v>102</v>
      </c>
      <c r="D272" s="91" t="s">
        <v>102</v>
      </c>
      <c r="E272" s="91" t="s">
        <v>235</v>
      </c>
      <c r="F272" s="91" t="s">
        <v>136</v>
      </c>
      <c r="G272" s="91">
        <v>14</v>
      </c>
      <c r="H272" s="91">
        <v>84972</v>
      </c>
      <c r="I272" s="91">
        <v>10</v>
      </c>
      <c r="J272" s="91" t="s">
        <v>1036</v>
      </c>
    </row>
    <row r="273" spans="1:10" ht="15" thickBot="1" x14ac:dyDescent="0.35">
      <c r="A273" s="92" t="s">
        <v>1038</v>
      </c>
      <c r="B273" s="91" t="s">
        <v>1037</v>
      </c>
      <c r="C273" s="91" t="s">
        <v>102</v>
      </c>
      <c r="D273" s="91" t="s">
        <v>102</v>
      </c>
      <c r="E273" s="91" t="s">
        <v>235</v>
      </c>
      <c r="F273" s="91" t="s">
        <v>136</v>
      </c>
      <c r="G273" s="91">
        <v>14</v>
      </c>
      <c r="H273" s="91">
        <v>84972</v>
      </c>
      <c r="I273" s="91">
        <v>100</v>
      </c>
      <c r="J273" s="91" t="s">
        <v>1036</v>
      </c>
    </row>
    <row r="274" spans="1:10" ht="15" thickBot="1" x14ac:dyDescent="0.35">
      <c r="A274" s="92" t="s">
        <v>1034</v>
      </c>
      <c r="B274" s="91" t="s">
        <v>1033</v>
      </c>
      <c r="C274" s="91" t="s">
        <v>172</v>
      </c>
      <c r="D274" s="91" t="s">
        <v>172</v>
      </c>
      <c r="E274" s="91" t="s">
        <v>1035</v>
      </c>
      <c r="F274" s="91" t="s">
        <v>166</v>
      </c>
      <c r="G274" s="91">
        <v>42</v>
      </c>
      <c r="H274" s="91">
        <v>40294</v>
      </c>
      <c r="I274" s="91">
        <v>0.24</v>
      </c>
      <c r="J274" s="91" t="s">
        <v>1032</v>
      </c>
    </row>
    <row r="275" spans="1:10" ht="15" thickBot="1" x14ac:dyDescent="0.35">
      <c r="A275" s="92" t="s">
        <v>1034</v>
      </c>
      <c r="B275" s="91" t="s">
        <v>1033</v>
      </c>
      <c r="C275" s="91" t="s">
        <v>102</v>
      </c>
      <c r="D275" s="91" t="s">
        <v>102</v>
      </c>
      <c r="E275" s="91" t="s">
        <v>186</v>
      </c>
      <c r="F275" s="91" t="s">
        <v>185</v>
      </c>
      <c r="G275" s="91">
        <v>42</v>
      </c>
      <c r="H275" s="91">
        <v>40294</v>
      </c>
      <c r="I275" s="91">
        <v>3.09</v>
      </c>
      <c r="J275" s="91" t="s">
        <v>1032</v>
      </c>
    </row>
    <row r="276" spans="1:10" ht="15" thickBot="1" x14ac:dyDescent="0.35">
      <c r="A276" s="92" t="s">
        <v>1031</v>
      </c>
      <c r="B276" s="91" t="s">
        <v>970</v>
      </c>
      <c r="C276" s="91" t="s">
        <v>189</v>
      </c>
      <c r="D276" s="91" t="s">
        <v>189</v>
      </c>
      <c r="E276" s="91" t="s">
        <v>199</v>
      </c>
      <c r="F276" s="91" t="s">
        <v>157</v>
      </c>
      <c r="G276" s="91">
        <v>1</v>
      </c>
      <c r="H276" s="91">
        <v>96078</v>
      </c>
      <c r="I276" s="91">
        <v>10000</v>
      </c>
      <c r="J276" s="91" t="s">
        <v>1019</v>
      </c>
    </row>
    <row r="277" spans="1:10" ht="15" thickBot="1" x14ac:dyDescent="0.35">
      <c r="A277" s="92" t="s">
        <v>1031</v>
      </c>
      <c r="B277" s="91" t="s">
        <v>970</v>
      </c>
      <c r="C277" s="91" t="s">
        <v>189</v>
      </c>
      <c r="D277" s="91" t="s">
        <v>189</v>
      </c>
      <c r="E277" s="91" t="s">
        <v>199</v>
      </c>
      <c r="F277" s="91" t="s">
        <v>157</v>
      </c>
      <c r="G277" s="91">
        <v>1</v>
      </c>
      <c r="H277" s="91">
        <v>96078</v>
      </c>
      <c r="I277" s="91">
        <v>20000</v>
      </c>
      <c r="J277" s="91" t="s">
        <v>1019</v>
      </c>
    </row>
    <row r="278" spans="1:10" ht="15" thickBot="1" x14ac:dyDescent="0.35">
      <c r="A278" s="92" t="s">
        <v>1031</v>
      </c>
      <c r="B278" s="91" t="s">
        <v>970</v>
      </c>
      <c r="C278" s="91" t="s">
        <v>189</v>
      </c>
      <c r="D278" s="91" t="s">
        <v>189</v>
      </c>
      <c r="E278" s="91" t="s">
        <v>199</v>
      </c>
      <c r="F278" s="91" t="s">
        <v>157</v>
      </c>
      <c r="G278" s="91">
        <v>1</v>
      </c>
      <c r="H278" s="91">
        <v>96078</v>
      </c>
      <c r="I278" s="91">
        <v>20000</v>
      </c>
      <c r="J278" s="91" t="s">
        <v>1019</v>
      </c>
    </row>
    <row r="279" spans="1:10" ht="15" thickBot="1" x14ac:dyDescent="0.35">
      <c r="A279" s="92" t="s">
        <v>1030</v>
      </c>
      <c r="B279" s="91" t="s">
        <v>1029</v>
      </c>
      <c r="C279" s="91" t="s">
        <v>189</v>
      </c>
      <c r="D279" s="91" t="s">
        <v>189</v>
      </c>
      <c r="E279" s="91" t="s">
        <v>199</v>
      </c>
      <c r="F279" s="91" t="s">
        <v>143</v>
      </c>
      <c r="G279" s="91">
        <v>7</v>
      </c>
      <c r="H279" s="91">
        <v>114828</v>
      </c>
      <c r="I279" s="91">
        <v>0.5</v>
      </c>
      <c r="J279" s="91" t="s">
        <v>1013</v>
      </c>
    </row>
    <row r="280" spans="1:10" ht="15" thickBot="1" x14ac:dyDescent="0.35">
      <c r="A280" s="92" t="s">
        <v>1030</v>
      </c>
      <c r="B280" s="91" t="s">
        <v>1029</v>
      </c>
      <c r="C280" s="91" t="s">
        <v>189</v>
      </c>
      <c r="D280" s="91" t="s">
        <v>189</v>
      </c>
      <c r="E280" s="91" t="s">
        <v>199</v>
      </c>
      <c r="F280" s="91" t="s">
        <v>157</v>
      </c>
      <c r="G280" s="91">
        <v>10</v>
      </c>
      <c r="H280" s="91">
        <v>114828</v>
      </c>
      <c r="I280" s="91">
        <v>0.5</v>
      </c>
      <c r="J280" s="91" t="s">
        <v>1013</v>
      </c>
    </row>
    <row r="281" spans="1:10" ht="16.2" thickBot="1" x14ac:dyDescent="0.35">
      <c r="A281" s="92" t="s">
        <v>1028</v>
      </c>
      <c r="B281" s="91" t="s">
        <v>1027</v>
      </c>
      <c r="C281" s="91" t="s">
        <v>189</v>
      </c>
      <c r="D281" s="91" t="s">
        <v>189</v>
      </c>
      <c r="E281" s="91" t="s">
        <v>199</v>
      </c>
      <c r="F281" s="91" t="s">
        <v>157</v>
      </c>
      <c r="G281" s="95"/>
      <c r="H281" s="91">
        <v>153343</v>
      </c>
      <c r="I281" s="91">
        <v>0.99680000000000002</v>
      </c>
      <c r="J281" s="91" t="s">
        <v>1013</v>
      </c>
    </row>
    <row r="282" spans="1:10" ht="15" thickBot="1" x14ac:dyDescent="0.35">
      <c r="A282" s="92" t="s">
        <v>1028</v>
      </c>
      <c r="B282" s="91" t="s">
        <v>1027</v>
      </c>
      <c r="C282" s="91" t="s">
        <v>189</v>
      </c>
      <c r="D282" s="91" t="s">
        <v>189</v>
      </c>
      <c r="E282" s="91" t="s">
        <v>199</v>
      </c>
      <c r="F282" s="91" t="s">
        <v>157</v>
      </c>
      <c r="G282" s="91">
        <v>63</v>
      </c>
      <c r="H282" s="91">
        <v>159504</v>
      </c>
      <c r="I282" s="91">
        <v>0.99680000000000002</v>
      </c>
      <c r="J282" s="91" t="s">
        <v>1013</v>
      </c>
    </row>
    <row r="283" spans="1:10" ht="15" thickBot="1" x14ac:dyDescent="0.35">
      <c r="A283" s="92" t="s">
        <v>1026</v>
      </c>
      <c r="B283" s="91" t="s">
        <v>1025</v>
      </c>
      <c r="C283" s="91" t="s">
        <v>189</v>
      </c>
      <c r="D283" s="91" t="s">
        <v>189</v>
      </c>
      <c r="E283" s="91" t="s">
        <v>199</v>
      </c>
      <c r="F283" s="91" t="s">
        <v>143</v>
      </c>
      <c r="G283" s="91">
        <v>2</v>
      </c>
      <c r="H283" s="91">
        <v>114828</v>
      </c>
      <c r="I283" s="91">
        <v>0.25</v>
      </c>
      <c r="J283" s="91" t="s">
        <v>1013</v>
      </c>
    </row>
    <row r="284" spans="1:10" ht="15" thickBot="1" x14ac:dyDescent="0.35">
      <c r="A284" s="92" t="s">
        <v>1026</v>
      </c>
      <c r="B284" s="91" t="s">
        <v>1025</v>
      </c>
      <c r="C284" s="91" t="s">
        <v>189</v>
      </c>
      <c r="D284" s="91" t="s">
        <v>189</v>
      </c>
      <c r="E284" s="91" t="s">
        <v>199</v>
      </c>
      <c r="F284" s="91" t="s">
        <v>143</v>
      </c>
      <c r="G284" s="91">
        <v>3</v>
      </c>
      <c r="H284" s="91">
        <v>114828</v>
      </c>
      <c r="I284" s="91">
        <v>0.31</v>
      </c>
      <c r="J284" s="91" t="s">
        <v>1013</v>
      </c>
    </row>
    <row r="285" spans="1:10" ht="15" thickBot="1" x14ac:dyDescent="0.35">
      <c r="A285" s="92" t="s">
        <v>1026</v>
      </c>
      <c r="B285" s="91" t="s">
        <v>1025</v>
      </c>
      <c r="C285" s="91" t="s">
        <v>189</v>
      </c>
      <c r="D285" s="91" t="s">
        <v>189</v>
      </c>
      <c r="E285" s="91" t="s">
        <v>199</v>
      </c>
      <c r="F285" s="91" t="s">
        <v>143</v>
      </c>
      <c r="G285" s="91">
        <v>3</v>
      </c>
      <c r="H285" s="91">
        <v>114828</v>
      </c>
      <c r="I285" s="91">
        <v>0.5</v>
      </c>
      <c r="J285" s="91" t="s">
        <v>1013</v>
      </c>
    </row>
    <row r="286" spans="1:10" ht="15" thickBot="1" x14ac:dyDescent="0.35">
      <c r="A286" s="92" t="s">
        <v>1026</v>
      </c>
      <c r="B286" s="91" t="s">
        <v>1025</v>
      </c>
      <c r="C286" s="91" t="s">
        <v>189</v>
      </c>
      <c r="D286" s="91" t="s">
        <v>189</v>
      </c>
      <c r="E286" s="91" t="s">
        <v>199</v>
      </c>
      <c r="F286" s="91" t="s">
        <v>143</v>
      </c>
      <c r="G286" s="91">
        <v>7</v>
      </c>
      <c r="H286" s="91">
        <v>114828</v>
      </c>
      <c r="I286" s="91">
        <v>0.5</v>
      </c>
      <c r="J286" s="91" t="s">
        <v>1013</v>
      </c>
    </row>
    <row r="287" spans="1:10" ht="15" thickBot="1" x14ac:dyDescent="0.35">
      <c r="A287" s="92" t="s">
        <v>1023</v>
      </c>
      <c r="B287" s="91" t="s">
        <v>1022</v>
      </c>
      <c r="C287" s="91" t="s">
        <v>102</v>
      </c>
      <c r="D287" s="91" t="s">
        <v>102</v>
      </c>
      <c r="E287" s="91" t="s">
        <v>186</v>
      </c>
      <c r="F287" s="91" t="s">
        <v>274</v>
      </c>
      <c r="G287" s="91">
        <v>2</v>
      </c>
      <c r="H287" s="91">
        <v>112750</v>
      </c>
      <c r="I287" s="91">
        <v>4.5999999999999996</v>
      </c>
      <c r="J287" s="91" t="s">
        <v>1024</v>
      </c>
    </row>
    <row r="288" spans="1:10" ht="15" thickBot="1" x14ac:dyDescent="0.35">
      <c r="A288" s="92" t="s">
        <v>1023</v>
      </c>
      <c r="B288" s="91" t="s">
        <v>1022</v>
      </c>
      <c r="C288" s="91" t="s">
        <v>102</v>
      </c>
      <c r="D288" s="91" t="s">
        <v>102</v>
      </c>
      <c r="E288" s="91" t="s">
        <v>186</v>
      </c>
      <c r="F288" s="91" t="s">
        <v>274</v>
      </c>
      <c r="G288" s="91">
        <v>2</v>
      </c>
      <c r="H288" s="91">
        <v>112750</v>
      </c>
      <c r="I288" s="91">
        <v>6.34</v>
      </c>
      <c r="J288" s="91" t="s">
        <v>1024</v>
      </c>
    </row>
    <row r="289" spans="1:10" ht="15" thickBot="1" x14ac:dyDescent="0.35">
      <c r="A289" s="92" t="s">
        <v>1023</v>
      </c>
      <c r="B289" s="91" t="s">
        <v>1022</v>
      </c>
      <c r="C289" s="91" t="s">
        <v>102</v>
      </c>
      <c r="D289" s="91" t="s">
        <v>102</v>
      </c>
      <c r="E289" s="91" t="s">
        <v>186</v>
      </c>
      <c r="F289" s="91" t="s">
        <v>274</v>
      </c>
      <c r="G289" s="91">
        <v>2</v>
      </c>
      <c r="H289" s="91">
        <v>87559</v>
      </c>
      <c r="I289" s="91">
        <v>6.5</v>
      </c>
      <c r="J289" s="91" t="s">
        <v>1024</v>
      </c>
    </row>
    <row r="290" spans="1:10" ht="15" thickBot="1" x14ac:dyDescent="0.35">
      <c r="A290" s="92" t="s">
        <v>1023</v>
      </c>
      <c r="B290" s="91" t="s">
        <v>1022</v>
      </c>
      <c r="C290" s="91" t="s">
        <v>102</v>
      </c>
      <c r="D290" s="91" t="s">
        <v>102</v>
      </c>
      <c r="E290" s="91" t="s">
        <v>186</v>
      </c>
      <c r="F290" s="91" t="s">
        <v>274</v>
      </c>
      <c r="G290" s="91">
        <v>2</v>
      </c>
      <c r="H290" s="91">
        <v>112750</v>
      </c>
      <c r="I290" s="91">
        <v>6.92</v>
      </c>
      <c r="J290" s="91" t="s">
        <v>1024</v>
      </c>
    </row>
    <row r="291" spans="1:10" ht="15" thickBot="1" x14ac:dyDescent="0.35">
      <c r="A291" s="92" t="s">
        <v>1023</v>
      </c>
      <c r="B291" s="91" t="s">
        <v>1022</v>
      </c>
      <c r="C291" s="91" t="s">
        <v>102</v>
      </c>
      <c r="D291" s="91" t="s">
        <v>102</v>
      </c>
      <c r="E291" s="91" t="s">
        <v>186</v>
      </c>
      <c r="F291" s="91" t="s">
        <v>274</v>
      </c>
      <c r="G291" s="91">
        <v>2</v>
      </c>
      <c r="H291" s="91">
        <v>87559</v>
      </c>
      <c r="I291" s="91">
        <v>19.2</v>
      </c>
      <c r="J291" s="91" t="s">
        <v>1024</v>
      </c>
    </row>
    <row r="292" spans="1:10" ht="15" thickBot="1" x14ac:dyDescent="0.35">
      <c r="A292" s="92" t="s">
        <v>1023</v>
      </c>
      <c r="B292" s="91" t="s">
        <v>1022</v>
      </c>
      <c r="C292" s="91" t="s">
        <v>102</v>
      </c>
      <c r="D292" s="91" t="s">
        <v>102</v>
      </c>
      <c r="E292" s="91" t="s">
        <v>186</v>
      </c>
      <c r="F292" s="91" t="s">
        <v>274</v>
      </c>
      <c r="G292" s="91">
        <v>2</v>
      </c>
      <c r="H292" s="91">
        <v>112750</v>
      </c>
      <c r="I292" s="91">
        <v>20.2</v>
      </c>
      <c r="J292" s="91" t="s">
        <v>1024</v>
      </c>
    </row>
    <row r="293" spans="1:10" ht="15" thickBot="1" x14ac:dyDescent="0.35">
      <c r="A293" s="92" t="s">
        <v>1023</v>
      </c>
      <c r="B293" s="91" t="s">
        <v>1022</v>
      </c>
      <c r="C293" s="91" t="s">
        <v>189</v>
      </c>
      <c r="D293" s="91" t="s">
        <v>189</v>
      </c>
      <c r="E293" s="91" t="s">
        <v>199</v>
      </c>
      <c r="F293" s="91" t="s">
        <v>157</v>
      </c>
      <c r="G293" s="91">
        <v>10</v>
      </c>
      <c r="H293" s="91">
        <v>114828</v>
      </c>
      <c r="I293" s="91">
        <v>0.5</v>
      </c>
      <c r="J293" s="91" t="s">
        <v>1013</v>
      </c>
    </row>
    <row r="294" spans="1:10" ht="15" thickBot="1" x14ac:dyDescent="0.35">
      <c r="A294" s="92" t="s">
        <v>1021</v>
      </c>
      <c r="B294" s="91" t="s">
        <v>1020</v>
      </c>
      <c r="C294" s="91" t="s">
        <v>102</v>
      </c>
      <c r="D294" s="91" t="s">
        <v>102</v>
      </c>
      <c r="E294" s="91" t="s">
        <v>186</v>
      </c>
      <c r="F294" s="91" t="s">
        <v>185</v>
      </c>
      <c r="G294" s="91">
        <v>1</v>
      </c>
      <c r="H294" s="91">
        <v>63628</v>
      </c>
      <c r="I294" s="91">
        <v>28</v>
      </c>
      <c r="J294" s="91" t="s">
        <v>1019</v>
      </c>
    </row>
    <row r="295" spans="1:10" ht="15" thickBot="1" x14ac:dyDescent="0.35">
      <c r="A295" s="92" t="s">
        <v>1018</v>
      </c>
      <c r="B295" s="91" t="s">
        <v>1017</v>
      </c>
      <c r="C295" s="91" t="s">
        <v>189</v>
      </c>
      <c r="D295" s="91" t="s">
        <v>189</v>
      </c>
      <c r="E295" s="91" t="s">
        <v>199</v>
      </c>
      <c r="F295" s="91" t="s">
        <v>143</v>
      </c>
      <c r="G295" s="91">
        <v>3</v>
      </c>
      <c r="H295" s="91">
        <v>91397</v>
      </c>
      <c r="I295" s="91">
        <v>0.5</v>
      </c>
      <c r="J295" s="91" t="s">
        <v>1013</v>
      </c>
    </row>
    <row r="296" spans="1:10" ht="15" thickBot="1" x14ac:dyDescent="0.35">
      <c r="A296" s="92" t="s">
        <v>1016</v>
      </c>
      <c r="B296" s="91" t="s">
        <v>1015</v>
      </c>
      <c r="C296" s="91" t="s">
        <v>189</v>
      </c>
      <c r="D296" s="91" t="s">
        <v>189</v>
      </c>
      <c r="E296" s="91" t="s">
        <v>199</v>
      </c>
      <c r="F296" s="91" t="s">
        <v>143</v>
      </c>
      <c r="G296" s="91">
        <v>24</v>
      </c>
      <c r="H296" s="91">
        <v>92317</v>
      </c>
      <c r="I296" s="91">
        <v>0.5</v>
      </c>
      <c r="J296" s="91" t="s">
        <v>1013</v>
      </c>
    </row>
    <row r="297" spans="1:10" ht="15" thickBot="1" x14ac:dyDescent="0.35">
      <c r="A297" s="92" t="s">
        <v>1016</v>
      </c>
      <c r="B297" s="91" t="s">
        <v>1015</v>
      </c>
      <c r="C297" s="91" t="s">
        <v>189</v>
      </c>
      <c r="D297" s="91" t="s">
        <v>189</v>
      </c>
      <c r="E297" s="91" t="s">
        <v>199</v>
      </c>
      <c r="F297" s="91" t="s">
        <v>157</v>
      </c>
      <c r="G297" s="91">
        <v>7</v>
      </c>
      <c r="H297" s="91">
        <v>88726</v>
      </c>
      <c r="I297" s="91">
        <v>0.5</v>
      </c>
      <c r="J297" s="91" t="s">
        <v>1013</v>
      </c>
    </row>
    <row r="298" spans="1:10" ht="15" thickBot="1" x14ac:dyDescent="0.35">
      <c r="A298" s="92" t="s">
        <v>1014</v>
      </c>
      <c r="B298" s="91" t="s">
        <v>352</v>
      </c>
      <c r="C298" s="91" t="s">
        <v>189</v>
      </c>
      <c r="D298" s="91" t="s">
        <v>189</v>
      </c>
      <c r="E298" s="91" t="s">
        <v>199</v>
      </c>
      <c r="F298" s="91" t="s">
        <v>143</v>
      </c>
      <c r="G298" s="91">
        <v>35</v>
      </c>
      <c r="H298" s="91">
        <v>91626</v>
      </c>
      <c r="I298" s="91">
        <v>0.97899999999999998</v>
      </c>
      <c r="J298" s="91" t="s">
        <v>1013</v>
      </c>
    </row>
    <row r="299" spans="1:10" ht="15" thickBot="1" x14ac:dyDescent="0.35">
      <c r="A299" s="92" t="s">
        <v>1014</v>
      </c>
      <c r="B299" s="91" t="s">
        <v>352</v>
      </c>
      <c r="C299" s="91" t="s">
        <v>189</v>
      </c>
      <c r="D299" s="91" t="s">
        <v>189</v>
      </c>
      <c r="E299" s="91" t="s">
        <v>199</v>
      </c>
      <c r="F299" s="91" t="s">
        <v>143</v>
      </c>
      <c r="G299" s="91">
        <v>30</v>
      </c>
      <c r="H299" s="91">
        <v>91626</v>
      </c>
      <c r="I299" s="91">
        <v>0.97899999999999998</v>
      </c>
      <c r="J299" s="91" t="s">
        <v>1013</v>
      </c>
    </row>
    <row r="300" spans="1:10" ht="15" thickBot="1" x14ac:dyDescent="0.35">
      <c r="A300" s="94" t="s">
        <v>1014</v>
      </c>
      <c r="B300" s="93" t="s">
        <v>352</v>
      </c>
      <c r="C300" s="93" t="s">
        <v>189</v>
      </c>
      <c r="D300" s="93" t="s">
        <v>189</v>
      </c>
      <c r="E300" s="93" t="s">
        <v>199</v>
      </c>
      <c r="F300" s="93" t="s">
        <v>143</v>
      </c>
      <c r="G300" s="93">
        <v>35</v>
      </c>
      <c r="H300" s="93">
        <v>91626</v>
      </c>
      <c r="I300" s="93">
        <v>0.97899999999999998</v>
      </c>
      <c r="J300" s="93" t="s">
        <v>1013</v>
      </c>
    </row>
    <row r="301" spans="1:10" ht="15" thickBot="1" x14ac:dyDescent="0.35">
      <c r="A301" s="92" t="s">
        <v>1014</v>
      </c>
      <c r="B301" s="91" t="s">
        <v>352</v>
      </c>
      <c r="C301" s="91" t="s">
        <v>189</v>
      </c>
      <c r="D301" s="91" t="s">
        <v>189</v>
      </c>
      <c r="E301" s="91" t="s">
        <v>199</v>
      </c>
      <c r="F301" s="91" t="s">
        <v>157</v>
      </c>
      <c r="G301" s="91">
        <v>30</v>
      </c>
      <c r="H301" s="91">
        <v>91626</v>
      </c>
      <c r="I301" s="91">
        <v>0.97899999999999998</v>
      </c>
      <c r="J301" s="91" t="s">
        <v>1013</v>
      </c>
    </row>
    <row r="302" spans="1:10" ht="15" thickBot="1" x14ac:dyDescent="0.35">
      <c r="A302" s="90" t="s">
        <v>1012</v>
      </c>
      <c r="B302" s="89" t="s">
        <v>1011</v>
      </c>
      <c r="C302" s="89" t="s">
        <v>189</v>
      </c>
      <c r="D302" s="89" t="s">
        <v>189</v>
      </c>
      <c r="E302" s="89" t="s">
        <v>199</v>
      </c>
      <c r="F302" s="89" t="s">
        <v>157</v>
      </c>
      <c r="G302" s="89">
        <v>10</v>
      </c>
      <c r="H302" s="89">
        <v>2076812</v>
      </c>
      <c r="I302" s="89">
        <v>2</v>
      </c>
      <c r="J302" s="89" t="s">
        <v>124</v>
      </c>
    </row>
    <row r="303" spans="1:10" ht="15" thickBot="1" x14ac:dyDescent="0.35">
      <c r="A303" s="84" t="s">
        <v>1010</v>
      </c>
      <c r="B303" s="83" t="s">
        <v>1009</v>
      </c>
      <c r="C303" s="83" t="s">
        <v>102</v>
      </c>
      <c r="D303" s="83" t="s">
        <v>102</v>
      </c>
      <c r="E303" s="83" t="s">
        <v>186</v>
      </c>
      <c r="F303" s="83" t="s">
        <v>117</v>
      </c>
      <c r="G303" s="83">
        <v>1</v>
      </c>
      <c r="H303" s="83">
        <v>407326</v>
      </c>
      <c r="I303" s="83">
        <v>2900</v>
      </c>
      <c r="J303" s="83" t="s">
        <v>124</v>
      </c>
    </row>
    <row r="304" spans="1:10" ht="15" thickBot="1" x14ac:dyDescent="0.35">
      <c r="A304" s="84" t="s">
        <v>1010</v>
      </c>
      <c r="B304" s="83" t="s">
        <v>1009</v>
      </c>
      <c r="C304" s="83" t="s">
        <v>189</v>
      </c>
      <c r="D304" s="83" t="s">
        <v>189</v>
      </c>
      <c r="E304" s="83" t="s">
        <v>199</v>
      </c>
      <c r="F304" s="83" t="s">
        <v>117</v>
      </c>
      <c r="G304" s="83">
        <v>45</v>
      </c>
      <c r="H304" s="83">
        <v>407325</v>
      </c>
      <c r="I304" s="83">
        <v>2900</v>
      </c>
      <c r="J304" s="83" t="s">
        <v>124</v>
      </c>
    </row>
    <row r="305" spans="1:10" ht="15" thickBot="1" x14ac:dyDescent="0.35">
      <c r="A305" s="84" t="s">
        <v>1006</v>
      </c>
      <c r="B305" s="83" t="s">
        <v>1008</v>
      </c>
      <c r="C305" s="83" t="s">
        <v>154</v>
      </c>
      <c r="D305" s="83" t="s">
        <v>300</v>
      </c>
      <c r="E305" s="83" t="s">
        <v>937</v>
      </c>
      <c r="F305" s="83" t="s">
        <v>143</v>
      </c>
      <c r="G305" s="83" t="s">
        <v>187</v>
      </c>
      <c r="H305" s="83">
        <v>590951</v>
      </c>
      <c r="I305" s="83">
        <v>0.25</v>
      </c>
      <c r="J305" s="83" t="s">
        <v>124</v>
      </c>
    </row>
    <row r="306" spans="1:10" ht="15" thickBot="1" x14ac:dyDescent="0.35">
      <c r="A306" s="84" t="s">
        <v>1006</v>
      </c>
      <c r="B306" s="83" t="s">
        <v>1008</v>
      </c>
      <c r="C306" s="83" t="s">
        <v>102</v>
      </c>
      <c r="D306" s="83" t="s">
        <v>102</v>
      </c>
      <c r="E306" s="83" t="s">
        <v>186</v>
      </c>
      <c r="F306" s="83" t="s">
        <v>185</v>
      </c>
      <c r="G306" s="83" t="s">
        <v>187</v>
      </c>
      <c r="H306" s="83">
        <v>590952</v>
      </c>
      <c r="I306" s="83">
        <v>0.31</v>
      </c>
      <c r="J306" s="83" t="s">
        <v>124</v>
      </c>
    </row>
    <row r="307" spans="1:10" ht="15" thickBot="1" x14ac:dyDescent="0.35">
      <c r="A307" s="84" t="s">
        <v>1006</v>
      </c>
      <c r="B307" s="83" t="s">
        <v>1008</v>
      </c>
      <c r="C307" s="83" t="s">
        <v>102</v>
      </c>
      <c r="D307" s="83" t="s">
        <v>102</v>
      </c>
      <c r="E307" s="83" t="s">
        <v>186</v>
      </c>
      <c r="F307" s="83" t="s">
        <v>997</v>
      </c>
      <c r="G307" s="83" t="s">
        <v>187</v>
      </c>
      <c r="H307" s="83">
        <v>590953</v>
      </c>
      <c r="I307" s="83">
        <v>3.46</v>
      </c>
      <c r="J307" s="83" t="s">
        <v>124</v>
      </c>
    </row>
    <row r="308" spans="1:10" ht="15" thickBot="1" x14ac:dyDescent="0.35">
      <c r="A308" s="84" t="s">
        <v>1006</v>
      </c>
      <c r="B308" s="83" t="s">
        <v>1008</v>
      </c>
      <c r="C308" s="83" t="s">
        <v>102</v>
      </c>
      <c r="D308" s="83" t="s">
        <v>102</v>
      </c>
      <c r="E308" s="83" t="s">
        <v>235</v>
      </c>
      <c r="F308" s="83" t="s">
        <v>157</v>
      </c>
      <c r="G308" s="83">
        <v>21</v>
      </c>
      <c r="H308" s="83">
        <v>590942</v>
      </c>
      <c r="I308" s="83">
        <v>0.25</v>
      </c>
      <c r="J308" s="83" t="s">
        <v>124</v>
      </c>
    </row>
    <row r="309" spans="1:10" ht="15" thickBot="1" x14ac:dyDescent="0.35">
      <c r="A309" s="84" t="s">
        <v>1006</v>
      </c>
      <c r="B309" s="83" t="s">
        <v>1008</v>
      </c>
      <c r="C309" s="83" t="s">
        <v>102</v>
      </c>
      <c r="D309" s="83" t="s">
        <v>102</v>
      </c>
      <c r="E309" s="83" t="s">
        <v>235</v>
      </c>
      <c r="F309" s="83" t="s">
        <v>143</v>
      </c>
      <c r="G309" s="83">
        <v>21</v>
      </c>
      <c r="H309" s="83">
        <v>590942</v>
      </c>
      <c r="I309" s="83">
        <v>0.5</v>
      </c>
      <c r="J309" s="83" t="s">
        <v>124</v>
      </c>
    </row>
    <row r="310" spans="1:10" ht="15" thickBot="1" x14ac:dyDescent="0.35">
      <c r="A310" s="84" t="s">
        <v>1006</v>
      </c>
      <c r="B310" s="83" t="s">
        <v>1008</v>
      </c>
      <c r="C310" s="83" t="s">
        <v>137</v>
      </c>
      <c r="D310" s="83" t="s">
        <v>137</v>
      </c>
      <c r="E310" s="83" t="s">
        <v>1007</v>
      </c>
      <c r="F310" s="83" t="s">
        <v>157</v>
      </c>
      <c r="G310" s="83">
        <v>21</v>
      </c>
      <c r="H310" s="83">
        <v>590944</v>
      </c>
      <c r="I310" s="83">
        <v>1</v>
      </c>
      <c r="J310" s="83" t="s">
        <v>124</v>
      </c>
    </row>
    <row r="311" spans="1:10" ht="15" thickBot="1" x14ac:dyDescent="0.35">
      <c r="A311" s="84" t="s">
        <v>1006</v>
      </c>
      <c r="B311" s="83" t="s">
        <v>1008</v>
      </c>
      <c r="C311" s="83" t="s">
        <v>137</v>
      </c>
      <c r="D311" s="83" t="s">
        <v>137</v>
      </c>
      <c r="E311" s="83" t="s">
        <v>415</v>
      </c>
      <c r="F311" s="83" t="s">
        <v>157</v>
      </c>
      <c r="G311" s="83">
        <v>21</v>
      </c>
      <c r="H311" s="83">
        <v>590945</v>
      </c>
      <c r="I311" s="83">
        <v>1</v>
      </c>
      <c r="J311" s="83" t="s">
        <v>124</v>
      </c>
    </row>
    <row r="312" spans="1:10" ht="15" thickBot="1" x14ac:dyDescent="0.35">
      <c r="A312" s="84" t="s">
        <v>1006</v>
      </c>
      <c r="B312" s="83" t="s">
        <v>1005</v>
      </c>
      <c r="C312" s="83" t="s">
        <v>154</v>
      </c>
      <c r="D312" s="83" t="s">
        <v>300</v>
      </c>
      <c r="E312" s="83" t="s">
        <v>937</v>
      </c>
      <c r="F312" s="83" t="s">
        <v>143</v>
      </c>
      <c r="G312" s="83" t="s">
        <v>187</v>
      </c>
      <c r="H312" s="83">
        <v>590954</v>
      </c>
      <c r="I312" s="83">
        <v>0.25</v>
      </c>
      <c r="J312" s="83" t="s">
        <v>124</v>
      </c>
    </row>
    <row r="313" spans="1:10" ht="15" thickBot="1" x14ac:dyDescent="0.35">
      <c r="A313" s="84" t="s">
        <v>1006</v>
      </c>
      <c r="B313" s="83" t="s">
        <v>1005</v>
      </c>
      <c r="C313" s="83" t="s">
        <v>102</v>
      </c>
      <c r="D313" s="83" t="s">
        <v>102</v>
      </c>
      <c r="E313" s="83" t="s">
        <v>186</v>
      </c>
      <c r="F313" s="83" t="s">
        <v>185</v>
      </c>
      <c r="G313" s="83" t="s">
        <v>187</v>
      </c>
      <c r="H313" s="83">
        <v>590955</v>
      </c>
      <c r="I313" s="83">
        <v>0.31</v>
      </c>
      <c r="J313" s="83" t="s">
        <v>124</v>
      </c>
    </row>
    <row r="314" spans="1:10" ht="15" thickBot="1" x14ac:dyDescent="0.35">
      <c r="A314" s="84" t="s">
        <v>1006</v>
      </c>
      <c r="B314" s="83" t="s">
        <v>1005</v>
      </c>
      <c r="C314" s="83" t="s">
        <v>102</v>
      </c>
      <c r="D314" s="83" t="s">
        <v>102</v>
      </c>
      <c r="E314" s="83" t="s">
        <v>186</v>
      </c>
      <c r="F314" s="83" t="s">
        <v>997</v>
      </c>
      <c r="G314" s="83" t="s">
        <v>187</v>
      </c>
      <c r="H314" s="83">
        <v>590956</v>
      </c>
      <c r="I314" s="83">
        <v>1.89</v>
      </c>
      <c r="J314" s="83" t="s">
        <v>124</v>
      </c>
    </row>
    <row r="315" spans="1:10" ht="15" thickBot="1" x14ac:dyDescent="0.35">
      <c r="A315" s="84" t="s">
        <v>1006</v>
      </c>
      <c r="B315" s="83" t="s">
        <v>1005</v>
      </c>
      <c r="C315" s="83" t="s">
        <v>102</v>
      </c>
      <c r="D315" s="83" t="s">
        <v>102</v>
      </c>
      <c r="E315" s="83" t="s">
        <v>235</v>
      </c>
      <c r="F315" s="83" t="s">
        <v>157</v>
      </c>
      <c r="G315" s="83">
        <v>21</v>
      </c>
      <c r="H315" s="83">
        <v>590943</v>
      </c>
      <c r="I315" s="83">
        <v>0.5</v>
      </c>
      <c r="J315" s="83" t="s">
        <v>124</v>
      </c>
    </row>
    <row r="316" spans="1:10" ht="15" thickBot="1" x14ac:dyDescent="0.35">
      <c r="A316" s="84" t="s">
        <v>1006</v>
      </c>
      <c r="B316" s="83" t="s">
        <v>1005</v>
      </c>
      <c r="C316" s="83" t="s">
        <v>102</v>
      </c>
      <c r="D316" s="83" t="s">
        <v>102</v>
      </c>
      <c r="E316" s="83" t="s">
        <v>235</v>
      </c>
      <c r="F316" s="83" t="s">
        <v>143</v>
      </c>
      <c r="G316" s="83">
        <v>21</v>
      </c>
      <c r="H316" s="83">
        <v>590943</v>
      </c>
      <c r="I316" s="83">
        <v>1</v>
      </c>
      <c r="J316" s="83" t="s">
        <v>124</v>
      </c>
    </row>
    <row r="317" spans="1:10" ht="15" thickBot="1" x14ac:dyDescent="0.35">
      <c r="A317" s="84" t="s">
        <v>1006</v>
      </c>
      <c r="B317" s="83" t="s">
        <v>1005</v>
      </c>
      <c r="C317" s="83" t="s">
        <v>137</v>
      </c>
      <c r="D317" s="83" t="s">
        <v>137</v>
      </c>
      <c r="E317" s="83" t="s">
        <v>1007</v>
      </c>
      <c r="F317" s="83" t="s">
        <v>157</v>
      </c>
      <c r="G317" s="83">
        <v>21</v>
      </c>
      <c r="H317" s="83">
        <v>590946</v>
      </c>
      <c r="I317" s="83">
        <v>1</v>
      </c>
      <c r="J317" s="83" t="s">
        <v>124</v>
      </c>
    </row>
    <row r="318" spans="1:10" ht="15" thickBot="1" x14ac:dyDescent="0.35">
      <c r="A318" s="84" t="s">
        <v>1006</v>
      </c>
      <c r="B318" s="83" t="s">
        <v>1005</v>
      </c>
      <c r="C318" s="83" t="s">
        <v>137</v>
      </c>
      <c r="D318" s="83" t="s">
        <v>137</v>
      </c>
      <c r="E318" s="83" t="s">
        <v>415</v>
      </c>
      <c r="F318" s="83" t="s">
        <v>157</v>
      </c>
      <c r="G318" s="83">
        <v>21</v>
      </c>
      <c r="H318" s="83">
        <v>590947</v>
      </c>
      <c r="I318" s="83">
        <v>1</v>
      </c>
      <c r="J318" s="83" t="s">
        <v>124</v>
      </c>
    </row>
    <row r="319" spans="1:10" ht="15" thickBot="1" x14ac:dyDescent="0.35">
      <c r="A319" s="84" t="s">
        <v>1004</v>
      </c>
      <c r="B319" s="83" t="s">
        <v>1003</v>
      </c>
      <c r="C319" s="83" t="s">
        <v>1002</v>
      </c>
      <c r="D319" s="83" t="s">
        <v>1001</v>
      </c>
      <c r="E319" s="83" t="s">
        <v>1000</v>
      </c>
      <c r="F319" s="83" t="s">
        <v>143</v>
      </c>
      <c r="G319" s="83">
        <v>3</v>
      </c>
      <c r="H319" s="83">
        <v>591030</v>
      </c>
      <c r="I319" s="83">
        <v>1</v>
      </c>
      <c r="J319" s="83" t="s">
        <v>124</v>
      </c>
    </row>
    <row r="320" spans="1:10" ht="15" thickBot="1" x14ac:dyDescent="0.35">
      <c r="A320" s="84" t="s">
        <v>999</v>
      </c>
      <c r="B320" s="83" t="s">
        <v>998</v>
      </c>
      <c r="C320" s="83" t="s">
        <v>154</v>
      </c>
      <c r="D320" s="83" t="s">
        <v>300</v>
      </c>
      <c r="E320" s="83" t="s">
        <v>937</v>
      </c>
      <c r="F320" s="83" t="s">
        <v>143</v>
      </c>
      <c r="G320" s="83" t="s">
        <v>187</v>
      </c>
      <c r="H320" s="83">
        <v>590950</v>
      </c>
      <c r="I320" s="83">
        <v>0.25</v>
      </c>
      <c r="J320" s="83" t="s">
        <v>124</v>
      </c>
    </row>
    <row r="321" spans="1:10" ht="15" thickBot="1" x14ac:dyDescent="0.35">
      <c r="A321" s="84" t="s">
        <v>999</v>
      </c>
      <c r="B321" s="83" t="s">
        <v>998</v>
      </c>
      <c r="C321" s="83" t="s">
        <v>102</v>
      </c>
      <c r="D321" s="83" t="s">
        <v>102</v>
      </c>
      <c r="E321" s="83" t="s">
        <v>186</v>
      </c>
      <c r="F321" s="83" t="s">
        <v>185</v>
      </c>
      <c r="G321" s="83" t="s">
        <v>187</v>
      </c>
      <c r="H321" s="83">
        <v>590948</v>
      </c>
      <c r="I321" s="83">
        <v>0.06</v>
      </c>
      <c r="J321" s="83" t="s">
        <v>124</v>
      </c>
    </row>
    <row r="322" spans="1:10" ht="15" thickBot="1" x14ac:dyDescent="0.35">
      <c r="A322" s="84" t="s">
        <v>999</v>
      </c>
      <c r="B322" s="83" t="s">
        <v>998</v>
      </c>
      <c r="C322" s="83" t="s">
        <v>102</v>
      </c>
      <c r="D322" s="83" t="s">
        <v>102</v>
      </c>
      <c r="E322" s="83" t="s">
        <v>186</v>
      </c>
      <c r="F322" s="83" t="s">
        <v>997</v>
      </c>
      <c r="G322" s="83" t="s">
        <v>187</v>
      </c>
      <c r="H322" s="83">
        <v>590949</v>
      </c>
      <c r="I322" s="83">
        <v>1.81</v>
      </c>
      <c r="J322" s="83" t="s">
        <v>124</v>
      </c>
    </row>
    <row r="323" spans="1:10" ht="15" thickBot="1" x14ac:dyDescent="0.35">
      <c r="A323" s="84" t="s">
        <v>996</v>
      </c>
      <c r="B323" s="83" t="s">
        <v>995</v>
      </c>
      <c r="C323" s="83" t="s">
        <v>189</v>
      </c>
      <c r="D323" s="83" t="s">
        <v>189</v>
      </c>
      <c r="E323" s="83" t="s">
        <v>994</v>
      </c>
      <c r="F323" s="83" t="s">
        <v>117</v>
      </c>
      <c r="G323" s="83" t="s">
        <v>187</v>
      </c>
      <c r="H323" s="83">
        <v>407167</v>
      </c>
      <c r="I323" s="83">
        <v>400</v>
      </c>
      <c r="J323" s="83" t="s">
        <v>124</v>
      </c>
    </row>
    <row r="324" spans="1:10" ht="15" thickBot="1" x14ac:dyDescent="0.35">
      <c r="A324" s="84" t="s">
        <v>996</v>
      </c>
      <c r="B324" s="83" t="s">
        <v>995</v>
      </c>
      <c r="C324" s="83" t="s">
        <v>189</v>
      </c>
      <c r="D324" s="83" t="s">
        <v>189</v>
      </c>
      <c r="E324" s="83" t="s">
        <v>994</v>
      </c>
      <c r="F324" s="83" t="s">
        <v>117</v>
      </c>
      <c r="G324" s="83" t="s">
        <v>187</v>
      </c>
      <c r="H324" s="83">
        <v>407169</v>
      </c>
      <c r="I324" s="83">
        <v>400</v>
      </c>
      <c r="J324" s="83" t="s">
        <v>124</v>
      </c>
    </row>
    <row r="325" spans="1:10" ht="15" thickBot="1" x14ac:dyDescent="0.35">
      <c r="A325" s="84" t="s">
        <v>993</v>
      </c>
      <c r="B325" s="83" t="s">
        <v>992</v>
      </c>
      <c r="C325" s="83" t="s">
        <v>102</v>
      </c>
      <c r="D325" s="83" t="s">
        <v>102</v>
      </c>
      <c r="E325" s="83" t="s">
        <v>186</v>
      </c>
      <c r="F325" s="83" t="s">
        <v>185</v>
      </c>
      <c r="G325" s="83">
        <v>3</v>
      </c>
      <c r="H325" s="83">
        <v>572108</v>
      </c>
      <c r="I325" s="83">
        <v>11.4</v>
      </c>
      <c r="J325" s="83" t="s">
        <v>124</v>
      </c>
    </row>
    <row r="326" spans="1:10" ht="15" thickBot="1" x14ac:dyDescent="0.35">
      <c r="A326" s="84" t="s">
        <v>993</v>
      </c>
      <c r="B326" s="83" t="s">
        <v>992</v>
      </c>
      <c r="C326" s="83" t="s">
        <v>102</v>
      </c>
      <c r="D326" s="83" t="s">
        <v>102</v>
      </c>
      <c r="E326" s="83" t="s">
        <v>186</v>
      </c>
      <c r="F326" s="83" t="s">
        <v>185</v>
      </c>
      <c r="G326" s="83">
        <v>3</v>
      </c>
      <c r="H326" s="83">
        <v>572109</v>
      </c>
      <c r="I326" s="83">
        <v>23</v>
      </c>
      <c r="J326" s="83" t="s">
        <v>124</v>
      </c>
    </row>
    <row r="327" spans="1:10" ht="15" thickBot="1" x14ac:dyDescent="0.35">
      <c r="A327" s="84" t="s">
        <v>991</v>
      </c>
      <c r="B327" s="83" t="s">
        <v>990</v>
      </c>
      <c r="C327" s="83" t="s">
        <v>102</v>
      </c>
      <c r="D327" s="83" t="s">
        <v>102</v>
      </c>
      <c r="E327" s="83" t="s">
        <v>186</v>
      </c>
      <c r="F327" s="83" t="s">
        <v>143</v>
      </c>
      <c r="G327" s="83">
        <v>2</v>
      </c>
      <c r="H327" s="83">
        <v>400704</v>
      </c>
      <c r="I327" s="83">
        <v>30</v>
      </c>
      <c r="J327" s="83" t="s">
        <v>124</v>
      </c>
    </row>
    <row r="328" spans="1:10" ht="15" thickBot="1" x14ac:dyDescent="0.35">
      <c r="A328" s="84" t="s">
        <v>991</v>
      </c>
      <c r="B328" s="83" t="s">
        <v>990</v>
      </c>
      <c r="C328" s="83" t="s">
        <v>102</v>
      </c>
      <c r="D328" s="83" t="s">
        <v>102</v>
      </c>
      <c r="E328" s="83" t="s">
        <v>186</v>
      </c>
      <c r="F328" s="83" t="s">
        <v>143</v>
      </c>
      <c r="G328" s="83">
        <v>2</v>
      </c>
      <c r="H328" s="83">
        <v>587097</v>
      </c>
      <c r="I328" s="83">
        <v>30</v>
      </c>
      <c r="J328" s="83" t="s">
        <v>124</v>
      </c>
    </row>
    <row r="329" spans="1:10" ht="15" thickBot="1" x14ac:dyDescent="0.35">
      <c r="A329" s="84" t="s">
        <v>989</v>
      </c>
      <c r="B329" s="83" t="s">
        <v>988</v>
      </c>
      <c r="C329" s="83" t="s">
        <v>189</v>
      </c>
      <c r="D329" s="83" t="s">
        <v>189</v>
      </c>
      <c r="E329" s="83" t="s">
        <v>199</v>
      </c>
      <c r="F329" s="83" t="s">
        <v>143</v>
      </c>
      <c r="G329" s="83">
        <v>149</v>
      </c>
      <c r="H329" s="83">
        <v>587780</v>
      </c>
      <c r="I329" s="83">
        <v>1364.278</v>
      </c>
      <c r="J329" s="83" t="s">
        <v>124</v>
      </c>
    </row>
    <row r="330" spans="1:10" ht="15" thickBot="1" x14ac:dyDescent="0.35">
      <c r="A330" s="84" t="s">
        <v>989</v>
      </c>
      <c r="B330" s="83" t="s">
        <v>988</v>
      </c>
      <c r="C330" s="83" t="s">
        <v>189</v>
      </c>
      <c r="D330" s="83" t="s">
        <v>189</v>
      </c>
      <c r="E330" s="83" t="s">
        <v>199</v>
      </c>
      <c r="F330" s="83" t="s">
        <v>143</v>
      </c>
      <c r="G330" s="83">
        <v>149</v>
      </c>
      <c r="H330" s="83">
        <v>587781</v>
      </c>
      <c r="I330" s="83">
        <v>1364.278</v>
      </c>
      <c r="J330" s="83" t="s">
        <v>124</v>
      </c>
    </row>
    <row r="331" spans="1:10" ht="15" thickBot="1" x14ac:dyDescent="0.35">
      <c r="A331" s="84" t="s">
        <v>983</v>
      </c>
      <c r="B331" s="83" t="s">
        <v>982</v>
      </c>
      <c r="C331" s="83" t="s">
        <v>245</v>
      </c>
      <c r="D331" s="83" t="s">
        <v>987</v>
      </c>
      <c r="E331" s="83" t="s">
        <v>986</v>
      </c>
      <c r="F331" s="83" t="s">
        <v>143</v>
      </c>
      <c r="G331" s="83">
        <v>2.0799999999999999E-2</v>
      </c>
      <c r="H331" s="83">
        <v>2076987</v>
      </c>
      <c r="I331" s="83">
        <v>170</v>
      </c>
      <c r="J331" s="83" t="s">
        <v>124</v>
      </c>
    </row>
    <row r="332" spans="1:10" ht="15" thickBot="1" x14ac:dyDescent="0.35">
      <c r="A332" s="84" t="s">
        <v>983</v>
      </c>
      <c r="B332" s="83" t="s">
        <v>982</v>
      </c>
      <c r="C332" s="83" t="s">
        <v>245</v>
      </c>
      <c r="D332" s="83" t="s">
        <v>987</v>
      </c>
      <c r="E332" s="83" t="s">
        <v>986</v>
      </c>
      <c r="F332" s="83" t="s">
        <v>157</v>
      </c>
      <c r="G332" s="83">
        <v>2.0799999999999999E-2</v>
      </c>
      <c r="H332" s="83">
        <v>2076990</v>
      </c>
      <c r="I332" s="83">
        <v>170</v>
      </c>
      <c r="J332" s="83" t="s">
        <v>124</v>
      </c>
    </row>
    <row r="333" spans="1:10" x14ac:dyDescent="0.3">
      <c r="A333" s="152" t="s">
        <v>983</v>
      </c>
      <c r="B333" s="152" t="s">
        <v>982</v>
      </c>
      <c r="C333" s="152" t="s">
        <v>245</v>
      </c>
      <c r="D333" s="152" t="s">
        <v>245</v>
      </c>
      <c r="E333" s="88" t="s">
        <v>985</v>
      </c>
      <c r="F333" s="152" t="s">
        <v>143</v>
      </c>
      <c r="G333" s="152">
        <v>4.1700000000000001E-2</v>
      </c>
      <c r="H333" s="152">
        <v>2077023</v>
      </c>
      <c r="I333" s="87">
        <v>170</v>
      </c>
      <c r="J333" s="152" t="s">
        <v>124</v>
      </c>
    </row>
    <row r="334" spans="1:10" ht="15" thickBot="1" x14ac:dyDescent="0.35">
      <c r="A334" s="153"/>
      <c r="B334" s="153"/>
      <c r="C334" s="153"/>
      <c r="D334" s="153"/>
      <c r="E334" s="83" t="s">
        <v>984</v>
      </c>
      <c r="F334" s="153"/>
      <c r="G334" s="153"/>
      <c r="H334" s="153"/>
      <c r="I334" s="84"/>
      <c r="J334" s="153"/>
    </row>
    <row r="335" spans="1:10" ht="15" thickBot="1" x14ac:dyDescent="0.35">
      <c r="A335" s="84" t="s">
        <v>983</v>
      </c>
      <c r="B335" s="83" t="s">
        <v>982</v>
      </c>
      <c r="C335" s="83" t="s">
        <v>102</v>
      </c>
      <c r="D335" s="83" t="s">
        <v>102</v>
      </c>
      <c r="E335" s="83" t="s">
        <v>186</v>
      </c>
      <c r="F335" s="83" t="s">
        <v>143</v>
      </c>
      <c r="G335" s="83">
        <v>2.0417000000000001</v>
      </c>
      <c r="H335" s="83">
        <v>2077023</v>
      </c>
      <c r="I335" s="83">
        <v>170</v>
      </c>
      <c r="J335" s="83" t="s">
        <v>124</v>
      </c>
    </row>
    <row r="336" spans="1:10" ht="15" thickBot="1" x14ac:dyDescent="0.35">
      <c r="A336" s="84" t="s">
        <v>981</v>
      </c>
      <c r="B336" s="83" t="s">
        <v>980</v>
      </c>
      <c r="C336" s="83" t="s">
        <v>102</v>
      </c>
      <c r="D336" s="83" t="s">
        <v>102</v>
      </c>
      <c r="E336" s="83" t="s">
        <v>186</v>
      </c>
      <c r="F336" s="83" t="s">
        <v>185</v>
      </c>
      <c r="G336" s="83">
        <v>1</v>
      </c>
      <c r="H336" s="83">
        <v>2028446</v>
      </c>
      <c r="I336" s="83">
        <v>1400000</v>
      </c>
      <c r="J336" s="83" t="s">
        <v>124</v>
      </c>
    </row>
    <row r="337" spans="1:10" ht="15" thickBot="1" x14ac:dyDescent="0.35">
      <c r="A337" s="84" t="s">
        <v>979</v>
      </c>
      <c r="B337" s="83" t="s">
        <v>978</v>
      </c>
      <c r="C337" s="83" t="s">
        <v>102</v>
      </c>
      <c r="D337" s="83" t="s">
        <v>102</v>
      </c>
      <c r="E337" s="83" t="s">
        <v>186</v>
      </c>
      <c r="F337" s="83" t="s">
        <v>185</v>
      </c>
      <c r="G337" s="83">
        <v>1</v>
      </c>
      <c r="H337" s="83">
        <v>568308</v>
      </c>
      <c r="I337" s="83">
        <v>16</v>
      </c>
      <c r="J337" s="83" t="s">
        <v>124</v>
      </c>
    </row>
    <row r="338" spans="1:10" ht="15" thickBot="1" x14ac:dyDescent="0.35">
      <c r="A338" s="84" t="s">
        <v>976</v>
      </c>
      <c r="B338" s="83" t="s">
        <v>977</v>
      </c>
      <c r="C338" s="83" t="s">
        <v>154</v>
      </c>
      <c r="D338" s="83" t="s">
        <v>300</v>
      </c>
      <c r="E338" s="83" t="s">
        <v>937</v>
      </c>
      <c r="F338" s="83" t="s">
        <v>157</v>
      </c>
      <c r="G338" s="83" t="s">
        <v>187</v>
      </c>
      <c r="H338" s="83">
        <v>590961</v>
      </c>
      <c r="I338" s="83">
        <v>1</v>
      </c>
      <c r="J338" s="83" t="s">
        <v>124</v>
      </c>
    </row>
    <row r="339" spans="1:10" ht="15" thickBot="1" x14ac:dyDescent="0.35">
      <c r="A339" s="84" t="s">
        <v>976</v>
      </c>
      <c r="B339" s="83" t="s">
        <v>977</v>
      </c>
      <c r="C339" s="83" t="s">
        <v>154</v>
      </c>
      <c r="D339" s="83" t="s">
        <v>300</v>
      </c>
      <c r="E339" s="83" t="s">
        <v>937</v>
      </c>
      <c r="F339" s="83" t="s">
        <v>143</v>
      </c>
      <c r="G339" s="83" t="s">
        <v>187</v>
      </c>
      <c r="H339" s="83">
        <v>590961</v>
      </c>
      <c r="I339" s="83">
        <v>1.25</v>
      </c>
      <c r="J339" s="83" t="s">
        <v>124</v>
      </c>
    </row>
    <row r="340" spans="1:10" ht="15" thickBot="1" x14ac:dyDescent="0.35">
      <c r="A340" s="84" t="s">
        <v>976</v>
      </c>
      <c r="B340" s="83" t="s">
        <v>977</v>
      </c>
      <c r="C340" s="83" t="s">
        <v>102</v>
      </c>
      <c r="D340" s="83" t="s">
        <v>102</v>
      </c>
      <c r="E340" s="83" t="s">
        <v>235</v>
      </c>
      <c r="F340" s="83" t="s">
        <v>157</v>
      </c>
      <c r="G340" s="83">
        <v>21</v>
      </c>
      <c r="H340" s="83">
        <v>590958</v>
      </c>
      <c r="I340" s="83">
        <v>0.25</v>
      </c>
      <c r="J340" s="83" t="s">
        <v>124</v>
      </c>
    </row>
    <row r="341" spans="1:10" ht="15" thickBot="1" x14ac:dyDescent="0.35">
      <c r="A341" s="84" t="s">
        <v>976</v>
      </c>
      <c r="B341" s="83" t="s">
        <v>977</v>
      </c>
      <c r="C341" s="83" t="s">
        <v>102</v>
      </c>
      <c r="D341" s="83" t="s">
        <v>102</v>
      </c>
      <c r="E341" s="83" t="s">
        <v>235</v>
      </c>
      <c r="F341" s="83" t="s">
        <v>143</v>
      </c>
      <c r="G341" s="83">
        <v>21</v>
      </c>
      <c r="H341" s="83">
        <v>590958</v>
      </c>
      <c r="I341" s="83">
        <v>0.5</v>
      </c>
      <c r="J341" s="83" t="s">
        <v>124</v>
      </c>
    </row>
    <row r="342" spans="1:10" ht="15" thickBot="1" x14ac:dyDescent="0.35">
      <c r="A342" s="84" t="s">
        <v>976</v>
      </c>
      <c r="B342" s="83" t="s">
        <v>977</v>
      </c>
      <c r="C342" s="83" t="s">
        <v>137</v>
      </c>
      <c r="D342" s="83" t="s">
        <v>137</v>
      </c>
      <c r="E342" s="83" t="s">
        <v>974</v>
      </c>
      <c r="F342" s="83" t="s">
        <v>157</v>
      </c>
      <c r="G342" s="83">
        <v>21</v>
      </c>
      <c r="H342" s="83">
        <v>590962</v>
      </c>
      <c r="I342" s="83">
        <v>1</v>
      </c>
      <c r="J342" s="83" t="s">
        <v>124</v>
      </c>
    </row>
    <row r="343" spans="1:10" ht="15" thickBot="1" x14ac:dyDescent="0.35">
      <c r="A343" s="84" t="s">
        <v>976</v>
      </c>
      <c r="B343" s="83" t="s">
        <v>975</v>
      </c>
      <c r="C343" s="83" t="s">
        <v>154</v>
      </c>
      <c r="D343" s="83" t="s">
        <v>300</v>
      </c>
      <c r="E343" s="83" t="s">
        <v>937</v>
      </c>
      <c r="F343" s="83" t="s">
        <v>143</v>
      </c>
      <c r="G343" s="83" t="s">
        <v>187</v>
      </c>
      <c r="H343" s="83">
        <v>590963</v>
      </c>
      <c r="I343" s="83">
        <v>0.25</v>
      </c>
      <c r="J343" s="83" t="s">
        <v>124</v>
      </c>
    </row>
    <row r="344" spans="1:10" ht="15" thickBot="1" x14ac:dyDescent="0.35">
      <c r="A344" s="84" t="s">
        <v>976</v>
      </c>
      <c r="B344" s="83" t="s">
        <v>975</v>
      </c>
      <c r="C344" s="83" t="s">
        <v>137</v>
      </c>
      <c r="D344" s="83" t="s">
        <v>137</v>
      </c>
      <c r="E344" s="83" t="s">
        <v>974</v>
      </c>
      <c r="F344" s="83" t="s">
        <v>157</v>
      </c>
      <c r="G344" s="83">
        <v>21</v>
      </c>
      <c r="H344" s="83">
        <v>590964</v>
      </c>
      <c r="I344" s="83">
        <v>0.5</v>
      </c>
      <c r="J344" s="83" t="s">
        <v>124</v>
      </c>
    </row>
    <row r="345" spans="1:10" ht="15" thickBot="1" x14ac:dyDescent="0.35">
      <c r="A345" s="84" t="s">
        <v>976</v>
      </c>
      <c r="B345" s="83" t="s">
        <v>975</v>
      </c>
      <c r="C345" s="83" t="s">
        <v>137</v>
      </c>
      <c r="D345" s="83" t="s">
        <v>137</v>
      </c>
      <c r="E345" s="83" t="s">
        <v>974</v>
      </c>
      <c r="F345" s="83" t="s">
        <v>143</v>
      </c>
      <c r="G345" s="83">
        <v>21</v>
      </c>
      <c r="H345" s="83">
        <v>590964</v>
      </c>
      <c r="I345" s="83">
        <v>1</v>
      </c>
      <c r="J345" s="83" t="s">
        <v>124</v>
      </c>
    </row>
    <row r="346" spans="1:10" ht="15" thickBot="1" x14ac:dyDescent="0.35">
      <c r="A346" s="84" t="s">
        <v>973</v>
      </c>
      <c r="B346" s="83" t="s">
        <v>972</v>
      </c>
      <c r="C346" s="83" t="s">
        <v>189</v>
      </c>
      <c r="D346" s="83" t="s">
        <v>189</v>
      </c>
      <c r="E346" s="83" t="s">
        <v>199</v>
      </c>
      <c r="F346" s="83" t="s">
        <v>143</v>
      </c>
      <c r="G346" s="83">
        <v>149</v>
      </c>
      <c r="H346" s="83">
        <v>587779</v>
      </c>
      <c r="I346" s="83">
        <v>1364.278</v>
      </c>
      <c r="J346" s="83" t="s">
        <v>124</v>
      </c>
    </row>
    <row r="347" spans="1:10" ht="15" thickBot="1" x14ac:dyDescent="0.35">
      <c r="A347" s="84" t="s">
        <v>971</v>
      </c>
      <c r="B347" s="83" t="s">
        <v>970</v>
      </c>
      <c r="C347" s="83" t="s">
        <v>189</v>
      </c>
      <c r="D347" s="83" t="s">
        <v>189</v>
      </c>
      <c r="E347" s="83" t="s">
        <v>199</v>
      </c>
      <c r="F347" s="83" t="s">
        <v>143</v>
      </c>
      <c r="G347" s="83">
        <v>86</v>
      </c>
      <c r="H347" s="83">
        <v>587793</v>
      </c>
      <c r="I347" s="83">
        <v>1364.278</v>
      </c>
      <c r="J347" s="83" t="s">
        <v>124</v>
      </c>
    </row>
    <row r="348" spans="1:10" ht="15" thickBot="1" x14ac:dyDescent="0.35">
      <c r="A348" s="84" t="s">
        <v>969</v>
      </c>
      <c r="B348" s="83" t="s">
        <v>968</v>
      </c>
      <c r="C348" s="83" t="s">
        <v>189</v>
      </c>
      <c r="D348" s="83" t="s">
        <v>189</v>
      </c>
      <c r="E348" s="83" t="s">
        <v>199</v>
      </c>
      <c r="F348" s="83" t="s">
        <v>157</v>
      </c>
      <c r="G348" s="83">
        <v>79</v>
      </c>
      <c r="H348" s="83">
        <v>587790</v>
      </c>
      <c r="I348" s="83">
        <v>1364.278</v>
      </c>
      <c r="J348" s="83" t="s">
        <v>124</v>
      </c>
    </row>
    <row r="349" spans="1:10" ht="15" thickBot="1" x14ac:dyDescent="0.35">
      <c r="A349" s="84" t="s">
        <v>967</v>
      </c>
      <c r="B349" s="83" t="s">
        <v>352</v>
      </c>
      <c r="C349" s="83" t="s">
        <v>189</v>
      </c>
      <c r="D349" s="83" t="s">
        <v>189</v>
      </c>
      <c r="E349" s="83" t="s">
        <v>199</v>
      </c>
      <c r="F349" s="83" t="s">
        <v>143</v>
      </c>
      <c r="G349" s="83">
        <v>149</v>
      </c>
      <c r="H349" s="83">
        <v>587784</v>
      </c>
      <c r="I349" s="83">
        <v>1364.278</v>
      </c>
      <c r="J349" s="83" t="s">
        <v>124</v>
      </c>
    </row>
    <row r="350" spans="1:10" ht="15" thickBot="1" x14ac:dyDescent="0.35">
      <c r="A350" s="84" t="s">
        <v>966</v>
      </c>
      <c r="B350" s="83" t="s">
        <v>965</v>
      </c>
      <c r="C350" s="83" t="s">
        <v>102</v>
      </c>
      <c r="D350" s="83" t="s">
        <v>102</v>
      </c>
      <c r="E350" s="83" t="s">
        <v>186</v>
      </c>
      <c r="F350" s="83" t="s">
        <v>274</v>
      </c>
      <c r="G350" s="83">
        <v>0.83330000000000004</v>
      </c>
      <c r="H350" s="83">
        <v>4557</v>
      </c>
      <c r="I350" s="83">
        <v>0.56000000000000005</v>
      </c>
      <c r="J350" s="83" t="s">
        <v>124</v>
      </c>
    </row>
    <row r="351" spans="1:10" ht="15" thickBot="1" x14ac:dyDescent="0.35">
      <c r="A351" s="84" t="s">
        <v>964</v>
      </c>
      <c r="B351" s="83" t="s">
        <v>963</v>
      </c>
      <c r="C351" s="83" t="s">
        <v>245</v>
      </c>
      <c r="D351" s="83" t="s">
        <v>458</v>
      </c>
      <c r="E351" s="83" t="s">
        <v>962</v>
      </c>
      <c r="F351" s="83" t="s">
        <v>143</v>
      </c>
      <c r="G351" s="83">
        <v>1</v>
      </c>
      <c r="H351" s="83">
        <v>556981</v>
      </c>
      <c r="I351" s="83">
        <v>250</v>
      </c>
      <c r="J351" s="83" t="s">
        <v>124</v>
      </c>
    </row>
    <row r="352" spans="1:10" ht="15" thickBot="1" x14ac:dyDescent="0.35">
      <c r="A352" s="84" t="s">
        <v>961</v>
      </c>
      <c r="B352" s="83" t="s">
        <v>352</v>
      </c>
      <c r="C352" s="83" t="s">
        <v>102</v>
      </c>
      <c r="D352" s="83" t="s">
        <v>102</v>
      </c>
      <c r="E352" s="83" t="s">
        <v>186</v>
      </c>
      <c r="F352" s="83" t="s">
        <v>185</v>
      </c>
      <c r="G352" s="83">
        <v>1</v>
      </c>
      <c r="H352" s="83">
        <v>568309</v>
      </c>
      <c r="I352" s="83">
        <v>0.112</v>
      </c>
      <c r="J352" s="83" t="s">
        <v>124</v>
      </c>
    </row>
    <row r="353" spans="1:10" ht="15" thickBot="1" x14ac:dyDescent="0.35">
      <c r="A353" s="84" t="s">
        <v>960</v>
      </c>
      <c r="B353" s="83" t="s">
        <v>959</v>
      </c>
      <c r="C353" s="83" t="s">
        <v>102</v>
      </c>
      <c r="D353" s="83" t="s">
        <v>102</v>
      </c>
      <c r="E353" s="83" t="s">
        <v>186</v>
      </c>
      <c r="F353" s="83" t="s">
        <v>274</v>
      </c>
      <c r="G353" s="83">
        <v>3</v>
      </c>
      <c r="H353" s="83">
        <v>2039926</v>
      </c>
      <c r="I353" s="83">
        <v>0.6</v>
      </c>
      <c r="J353" s="83" t="s">
        <v>124</v>
      </c>
    </row>
    <row r="354" spans="1:10" ht="15" thickBot="1" x14ac:dyDescent="0.35">
      <c r="A354" s="84" t="s">
        <v>960</v>
      </c>
      <c r="B354" s="83" t="s">
        <v>959</v>
      </c>
      <c r="C354" s="83" t="s">
        <v>102</v>
      </c>
      <c r="D354" s="83" t="s">
        <v>102</v>
      </c>
      <c r="E354" s="83" t="s">
        <v>186</v>
      </c>
      <c r="F354" s="83" t="s">
        <v>274</v>
      </c>
      <c r="G354" s="83">
        <v>2</v>
      </c>
      <c r="H354" s="83">
        <v>2039926</v>
      </c>
      <c r="I354" s="83">
        <v>1.2</v>
      </c>
      <c r="J354" s="83" t="s">
        <v>124</v>
      </c>
    </row>
    <row r="355" spans="1:10" ht="15" thickBot="1" x14ac:dyDescent="0.35">
      <c r="A355" s="84" t="s">
        <v>960</v>
      </c>
      <c r="B355" s="83" t="s">
        <v>959</v>
      </c>
      <c r="C355" s="83" t="s">
        <v>102</v>
      </c>
      <c r="D355" s="83" t="s">
        <v>102</v>
      </c>
      <c r="E355" s="83" t="s">
        <v>186</v>
      </c>
      <c r="F355" s="83" t="s">
        <v>274</v>
      </c>
      <c r="G355" s="83">
        <v>1</v>
      </c>
      <c r="H355" s="83">
        <v>2039926</v>
      </c>
      <c r="I355" s="83">
        <v>2</v>
      </c>
      <c r="J355" s="83" t="s">
        <v>124</v>
      </c>
    </row>
    <row r="356" spans="1:10" ht="15" thickBot="1" x14ac:dyDescent="0.35">
      <c r="A356" s="84" t="s">
        <v>960</v>
      </c>
      <c r="B356" s="83" t="s">
        <v>959</v>
      </c>
      <c r="C356" s="83" t="s">
        <v>102</v>
      </c>
      <c r="D356" s="83" t="s">
        <v>102</v>
      </c>
      <c r="E356" s="83" t="s">
        <v>186</v>
      </c>
      <c r="F356" s="83" t="s">
        <v>274</v>
      </c>
      <c r="G356" s="83">
        <v>0.25</v>
      </c>
      <c r="H356" s="83">
        <v>2039926</v>
      </c>
      <c r="I356" s="83">
        <v>456.9</v>
      </c>
      <c r="J356" s="83" t="s">
        <v>124</v>
      </c>
    </row>
    <row r="357" spans="1:10" ht="15" thickBot="1" x14ac:dyDescent="0.35">
      <c r="A357" s="84" t="s">
        <v>960</v>
      </c>
      <c r="B357" s="83" t="s">
        <v>959</v>
      </c>
      <c r="C357" s="83" t="s">
        <v>102</v>
      </c>
      <c r="D357" s="83" t="s">
        <v>102</v>
      </c>
      <c r="E357" s="83" t="s">
        <v>186</v>
      </c>
      <c r="F357" s="83" t="s">
        <v>958</v>
      </c>
      <c r="G357" s="83">
        <v>0.41670000000000001</v>
      </c>
      <c r="H357" s="83">
        <v>2039926</v>
      </c>
      <c r="I357" s="83">
        <v>800</v>
      </c>
      <c r="J357" s="83" t="s">
        <v>124</v>
      </c>
    </row>
    <row r="358" spans="1:10" ht="15" thickBot="1" x14ac:dyDescent="0.35">
      <c r="A358" s="84" t="s">
        <v>957</v>
      </c>
      <c r="B358" s="83" t="s">
        <v>956</v>
      </c>
      <c r="C358" s="83" t="s">
        <v>102</v>
      </c>
      <c r="D358" s="83" t="s">
        <v>102</v>
      </c>
      <c r="E358" s="83" t="s">
        <v>186</v>
      </c>
      <c r="F358" s="83" t="s">
        <v>274</v>
      </c>
      <c r="G358" s="83">
        <v>0.25</v>
      </c>
      <c r="H358" s="83">
        <v>549792</v>
      </c>
      <c r="I358" s="83">
        <v>52.4</v>
      </c>
      <c r="J358" s="83" t="s">
        <v>124</v>
      </c>
    </row>
    <row r="359" spans="1:10" ht="15" thickBot="1" x14ac:dyDescent="0.35">
      <c r="A359" s="84" t="s">
        <v>957</v>
      </c>
      <c r="B359" s="83" t="s">
        <v>956</v>
      </c>
      <c r="C359" s="83" t="s">
        <v>102</v>
      </c>
      <c r="D359" s="83" t="s">
        <v>102</v>
      </c>
      <c r="E359" s="83" t="s">
        <v>186</v>
      </c>
      <c r="F359" s="83" t="s">
        <v>274</v>
      </c>
      <c r="G359" s="83">
        <v>0.25</v>
      </c>
      <c r="H359" s="83">
        <v>549791</v>
      </c>
      <c r="I359" s="83">
        <v>54.8</v>
      </c>
      <c r="J359" s="83" t="s">
        <v>124</v>
      </c>
    </row>
    <row r="360" spans="1:10" ht="15" thickBot="1" x14ac:dyDescent="0.35">
      <c r="A360" s="84" t="s">
        <v>952</v>
      </c>
      <c r="B360" s="83" t="s">
        <v>951</v>
      </c>
      <c r="C360" s="83" t="s">
        <v>102</v>
      </c>
      <c r="D360" s="83" t="s">
        <v>102</v>
      </c>
      <c r="E360" s="83" t="s">
        <v>186</v>
      </c>
      <c r="F360" s="83" t="s">
        <v>955</v>
      </c>
      <c r="G360" s="83">
        <v>1</v>
      </c>
      <c r="H360" s="83">
        <v>400978</v>
      </c>
      <c r="I360" s="83">
        <v>2.0000000000000001E-4</v>
      </c>
      <c r="J360" s="83" t="s">
        <v>124</v>
      </c>
    </row>
    <row r="361" spans="1:10" ht="15" thickBot="1" x14ac:dyDescent="0.35">
      <c r="A361" s="84" t="s">
        <v>952</v>
      </c>
      <c r="B361" s="83" t="s">
        <v>951</v>
      </c>
      <c r="C361" s="83" t="s">
        <v>102</v>
      </c>
      <c r="D361" s="83" t="s">
        <v>102</v>
      </c>
      <c r="E361" s="83" t="s">
        <v>186</v>
      </c>
      <c r="F361" s="83" t="s">
        <v>954</v>
      </c>
      <c r="G361" s="83">
        <v>1</v>
      </c>
      <c r="H361" s="83">
        <v>400978</v>
      </c>
      <c r="I361" s="83">
        <v>5.9999999999999995E-4</v>
      </c>
      <c r="J361" s="83" t="s">
        <v>124</v>
      </c>
    </row>
    <row r="362" spans="1:10" ht="15" thickBot="1" x14ac:dyDescent="0.35">
      <c r="A362" s="84" t="s">
        <v>952</v>
      </c>
      <c r="B362" s="83" t="s">
        <v>951</v>
      </c>
      <c r="C362" s="83" t="s">
        <v>102</v>
      </c>
      <c r="D362" s="83" t="s">
        <v>102</v>
      </c>
      <c r="E362" s="83" t="s">
        <v>186</v>
      </c>
      <c r="F362" s="83" t="s">
        <v>953</v>
      </c>
      <c r="G362" s="83">
        <v>1</v>
      </c>
      <c r="H362" s="83">
        <v>400978</v>
      </c>
      <c r="I362" s="83">
        <v>1.6999999999999999E-3</v>
      </c>
      <c r="J362" s="83" t="s">
        <v>124</v>
      </c>
    </row>
    <row r="363" spans="1:10" ht="15" thickBot="1" x14ac:dyDescent="0.35">
      <c r="A363" s="84" t="s">
        <v>952</v>
      </c>
      <c r="B363" s="83" t="s">
        <v>951</v>
      </c>
      <c r="C363" s="83" t="s">
        <v>102</v>
      </c>
      <c r="D363" s="83" t="s">
        <v>102</v>
      </c>
      <c r="E363" s="83" t="s">
        <v>186</v>
      </c>
      <c r="F363" s="83" t="s">
        <v>274</v>
      </c>
      <c r="G363" s="83">
        <v>1</v>
      </c>
      <c r="H363" s="83">
        <v>400978</v>
      </c>
      <c r="I363" s="83">
        <v>9.9000000000000008E-3</v>
      </c>
      <c r="J363" s="83" t="s">
        <v>124</v>
      </c>
    </row>
    <row r="364" spans="1:10" ht="15" thickBot="1" x14ac:dyDescent="0.35">
      <c r="A364" s="84" t="s">
        <v>950</v>
      </c>
      <c r="B364" s="83" t="s">
        <v>949</v>
      </c>
      <c r="C364" s="83" t="s">
        <v>102</v>
      </c>
      <c r="D364" s="83" t="s">
        <v>102</v>
      </c>
      <c r="E364" s="83" t="s">
        <v>186</v>
      </c>
      <c r="F364" s="83" t="s">
        <v>185</v>
      </c>
      <c r="G364" s="83">
        <v>1</v>
      </c>
      <c r="H364" s="83">
        <v>568305</v>
      </c>
      <c r="I364" s="83">
        <v>7.64</v>
      </c>
      <c r="J364" s="83" t="s">
        <v>124</v>
      </c>
    </row>
    <row r="365" spans="1:10" ht="15" thickBot="1" x14ac:dyDescent="0.35">
      <c r="A365" s="84" t="s">
        <v>950</v>
      </c>
      <c r="B365" s="83" t="s">
        <v>949</v>
      </c>
      <c r="C365" s="83" t="s">
        <v>102</v>
      </c>
      <c r="D365" s="83" t="s">
        <v>102</v>
      </c>
      <c r="E365" s="83" t="s">
        <v>186</v>
      </c>
      <c r="F365" s="83" t="s">
        <v>185</v>
      </c>
      <c r="G365" s="83">
        <v>1</v>
      </c>
      <c r="H365" s="83">
        <v>568307</v>
      </c>
      <c r="I365" s="83">
        <v>16.600000000000001</v>
      </c>
      <c r="J365" s="83" t="s">
        <v>124</v>
      </c>
    </row>
    <row r="366" spans="1:10" ht="15" thickBot="1" x14ac:dyDescent="0.35">
      <c r="A366" s="84" t="s">
        <v>187</v>
      </c>
      <c r="B366" s="83" t="s">
        <v>948</v>
      </c>
      <c r="C366" s="83" t="s">
        <v>189</v>
      </c>
      <c r="D366" s="83" t="s">
        <v>189</v>
      </c>
      <c r="E366" s="83" t="s">
        <v>199</v>
      </c>
      <c r="F366" s="83" t="s">
        <v>143</v>
      </c>
      <c r="G366" s="83">
        <v>147</v>
      </c>
      <c r="H366" s="83">
        <v>587794</v>
      </c>
      <c r="I366" s="83">
        <v>1364.278</v>
      </c>
      <c r="J366" s="83" t="s">
        <v>124</v>
      </c>
    </row>
    <row r="367" spans="1:10" ht="15" thickBot="1" x14ac:dyDescent="0.35">
      <c r="A367" s="86" t="s">
        <v>947</v>
      </c>
      <c r="B367" s="85" t="s">
        <v>946</v>
      </c>
      <c r="C367" s="85" t="s">
        <v>102</v>
      </c>
      <c r="D367" s="85" t="s">
        <v>102</v>
      </c>
      <c r="E367" s="83" t="s">
        <v>186</v>
      </c>
      <c r="F367" s="85" t="s">
        <v>185</v>
      </c>
      <c r="G367" s="85">
        <v>1.0417000000000001</v>
      </c>
      <c r="H367" s="85">
        <v>542455</v>
      </c>
      <c r="I367" s="83">
        <v>33</v>
      </c>
      <c r="J367" s="83" t="s">
        <v>124</v>
      </c>
    </row>
    <row r="368" spans="1:10" ht="15" thickBot="1" x14ac:dyDescent="0.35">
      <c r="A368" s="86" t="s">
        <v>947</v>
      </c>
      <c r="B368" s="85" t="s">
        <v>946</v>
      </c>
      <c r="C368" s="85" t="s">
        <v>102</v>
      </c>
      <c r="D368" s="85" t="s">
        <v>102</v>
      </c>
      <c r="E368" s="83" t="s">
        <v>186</v>
      </c>
      <c r="F368" s="85" t="s">
        <v>185</v>
      </c>
      <c r="G368" s="85">
        <v>1.0417000000000001</v>
      </c>
      <c r="H368" s="85">
        <v>542456</v>
      </c>
      <c r="I368" s="83">
        <v>110</v>
      </c>
      <c r="J368" s="83" t="s">
        <v>124</v>
      </c>
    </row>
    <row r="369" spans="1:10" ht="15" thickBot="1" x14ac:dyDescent="0.35">
      <c r="A369" s="84" t="s">
        <v>945</v>
      </c>
      <c r="B369" s="83" t="s">
        <v>944</v>
      </c>
      <c r="C369" s="83" t="s">
        <v>189</v>
      </c>
      <c r="D369" s="83" t="s">
        <v>189</v>
      </c>
      <c r="E369" s="83" t="s">
        <v>199</v>
      </c>
      <c r="F369" s="83" t="s">
        <v>157</v>
      </c>
      <c r="G369" s="83">
        <v>106</v>
      </c>
      <c r="H369" s="83">
        <v>587792</v>
      </c>
      <c r="I369" s="83">
        <v>1364.278</v>
      </c>
      <c r="J369" s="83" t="s">
        <v>124</v>
      </c>
    </row>
    <row r="370" spans="1:10" ht="15" thickBot="1" x14ac:dyDescent="0.35">
      <c r="A370" s="84" t="s">
        <v>943</v>
      </c>
      <c r="B370" s="83" t="s">
        <v>484</v>
      </c>
      <c r="C370" s="83" t="s">
        <v>189</v>
      </c>
      <c r="D370" s="83" t="s">
        <v>189</v>
      </c>
      <c r="E370" s="83" t="s">
        <v>199</v>
      </c>
      <c r="F370" s="83" t="s">
        <v>143</v>
      </c>
      <c r="G370" s="83">
        <v>149</v>
      </c>
      <c r="H370" s="83">
        <v>587791</v>
      </c>
      <c r="I370" s="83">
        <v>1364.278</v>
      </c>
      <c r="J370" s="83" t="s">
        <v>124</v>
      </c>
    </row>
    <row r="371" spans="1:10" ht="15" thickBot="1" x14ac:dyDescent="0.35">
      <c r="A371" s="84" t="s">
        <v>942</v>
      </c>
      <c r="B371" s="83" t="s">
        <v>941</v>
      </c>
      <c r="C371" s="83" t="s">
        <v>102</v>
      </c>
      <c r="D371" s="83" t="s">
        <v>102</v>
      </c>
      <c r="E371" s="83" t="s">
        <v>186</v>
      </c>
      <c r="F371" s="83" t="s">
        <v>117</v>
      </c>
      <c r="G371" s="83">
        <v>42</v>
      </c>
      <c r="H371" s="83">
        <v>407767</v>
      </c>
      <c r="I371" s="83">
        <v>599.13213499999995</v>
      </c>
      <c r="J371" s="83" t="s">
        <v>124</v>
      </c>
    </row>
    <row r="372" spans="1:10" ht="15" thickBot="1" x14ac:dyDescent="0.35">
      <c r="A372" s="84" t="s">
        <v>939</v>
      </c>
      <c r="B372" s="83" t="s">
        <v>940</v>
      </c>
      <c r="C372" s="83" t="s">
        <v>154</v>
      </c>
      <c r="D372" s="83" t="s">
        <v>300</v>
      </c>
      <c r="E372" s="83" t="s">
        <v>937</v>
      </c>
      <c r="F372" s="83" t="s">
        <v>157</v>
      </c>
      <c r="G372" s="83" t="s">
        <v>187</v>
      </c>
      <c r="H372" s="83">
        <v>590960</v>
      </c>
      <c r="I372" s="83">
        <v>0.25</v>
      </c>
      <c r="J372" s="83" t="s">
        <v>124</v>
      </c>
    </row>
    <row r="373" spans="1:10" ht="15" thickBot="1" x14ac:dyDescent="0.35">
      <c r="A373" s="84" t="s">
        <v>939</v>
      </c>
      <c r="B373" s="83" t="s">
        <v>940</v>
      </c>
      <c r="C373" s="83" t="s">
        <v>154</v>
      </c>
      <c r="D373" s="83" t="s">
        <v>300</v>
      </c>
      <c r="E373" s="83" t="s">
        <v>937</v>
      </c>
      <c r="F373" s="83" t="s">
        <v>143</v>
      </c>
      <c r="G373" s="83" t="s">
        <v>187</v>
      </c>
      <c r="H373" s="83">
        <v>590960</v>
      </c>
      <c r="I373" s="83">
        <v>0.5</v>
      </c>
      <c r="J373" s="83" t="s">
        <v>124</v>
      </c>
    </row>
    <row r="374" spans="1:10" ht="15" thickBot="1" x14ac:dyDescent="0.35">
      <c r="A374" s="84" t="s">
        <v>939</v>
      </c>
      <c r="B374" s="83" t="s">
        <v>940</v>
      </c>
      <c r="C374" s="83" t="s">
        <v>102</v>
      </c>
      <c r="D374" s="83" t="s">
        <v>102</v>
      </c>
      <c r="E374" s="83" t="s">
        <v>235</v>
      </c>
      <c r="F374" s="83" t="s">
        <v>157</v>
      </c>
      <c r="G374" s="83">
        <v>21</v>
      </c>
      <c r="H374" s="83">
        <v>590957</v>
      </c>
      <c r="I374" s="83">
        <v>1</v>
      </c>
      <c r="J374" s="83" t="s">
        <v>124</v>
      </c>
    </row>
    <row r="375" spans="1:10" ht="15" thickBot="1" x14ac:dyDescent="0.35">
      <c r="A375" s="84" t="s">
        <v>939</v>
      </c>
      <c r="B375" s="83" t="s">
        <v>940</v>
      </c>
      <c r="C375" s="83" t="s">
        <v>102</v>
      </c>
      <c r="D375" s="83" t="s">
        <v>102</v>
      </c>
      <c r="E375" s="83" t="s">
        <v>235</v>
      </c>
      <c r="F375" s="83" t="s">
        <v>143</v>
      </c>
      <c r="G375" s="83">
        <v>21</v>
      </c>
      <c r="H375" s="83">
        <v>590957</v>
      </c>
      <c r="I375" s="83">
        <v>1.25</v>
      </c>
      <c r="J375" s="83" t="s">
        <v>124</v>
      </c>
    </row>
    <row r="376" spans="1:10" ht="15" thickBot="1" x14ac:dyDescent="0.35">
      <c r="A376" s="84" t="s">
        <v>939</v>
      </c>
      <c r="B376" s="83" t="s">
        <v>938</v>
      </c>
      <c r="C376" s="83" t="s">
        <v>154</v>
      </c>
      <c r="D376" s="83" t="s">
        <v>300</v>
      </c>
      <c r="E376" s="83" t="s">
        <v>937</v>
      </c>
      <c r="F376" s="83" t="s">
        <v>157</v>
      </c>
      <c r="G376" s="83" t="s">
        <v>187</v>
      </c>
      <c r="H376" s="83">
        <v>590959</v>
      </c>
      <c r="I376" s="83">
        <v>0.25</v>
      </c>
      <c r="J376" s="83" t="s">
        <v>124</v>
      </c>
    </row>
    <row r="377" spans="1:10" ht="15" thickBot="1" x14ac:dyDescent="0.35">
      <c r="A377" s="84" t="s">
        <v>939</v>
      </c>
      <c r="B377" s="83" t="s">
        <v>938</v>
      </c>
      <c r="C377" s="83" t="s">
        <v>154</v>
      </c>
      <c r="D377" s="83" t="s">
        <v>300</v>
      </c>
      <c r="E377" s="83" t="s">
        <v>937</v>
      </c>
      <c r="F377" s="83" t="s">
        <v>143</v>
      </c>
      <c r="G377" s="83" t="s">
        <v>187</v>
      </c>
      <c r="H377" s="83">
        <v>590959</v>
      </c>
      <c r="I377" s="83">
        <v>0.5</v>
      </c>
      <c r="J377" s="83" t="s">
        <v>124</v>
      </c>
    </row>
    <row r="378" spans="1:10" ht="15" thickBot="1" x14ac:dyDescent="0.35">
      <c r="A378" s="84" t="s">
        <v>936</v>
      </c>
      <c r="B378" s="83" t="s">
        <v>935</v>
      </c>
      <c r="C378" s="83" t="s">
        <v>189</v>
      </c>
      <c r="D378" s="83" t="s">
        <v>189</v>
      </c>
      <c r="E378" s="83" t="s">
        <v>199</v>
      </c>
      <c r="F378" s="83" t="s">
        <v>143</v>
      </c>
      <c r="G378" s="83">
        <v>149</v>
      </c>
      <c r="H378" s="83">
        <v>587783</v>
      </c>
      <c r="I378" s="83">
        <v>1364.278</v>
      </c>
      <c r="J378" s="83" t="s">
        <v>124</v>
      </c>
    </row>
    <row r="379" spans="1:10" ht="15" thickBot="1" x14ac:dyDescent="0.35">
      <c r="A379" s="84" t="s">
        <v>936</v>
      </c>
      <c r="B379" s="83" t="s">
        <v>935</v>
      </c>
      <c r="C379" s="83" t="s">
        <v>189</v>
      </c>
      <c r="D379" s="83" t="s">
        <v>189</v>
      </c>
      <c r="E379" s="83" t="s">
        <v>199</v>
      </c>
      <c r="F379" s="83" t="s">
        <v>157</v>
      </c>
      <c r="G379" s="83">
        <v>149</v>
      </c>
      <c r="H379" s="83">
        <v>587782</v>
      </c>
      <c r="I379" s="83">
        <v>1364.278</v>
      </c>
      <c r="J379" s="83" t="s">
        <v>124</v>
      </c>
    </row>
    <row r="380" spans="1:10" ht="15" thickBot="1" x14ac:dyDescent="0.35">
      <c r="A380" s="84" t="s">
        <v>934</v>
      </c>
      <c r="B380" s="83" t="s">
        <v>933</v>
      </c>
      <c r="C380" s="83" t="s">
        <v>102</v>
      </c>
      <c r="D380" s="83" t="s">
        <v>102</v>
      </c>
      <c r="E380" s="83" t="s">
        <v>186</v>
      </c>
      <c r="F380" s="83" t="s">
        <v>185</v>
      </c>
      <c r="G380" s="83">
        <v>1</v>
      </c>
      <c r="H380" s="83">
        <v>568306</v>
      </c>
      <c r="I380" s="83">
        <v>0.76</v>
      </c>
      <c r="J380" s="83" t="s">
        <v>124</v>
      </c>
    </row>
    <row r="381" spans="1:10" ht="15" thickBot="1" x14ac:dyDescent="0.35">
      <c r="A381" s="84" t="s">
        <v>932</v>
      </c>
      <c r="B381" s="83" t="s">
        <v>931</v>
      </c>
      <c r="C381" s="83" t="s">
        <v>102</v>
      </c>
      <c r="D381" s="83" t="s">
        <v>102</v>
      </c>
      <c r="E381" s="83" t="s">
        <v>186</v>
      </c>
      <c r="F381" s="83" t="s">
        <v>143</v>
      </c>
      <c r="G381" s="83">
        <v>2</v>
      </c>
      <c r="H381" s="83">
        <v>400702</v>
      </c>
      <c r="I381" s="83">
        <v>30</v>
      </c>
      <c r="J381" s="83" t="s">
        <v>124</v>
      </c>
    </row>
    <row r="382" spans="1:10" ht="15" thickBot="1" x14ac:dyDescent="0.35">
      <c r="A382" s="84" t="s">
        <v>932</v>
      </c>
      <c r="B382" s="83" t="s">
        <v>931</v>
      </c>
      <c r="C382" s="83" t="s">
        <v>102</v>
      </c>
      <c r="D382" s="83" t="s">
        <v>102</v>
      </c>
      <c r="E382" s="83" t="s">
        <v>186</v>
      </c>
      <c r="F382" s="83" t="s">
        <v>143</v>
      </c>
      <c r="G382" s="83">
        <v>2</v>
      </c>
      <c r="H382" s="83">
        <v>587142</v>
      </c>
      <c r="I382" s="83">
        <v>30</v>
      </c>
      <c r="J382" s="83" t="s">
        <v>124</v>
      </c>
    </row>
  </sheetData>
  <mergeCells count="8">
    <mergeCell ref="H333:H334"/>
    <mergeCell ref="J333:J334"/>
    <mergeCell ref="A333:A334"/>
    <mergeCell ref="B333:B334"/>
    <mergeCell ref="C333:C334"/>
    <mergeCell ref="D333:D334"/>
    <mergeCell ref="F333:F334"/>
    <mergeCell ref="G333:G33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37"/>
  <sheetViews>
    <sheetView workbookViewId="0">
      <pane ySplit="1" topLeftCell="A2" activePane="bottomLeft" state="frozen"/>
      <selection pane="bottomLeft" activeCell="E3" sqref="E3"/>
    </sheetView>
  </sheetViews>
  <sheetFormatPr defaultColWidth="9.109375" defaultRowHeight="14.4" x14ac:dyDescent="0.3"/>
  <cols>
    <col min="1" max="8" width="9.109375" style="76"/>
    <col min="9" max="15" width="14.5546875" style="76" customWidth="1"/>
    <col min="16" max="19" width="9.109375" style="37"/>
    <col min="20" max="20" width="9.109375" style="76"/>
    <col min="21" max="21" width="10.6640625" style="76" customWidth="1"/>
    <col min="22" max="31" width="9.109375" style="76"/>
    <col min="32" max="32" width="9.109375" style="37"/>
    <col min="33" max="87" width="9.109375" style="76"/>
    <col min="88" max="89" width="9.109375" style="37"/>
    <col min="90" max="90" width="9.109375" style="76"/>
    <col min="91" max="91" width="20.88671875" style="76" customWidth="1"/>
    <col min="92" max="92" width="12.6640625" style="76" customWidth="1"/>
    <col min="93" max="93" width="9.109375" style="76"/>
    <col min="94" max="94" width="37.6640625" style="76" customWidth="1"/>
    <col min="95" max="95" width="16.88671875" style="37" customWidth="1"/>
    <col min="96" max="96" width="9.109375" style="37"/>
    <col min="97" max="16384" width="9.109375" style="76"/>
  </cols>
  <sheetData>
    <row r="1" spans="1:96" ht="100.8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5" t="s">
        <v>31</v>
      </c>
      <c r="AG1" s="11" t="s">
        <v>32</v>
      </c>
      <c r="AH1" s="11" t="s">
        <v>33</v>
      </c>
      <c r="AI1" s="11" t="s">
        <v>34</v>
      </c>
      <c r="AJ1" s="11" t="s">
        <v>35</v>
      </c>
      <c r="AK1" s="11" t="s">
        <v>36</v>
      </c>
      <c r="AL1" s="11" t="s">
        <v>37</v>
      </c>
      <c r="AM1" s="11" t="s">
        <v>38</v>
      </c>
      <c r="AN1" s="11" t="s">
        <v>39</v>
      </c>
      <c r="AO1" s="11" t="s">
        <v>40</v>
      </c>
      <c r="AP1" s="11" t="s">
        <v>41</v>
      </c>
      <c r="AQ1" s="11" t="s">
        <v>42</v>
      </c>
      <c r="AR1" s="11" t="s">
        <v>43</v>
      </c>
      <c r="AS1" s="11" t="s">
        <v>44</v>
      </c>
      <c r="AT1" s="11" t="s">
        <v>45</v>
      </c>
      <c r="AU1" s="11" t="s">
        <v>46</v>
      </c>
      <c r="AV1" s="11" t="s">
        <v>47</v>
      </c>
      <c r="AW1" s="11" t="s">
        <v>48</v>
      </c>
      <c r="AX1" s="11" t="s">
        <v>49</v>
      </c>
      <c r="AY1" s="11" t="s">
        <v>50</v>
      </c>
      <c r="AZ1" s="11" t="s">
        <v>51</v>
      </c>
      <c r="BA1" s="12" t="s">
        <v>52</v>
      </c>
      <c r="BB1" s="11" t="s">
        <v>53</v>
      </c>
      <c r="BC1" s="11" t="s">
        <v>54</v>
      </c>
      <c r="BD1" s="11" t="s">
        <v>55</v>
      </c>
      <c r="BE1" s="11" t="s">
        <v>56</v>
      </c>
      <c r="BF1" s="11" t="s">
        <v>57</v>
      </c>
      <c r="BG1" s="11" t="s">
        <v>58</v>
      </c>
      <c r="BH1" s="11" t="s">
        <v>59</v>
      </c>
      <c r="BI1" s="11" t="s">
        <v>60</v>
      </c>
      <c r="BJ1" s="11" t="s">
        <v>61</v>
      </c>
      <c r="BK1" s="11" t="s">
        <v>62</v>
      </c>
      <c r="BL1" s="11" t="s">
        <v>63</v>
      </c>
      <c r="BM1" s="11" t="s">
        <v>64</v>
      </c>
      <c r="BN1" s="11" t="s">
        <v>65</v>
      </c>
      <c r="BO1" s="11" t="s">
        <v>66</v>
      </c>
      <c r="BP1" s="11" t="s">
        <v>67</v>
      </c>
      <c r="BQ1" s="11" t="s">
        <v>68</v>
      </c>
      <c r="BR1" s="11" t="s">
        <v>69</v>
      </c>
      <c r="BS1" s="11" t="s">
        <v>70</v>
      </c>
      <c r="BT1" s="11" t="s">
        <v>71</v>
      </c>
      <c r="BU1" s="11" t="s">
        <v>72</v>
      </c>
      <c r="BV1" s="11" t="s">
        <v>73</v>
      </c>
      <c r="BW1" s="11" t="s">
        <v>74</v>
      </c>
      <c r="BX1" s="11" t="s">
        <v>75</v>
      </c>
      <c r="BY1" s="11" t="s">
        <v>76</v>
      </c>
      <c r="BZ1" s="11" t="s">
        <v>77</v>
      </c>
      <c r="CA1" s="11" t="s">
        <v>78</v>
      </c>
      <c r="CB1" s="11" t="s">
        <v>79</v>
      </c>
      <c r="CC1" s="11" t="s">
        <v>80</v>
      </c>
      <c r="CD1" s="11" t="s">
        <v>81</v>
      </c>
      <c r="CE1" s="11" t="s">
        <v>82</v>
      </c>
      <c r="CF1" s="11" t="s">
        <v>83</v>
      </c>
      <c r="CG1" s="11" t="s">
        <v>84</v>
      </c>
      <c r="CH1" s="11" t="s">
        <v>85</v>
      </c>
      <c r="CI1" s="11" t="s">
        <v>86</v>
      </c>
      <c r="CJ1" s="5" t="s">
        <v>87</v>
      </c>
      <c r="CK1" s="5" t="s">
        <v>88</v>
      </c>
      <c r="CL1" s="11" t="s">
        <v>89</v>
      </c>
      <c r="CM1" s="11" t="s">
        <v>90</v>
      </c>
      <c r="CN1" s="11" t="s">
        <v>91</v>
      </c>
      <c r="CO1" s="11" t="s">
        <v>92</v>
      </c>
      <c r="CP1" s="11" t="s">
        <v>93</v>
      </c>
      <c r="CQ1" s="5" t="s">
        <v>3635</v>
      </c>
      <c r="CR1" s="5" t="s">
        <v>3636</v>
      </c>
    </row>
    <row r="2" spans="1:96" ht="28.8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 t="s">
        <v>643</v>
      </c>
      <c r="L2" s="11" t="s">
        <v>540</v>
      </c>
      <c r="M2" s="11" t="s">
        <v>644</v>
      </c>
      <c r="N2" s="11" t="s">
        <v>542</v>
      </c>
      <c r="O2" s="11" t="s">
        <v>645</v>
      </c>
      <c r="P2" s="5" t="s">
        <v>154</v>
      </c>
      <c r="Q2" s="5" t="s">
        <v>154</v>
      </c>
      <c r="R2" s="5" t="s">
        <v>156</v>
      </c>
      <c r="S2" s="5" t="s">
        <v>646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5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5">
        <v>8</v>
      </c>
      <c r="CK2" s="5" t="s">
        <v>647</v>
      </c>
      <c r="CL2" s="11"/>
      <c r="CM2" s="11"/>
      <c r="CN2" s="11"/>
      <c r="CO2" s="11"/>
      <c r="CP2" s="11"/>
      <c r="CQ2" s="5">
        <v>0.17</v>
      </c>
      <c r="CR2" s="5" t="s">
        <v>100</v>
      </c>
    </row>
    <row r="3" spans="1:96" ht="115.2" x14ac:dyDescent="0.3">
      <c r="A3" s="11">
        <v>333415</v>
      </c>
      <c r="B3" s="11" t="s">
        <v>109</v>
      </c>
      <c r="C3" s="11"/>
      <c r="D3" s="11" t="s">
        <v>147</v>
      </c>
      <c r="E3" s="11">
        <v>3595</v>
      </c>
      <c r="F3" s="11">
        <v>30</v>
      </c>
      <c r="G3" s="11" t="s">
        <v>122</v>
      </c>
      <c r="H3" s="11"/>
      <c r="I3" s="11" t="s">
        <v>537</v>
      </c>
      <c r="J3" s="11" t="s">
        <v>648</v>
      </c>
      <c r="K3" s="11" t="s">
        <v>649</v>
      </c>
      <c r="L3" s="11" t="s">
        <v>650</v>
      </c>
      <c r="M3" s="11" t="s">
        <v>651</v>
      </c>
      <c r="N3" s="11" t="s">
        <v>652</v>
      </c>
      <c r="O3" s="11" t="s">
        <v>653</v>
      </c>
      <c r="P3" s="5" t="s">
        <v>154</v>
      </c>
      <c r="Q3" s="5" t="s">
        <v>154</v>
      </c>
      <c r="R3" s="5" t="s">
        <v>167</v>
      </c>
      <c r="S3" s="5" t="s">
        <v>143</v>
      </c>
      <c r="T3" s="11"/>
      <c r="U3" s="11" t="s">
        <v>118</v>
      </c>
      <c r="V3" s="11" t="s">
        <v>522</v>
      </c>
      <c r="W3" s="11" t="s">
        <v>654</v>
      </c>
      <c r="X3" s="11"/>
      <c r="Y3" s="11">
        <v>2</v>
      </c>
      <c r="Z3" s="11"/>
      <c r="AA3" s="11"/>
      <c r="AB3" s="11"/>
      <c r="AC3" s="11"/>
      <c r="AD3" s="11" t="s">
        <v>121</v>
      </c>
      <c r="AE3" s="11"/>
      <c r="AF3" s="5">
        <v>14</v>
      </c>
      <c r="AG3" s="11"/>
      <c r="AH3" s="11"/>
      <c r="AI3" s="11"/>
      <c r="AJ3" s="11"/>
      <c r="AK3" s="11" t="s">
        <v>122</v>
      </c>
      <c r="AL3" s="11" t="s">
        <v>158</v>
      </c>
      <c r="AM3" s="11"/>
      <c r="AN3" s="11">
        <v>0.42</v>
      </c>
      <c r="AO3" s="11"/>
      <c r="AP3" s="11"/>
      <c r="AQ3" s="11"/>
      <c r="AR3" s="11"/>
      <c r="AS3" s="11" t="s">
        <v>282</v>
      </c>
      <c r="AT3" s="11"/>
      <c r="AU3" s="11">
        <v>0.42</v>
      </c>
      <c r="AV3" s="11"/>
      <c r="AW3" s="11"/>
      <c r="AX3" s="11"/>
      <c r="AY3" s="11"/>
      <c r="AZ3" s="11"/>
      <c r="BA3" s="12">
        <v>0.37463999999999997</v>
      </c>
      <c r="BB3" s="11"/>
      <c r="BC3" s="12"/>
      <c r="BD3" s="11"/>
      <c r="BE3" s="12"/>
      <c r="BF3" s="11"/>
      <c r="BG3" s="11"/>
      <c r="BH3" s="11"/>
      <c r="BI3" s="11"/>
      <c r="BJ3" s="11"/>
      <c r="BK3" s="11"/>
      <c r="BL3" s="11"/>
      <c r="BM3" s="12"/>
      <c r="BN3" s="11"/>
      <c r="BO3" s="11"/>
      <c r="BP3" s="11"/>
      <c r="BQ3" s="11"/>
      <c r="BR3" s="11"/>
      <c r="BS3" s="12"/>
      <c r="BT3" s="11"/>
      <c r="BU3" s="11"/>
      <c r="BV3" s="11"/>
      <c r="BW3" s="11"/>
      <c r="BX3" s="11" t="s">
        <v>655</v>
      </c>
      <c r="BY3" s="11">
        <v>1</v>
      </c>
      <c r="BZ3" s="11" t="s">
        <v>125</v>
      </c>
      <c r="CA3" s="11">
        <v>7.4</v>
      </c>
      <c r="CB3" s="11"/>
      <c r="CC3" s="11"/>
      <c r="CD3" s="11">
        <v>3</v>
      </c>
      <c r="CE3" s="11" t="s">
        <v>570</v>
      </c>
      <c r="CF3" s="11" t="s">
        <v>656</v>
      </c>
      <c r="CG3" s="11">
        <v>50</v>
      </c>
      <c r="CH3" s="11" t="s">
        <v>126</v>
      </c>
      <c r="CI3" s="11" t="s">
        <v>657</v>
      </c>
      <c r="CJ3" s="5">
        <v>400026</v>
      </c>
      <c r="CK3" s="5">
        <v>26089</v>
      </c>
      <c r="CL3" s="11" t="s">
        <v>658</v>
      </c>
      <c r="CM3" s="11" t="s">
        <v>659</v>
      </c>
      <c r="CN3" s="11" t="s">
        <v>660</v>
      </c>
      <c r="CO3" s="11">
        <v>1980</v>
      </c>
      <c r="CP3" s="11" t="s">
        <v>661</v>
      </c>
      <c r="CQ3" s="15">
        <f>AN3/1.12</f>
        <v>0.37499999999999994</v>
      </c>
      <c r="CR3" s="5" t="s">
        <v>100</v>
      </c>
    </row>
    <row r="4" spans="1:96" ht="72" x14ac:dyDescent="0.3">
      <c r="A4" s="11">
        <v>333415</v>
      </c>
      <c r="B4" s="11" t="s">
        <v>109</v>
      </c>
      <c r="C4" s="11"/>
      <c r="D4" s="11" t="s">
        <v>147</v>
      </c>
      <c r="E4" s="11">
        <v>3615</v>
      </c>
      <c r="F4" s="11"/>
      <c r="G4" s="11"/>
      <c r="H4" s="11"/>
      <c r="I4" s="11" t="s">
        <v>537</v>
      </c>
      <c r="J4" s="11" t="s">
        <v>648</v>
      </c>
      <c r="K4" s="11" t="s">
        <v>662</v>
      </c>
      <c r="L4" s="11" t="s">
        <v>663</v>
      </c>
      <c r="M4" s="11" t="s">
        <v>664</v>
      </c>
      <c r="N4" s="11" t="s">
        <v>542</v>
      </c>
      <c r="O4" s="11" t="s">
        <v>665</v>
      </c>
      <c r="P4" s="5" t="s">
        <v>154</v>
      </c>
      <c r="Q4" s="5" t="s">
        <v>154</v>
      </c>
      <c r="R4" s="5" t="s">
        <v>534</v>
      </c>
      <c r="S4" s="5" t="s">
        <v>157</v>
      </c>
      <c r="T4" s="11"/>
      <c r="U4" s="11" t="s">
        <v>118</v>
      </c>
      <c r="V4" s="11" t="s">
        <v>522</v>
      </c>
      <c r="W4" s="11" t="s">
        <v>654</v>
      </c>
      <c r="X4" s="11"/>
      <c r="Y4" s="11">
        <v>64</v>
      </c>
      <c r="Z4" s="11"/>
      <c r="AA4" s="11"/>
      <c r="AB4" s="11"/>
      <c r="AC4" s="11"/>
      <c r="AD4" s="11" t="s">
        <v>122</v>
      </c>
      <c r="AE4" s="11"/>
      <c r="AF4" s="5">
        <v>64</v>
      </c>
      <c r="AG4" s="11"/>
      <c r="AH4" s="11"/>
      <c r="AI4" s="11"/>
      <c r="AJ4" s="11"/>
      <c r="AK4" s="11" t="s">
        <v>122</v>
      </c>
      <c r="AL4" s="11" t="s">
        <v>158</v>
      </c>
      <c r="AM4" s="11"/>
      <c r="AN4" s="11">
        <v>0.5</v>
      </c>
      <c r="AO4" s="11"/>
      <c r="AP4" s="11"/>
      <c r="AQ4" s="11"/>
      <c r="AR4" s="11"/>
      <c r="AS4" s="11" t="s">
        <v>362</v>
      </c>
      <c r="AT4" s="11"/>
      <c r="AU4" s="12">
        <v>0.5</v>
      </c>
      <c r="AV4" s="11"/>
      <c r="AW4" s="11"/>
      <c r="AX4" s="11"/>
      <c r="AY4" s="11"/>
      <c r="AZ4" s="11"/>
      <c r="BA4" s="12">
        <v>0.5</v>
      </c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2"/>
      <c r="BN4" s="11"/>
      <c r="BO4" s="11"/>
      <c r="BP4" s="11"/>
      <c r="BQ4" s="11"/>
      <c r="BR4" s="11"/>
      <c r="BS4" s="12"/>
      <c r="BT4" s="11"/>
      <c r="BU4" s="11"/>
      <c r="BV4" s="11"/>
      <c r="BW4" s="11"/>
      <c r="BX4" s="11" t="s">
        <v>362</v>
      </c>
      <c r="BY4" s="11">
        <v>1</v>
      </c>
      <c r="BZ4" s="11" t="s">
        <v>125</v>
      </c>
      <c r="CA4" s="11"/>
      <c r="CB4" s="11"/>
      <c r="CC4" s="11"/>
      <c r="CD4" s="11"/>
      <c r="CE4" s="11"/>
      <c r="CF4" s="11"/>
      <c r="CG4" s="11">
        <v>100</v>
      </c>
      <c r="CH4" s="11" t="s">
        <v>192</v>
      </c>
      <c r="CI4" s="11" t="s">
        <v>178</v>
      </c>
      <c r="CJ4" s="5">
        <v>584301</v>
      </c>
      <c r="CK4" s="5">
        <v>50972</v>
      </c>
      <c r="CL4" s="11" t="s">
        <v>666</v>
      </c>
      <c r="CM4" s="11" t="s">
        <v>667</v>
      </c>
      <c r="CN4" s="11" t="s">
        <v>668</v>
      </c>
      <c r="CO4" s="11">
        <v>1968</v>
      </c>
      <c r="CP4" s="11" t="s">
        <v>669</v>
      </c>
      <c r="CQ4" s="5">
        <f t="shared" ref="CQ4:CQ17" si="0">AN4</f>
        <v>0.5</v>
      </c>
      <c r="CR4" s="5" t="s">
        <v>100</v>
      </c>
    </row>
    <row r="5" spans="1:96" s="77" customFormat="1" ht="72" x14ac:dyDescent="0.3">
      <c r="A5" s="11">
        <v>333415</v>
      </c>
      <c r="B5" s="11" t="s">
        <v>109</v>
      </c>
      <c r="C5" s="11"/>
      <c r="D5" s="11"/>
      <c r="E5" s="11">
        <v>5134</v>
      </c>
      <c r="F5" s="11"/>
      <c r="G5" s="11"/>
      <c r="H5" s="11"/>
      <c r="I5" s="11" t="s">
        <v>537</v>
      </c>
      <c r="J5" s="11" t="s">
        <v>648</v>
      </c>
      <c r="K5" s="11" t="s">
        <v>649</v>
      </c>
      <c r="L5" s="11" t="s">
        <v>650</v>
      </c>
      <c r="M5" s="11" t="s">
        <v>651</v>
      </c>
      <c r="N5" s="11" t="s">
        <v>652</v>
      </c>
      <c r="O5" s="11" t="s">
        <v>653</v>
      </c>
      <c r="P5" s="5" t="s">
        <v>189</v>
      </c>
      <c r="Q5" s="5" t="s">
        <v>189</v>
      </c>
      <c r="R5" s="5" t="s">
        <v>190</v>
      </c>
      <c r="S5" s="5" t="s">
        <v>166</v>
      </c>
      <c r="T5" s="11"/>
      <c r="U5" s="11" t="s">
        <v>118</v>
      </c>
      <c r="V5" s="11" t="s">
        <v>522</v>
      </c>
      <c r="W5" s="11" t="s">
        <v>654</v>
      </c>
      <c r="X5" s="11" t="s">
        <v>260</v>
      </c>
      <c r="Y5" s="11">
        <v>1</v>
      </c>
      <c r="Z5" s="11"/>
      <c r="AA5" s="11"/>
      <c r="AB5" s="11"/>
      <c r="AC5" s="11"/>
      <c r="AD5" s="11" t="s">
        <v>231</v>
      </c>
      <c r="AE5" s="11" t="s">
        <v>260</v>
      </c>
      <c r="AF5" s="5">
        <v>30.44</v>
      </c>
      <c r="AG5" s="11"/>
      <c r="AH5" s="11"/>
      <c r="AI5" s="11"/>
      <c r="AJ5" s="11"/>
      <c r="AK5" s="11" t="s">
        <v>122</v>
      </c>
      <c r="AL5" s="11" t="s">
        <v>158</v>
      </c>
      <c r="AM5" s="11"/>
      <c r="AN5" s="11">
        <v>0.5</v>
      </c>
      <c r="AO5" s="11"/>
      <c r="AP5" s="11"/>
      <c r="AQ5" s="11"/>
      <c r="AR5" s="11"/>
      <c r="AS5" s="11" t="s">
        <v>362</v>
      </c>
      <c r="AT5" s="11"/>
      <c r="AU5" s="11">
        <v>0.5</v>
      </c>
      <c r="AV5" s="11"/>
      <c r="AW5" s="11"/>
      <c r="AX5" s="11"/>
      <c r="AY5" s="11"/>
      <c r="AZ5" s="11"/>
      <c r="BA5" s="12">
        <v>0.5</v>
      </c>
      <c r="BB5" s="11"/>
      <c r="BC5" s="12"/>
      <c r="BD5" s="11"/>
      <c r="BE5" s="12"/>
      <c r="BF5" s="11"/>
      <c r="BG5" s="11"/>
      <c r="BH5" s="11"/>
      <c r="BI5" s="11"/>
      <c r="BJ5" s="11"/>
      <c r="BK5" s="11"/>
      <c r="BL5" s="11"/>
      <c r="BM5" s="12"/>
      <c r="BN5" s="11"/>
      <c r="BO5" s="11"/>
      <c r="BP5" s="11"/>
      <c r="BQ5" s="11"/>
      <c r="BR5" s="11"/>
      <c r="BS5" s="12"/>
      <c r="BT5" s="11"/>
      <c r="BU5" s="11"/>
      <c r="BV5" s="11"/>
      <c r="BW5" s="11"/>
      <c r="BX5" s="11" t="s">
        <v>362</v>
      </c>
      <c r="BY5" s="11">
        <v>1</v>
      </c>
      <c r="BZ5" s="11" t="s">
        <v>125</v>
      </c>
      <c r="CA5" s="11"/>
      <c r="CB5" s="11"/>
      <c r="CC5" s="11"/>
      <c r="CD5" s="11"/>
      <c r="CE5" s="11"/>
      <c r="CF5" s="11"/>
      <c r="CG5" s="11">
        <v>100</v>
      </c>
      <c r="CH5" s="11" t="s">
        <v>192</v>
      </c>
      <c r="CI5" s="11" t="s">
        <v>178</v>
      </c>
      <c r="CJ5" s="5">
        <v>405738</v>
      </c>
      <c r="CK5" s="5">
        <v>82732</v>
      </c>
      <c r="CL5" s="11" t="s">
        <v>670</v>
      </c>
      <c r="CM5" s="11" t="s">
        <v>671</v>
      </c>
      <c r="CN5" s="11" t="s">
        <v>672</v>
      </c>
      <c r="CO5" s="11">
        <v>1994</v>
      </c>
      <c r="CP5" s="11" t="s">
        <v>673</v>
      </c>
      <c r="CQ5" s="5">
        <f t="shared" si="0"/>
        <v>0.5</v>
      </c>
      <c r="CR5" s="5" t="s">
        <v>100</v>
      </c>
    </row>
    <row r="6" spans="1:96" s="77" customFormat="1" ht="100.8" x14ac:dyDescent="0.3">
      <c r="A6" s="11">
        <v>333415</v>
      </c>
      <c r="B6" s="11" t="s">
        <v>109</v>
      </c>
      <c r="C6" s="11"/>
      <c r="D6" s="11"/>
      <c r="E6" s="11">
        <v>3987</v>
      </c>
      <c r="F6" s="11"/>
      <c r="G6" s="11"/>
      <c r="H6" s="11" t="s">
        <v>536</v>
      </c>
      <c r="I6" s="11" t="s">
        <v>537</v>
      </c>
      <c r="J6" s="11" t="s">
        <v>538</v>
      </c>
      <c r="K6" s="11" t="s">
        <v>539</v>
      </c>
      <c r="L6" s="11" t="s">
        <v>540</v>
      </c>
      <c r="M6" s="11" t="s">
        <v>674</v>
      </c>
      <c r="N6" s="11" t="s">
        <v>675</v>
      </c>
      <c r="O6" s="11" t="s">
        <v>676</v>
      </c>
      <c r="P6" s="5" t="s">
        <v>189</v>
      </c>
      <c r="Q6" s="5" t="s">
        <v>189</v>
      </c>
      <c r="R6" s="5" t="s">
        <v>190</v>
      </c>
      <c r="S6" s="5" t="s">
        <v>157</v>
      </c>
      <c r="T6" s="11"/>
      <c r="U6" s="11" t="s">
        <v>118</v>
      </c>
      <c r="V6" s="11" t="s">
        <v>522</v>
      </c>
      <c r="W6" s="11" t="s">
        <v>654</v>
      </c>
      <c r="X6" s="11"/>
      <c r="Y6" s="11"/>
      <c r="Z6" s="11"/>
      <c r="AA6" s="11"/>
      <c r="AB6" s="11"/>
      <c r="AC6" s="11"/>
      <c r="AD6" s="11" t="s">
        <v>677</v>
      </c>
      <c r="AE6" s="11"/>
      <c r="AF6" s="5"/>
      <c r="AG6" s="11"/>
      <c r="AH6" s="11"/>
      <c r="AI6" s="11"/>
      <c r="AJ6" s="11"/>
      <c r="AK6" s="11" t="s">
        <v>677</v>
      </c>
      <c r="AL6" s="11" t="s">
        <v>158</v>
      </c>
      <c r="AM6" s="11"/>
      <c r="AN6" s="11">
        <v>0.5</v>
      </c>
      <c r="AO6" s="11"/>
      <c r="AP6" s="11"/>
      <c r="AQ6" s="11"/>
      <c r="AR6" s="11"/>
      <c r="AS6" s="11" t="s">
        <v>362</v>
      </c>
      <c r="AT6" s="11"/>
      <c r="AU6" s="11">
        <v>0.5</v>
      </c>
      <c r="AV6" s="11"/>
      <c r="AW6" s="11"/>
      <c r="AX6" s="11"/>
      <c r="AY6" s="11"/>
      <c r="AZ6" s="11"/>
      <c r="BA6" s="12">
        <v>0.5</v>
      </c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 t="s">
        <v>362</v>
      </c>
      <c r="BY6" s="11">
        <v>1</v>
      </c>
      <c r="BZ6" s="11" t="s">
        <v>125</v>
      </c>
      <c r="CA6" s="11"/>
      <c r="CB6" s="11"/>
      <c r="CC6" s="11"/>
      <c r="CD6" s="11"/>
      <c r="CE6" s="11"/>
      <c r="CF6" s="11"/>
      <c r="CG6" s="11">
        <v>100</v>
      </c>
      <c r="CH6" s="11" t="s">
        <v>192</v>
      </c>
      <c r="CI6" s="11" t="s">
        <v>178</v>
      </c>
      <c r="CJ6" s="5">
        <v>444486</v>
      </c>
      <c r="CK6" s="5">
        <v>96069</v>
      </c>
      <c r="CL6" s="11" t="s">
        <v>678</v>
      </c>
      <c r="CM6" s="11" t="s">
        <v>679</v>
      </c>
      <c r="CN6" s="11" t="s">
        <v>680</v>
      </c>
      <c r="CO6" s="11">
        <v>1970</v>
      </c>
      <c r="CP6" s="11" t="s">
        <v>681</v>
      </c>
      <c r="CQ6" s="5">
        <f t="shared" si="0"/>
        <v>0.5</v>
      </c>
      <c r="CR6" s="5" t="s">
        <v>100</v>
      </c>
    </row>
    <row r="7" spans="1:96" s="77" customFormat="1" ht="72" x14ac:dyDescent="0.3">
      <c r="A7" s="11">
        <v>333415</v>
      </c>
      <c r="B7" s="11" t="s">
        <v>109</v>
      </c>
      <c r="C7" s="11"/>
      <c r="D7" s="11"/>
      <c r="E7" s="11">
        <v>10080</v>
      </c>
      <c r="F7" s="11"/>
      <c r="G7" s="11"/>
      <c r="H7" s="11"/>
      <c r="I7" s="11" t="s">
        <v>537</v>
      </c>
      <c r="J7" s="11" t="s">
        <v>538</v>
      </c>
      <c r="K7" s="11" t="s">
        <v>539</v>
      </c>
      <c r="L7" s="11" t="s">
        <v>540</v>
      </c>
      <c r="M7" s="11" t="s">
        <v>682</v>
      </c>
      <c r="N7" s="11" t="s">
        <v>683</v>
      </c>
      <c r="O7" s="11" t="s">
        <v>684</v>
      </c>
      <c r="P7" s="5" t="s">
        <v>154</v>
      </c>
      <c r="Q7" s="5" t="s">
        <v>154</v>
      </c>
      <c r="R7" s="5" t="s">
        <v>534</v>
      </c>
      <c r="S7" s="5" t="s">
        <v>157</v>
      </c>
      <c r="T7" s="11"/>
      <c r="U7" s="11" t="s">
        <v>118</v>
      </c>
      <c r="V7" s="11" t="s">
        <v>522</v>
      </c>
      <c r="W7" s="11" t="s">
        <v>654</v>
      </c>
      <c r="X7" s="11"/>
      <c r="Y7" s="11"/>
      <c r="Z7" s="11"/>
      <c r="AA7" s="11"/>
      <c r="AB7" s="11"/>
      <c r="AC7" s="11"/>
      <c r="AD7" s="11" t="s">
        <v>677</v>
      </c>
      <c r="AE7" s="11"/>
      <c r="AF7" s="5"/>
      <c r="AG7" s="11"/>
      <c r="AH7" s="11"/>
      <c r="AI7" s="11"/>
      <c r="AJ7" s="11"/>
      <c r="AK7" s="11" t="s">
        <v>677</v>
      </c>
      <c r="AL7" s="11" t="s">
        <v>158</v>
      </c>
      <c r="AM7" s="11"/>
      <c r="AN7" s="11">
        <v>0.5</v>
      </c>
      <c r="AO7" s="11"/>
      <c r="AP7" s="11"/>
      <c r="AQ7" s="11"/>
      <c r="AR7" s="11"/>
      <c r="AS7" s="11" t="s">
        <v>362</v>
      </c>
      <c r="AT7" s="11"/>
      <c r="AU7" s="12">
        <v>0.5</v>
      </c>
      <c r="AV7" s="11"/>
      <c r="AW7" s="11"/>
      <c r="AX7" s="11"/>
      <c r="AY7" s="11"/>
      <c r="AZ7" s="11"/>
      <c r="BA7" s="12">
        <v>0.5</v>
      </c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2"/>
      <c r="BN7" s="11"/>
      <c r="BO7" s="11"/>
      <c r="BP7" s="11"/>
      <c r="BQ7" s="11"/>
      <c r="BR7" s="11"/>
      <c r="BS7" s="12"/>
      <c r="BT7" s="11"/>
      <c r="BU7" s="11"/>
      <c r="BV7" s="11"/>
      <c r="BW7" s="11"/>
      <c r="BX7" s="11" t="s">
        <v>362</v>
      </c>
      <c r="BY7" s="11">
        <v>2</v>
      </c>
      <c r="BZ7" s="11" t="s">
        <v>125</v>
      </c>
      <c r="CA7" s="11"/>
      <c r="CB7" s="11"/>
      <c r="CC7" s="11"/>
      <c r="CD7" s="11"/>
      <c r="CE7" s="11"/>
      <c r="CF7" s="11"/>
      <c r="CG7" s="11">
        <v>100</v>
      </c>
      <c r="CH7" s="11" t="s">
        <v>192</v>
      </c>
      <c r="CI7" s="11" t="s">
        <v>685</v>
      </c>
      <c r="CJ7" s="5">
        <v>587275</v>
      </c>
      <c r="CK7" s="5">
        <v>114803</v>
      </c>
      <c r="CL7" s="11" t="s">
        <v>686</v>
      </c>
      <c r="CM7" s="11" t="s">
        <v>687</v>
      </c>
      <c r="CN7" s="11" t="s">
        <v>688</v>
      </c>
      <c r="CO7" s="11">
        <v>1972</v>
      </c>
      <c r="CP7" s="11" t="s">
        <v>689</v>
      </c>
      <c r="CQ7" s="5">
        <f t="shared" si="0"/>
        <v>0.5</v>
      </c>
      <c r="CR7" s="5" t="s">
        <v>100</v>
      </c>
    </row>
    <row r="8" spans="1:96" ht="72" x14ac:dyDescent="0.3">
      <c r="A8" s="11">
        <v>333415</v>
      </c>
      <c r="B8" s="11" t="s">
        <v>109</v>
      </c>
      <c r="C8" s="11"/>
      <c r="D8" s="11"/>
      <c r="E8" s="11">
        <v>10080</v>
      </c>
      <c r="F8" s="11"/>
      <c r="G8" s="11"/>
      <c r="H8" s="11"/>
      <c r="I8" s="11" t="s">
        <v>537</v>
      </c>
      <c r="J8" s="11" t="s">
        <v>538</v>
      </c>
      <c r="K8" s="11" t="s">
        <v>539</v>
      </c>
      <c r="L8" s="11" t="s">
        <v>540</v>
      </c>
      <c r="M8" s="11" t="s">
        <v>682</v>
      </c>
      <c r="N8" s="11" t="s">
        <v>683</v>
      </c>
      <c r="O8" s="11" t="s">
        <v>684</v>
      </c>
      <c r="P8" s="5" t="s">
        <v>154</v>
      </c>
      <c r="Q8" s="5" t="s">
        <v>154</v>
      </c>
      <c r="R8" s="5" t="s">
        <v>534</v>
      </c>
      <c r="S8" s="5" t="s">
        <v>157</v>
      </c>
      <c r="T8" s="11"/>
      <c r="U8" s="11" t="s">
        <v>118</v>
      </c>
      <c r="V8" s="11" t="s">
        <v>522</v>
      </c>
      <c r="W8" s="11" t="s">
        <v>654</v>
      </c>
      <c r="X8" s="11"/>
      <c r="Y8" s="11"/>
      <c r="Z8" s="11"/>
      <c r="AA8" s="11"/>
      <c r="AB8" s="11"/>
      <c r="AC8" s="11"/>
      <c r="AD8" s="11" t="s">
        <v>677</v>
      </c>
      <c r="AE8" s="11"/>
      <c r="AF8" s="5"/>
      <c r="AG8" s="11"/>
      <c r="AH8" s="11"/>
      <c r="AI8" s="11"/>
      <c r="AJ8" s="11"/>
      <c r="AK8" s="11" t="s">
        <v>677</v>
      </c>
      <c r="AL8" s="11" t="s">
        <v>158</v>
      </c>
      <c r="AM8" s="11"/>
      <c r="AN8" s="11">
        <v>0.5</v>
      </c>
      <c r="AO8" s="11"/>
      <c r="AP8" s="11"/>
      <c r="AQ8" s="11"/>
      <c r="AR8" s="11"/>
      <c r="AS8" s="11" t="s">
        <v>362</v>
      </c>
      <c r="AT8" s="11"/>
      <c r="AU8" s="12">
        <v>0.5</v>
      </c>
      <c r="AV8" s="11"/>
      <c r="AW8" s="11"/>
      <c r="AX8" s="11"/>
      <c r="AY8" s="11"/>
      <c r="AZ8" s="11"/>
      <c r="BA8" s="12">
        <v>0.5</v>
      </c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2"/>
      <c r="BN8" s="11"/>
      <c r="BO8" s="11"/>
      <c r="BP8" s="11"/>
      <c r="BQ8" s="11"/>
      <c r="BR8" s="11"/>
      <c r="BS8" s="12"/>
      <c r="BT8" s="11"/>
      <c r="BU8" s="11"/>
      <c r="BV8" s="11"/>
      <c r="BW8" s="11"/>
      <c r="BX8" s="11" t="s">
        <v>362</v>
      </c>
      <c r="BY8" s="11">
        <v>2</v>
      </c>
      <c r="BZ8" s="11" t="s">
        <v>125</v>
      </c>
      <c r="CA8" s="11"/>
      <c r="CB8" s="11"/>
      <c r="CC8" s="11"/>
      <c r="CD8" s="11"/>
      <c r="CE8" s="11"/>
      <c r="CF8" s="11"/>
      <c r="CG8" s="11">
        <v>100</v>
      </c>
      <c r="CH8" s="11" t="s">
        <v>192</v>
      </c>
      <c r="CI8" s="11" t="s">
        <v>685</v>
      </c>
      <c r="CJ8" s="5">
        <v>587276</v>
      </c>
      <c r="CK8" s="5">
        <v>114803</v>
      </c>
      <c r="CL8" s="11" t="s">
        <v>686</v>
      </c>
      <c r="CM8" s="11" t="s">
        <v>687</v>
      </c>
      <c r="CN8" s="11" t="s">
        <v>688</v>
      </c>
      <c r="CO8" s="11">
        <v>1972</v>
      </c>
      <c r="CP8" s="11" t="s">
        <v>689</v>
      </c>
      <c r="CQ8" s="5">
        <f t="shared" si="0"/>
        <v>0.5</v>
      </c>
      <c r="CR8" s="5" t="s">
        <v>100</v>
      </c>
    </row>
    <row r="9" spans="1:96" ht="100.8" x14ac:dyDescent="0.3">
      <c r="A9" s="11">
        <v>333415</v>
      </c>
      <c r="B9" s="11" t="s">
        <v>109</v>
      </c>
      <c r="C9" s="11"/>
      <c r="D9" s="11" t="s">
        <v>147</v>
      </c>
      <c r="E9" s="11">
        <v>3895</v>
      </c>
      <c r="F9" s="11"/>
      <c r="G9" s="11"/>
      <c r="H9" s="11"/>
      <c r="I9" s="11" t="s">
        <v>537</v>
      </c>
      <c r="J9" s="11" t="s">
        <v>538</v>
      </c>
      <c r="K9" s="11" t="s">
        <v>539</v>
      </c>
      <c r="L9" s="11" t="s">
        <v>540</v>
      </c>
      <c r="M9" s="11" t="s">
        <v>682</v>
      </c>
      <c r="N9" s="11" t="s">
        <v>690</v>
      </c>
      <c r="O9" s="11" t="s">
        <v>691</v>
      </c>
      <c r="P9" s="5" t="s">
        <v>154</v>
      </c>
      <c r="Q9" s="5" t="s">
        <v>154</v>
      </c>
      <c r="R9" s="5" t="s">
        <v>534</v>
      </c>
      <c r="S9" s="5" t="s">
        <v>157</v>
      </c>
      <c r="T9" s="11"/>
      <c r="U9" s="11" t="s">
        <v>118</v>
      </c>
      <c r="V9" s="11" t="s">
        <v>522</v>
      </c>
      <c r="W9" s="11" t="s">
        <v>120</v>
      </c>
      <c r="X9" s="11"/>
      <c r="Y9" s="11"/>
      <c r="Z9" s="11"/>
      <c r="AA9" s="11"/>
      <c r="AB9" s="11"/>
      <c r="AC9" s="11"/>
      <c r="AD9" s="11" t="s">
        <v>677</v>
      </c>
      <c r="AE9" s="11"/>
      <c r="AF9" s="5"/>
      <c r="AG9" s="11"/>
      <c r="AH9" s="11"/>
      <c r="AI9" s="11"/>
      <c r="AJ9" s="11"/>
      <c r="AK9" s="11" t="s">
        <v>677</v>
      </c>
      <c r="AL9" s="11" t="s">
        <v>158</v>
      </c>
      <c r="AM9" s="11"/>
      <c r="AN9" s="11">
        <v>0.5</v>
      </c>
      <c r="AO9" s="11"/>
      <c r="AP9" s="11"/>
      <c r="AQ9" s="11"/>
      <c r="AR9" s="11"/>
      <c r="AS9" s="11" t="s">
        <v>362</v>
      </c>
      <c r="AT9" s="11"/>
      <c r="AU9" s="12">
        <v>0.5</v>
      </c>
      <c r="AV9" s="11"/>
      <c r="AW9" s="11"/>
      <c r="AX9" s="11"/>
      <c r="AY9" s="11"/>
      <c r="AZ9" s="11"/>
      <c r="BA9" s="12">
        <v>0.5</v>
      </c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2"/>
      <c r="BN9" s="11"/>
      <c r="BO9" s="11"/>
      <c r="BP9" s="11"/>
      <c r="BQ9" s="11"/>
      <c r="BR9" s="11"/>
      <c r="BS9" s="12"/>
      <c r="BT9" s="11"/>
      <c r="BU9" s="11"/>
      <c r="BV9" s="11"/>
      <c r="BW9" s="11"/>
      <c r="BX9" s="11" t="s">
        <v>362</v>
      </c>
      <c r="BY9" s="11">
        <v>1</v>
      </c>
      <c r="BZ9" s="11" t="s">
        <v>125</v>
      </c>
      <c r="CA9" s="11"/>
      <c r="CB9" s="11"/>
      <c r="CC9" s="11"/>
      <c r="CD9" s="11"/>
      <c r="CE9" s="11"/>
      <c r="CF9" s="11"/>
      <c r="CG9" s="11">
        <v>100</v>
      </c>
      <c r="CH9" s="11" t="s">
        <v>192</v>
      </c>
      <c r="CI9" s="11" t="s">
        <v>685</v>
      </c>
      <c r="CJ9" s="5">
        <v>587330</v>
      </c>
      <c r="CK9" s="5">
        <v>114828</v>
      </c>
      <c r="CL9" s="11" t="s">
        <v>692</v>
      </c>
      <c r="CM9" s="11" t="s">
        <v>693</v>
      </c>
      <c r="CN9" s="11" t="s">
        <v>694</v>
      </c>
      <c r="CO9" s="11">
        <v>1970</v>
      </c>
      <c r="CP9" s="11" t="s">
        <v>695</v>
      </c>
      <c r="CQ9" s="5">
        <f t="shared" si="0"/>
        <v>0.5</v>
      </c>
      <c r="CR9" s="5" t="s">
        <v>100</v>
      </c>
    </row>
    <row r="10" spans="1:96" ht="100.8" x14ac:dyDescent="0.3">
      <c r="A10" s="11">
        <v>333415</v>
      </c>
      <c r="B10" s="11" t="s">
        <v>109</v>
      </c>
      <c r="C10" s="11"/>
      <c r="D10" s="11" t="s">
        <v>147</v>
      </c>
      <c r="E10" s="11">
        <v>3895</v>
      </c>
      <c r="F10" s="11"/>
      <c r="G10" s="11"/>
      <c r="H10" s="11"/>
      <c r="I10" s="11" t="s">
        <v>537</v>
      </c>
      <c r="J10" s="11" t="s">
        <v>538</v>
      </c>
      <c r="K10" s="11" t="s">
        <v>539</v>
      </c>
      <c r="L10" s="11" t="s">
        <v>540</v>
      </c>
      <c r="M10" s="11" t="s">
        <v>682</v>
      </c>
      <c r="N10" s="11" t="s">
        <v>690</v>
      </c>
      <c r="O10" s="11" t="s">
        <v>691</v>
      </c>
      <c r="P10" s="5" t="s">
        <v>154</v>
      </c>
      <c r="Q10" s="5" t="s">
        <v>154</v>
      </c>
      <c r="R10" s="5" t="s">
        <v>534</v>
      </c>
      <c r="S10" s="5" t="s">
        <v>157</v>
      </c>
      <c r="T10" s="11"/>
      <c r="U10" s="11" t="s">
        <v>118</v>
      </c>
      <c r="V10" s="11" t="s">
        <v>522</v>
      </c>
      <c r="W10" s="11" t="s">
        <v>654</v>
      </c>
      <c r="X10" s="11"/>
      <c r="Y10" s="11"/>
      <c r="Z10" s="11"/>
      <c r="AA10" s="11"/>
      <c r="AB10" s="11"/>
      <c r="AC10" s="11"/>
      <c r="AD10" s="11" t="s">
        <v>677</v>
      </c>
      <c r="AE10" s="11"/>
      <c r="AF10" s="5"/>
      <c r="AG10" s="11"/>
      <c r="AH10" s="11"/>
      <c r="AI10" s="11"/>
      <c r="AJ10" s="11"/>
      <c r="AK10" s="11" t="s">
        <v>677</v>
      </c>
      <c r="AL10" s="11" t="s">
        <v>158</v>
      </c>
      <c r="AM10" s="11"/>
      <c r="AN10" s="11">
        <v>0.5</v>
      </c>
      <c r="AO10" s="11"/>
      <c r="AP10" s="11"/>
      <c r="AQ10" s="11"/>
      <c r="AR10" s="11"/>
      <c r="AS10" s="11" t="s">
        <v>362</v>
      </c>
      <c r="AT10" s="11"/>
      <c r="AU10" s="12">
        <v>0.5</v>
      </c>
      <c r="AV10" s="11"/>
      <c r="AW10" s="11"/>
      <c r="AX10" s="11"/>
      <c r="AY10" s="11"/>
      <c r="AZ10" s="11"/>
      <c r="BA10" s="12">
        <v>0.5</v>
      </c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2"/>
      <c r="BN10" s="11"/>
      <c r="BO10" s="11"/>
      <c r="BP10" s="11"/>
      <c r="BQ10" s="11"/>
      <c r="BR10" s="11"/>
      <c r="BS10" s="12"/>
      <c r="BT10" s="11"/>
      <c r="BU10" s="11"/>
      <c r="BV10" s="11"/>
      <c r="BW10" s="11"/>
      <c r="BX10" s="11" t="s">
        <v>362</v>
      </c>
      <c r="BY10" s="11">
        <v>2</v>
      </c>
      <c r="BZ10" s="11" t="s">
        <v>125</v>
      </c>
      <c r="CA10" s="11"/>
      <c r="CB10" s="11"/>
      <c r="CC10" s="11"/>
      <c r="CD10" s="11"/>
      <c r="CE10" s="11"/>
      <c r="CF10" s="11"/>
      <c r="CG10" s="11">
        <v>100</v>
      </c>
      <c r="CH10" s="11" t="s">
        <v>192</v>
      </c>
      <c r="CI10" s="11" t="s">
        <v>178</v>
      </c>
      <c r="CJ10" s="5">
        <v>587331</v>
      </c>
      <c r="CK10" s="5">
        <v>114828</v>
      </c>
      <c r="CL10" s="11" t="s">
        <v>692</v>
      </c>
      <c r="CM10" s="11" t="s">
        <v>693</v>
      </c>
      <c r="CN10" s="11" t="s">
        <v>694</v>
      </c>
      <c r="CO10" s="11">
        <v>1970</v>
      </c>
      <c r="CP10" s="11" t="s">
        <v>696</v>
      </c>
      <c r="CQ10" s="5">
        <f t="shared" si="0"/>
        <v>0.5</v>
      </c>
      <c r="CR10" s="5" t="s">
        <v>100</v>
      </c>
    </row>
    <row r="11" spans="1:96" ht="129.6" x14ac:dyDescent="0.3">
      <c r="A11" s="11">
        <v>333415</v>
      </c>
      <c r="B11" s="11" t="s">
        <v>109</v>
      </c>
      <c r="C11" s="11"/>
      <c r="D11" s="11"/>
      <c r="E11" s="11">
        <v>3895</v>
      </c>
      <c r="F11" s="11"/>
      <c r="G11" s="11"/>
      <c r="H11" s="11"/>
      <c r="I11" s="11" t="s">
        <v>537</v>
      </c>
      <c r="J11" s="11" t="s">
        <v>538</v>
      </c>
      <c r="K11" s="11" t="s">
        <v>539</v>
      </c>
      <c r="L11" s="11" t="s">
        <v>540</v>
      </c>
      <c r="M11" s="11" t="s">
        <v>682</v>
      </c>
      <c r="N11" s="11" t="s">
        <v>690</v>
      </c>
      <c r="O11" s="11" t="s">
        <v>691</v>
      </c>
      <c r="P11" s="5" t="s">
        <v>154</v>
      </c>
      <c r="Q11" s="5" t="s">
        <v>154</v>
      </c>
      <c r="R11" s="5" t="s">
        <v>534</v>
      </c>
      <c r="S11" s="5" t="s">
        <v>157</v>
      </c>
      <c r="T11" s="11"/>
      <c r="U11" s="11" t="s">
        <v>118</v>
      </c>
      <c r="V11" s="11" t="s">
        <v>522</v>
      </c>
      <c r="W11" s="11" t="s">
        <v>654</v>
      </c>
      <c r="X11" s="11"/>
      <c r="Y11" s="11"/>
      <c r="Z11" s="11"/>
      <c r="AA11" s="11"/>
      <c r="AB11" s="11"/>
      <c r="AC11" s="11"/>
      <c r="AD11" s="11" t="s">
        <v>677</v>
      </c>
      <c r="AE11" s="11"/>
      <c r="AF11" s="5"/>
      <c r="AG11" s="11"/>
      <c r="AH11" s="11"/>
      <c r="AI11" s="11"/>
      <c r="AJ11" s="11"/>
      <c r="AK11" s="11" t="s">
        <v>677</v>
      </c>
      <c r="AL11" s="11" t="s">
        <v>158</v>
      </c>
      <c r="AM11" s="11"/>
      <c r="AN11" s="11">
        <v>0.5</v>
      </c>
      <c r="AO11" s="11"/>
      <c r="AP11" s="11"/>
      <c r="AQ11" s="11"/>
      <c r="AR11" s="11"/>
      <c r="AS11" s="11" t="s">
        <v>362</v>
      </c>
      <c r="AT11" s="11"/>
      <c r="AU11" s="12">
        <v>0.5</v>
      </c>
      <c r="AV11" s="11"/>
      <c r="AW11" s="11"/>
      <c r="AX11" s="11"/>
      <c r="AY11" s="11"/>
      <c r="AZ11" s="11"/>
      <c r="BA11" s="12">
        <v>0.5</v>
      </c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2"/>
      <c r="BN11" s="11"/>
      <c r="BO11" s="11"/>
      <c r="BP11" s="11"/>
      <c r="BQ11" s="11"/>
      <c r="BR11" s="11"/>
      <c r="BS11" s="12"/>
      <c r="BT11" s="11"/>
      <c r="BU11" s="11"/>
      <c r="BV11" s="11"/>
      <c r="BW11" s="11"/>
      <c r="BX11" s="11" t="s">
        <v>362</v>
      </c>
      <c r="BY11" s="11">
        <v>1</v>
      </c>
      <c r="BZ11" s="11" t="s">
        <v>125</v>
      </c>
      <c r="CA11" s="11"/>
      <c r="CB11" s="11"/>
      <c r="CC11" s="11"/>
      <c r="CD11" s="11"/>
      <c r="CE11" s="11"/>
      <c r="CF11" s="11"/>
      <c r="CG11" s="11">
        <v>100</v>
      </c>
      <c r="CH11" s="11" t="s">
        <v>192</v>
      </c>
      <c r="CI11" s="11" t="s">
        <v>193</v>
      </c>
      <c r="CJ11" s="5">
        <v>587464</v>
      </c>
      <c r="CK11" s="5">
        <v>117182</v>
      </c>
      <c r="CL11" s="11" t="s">
        <v>697</v>
      </c>
      <c r="CM11" s="11" t="s">
        <v>698</v>
      </c>
      <c r="CN11" s="11" t="s">
        <v>699</v>
      </c>
      <c r="CO11" s="11">
        <v>1972</v>
      </c>
      <c r="CP11" s="11" t="s">
        <v>700</v>
      </c>
      <c r="CQ11" s="5">
        <f t="shared" si="0"/>
        <v>0.5</v>
      </c>
      <c r="CR11" s="5" t="s">
        <v>100</v>
      </c>
    </row>
    <row r="12" spans="1:96" ht="129.6" x14ac:dyDescent="0.3">
      <c r="A12" s="11">
        <v>333415</v>
      </c>
      <c r="B12" s="11" t="s">
        <v>109</v>
      </c>
      <c r="C12" s="11"/>
      <c r="D12" s="11"/>
      <c r="E12" s="11">
        <v>3895</v>
      </c>
      <c r="F12" s="11"/>
      <c r="G12" s="11"/>
      <c r="H12" s="11"/>
      <c r="I12" s="11" t="s">
        <v>537</v>
      </c>
      <c r="J12" s="11" t="s">
        <v>538</v>
      </c>
      <c r="K12" s="11" t="s">
        <v>539</v>
      </c>
      <c r="L12" s="11" t="s">
        <v>540</v>
      </c>
      <c r="M12" s="11" t="s">
        <v>682</v>
      </c>
      <c r="N12" s="11" t="s">
        <v>690</v>
      </c>
      <c r="O12" s="11" t="s">
        <v>691</v>
      </c>
      <c r="P12" s="5" t="s">
        <v>154</v>
      </c>
      <c r="Q12" s="5" t="s">
        <v>154</v>
      </c>
      <c r="R12" s="5" t="s">
        <v>534</v>
      </c>
      <c r="S12" s="5" t="s">
        <v>157</v>
      </c>
      <c r="T12" s="11"/>
      <c r="U12" s="11" t="s">
        <v>118</v>
      </c>
      <c r="V12" s="11" t="s">
        <v>522</v>
      </c>
      <c r="W12" s="11" t="s">
        <v>654</v>
      </c>
      <c r="X12" s="11"/>
      <c r="Y12" s="11"/>
      <c r="Z12" s="11"/>
      <c r="AA12" s="11"/>
      <c r="AB12" s="11"/>
      <c r="AC12" s="11"/>
      <c r="AD12" s="11" t="s">
        <v>677</v>
      </c>
      <c r="AE12" s="11"/>
      <c r="AF12" s="5"/>
      <c r="AG12" s="11"/>
      <c r="AH12" s="11"/>
      <c r="AI12" s="11"/>
      <c r="AJ12" s="11"/>
      <c r="AK12" s="11" t="s">
        <v>677</v>
      </c>
      <c r="AL12" s="11" t="s">
        <v>158</v>
      </c>
      <c r="AM12" s="11"/>
      <c r="AN12" s="11">
        <v>0.5</v>
      </c>
      <c r="AO12" s="11"/>
      <c r="AP12" s="11"/>
      <c r="AQ12" s="11"/>
      <c r="AR12" s="11"/>
      <c r="AS12" s="11" t="s">
        <v>362</v>
      </c>
      <c r="AT12" s="11"/>
      <c r="AU12" s="12">
        <v>0.5</v>
      </c>
      <c r="AV12" s="11"/>
      <c r="AW12" s="11"/>
      <c r="AX12" s="11"/>
      <c r="AY12" s="11"/>
      <c r="AZ12" s="11"/>
      <c r="BA12" s="12">
        <v>0.5</v>
      </c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2"/>
      <c r="BN12" s="11"/>
      <c r="BO12" s="11"/>
      <c r="BP12" s="11"/>
      <c r="BQ12" s="11"/>
      <c r="BR12" s="11"/>
      <c r="BS12" s="12"/>
      <c r="BT12" s="11"/>
      <c r="BU12" s="11"/>
      <c r="BV12" s="11"/>
      <c r="BW12" s="11"/>
      <c r="BX12" s="11" t="s">
        <v>362</v>
      </c>
      <c r="BY12" s="11">
        <v>1</v>
      </c>
      <c r="BZ12" s="11" t="s">
        <v>125</v>
      </c>
      <c r="CA12" s="11"/>
      <c r="CB12" s="11"/>
      <c r="CC12" s="11"/>
      <c r="CD12" s="11"/>
      <c r="CE12" s="11"/>
      <c r="CF12" s="11"/>
      <c r="CG12" s="11">
        <v>100</v>
      </c>
      <c r="CH12" s="11" t="s">
        <v>192</v>
      </c>
      <c r="CI12" s="11" t="s">
        <v>685</v>
      </c>
      <c r="CJ12" s="5">
        <v>587465</v>
      </c>
      <c r="CK12" s="5">
        <v>117182</v>
      </c>
      <c r="CL12" s="11" t="s">
        <v>697</v>
      </c>
      <c r="CM12" s="11" t="s">
        <v>698</v>
      </c>
      <c r="CN12" s="11" t="s">
        <v>699</v>
      </c>
      <c r="CO12" s="11">
        <v>1972</v>
      </c>
      <c r="CP12" s="11" t="s">
        <v>701</v>
      </c>
      <c r="CQ12" s="5">
        <f t="shared" si="0"/>
        <v>0.5</v>
      </c>
      <c r="CR12" s="5" t="s">
        <v>100</v>
      </c>
    </row>
    <row r="13" spans="1:96" ht="129.6" x14ac:dyDescent="0.3">
      <c r="A13" s="11">
        <v>333415</v>
      </c>
      <c r="B13" s="11" t="s">
        <v>109</v>
      </c>
      <c r="C13" s="11"/>
      <c r="D13" s="11"/>
      <c r="E13" s="11">
        <v>3895</v>
      </c>
      <c r="F13" s="11"/>
      <c r="G13" s="11"/>
      <c r="H13" s="11"/>
      <c r="I13" s="11" t="s">
        <v>537</v>
      </c>
      <c r="J13" s="11" t="s">
        <v>538</v>
      </c>
      <c r="K13" s="11" t="s">
        <v>539</v>
      </c>
      <c r="L13" s="11" t="s">
        <v>540</v>
      </c>
      <c r="M13" s="11" t="s">
        <v>682</v>
      </c>
      <c r="N13" s="11" t="s">
        <v>690</v>
      </c>
      <c r="O13" s="11" t="s">
        <v>691</v>
      </c>
      <c r="P13" s="5" t="s">
        <v>154</v>
      </c>
      <c r="Q13" s="5" t="s">
        <v>154</v>
      </c>
      <c r="R13" s="5" t="s">
        <v>534</v>
      </c>
      <c r="S13" s="5" t="s">
        <v>143</v>
      </c>
      <c r="T13" s="11"/>
      <c r="U13" s="11" t="s">
        <v>118</v>
      </c>
      <c r="V13" s="11" t="s">
        <v>522</v>
      </c>
      <c r="W13" s="11" t="s">
        <v>654</v>
      </c>
      <c r="X13" s="11"/>
      <c r="Y13" s="11"/>
      <c r="Z13" s="11"/>
      <c r="AA13" s="11"/>
      <c r="AB13" s="11"/>
      <c r="AC13" s="11"/>
      <c r="AD13" s="11" t="s">
        <v>677</v>
      </c>
      <c r="AE13" s="11"/>
      <c r="AF13" s="5"/>
      <c r="AG13" s="11"/>
      <c r="AH13" s="11"/>
      <c r="AI13" s="11"/>
      <c r="AJ13" s="11"/>
      <c r="AK13" s="11" t="s">
        <v>677</v>
      </c>
      <c r="AL13" s="11" t="s">
        <v>158</v>
      </c>
      <c r="AM13" s="11"/>
      <c r="AN13" s="11">
        <v>0.5</v>
      </c>
      <c r="AO13" s="11"/>
      <c r="AP13" s="11"/>
      <c r="AQ13" s="11"/>
      <c r="AR13" s="11"/>
      <c r="AS13" s="11" t="s">
        <v>362</v>
      </c>
      <c r="AT13" s="11"/>
      <c r="AU13" s="12">
        <v>0.5</v>
      </c>
      <c r="AV13" s="11"/>
      <c r="AW13" s="11"/>
      <c r="AX13" s="11"/>
      <c r="AY13" s="11"/>
      <c r="AZ13" s="11"/>
      <c r="BA13" s="12">
        <v>0.5</v>
      </c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2"/>
      <c r="BN13" s="11"/>
      <c r="BO13" s="11"/>
      <c r="BP13" s="11"/>
      <c r="BQ13" s="11"/>
      <c r="BR13" s="11"/>
      <c r="BS13" s="12"/>
      <c r="BT13" s="11"/>
      <c r="BU13" s="11"/>
      <c r="BV13" s="11"/>
      <c r="BW13" s="11"/>
      <c r="BX13" s="11" t="s">
        <v>362</v>
      </c>
      <c r="BY13" s="11">
        <v>1</v>
      </c>
      <c r="BZ13" s="11" t="s">
        <v>125</v>
      </c>
      <c r="CA13" s="11"/>
      <c r="CB13" s="11"/>
      <c r="CC13" s="11"/>
      <c r="CD13" s="11"/>
      <c r="CE13" s="11"/>
      <c r="CF13" s="11"/>
      <c r="CG13" s="11">
        <v>100</v>
      </c>
      <c r="CH13" s="11" t="s">
        <v>192</v>
      </c>
      <c r="CI13" s="11" t="s">
        <v>685</v>
      </c>
      <c r="CJ13" s="5">
        <v>587471</v>
      </c>
      <c r="CK13" s="5">
        <v>117182</v>
      </c>
      <c r="CL13" s="11" t="s">
        <v>697</v>
      </c>
      <c r="CM13" s="11" t="s">
        <v>698</v>
      </c>
      <c r="CN13" s="11" t="s">
        <v>699</v>
      </c>
      <c r="CO13" s="11">
        <v>1972</v>
      </c>
      <c r="CP13" s="11" t="s">
        <v>702</v>
      </c>
      <c r="CQ13" s="5">
        <f t="shared" si="0"/>
        <v>0.5</v>
      </c>
      <c r="CR13" s="5" t="s">
        <v>100</v>
      </c>
    </row>
    <row r="14" spans="1:96" ht="86.4" x14ac:dyDescent="0.3">
      <c r="A14" s="11">
        <v>333415</v>
      </c>
      <c r="B14" s="11" t="s">
        <v>109</v>
      </c>
      <c r="C14" s="11"/>
      <c r="D14" s="11" t="s">
        <v>315</v>
      </c>
      <c r="E14" s="11">
        <v>4181</v>
      </c>
      <c r="F14" s="11">
        <v>43</v>
      </c>
      <c r="G14" s="11" t="s">
        <v>703</v>
      </c>
      <c r="H14" s="11"/>
      <c r="I14" s="11" t="s">
        <v>537</v>
      </c>
      <c r="J14" s="11" t="s">
        <v>648</v>
      </c>
      <c r="K14" s="11" t="s">
        <v>704</v>
      </c>
      <c r="L14" s="11" t="s">
        <v>705</v>
      </c>
      <c r="M14" s="11" t="s">
        <v>706</v>
      </c>
      <c r="N14" s="11" t="s">
        <v>707</v>
      </c>
      <c r="O14" s="11" t="s">
        <v>708</v>
      </c>
      <c r="P14" s="5" t="s">
        <v>189</v>
      </c>
      <c r="Q14" s="5" t="s">
        <v>189</v>
      </c>
      <c r="R14" s="5" t="s">
        <v>190</v>
      </c>
      <c r="S14" s="5" t="s">
        <v>157</v>
      </c>
      <c r="T14" s="11"/>
      <c r="U14" s="11" t="s">
        <v>118</v>
      </c>
      <c r="V14" s="11" t="s">
        <v>522</v>
      </c>
      <c r="W14" s="11" t="s">
        <v>654</v>
      </c>
      <c r="X14" s="11"/>
      <c r="Y14" s="11">
        <v>14</v>
      </c>
      <c r="Z14" s="11"/>
      <c r="AA14" s="11"/>
      <c r="AB14" s="11"/>
      <c r="AC14" s="11"/>
      <c r="AD14" s="11" t="s">
        <v>122</v>
      </c>
      <c r="AE14" s="11"/>
      <c r="AF14" s="5">
        <v>14</v>
      </c>
      <c r="AG14" s="11"/>
      <c r="AH14" s="11"/>
      <c r="AI14" s="11"/>
      <c r="AJ14" s="11"/>
      <c r="AK14" s="11" t="s">
        <v>122</v>
      </c>
      <c r="AL14" s="11" t="s">
        <v>158</v>
      </c>
      <c r="AM14" s="11"/>
      <c r="AN14" s="11">
        <v>0.5</v>
      </c>
      <c r="AO14" s="11"/>
      <c r="AP14" s="11"/>
      <c r="AQ14" s="11"/>
      <c r="AR14" s="11"/>
      <c r="AS14" s="11" t="s">
        <v>362</v>
      </c>
      <c r="AT14" s="11"/>
      <c r="AU14" s="12">
        <v>0.5</v>
      </c>
      <c r="AV14" s="11"/>
      <c r="AW14" s="11"/>
      <c r="AX14" s="11"/>
      <c r="AY14" s="11"/>
      <c r="AZ14" s="11"/>
      <c r="BA14" s="12">
        <v>0.5</v>
      </c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2"/>
      <c r="BN14" s="11"/>
      <c r="BO14" s="11"/>
      <c r="BP14" s="11"/>
      <c r="BQ14" s="11"/>
      <c r="BR14" s="11"/>
      <c r="BS14" s="12"/>
      <c r="BT14" s="11"/>
      <c r="BU14" s="11"/>
      <c r="BV14" s="11"/>
      <c r="BW14" s="11"/>
      <c r="BX14" s="11" t="s">
        <v>362</v>
      </c>
      <c r="BY14" s="11">
        <v>1</v>
      </c>
      <c r="BZ14" s="11" t="s">
        <v>125</v>
      </c>
      <c r="CA14" s="11">
        <v>5.9</v>
      </c>
      <c r="CB14" s="11"/>
      <c r="CC14" s="11"/>
      <c r="CD14" s="11"/>
      <c r="CE14" s="11"/>
      <c r="CF14" s="11"/>
      <c r="CG14" s="11">
        <v>100</v>
      </c>
      <c r="CH14" s="11" t="s">
        <v>192</v>
      </c>
      <c r="CI14" s="11" t="s">
        <v>657</v>
      </c>
      <c r="CJ14" s="5">
        <v>591084</v>
      </c>
      <c r="CK14" s="5">
        <v>153606</v>
      </c>
      <c r="CL14" s="11" t="s">
        <v>709</v>
      </c>
      <c r="CM14" s="11" t="s">
        <v>710</v>
      </c>
      <c r="CN14" s="11" t="s">
        <v>711</v>
      </c>
      <c r="CO14" s="11">
        <v>2009</v>
      </c>
      <c r="CP14" s="11" t="s">
        <v>712</v>
      </c>
      <c r="CQ14" s="5">
        <f t="shared" si="0"/>
        <v>0.5</v>
      </c>
      <c r="CR14" s="5" t="s">
        <v>100</v>
      </c>
    </row>
    <row r="15" spans="1:96" ht="86.4" x14ac:dyDescent="0.3">
      <c r="A15" s="11">
        <v>333415</v>
      </c>
      <c r="B15" s="11" t="s">
        <v>109</v>
      </c>
      <c r="C15" s="11"/>
      <c r="D15" s="11" t="s">
        <v>315</v>
      </c>
      <c r="E15" s="11">
        <v>4181</v>
      </c>
      <c r="F15" s="11">
        <v>43</v>
      </c>
      <c r="G15" s="11" t="s">
        <v>703</v>
      </c>
      <c r="H15" s="11"/>
      <c r="I15" s="11" t="s">
        <v>537</v>
      </c>
      <c r="J15" s="11" t="s">
        <v>648</v>
      </c>
      <c r="K15" s="11" t="s">
        <v>704</v>
      </c>
      <c r="L15" s="11" t="s">
        <v>705</v>
      </c>
      <c r="M15" s="11" t="s">
        <v>706</v>
      </c>
      <c r="N15" s="11" t="s">
        <v>707</v>
      </c>
      <c r="O15" s="11" t="s">
        <v>708</v>
      </c>
      <c r="P15" s="5" t="s">
        <v>154</v>
      </c>
      <c r="Q15" s="5" t="s">
        <v>154</v>
      </c>
      <c r="R15" s="5" t="s">
        <v>534</v>
      </c>
      <c r="S15" s="5" t="s">
        <v>157</v>
      </c>
      <c r="T15" s="11"/>
      <c r="U15" s="11" t="s">
        <v>118</v>
      </c>
      <c r="V15" s="11" t="s">
        <v>522</v>
      </c>
      <c r="W15" s="11" t="s">
        <v>654</v>
      </c>
      <c r="X15" s="11"/>
      <c r="Y15" s="11">
        <v>90</v>
      </c>
      <c r="Z15" s="11"/>
      <c r="AA15" s="11"/>
      <c r="AB15" s="11"/>
      <c r="AC15" s="11"/>
      <c r="AD15" s="11" t="s">
        <v>122</v>
      </c>
      <c r="AE15" s="11"/>
      <c r="AF15" s="5">
        <v>90</v>
      </c>
      <c r="AG15" s="11"/>
      <c r="AH15" s="11"/>
      <c r="AI15" s="11"/>
      <c r="AJ15" s="11"/>
      <c r="AK15" s="11" t="s">
        <v>122</v>
      </c>
      <c r="AL15" s="11" t="s">
        <v>158</v>
      </c>
      <c r="AM15" s="11"/>
      <c r="AN15" s="11">
        <v>0.5</v>
      </c>
      <c r="AO15" s="11"/>
      <c r="AP15" s="11"/>
      <c r="AQ15" s="11"/>
      <c r="AR15" s="11"/>
      <c r="AS15" s="11" t="s">
        <v>362</v>
      </c>
      <c r="AT15" s="11"/>
      <c r="AU15" s="12">
        <v>0.5</v>
      </c>
      <c r="AV15" s="11"/>
      <c r="AW15" s="11"/>
      <c r="AX15" s="11"/>
      <c r="AY15" s="11"/>
      <c r="AZ15" s="11"/>
      <c r="BA15" s="12">
        <v>0.5</v>
      </c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2"/>
      <c r="BN15" s="11"/>
      <c r="BO15" s="11"/>
      <c r="BP15" s="11"/>
      <c r="BQ15" s="11"/>
      <c r="BR15" s="11"/>
      <c r="BS15" s="12"/>
      <c r="BT15" s="11"/>
      <c r="BU15" s="11"/>
      <c r="BV15" s="11"/>
      <c r="BW15" s="11"/>
      <c r="BX15" s="11" t="s">
        <v>362</v>
      </c>
      <c r="BY15" s="11">
        <v>1</v>
      </c>
      <c r="BZ15" s="11" t="s">
        <v>125</v>
      </c>
      <c r="CA15" s="11">
        <v>5.9</v>
      </c>
      <c r="CB15" s="11"/>
      <c r="CC15" s="11"/>
      <c r="CD15" s="11"/>
      <c r="CE15" s="11"/>
      <c r="CF15" s="11"/>
      <c r="CG15" s="11">
        <v>100</v>
      </c>
      <c r="CH15" s="11" t="s">
        <v>192</v>
      </c>
      <c r="CI15" s="11" t="s">
        <v>657</v>
      </c>
      <c r="CJ15" s="5">
        <v>591085</v>
      </c>
      <c r="CK15" s="5">
        <v>153606</v>
      </c>
      <c r="CL15" s="11" t="s">
        <v>709</v>
      </c>
      <c r="CM15" s="11" t="s">
        <v>710</v>
      </c>
      <c r="CN15" s="11" t="s">
        <v>711</v>
      </c>
      <c r="CO15" s="11">
        <v>2009</v>
      </c>
      <c r="CP15" s="11" t="s">
        <v>712</v>
      </c>
      <c r="CQ15" s="5">
        <f t="shared" si="0"/>
        <v>0.5</v>
      </c>
      <c r="CR15" s="5" t="s">
        <v>100</v>
      </c>
    </row>
    <row r="16" spans="1:96" ht="86.4" x14ac:dyDescent="0.3">
      <c r="A16" s="11">
        <v>333415</v>
      </c>
      <c r="B16" s="11" t="s">
        <v>109</v>
      </c>
      <c r="C16" s="11"/>
      <c r="D16" s="11" t="s">
        <v>315</v>
      </c>
      <c r="E16" s="11">
        <v>4181</v>
      </c>
      <c r="F16" s="11">
        <v>64</v>
      </c>
      <c r="G16" s="11" t="s">
        <v>703</v>
      </c>
      <c r="H16" s="11"/>
      <c r="I16" s="11" t="s">
        <v>537</v>
      </c>
      <c r="J16" s="11" t="s">
        <v>648</v>
      </c>
      <c r="K16" s="11" t="s">
        <v>704</v>
      </c>
      <c r="L16" s="11" t="s">
        <v>705</v>
      </c>
      <c r="M16" s="11" t="s">
        <v>706</v>
      </c>
      <c r="N16" s="11" t="s">
        <v>707</v>
      </c>
      <c r="O16" s="11" t="s">
        <v>708</v>
      </c>
      <c r="P16" s="5" t="s">
        <v>189</v>
      </c>
      <c r="Q16" s="5" t="s">
        <v>189</v>
      </c>
      <c r="R16" s="5" t="s">
        <v>190</v>
      </c>
      <c r="S16" s="5" t="s">
        <v>157</v>
      </c>
      <c r="T16" s="11"/>
      <c r="U16" s="11" t="s">
        <v>118</v>
      </c>
      <c r="V16" s="11" t="s">
        <v>522</v>
      </c>
      <c r="W16" s="11" t="s">
        <v>654</v>
      </c>
      <c r="X16" s="11"/>
      <c r="Y16" s="11">
        <v>24</v>
      </c>
      <c r="Z16" s="11"/>
      <c r="AA16" s="11"/>
      <c r="AB16" s="11"/>
      <c r="AC16" s="11"/>
      <c r="AD16" s="11" t="s">
        <v>122</v>
      </c>
      <c r="AE16" s="11"/>
      <c r="AF16" s="5">
        <v>24</v>
      </c>
      <c r="AG16" s="11"/>
      <c r="AH16" s="11"/>
      <c r="AI16" s="11"/>
      <c r="AJ16" s="11"/>
      <c r="AK16" s="11" t="s">
        <v>122</v>
      </c>
      <c r="AL16" s="11" t="s">
        <v>158</v>
      </c>
      <c r="AM16" s="11"/>
      <c r="AN16" s="11">
        <v>0.5</v>
      </c>
      <c r="AO16" s="11"/>
      <c r="AP16" s="11"/>
      <c r="AQ16" s="11"/>
      <c r="AR16" s="11"/>
      <c r="AS16" s="11" t="s">
        <v>362</v>
      </c>
      <c r="AT16" s="11"/>
      <c r="AU16" s="12">
        <v>0.5</v>
      </c>
      <c r="AV16" s="11"/>
      <c r="AW16" s="11"/>
      <c r="AX16" s="11"/>
      <c r="AY16" s="11"/>
      <c r="AZ16" s="11"/>
      <c r="BA16" s="12">
        <v>0.5</v>
      </c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2"/>
      <c r="BN16" s="11"/>
      <c r="BO16" s="11"/>
      <c r="BP16" s="11"/>
      <c r="BQ16" s="11"/>
      <c r="BR16" s="11"/>
      <c r="BS16" s="12"/>
      <c r="BT16" s="11"/>
      <c r="BU16" s="11"/>
      <c r="BV16" s="11"/>
      <c r="BW16" s="11"/>
      <c r="BX16" s="11" t="s">
        <v>362</v>
      </c>
      <c r="BY16" s="11">
        <v>1</v>
      </c>
      <c r="BZ16" s="11" t="s">
        <v>125</v>
      </c>
      <c r="CA16" s="11">
        <v>5.9</v>
      </c>
      <c r="CB16" s="11"/>
      <c r="CC16" s="11"/>
      <c r="CD16" s="11"/>
      <c r="CE16" s="11"/>
      <c r="CF16" s="11"/>
      <c r="CG16" s="11">
        <v>100</v>
      </c>
      <c r="CH16" s="11" t="s">
        <v>192</v>
      </c>
      <c r="CI16" s="11" t="s">
        <v>657</v>
      </c>
      <c r="CJ16" s="5">
        <v>591086</v>
      </c>
      <c r="CK16" s="5">
        <v>153606</v>
      </c>
      <c r="CL16" s="11" t="s">
        <v>709</v>
      </c>
      <c r="CM16" s="11" t="s">
        <v>710</v>
      </c>
      <c r="CN16" s="11" t="s">
        <v>711</v>
      </c>
      <c r="CO16" s="11">
        <v>2009</v>
      </c>
      <c r="CP16" s="11" t="s">
        <v>712</v>
      </c>
      <c r="CQ16" s="5">
        <f t="shared" si="0"/>
        <v>0.5</v>
      </c>
      <c r="CR16" s="5" t="s">
        <v>100</v>
      </c>
    </row>
    <row r="17" spans="1:96" ht="86.4" x14ac:dyDescent="0.3">
      <c r="A17" s="11">
        <v>333415</v>
      </c>
      <c r="B17" s="11" t="s">
        <v>109</v>
      </c>
      <c r="C17" s="11"/>
      <c r="D17" s="11" t="s">
        <v>315</v>
      </c>
      <c r="E17" s="11">
        <v>4181</v>
      </c>
      <c r="F17" s="11">
        <v>64</v>
      </c>
      <c r="G17" s="11" t="s">
        <v>703</v>
      </c>
      <c r="H17" s="11"/>
      <c r="I17" s="11" t="s">
        <v>537</v>
      </c>
      <c r="J17" s="11" t="s">
        <v>648</v>
      </c>
      <c r="K17" s="11" t="s">
        <v>704</v>
      </c>
      <c r="L17" s="11" t="s">
        <v>705</v>
      </c>
      <c r="M17" s="11" t="s">
        <v>706</v>
      </c>
      <c r="N17" s="11" t="s">
        <v>707</v>
      </c>
      <c r="O17" s="11" t="s">
        <v>708</v>
      </c>
      <c r="P17" s="5" t="s">
        <v>154</v>
      </c>
      <c r="Q17" s="5" t="s">
        <v>154</v>
      </c>
      <c r="R17" s="5" t="s">
        <v>534</v>
      </c>
      <c r="S17" s="5" t="s">
        <v>157</v>
      </c>
      <c r="T17" s="11"/>
      <c r="U17" s="11" t="s">
        <v>118</v>
      </c>
      <c r="V17" s="11" t="s">
        <v>522</v>
      </c>
      <c r="W17" s="11" t="s">
        <v>654</v>
      </c>
      <c r="X17" s="11"/>
      <c r="Y17" s="11">
        <v>83</v>
      </c>
      <c r="Z17" s="11"/>
      <c r="AA17" s="11"/>
      <c r="AB17" s="11"/>
      <c r="AC17" s="11"/>
      <c r="AD17" s="11" t="s">
        <v>122</v>
      </c>
      <c r="AE17" s="11"/>
      <c r="AF17" s="5">
        <v>83</v>
      </c>
      <c r="AG17" s="11"/>
      <c r="AH17" s="11"/>
      <c r="AI17" s="11"/>
      <c r="AJ17" s="11"/>
      <c r="AK17" s="11" t="s">
        <v>122</v>
      </c>
      <c r="AL17" s="11" t="s">
        <v>158</v>
      </c>
      <c r="AM17" s="11"/>
      <c r="AN17" s="11">
        <v>0.5</v>
      </c>
      <c r="AO17" s="11"/>
      <c r="AP17" s="11"/>
      <c r="AQ17" s="11"/>
      <c r="AR17" s="11"/>
      <c r="AS17" s="11" t="s">
        <v>362</v>
      </c>
      <c r="AT17" s="11"/>
      <c r="AU17" s="12">
        <v>0.5</v>
      </c>
      <c r="AV17" s="11"/>
      <c r="AW17" s="11"/>
      <c r="AX17" s="11"/>
      <c r="AY17" s="11"/>
      <c r="AZ17" s="11"/>
      <c r="BA17" s="12">
        <v>0.5</v>
      </c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2"/>
      <c r="BN17" s="11"/>
      <c r="BO17" s="11"/>
      <c r="BP17" s="11"/>
      <c r="BQ17" s="11"/>
      <c r="BR17" s="11"/>
      <c r="BS17" s="12"/>
      <c r="BT17" s="11"/>
      <c r="BU17" s="11"/>
      <c r="BV17" s="11"/>
      <c r="BW17" s="11"/>
      <c r="BX17" s="11" t="s">
        <v>362</v>
      </c>
      <c r="BY17" s="11">
        <v>1</v>
      </c>
      <c r="BZ17" s="11" t="s">
        <v>125</v>
      </c>
      <c r="CA17" s="11">
        <v>5.9</v>
      </c>
      <c r="CB17" s="11"/>
      <c r="CC17" s="11"/>
      <c r="CD17" s="11"/>
      <c r="CE17" s="11"/>
      <c r="CF17" s="11"/>
      <c r="CG17" s="11">
        <v>100</v>
      </c>
      <c r="CH17" s="11" t="s">
        <v>192</v>
      </c>
      <c r="CI17" s="11" t="s">
        <v>657</v>
      </c>
      <c r="CJ17" s="5">
        <v>591087</v>
      </c>
      <c r="CK17" s="5">
        <v>153606</v>
      </c>
      <c r="CL17" s="11" t="s">
        <v>709</v>
      </c>
      <c r="CM17" s="11" t="s">
        <v>710</v>
      </c>
      <c r="CN17" s="11" t="s">
        <v>711</v>
      </c>
      <c r="CO17" s="11">
        <v>2009</v>
      </c>
      <c r="CP17" s="11" t="s">
        <v>712</v>
      </c>
      <c r="CQ17" s="5">
        <f t="shared" si="0"/>
        <v>0.5</v>
      </c>
      <c r="CR17" s="5" t="s">
        <v>100</v>
      </c>
    </row>
    <row r="18" spans="1:96" ht="100.8" x14ac:dyDescent="0.3">
      <c r="A18" s="11">
        <v>333415</v>
      </c>
      <c r="B18" s="11" t="s">
        <v>109</v>
      </c>
      <c r="C18" s="11"/>
      <c r="D18" s="11"/>
      <c r="E18" s="11">
        <v>4163</v>
      </c>
      <c r="F18" s="11"/>
      <c r="G18" s="11"/>
      <c r="H18" s="11"/>
      <c r="I18" s="11" t="s">
        <v>537</v>
      </c>
      <c r="J18" s="11" t="s">
        <v>538</v>
      </c>
      <c r="K18" s="11" t="s">
        <v>713</v>
      </c>
      <c r="L18" s="11" t="s">
        <v>714</v>
      </c>
      <c r="M18" s="11" t="s">
        <v>715</v>
      </c>
      <c r="N18" s="11" t="s">
        <v>716</v>
      </c>
      <c r="O18" s="11" t="s">
        <v>717</v>
      </c>
      <c r="P18" s="5" t="s">
        <v>154</v>
      </c>
      <c r="Q18" s="5" t="s">
        <v>154</v>
      </c>
      <c r="R18" s="5" t="s">
        <v>534</v>
      </c>
      <c r="S18" s="5" t="s">
        <v>166</v>
      </c>
      <c r="T18" s="11"/>
      <c r="U18" s="11" t="s">
        <v>118</v>
      </c>
      <c r="V18" s="11" t="s">
        <v>522</v>
      </c>
      <c r="W18" s="11" t="s">
        <v>654</v>
      </c>
      <c r="X18" s="11"/>
      <c r="Y18" s="11">
        <v>3</v>
      </c>
      <c r="Z18" s="11"/>
      <c r="AA18" s="11"/>
      <c r="AB18" s="11"/>
      <c r="AC18" s="11"/>
      <c r="AD18" s="11" t="s">
        <v>512</v>
      </c>
      <c r="AE18" s="11"/>
      <c r="AF18" s="5">
        <v>1095</v>
      </c>
      <c r="AG18" s="11"/>
      <c r="AH18" s="11"/>
      <c r="AI18" s="11"/>
      <c r="AJ18" s="11"/>
      <c r="AK18" s="11" t="s">
        <v>122</v>
      </c>
      <c r="AL18" s="11" t="s">
        <v>158</v>
      </c>
      <c r="AM18" s="11"/>
      <c r="AN18" s="11">
        <v>0.63</v>
      </c>
      <c r="AO18" s="11"/>
      <c r="AP18" s="11"/>
      <c r="AQ18" s="11"/>
      <c r="AR18" s="11"/>
      <c r="AS18" s="11" t="s">
        <v>282</v>
      </c>
      <c r="AT18" s="11"/>
      <c r="AU18" s="11">
        <v>0.63</v>
      </c>
      <c r="AV18" s="11"/>
      <c r="AW18" s="11"/>
      <c r="AX18" s="11"/>
      <c r="AY18" s="11"/>
      <c r="AZ18" s="11"/>
      <c r="BA18" s="12">
        <v>0.56196000000000002</v>
      </c>
      <c r="BB18" s="11"/>
      <c r="BC18" s="12"/>
      <c r="BD18" s="11"/>
      <c r="BE18" s="12"/>
      <c r="BF18" s="11"/>
      <c r="BG18" s="11"/>
      <c r="BH18" s="11"/>
      <c r="BI18" s="11"/>
      <c r="BJ18" s="11"/>
      <c r="BK18" s="11"/>
      <c r="BL18" s="11"/>
      <c r="BM18" s="12"/>
      <c r="BN18" s="11"/>
      <c r="BO18" s="11"/>
      <c r="BP18" s="11"/>
      <c r="BQ18" s="11"/>
      <c r="BR18" s="11"/>
      <c r="BS18" s="12"/>
      <c r="BT18" s="11"/>
      <c r="BU18" s="11"/>
      <c r="BV18" s="11"/>
      <c r="BW18" s="11"/>
      <c r="BX18" s="11" t="s">
        <v>655</v>
      </c>
      <c r="BY18" s="11">
        <v>1</v>
      </c>
      <c r="BZ18" s="11" t="s">
        <v>125</v>
      </c>
      <c r="CA18" s="11"/>
      <c r="CB18" s="11"/>
      <c r="CC18" s="11"/>
      <c r="CD18" s="11"/>
      <c r="CE18" s="11"/>
      <c r="CF18" s="11"/>
      <c r="CG18" s="11">
        <v>100</v>
      </c>
      <c r="CH18" s="11" t="s">
        <v>192</v>
      </c>
      <c r="CI18" s="11" t="s">
        <v>178</v>
      </c>
      <c r="CJ18" s="5">
        <v>407233</v>
      </c>
      <c r="CK18" s="5">
        <v>70450</v>
      </c>
      <c r="CL18" s="11" t="s">
        <v>718</v>
      </c>
      <c r="CM18" s="11" t="s">
        <v>719</v>
      </c>
      <c r="CN18" s="11" t="s">
        <v>720</v>
      </c>
      <c r="CO18" s="11">
        <v>1987</v>
      </c>
      <c r="CP18" s="11" t="s">
        <v>721</v>
      </c>
      <c r="CQ18" s="15">
        <f t="shared" ref="CQ18:CQ23" si="1">AN18/1.12</f>
        <v>0.5625</v>
      </c>
      <c r="CR18" s="5" t="s">
        <v>100</v>
      </c>
    </row>
    <row r="19" spans="1:96" ht="100.8" x14ac:dyDescent="0.3">
      <c r="A19" s="11">
        <v>333415</v>
      </c>
      <c r="B19" s="11" t="s">
        <v>109</v>
      </c>
      <c r="C19" s="11"/>
      <c r="D19" s="11"/>
      <c r="E19" s="11">
        <v>4163</v>
      </c>
      <c r="F19" s="11"/>
      <c r="G19" s="11"/>
      <c r="H19" s="11"/>
      <c r="I19" s="11" t="s">
        <v>537</v>
      </c>
      <c r="J19" s="11" t="s">
        <v>538</v>
      </c>
      <c r="K19" s="11" t="s">
        <v>713</v>
      </c>
      <c r="L19" s="11" t="s">
        <v>714</v>
      </c>
      <c r="M19" s="11" t="s">
        <v>715</v>
      </c>
      <c r="N19" s="11" t="s">
        <v>716</v>
      </c>
      <c r="O19" s="11" t="s">
        <v>717</v>
      </c>
      <c r="P19" s="5" t="s">
        <v>154</v>
      </c>
      <c r="Q19" s="5" t="s">
        <v>154</v>
      </c>
      <c r="R19" s="5" t="s">
        <v>534</v>
      </c>
      <c r="S19" s="5" t="s">
        <v>166</v>
      </c>
      <c r="T19" s="11"/>
      <c r="U19" s="11" t="s">
        <v>118</v>
      </c>
      <c r="V19" s="11" t="s">
        <v>522</v>
      </c>
      <c r="W19" s="11" t="s">
        <v>654</v>
      </c>
      <c r="X19" s="11"/>
      <c r="Y19" s="11">
        <v>4</v>
      </c>
      <c r="Z19" s="11"/>
      <c r="AA19" s="11"/>
      <c r="AB19" s="11"/>
      <c r="AC19" s="11"/>
      <c r="AD19" s="11" t="s">
        <v>512</v>
      </c>
      <c r="AE19" s="11"/>
      <c r="AF19" s="5">
        <v>1460</v>
      </c>
      <c r="AG19" s="11"/>
      <c r="AH19" s="11"/>
      <c r="AI19" s="11"/>
      <c r="AJ19" s="11"/>
      <c r="AK19" s="11" t="s">
        <v>122</v>
      </c>
      <c r="AL19" s="11" t="s">
        <v>158</v>
      </c>
      <c r="AM19" s="11"/>
      <c r="AN19" s="11">
        <v>0.63</v>
      </c>
      <c r="AO19" s="11"/>
      <c r="AP19" s="11"/>
      <c r="AQ19" s="11"/>
      <c r="AR19" s="11"/>
      <c r="AS19" s="11" t="s">
        <v>282</v>
      </c>
      <c r="AT19" s="11"/>
      <c r="AU19" s="11">
        <v>0.63</v>
      </c>
      <c r="AV19" s="11"/>
      <c r="AW19" s="11"/>
      <c r="AX19" s="11"/>
      <c r="AY19" s="11"/>
      <c r="AZ19" s="11"/>
      <c r="BA19" s="12">
        <v>0.56196000000000002</v>
      </c>
      <c r="BB19" s="11"/>
      <c r="BC19" s="12"/>
      <c r="BD19" s="11"/>
      <c r="BE19" s="12"/>
      <c r="BF19" s="11"/>
      <c r="BG19" s="11"/>
      <c r="BH19" s="11"/>
      <c r="BI19" s="11"/>
      <c r="BJ19" s="11"/>
      <c r="BK19" s="11"/>
      <c r="BL19" s="11"/>
      <c r="BM19" s="12"/>
      <c r="BN19" s="11"/>
      <c r="BO19" s="11"/>
      <c r="BP19" s="11"/>
      <c r="BQ19" s="11"/>
      <c r="BR19" s="11"/>
      <c r="BS19" s="12"/>
      <c r="BT19" s="11"/>
      <c r="BU19" s="11"/>
      <c r="BV19" s="11"/>
      <c r="BW19" s="11"/>
      <c r="BX19" s="11" t="s">
        <v>655</v>
      </c>
      <c r="BY19" s="11">
        <v>1</v>
      </c>
      <c r="BZ19" s="11" t="s">
        <v>125</v>
      </c>
      <c r="CA19" s="11"/>
      <c r="CB19" s="11"/>
      <c r="CC19" s="11"/>
      <c r="CD19" s="11"/>
      <c r="CE19" s="11"/>
      <c r="CF19" s="11"/>
      <c r="CG19" s="11">
        <v>100</v>
      </c>
      <c r="CH19" s="11" t="s">
        <v>192</v>
      </c>
      <c r="CI19" s="11" t="s">
        <v>178</v>
      </c>
      <c r="CJ19" s="5">
        <v>407234</v>
      </c>
      <c r="CK19" s="5">
        <v>70450</v>
      </c>
      <c r="CL19" s="11" t="s">
        <v>718</v>
      </c>
      <c r="CM19" s="11" t="s">
        <v>719</v>
      </c>
      <c r="CN19" s="11" t="s">
        <v>720</v>
      </c>
      <c r="CO19" s="11">
        <v>1987</v>
      </c>
      <c r="CP19" s="11" t="s">
        <v>722</v>
      </c>
      <c r="CQ19" s="15">
        <f t="shared" si="1"/>
        <v>0.5625</v>
      </c>
      <c r="CR19" s="5" t="s">
        <v>100</v>
      </c>
    </row>
    <row r="20" spans="1:96" ht="100.8" x14ac:dyDescent="0.3">
      <c r="A20" s="11">
        <v>333415</v>
      </c>
      <c r="B20" s="11" t="s">
        <v>109</v>
      </c>
      <c r="C20" s="11"/>
      <c r="D20" s="11"/>
      <c r="E20" s="11">
        <v>4163</v>
      </c>
      <c r="F20" s="11"/>
      <c r="G20" s="11"/>
      <c r="H20" s="11"/>
      <c r="I20" s="11" t="s">
        <v>537</v>
      </c>
      <c r="J20" s="11" t="s">
        <v>538</v>
      </c>
      <c r="K20" s="11" t="s">
        <v>713</v>
      </c>
      <c r="L20" s="11" t="s">
        <v>714</v>
      </c>
      <c r="M20" s="11" t="s">
        <v>715</v>
      </c>
      <c r="N20" s="11" t="s">
        <v>716</v>
      </c>
      <c r="O20" s="11" t="s">
        <v>717</v>
      </c>
      <c r="P20" s="5" t="s">
        <v>154</v>
      </c>
      <c r="Q20" s="5" t="s">
        <v>154</v>
      </c>
      <c r="R20" s="5" t="s">
        <v>534</v>
      </c>
      <c r="S20" s="5" t="s">
        <v>166</v>
      </c>
      <c r="T20" s="11"/>
      <c r="U20" s="11" t="s">
        <v>118</v>
      </c>
      <c r="V20" s="11" t="s">
        <v>522</v>
      </c>
      <c r="W20" s="11" t="s">
        <v>654</v>
      </c>
      <c r="X20" s="11"/>
      <c r="Y20" s="11">
        <v>4</v>
      </c>
      <c r="Z20" s="11"/>
      <c r="AA20" s="11"/>
      <c r="AB20" s="11"/>
      <c r="AC20" s="11"/>
      <c r="AD20" s="11" t="s">
        <v>512</v>
      </c>
      <c r="AE20" s="11"/>
      <c r="AF20" s="5">
        <v>1460</v>
      </c>
      <c r="AG20" s="11"/>
      <c r="AH20" s="11"/>
      <c r="AI20" s="11"/>
      <c r="AJ20" s="11"/>
      <c r="AK20" s="11" t="s">
        <v>122</v>
      </c>
      <c r="AL20" s="11" t="s">
        <v>158</v>
      </c>
      <c r="AM20" s="11"/>
      <c r="AN20" s="11">
        <v>0.63</v>
      </c>
      <c r="AO20" s="11"/>
      <c r="AP20" s="11"/>
      <c r="AQ20" s="11"/>
      <c r="AR20" s="11"/>
      <c r="AS20" s="11" t="s">
        <v>282</v>
      </c>
      <c r="AT20" s="11"/>
      <c r="AU20" s="11">
        <v>0.63</v>
      </c>
      <c r="AV20" s="11"/>
      <c r="AW20" s="11"/>
      <c r="AX20" s="11"/>
      <c r="AY20" s="11"/>
      <c r="AZ20" s="11"/>
      <c r="BA20" s="12">
        <v>0.56196000000000002</v>
      </c>
      <c r="BB20" s="11"/>
      <c r="BC20" s="12"/>
      <c r="BD20" s="11"/>
      <c r="BE20" s="12"/>
      <c r="BF20" s="11"/>
      <c r="BG20" s="11"/>
      <c r="BH20" s="11"/>
      <c r="BI20" s="11"/>
      <c r="BJ20" s="11"/>
      <c r="BK20" s="11"/>
      <c r="BL20" s="11"/>
      <c r="BM20" s="12"/>
      <c r="BN20" s="11"/>
      <c r="BO20" s="11"/>
      <c r="BP20" s="11"/>
      <c r="BQ20" s="11"/>
      <c r="BR20" s="11"/>
      <c r="BS20" s="12"/>
      <c r="BT20" s="11"/>
      <c r="BU20" s="11"/>
      <c r="BV20" s="11"/>
      <c r="BW20" s="11"/>
      <c r="BX20" s="11" t="s">
        <v>655</v>
      </c>
      <c r="BY20" s="11">
        <v>1</v>
      </c>
      <c r="BZ20" s="11" t="s">
        <v>125</v>
      </c>
      <c r="CA20" s="11"/>
      <c r="CB20" s="11"/>
      <c r="CC20" s="11"/>
      <c r="CD20" s="11"/>
      <c r="CE20" s="11"/>
      <c r="CF20" s="11"/>
      <c r="CG20" s="11">
        <v>100</v>
      </c>
      <c r="CH20" s="11" t="s">
        <v>192</v>
      </c>
      <c r="CI20" s="11" t="s">
        <v>178</v>
      </c>
      <c r="CJ20" s="5">
        <v>407235</v>
      </c>
      <c r="CK20" s="5">
        <v>70450</v>
      </c>
      <c r="CL20" s="11" t="s">
        <v>718</v>
      </c>
      <c r="CM20" s="11" t="s">
        <v>719</v>
      </c>
      <c r="CN20" s="11" t="s">
        <v>720</v>
      </c>
      <c r="CO20" s="11">
        <v>1987</v>
      </c>
      <c r="CP20" s="11" t="s">
        <v>721</v>
      </c>
      <c r="CQ20" s="15">
        <f t="shared" si="1"/>
        <v>0.5625</v>
      </c>
      <c r="CR20" s="5" t="s">
        <v>100</v>
      </c>
    </row>
    <row r="21" spans="1:96" ht="100.8" x14ac:dyDescent="0.3">
      <c r="A21" s="11">
        <v>333415</v>
      </c>
      <c r="B21" s="11" t="s">
        <v>109</v>
      </c>
      <c r="C21" s="11"/>
      <c r="D21" s="11"/>
      <c r="E21" s="11">
        <v>4163</v>
      </c>
      <c r="F21" s="11"/>
      <c r="G21" s="11"/>
      <c r="H21" s="11"/>
      <c r="I21" s="11" t="s">
        <v>537</v>
      </c>
      <c r="J21" s="11" t="s">
        <v>538</v>
      </c>
      <c r="K21" s="11" t="s">
        <v>713</v>
      </c>
      <c r="L21" s="11" t="s">
        <v>714</v>
      </c>
      <c r="M21" s="11" t="s">
        <v>715</v>
      </c>
      <c r="N21" s="11" t="s">
        <v>716</v>
      </c>
      <c r="O21" s="11" t="s">
        <v>717</v>
      </c>
      <c r="P21" s="5" t="s">
        <v>154</v>
      </c>
      <c r="Q21" s="5" t="s">
        <v>154</v>
      </c>
      <c r="R21" s="5" t="s">
        <v>534</v>
      </c>
      <c r="S21" s="5" t="s">
        <v>166</v>
      </c>
      <c r="T21" s="11"/>
      <c r="U21" s="11" t="s">
        <v>118</v>
      </c>
      <c r="V21" s="11" t="s">
        <v>522</v>
      </c>
      <c r="W21" s="11" t="s">
        <v>654</v>
      </c>
      <c r="X21" s="11"/>
      <c r="Y21" s="11">
        <v>3</v>
      </c>
      <c r="Z21" s="11"/>
      <c r="AA21" s="11"/>
      <c r="AB21" s="11"/>
      <c r="AC21" s="11"/>
      <c r="AD21" s="11" t="s">
        <v>512</v>
      </c>
      <c r="AE21" s="11"/>
      <c r="AF21" s="5">
        <v>1095</v>
      </c>
      <c r="AG21" s="11"/>
      <c r="AH21" s="11"/>
      <c r="AI21" s="11"/>
      <c r="AJ21" s="11"/>
      <c r="AK21" s="11" t="s">
        <v>122</v>
      </c>
      <c r="AL21" s="11" t="s">
        <v>158</v>
      </c>
      <c r="AM21" s="11"/>
      <c r="AN21" s="11">
        <v>0.63</v>
      </c>
      <c r="AO21" s="11"/>
      <c r="AP21" s="11"/>
      <c r="AQ21" s="11"/>
      <c r="AR21" s="11"/>
      <c r="AS21" s="11" t="s">
        <v>282</v>
      </c>
      <c r="AT21" s="11"/>
      <c r="AU21" s="11">
        <v>0.63</v>
      </c>
      <c r="AV21" s="11"/>
      <c r="AW21" s="11"/>
      <c r="AX21" s="11"/>
      <c r="AY21" s="11"/>
      <c r="AZ21" s="11"/>
      <c r="BA21" s="12">
        <v>0.56196000000000002</v>
      </c>
      <c r="BB21" s="11"/>
      <c r="BC21" s="12"/>
      <c r="BD21" s="11"/>
      <c r="BE21" s="12"/>
      <c r="BF21" s="11"/>
      <c r="BG21" s="11"/>
      <c r="BH21" s="11"/>
      <c r="BI21" s="11"/>
      <c r="BJ21" s="11"/>
      <c r="BK21" s="11"/>
      <c r="BL21" s="11"/>
      <c r="BM21" s="12"/>
      <c r="BN21" s="11"/>
      <c r="BO21" s="11"/>
      <c r="BP21" s="11"/>
      <c r="BQ21" s="11"/>
      <c r="BR21" s="11"/>
      <c r="BS21" s="12"/>
      <c r="BT21" s="11"/>
      <c r="BU21" s="11"/>
      <c r="BV21" s="11"/>
      <c r="BW21" s="11"/>
      <c r="BX21" s="11" t="s">
        <v>655</v>
      </c>
      <c r="BY21" s="11">
        <v>1</v>
      </c>
      <c r="BZ21" s="11" t="s">
        <v>125</v>
      </c>
      <c r="CA21" s="11"/>
      <c r="CB21" s="11"/>
      <c r="CC21" s="11"/>
      <c r="CD21" s="11"/>
      <c r="CE21" s="11"/>
      <c r="CF21" s="11"/>
      <c r="CG21" s="11">
        <v>100</v>
      </c>
      <c r="CH21" s="11" t="s">
        <v>192</v>
      </c>
      <c r="CI21" s="11" t="s">
        <v>178</v>
      </c>
      <c r="CJ21" s="5">
        <v>407236</v>
      </c>
      <c r="CK21" s="5">
        <v>70450</v>
      </c>
      <c r="CL21" s="11" t="s">
        <v>718</v>
      </c>
      <c r="CM21" s="11" t="s">
        <v>719</v>
      </c>
      <c r="CN21" s="11" t="s">
        <v>720</v>
      </c>
      <c r="CO21" s="11">
        <v>1987</v>
      </c>
      <c r="CP21" s="11" t="s">
        <v>723</v>
      </c>
      <c r="CQ21" s="15">
        <f t="shared" si="1"/>
        <v>0.5625</v>
      </c>
      <c r="CR21" s="5" t="s">
        <v>100</v>
      </c>
    </row>
    <row r="22" spans="1:96" ht="100.8" x14ac:dyDescent="0.3">
      <c r="A22" s="11">
        <v>333415</v>
      </c>
      <c r="B22" s="11" t="s">
        <v>109</v>
      </c>
      <c r="C22" s="11"/>
      <c r="D22" s="11"/>
      <c r="E22" s="11">
        <v>4163</v>
      </c>
      <c r="F22" s="11"/>
      <c r="G22" s="11"/>
      <c r="H22" s="11"/>
      <c r="I22" s="11" t="s">
        <v>537</v>
      </c>
      <c r="J22" s="11" t="s">
        <v>538</v>
      </c>
      <c r="K22" s="11" t="s">
        <v>713</v>
      </c>
      <c r="L22" s="11" t="s">
        <v>714</v>
      </c>
      <c r="M22" s="11" t="s">
        <v>715</v>
      </c>
      <c r="N22" s="11" t="s">
        <v>716</v>
      </c>
      <c r="O22" s="11" t="s">
        <v>717</v>
      </c>
      <c r="P22" s="5" t="s">
        <v>154</v>
      </c>
      <c r="Q22" s="5" t="s">
        <v>154</v>
      </c>
      <c r="R22" s="5" t="s">
        <v>534</v>
      </c>
      <c r="S22" s="5" t="s">
        <v>166</v>
      </c>
      <c r="T22" s="11"/>
      <c r="U22" s="11" t="s">
        <v>118</v>
      </c>
      <c r="V22" s="11" t="s">
        <v>522</v>
      </c>
      <c r="W22" s="11" t="s">
        <v>654</v>
      </c>
      <c r="X22" s="11"/>
      <c r="Y22" s="11">
        <v>4</v>
      </c>
      <c r="Z22" s="11"/>
      <c r="AA22" s="11"/>
      <c r="AB22" s="11"/>
      <c r="AC22" s="11"/>
      <c r="AD22" s="11" t="s">
        <v>512</v>
      </c>
      <c r="AE22" s="11"/>
      <c r="AF22" s="5">
        <v>1460</v>
      </c>
      <c r="AG22" s="11"/>
      <c r="AH22" s="11"/>
      <c r="AI22" s="11"/>
      <c r="AJ22" s="11"/>
      <c r="AK22" s="11" t="s">
        <v>122</v>
      </c>
      <c r="AL22" s="11" t="s">
        <v>158</v>
      </c>
      <c r="AM22" s="11"/>
      <c r="AN22" s="11">
        <v>0.63</v>
      </c>
      <c r="AO22" s="11"/>
      <c r="AP22" s="11"/>
      <c r="AQ22" s="11"/>
      <c r="AR22" s="11"/>
      <c r="AS22" s="11" t="s">
        <v>282</v>
      </c>
      <c r="AT22" s="11"/>
      <c r="AU22" s="11">
        <v>0.63</v>
      </c>
      <c r="AV22" s="11"/>
      <c r="AW22" s="11"/>
      <c r="AX22" s="11"/>
      <c r="AY22" s="11"/>
      <c r="AZ22" s="11"/>
      <c r="BA22" s="12">
        <v>0.56196000000000002</v>
      </c>
      <c r="BB22" s="11"/>
      <c r="BC22" s="12"/>
      <c r="BD22" s="11"/>
      <c r="BE22" s="12"/>
      <c r="BF22" s="11"/>
      <c r="BG22" s="11"/>
      <c r="BH22" s="11"/>
      <c r="BI22" s="11"/>
      <c r="BJ22" s="11"/>
      <c r="BK22" s="11"/>
      <c r="BL22" s="11"/>
      <c r="BM22" s="12"/>
      <c r="BN22" s="11"/>
      <c r="BO22" s="11"/>
      <c r="BP22" s="11"/>
      <c r="BQ22" s="11"/>
      <c r="BR22" s="11"/>
      <c r="BS22" s="12"/>
      <c r="BT22" s="11"/>
      <c r="BU22" s="11"/>
      <c r="BV22" s="11"/>
      <c r="BW22" s="11"/>
      <c r="BX22" s="11" t="s">
        <v>655</v>
      </c>
      <c r="BY22" s="11">
        <v>1</v>
      </c>
      <c r="BZ22" s="11" t="s">
        <v>125</v>
      </c>
      <c r="CA22" s="11"/>
      <c r="CB22" s="11"/>
      <c r="CC22" s="11"/>
      <c r="CD22" s="11"/>
      <c r="CE22" s="11"/>
      <c r="CF22" s="11"/>
      <c r="CG22" s="11">
        <v>100</v>
      </c>
      <c r="CH22" s="11" t="s">
        <v>192</v>
      </c>
      <c r="CI22" s="11" t="s">
        <v>178</v>
      </c>
      <c r="CJ22" s="5">
        <v>407237</v>
      </c>
      <c r="CK22" s="5">
        <v>70450</v>
      </c>
      <c r="CL22" s="11" t="s">
        <v>718</v>
      </c>
      <c r="CM22" s="11" t="s">
        <v>719</v>
      </c>
      <c r="CN22" s="11" t="s">
        <v>720</v>
      </c>
      <c r="CO22" s="11">
        <v>1987</v>
      </c>
      <c r="CP22" s="11" t="s">
        <v>724</v>
      </c>
      <c r="CQ22" s="15">
        <f t="shared" si="1"/>
        <v>0.5625</v>
      </c>
      <c r="CR22" s="5" t="s">
        <v>100</v>
      </c>
    </row>
    <row r="23" spans="1:96" ht="100.8" x14ac:dyDescent="0.3">
      <c r="A23" s="11">
        <v>333415</v>
      </c>
      <c r="B23" s="11" t="s">
        <v>109</v>
      </c>
      <c r="C23" s="11"/>
      <c r="D23" s="11"/>
      <c r="E23" s="11">
        <v>4163</v>
      </c>
      <c r="F23" s="11"/>
      <c r="G23" s="11"/>
      <c r="H23" s="11"/>
      <c r="I23" s="11" t="s">
        <v>537</v>
      </c>
      <c r="J23" s="11" t="s">
        <v>538</v>
      </c>
      <c r="K23" s="11" t="s">
        <v>713</v>
      </c>
      <c r="L23" s="11" t="s">
        <v>714</v>
      </c>
      <c r="M23" s="11" t="s">
        <v>715</v>
      </c>
      <c r="N23" s="11" t="s">
        <v>716</v>
      </c>
      <c r="O23" s="11" t="s">
        <v>717</v>
      </c>
      <c r="P23" s="5" t="s">
        <v>154</v>
      </c>
      <c r="Q23" s="5" t="s">
        <v>154</v>
      </c>
      <c r="R23" s="5" t="s">
        <v>534</v>
      </c>
      <c r="S23" s="5" t="s">
        <v>166</v>
      </c>
      <c r="T23" s="11"/>
      <c r="U23" s="11" t="s">
        <v>118</v>
      </c>
      <c r="V23" s="11" t="s">
        <v>522</v>
      </c>
      <c r="W23" s="11" t="s">
        <v>654</v>
      </c>
      <c r="X23" s="11"/>
      <c r="Y23" s="11">
        <v>4</v>
      </c>
      <c r="Z23" s="11"/>
      <c r="AA23" s="11"/>
      <c r="AB23" s="11"/>
      <c r="AC23" s="11"/>
      <c r="AD23" s="11" t="s">
        <v>512</v>
      </c>
      <c r="AE23" s="11"/>
      <c r="AF23" s="5">
        <v>1460</v>
      </c>
      <c r="AG23" s="11"/>
      <c r="AH23" s="11"/>
      <c r="AI23" s="11"/>
      <c r="AJ23" s="11"/>
      <c r="AK23" s="11" t="s">
        <v>122</v>
      </c>
      <c r="AL23" s="11" t="s">
        <v>158</v>
      </c>
      <c r="AM23" s="11"/>
      <c r="AN23" s="11">
        <v>0.63</v>
      </c>
      <c r="AO23" s="11"/>
      <c r="AP23" s="11"/>
      <c r="AQ23" s="11"/>
      <c r="AR23" s="11"/>
      <c r="AS23" s="11" t="s">
        <v>282</v>
      </c>
      <c r="AT23" s="11"/>
      <c r="AU23" s="11">
        <v>0.63</v>
      </c>
      <c r="AV23" s="11"/>
      <c r="AW23" s="11"/>
      <c r="AX23" s="11"/>
      <c r="AY23" s="11"/>
      <c r="AZ23" s="11"/>
      <c r="BA23" s="12">
        <v>0.56196000000000002</v>
      </c>
      <c r="BB23" s="11"/>
      <c r="BC23" s="12"/>
      <c r="BD23" s="11"/>
      <c r="BE23" s="12"/>
      <c r="BF23" s="11"/>
      <c r="BG23" s="11"/>
      <c r="BH23" s="11"/>
      <c r="BI23" s="11"/>
      <c r="BJ23" s="11"/>
      <c r="BK23" s="11"/>
      <c r="BL23" s="11"/>
      <c r="BM23" s="12"/>
      <c r="BN23" s="11"/>
      <c r="BO23" s="11"/>
      <c r="BP23" s="11"/>
      <c r="BQ23" s="11"/>
      <c r="BR23" s="11"/>
      <c r="BS23" s="12"/>
      <c r="BT23" s="11"/>
      <c r="BU23" s="11"/>
      <c r="BV23" s="11"/>
      <c r="BW23" s="11"/>
      <c r="BX23" s="11" t="s">
        <v>655</v>
      </c>
      <c r="BY23" s="11">
        <v>1</v>
      </c>
      <c r="BZ23" s="11" t="s">
        <v>125</v>
      </c>
      <c r="CA23" s="11"/>
      <c r="CB23" s="11"/>
      <c r="CC23" s="11"/>
      <c r="CD23" s="11"/>
      <c r="CE23" s="11"/>
      <c r="CF23" s="11"/>
      <c r="CG23" s="11">
        <v>100</v>
      </c>
      <c r="CH23" s="11" t="s">
        <v>192</v>
      </c>
      <c r="CI23" s="11" t="s">
        <v>178</v>
      </c>
      <c r="CJ23" s="5">
        <v>407238</v>
      </c>
      <c r="CK23" s="5">
        <v>70450</v>
      </c>
      <c r="CL23" s="11" t="s">
        <v>718</v>
      </c>
      <c r="CM23" s="11" t="s">
        <v>719</v>
      </c>
      <c r="CN23" s="11" t="s">
        <v>720</v>
      </c>
      <c r="CO23" s="11">
        <v>1987</v>
      </c>
      <c r="CP23" s="11" t="s">
        <v>723</v>
      </c>
      <c r="CQ23" s="15">
        <f t="shared" si="1"/>
        <v>0.5625</v>
      </c>
      <c r="CR23" s="5" t="s">
        <v>100</v>
      </c>
    </row>
    <row r="24" spans="1:96" ht="100.8" x14ac:dyDescent="0.3">
      <c r="A24" s="11">
        <v>333415</v>
      </c>
      <c r="B24" s="11" t="s">
        <v>109</v>
      </c>
      <c r="C24" s="11"/>
      <c r="D24" s="11" t="s">
        <v>725</v>
      </c>
      <c r="E24" s="11">
        <v>3987</v>
      </c>
      <c r="F24" s="11"/>
      <c r="G24" s="11"/>
      <c r="H24" s="11" t="s">
        <v>536</v>
      </c>
      <c r="I24" s="11" t="s">
        <v>537</v>
      </c>
      <c r="J24" s="11" t="s">
        <v>538</v>
      </c>
      <c r="K24" s="11" t="s">
        <v>539</v>
      </c>
      <c r="L24" s="11" t="s">
        <v>540</v>
      </c>
      <c r="M24" s="11" t="s">
        <v>674</v>
      </c>
      <c r="N24" s="11" t="s">
        <v>675</v>
      </c>
      <c r="O24" s="11" t="s">
        <v>676</v>
      </c>
      <c r="P24" s="5" t="s">
        <v>154</v>
      </c>
      <c r="Q24" s="5" t="s">
        <v>154</v>
      </c>
      <c r="R24" s="5" t="s">
        <v>534</v>
      </c>
      <c r="S24" s="5" t="s">
        <v>157</v>
      </c>
      <c r="T24" s="11"/>
      <c r="U24" s="11" t="s">
        <v>118</v>
      </c>
      <c r="V24" s="11" t="s">
        <v>522</v>
      </c>
      <c r="W24" s="11" t="s">
        <v>654</v>
      </c>
      <c r="X24" s="11"/>
      <c r="Y24" s="11"/>
      <c r="Z24" s="11"/>
      <c r="AA24" s="11"/>
      <c r="AB24" s="11"/>
      <c r="AC24" s="11"/>
      <c r="AD24" s="11" t="s">
        <v>677</v>
      </c>
      <c r="AE24" s="11"/>
      <c r="AF24" s="5"/>
      <c r="AG24" s="11"/>
      <c r="AH24" s="11"/>
      <c r="AI24" s="11"/>
      <c r="AJ24" s="11"/>
      <c r="AK24" s="11" t="s">
        <v>677</v>
      </c>
      <c r="AL24" s="11" t="s">
        <v>158</v>
      </c>
      <c r="AM24" s="11"/>
      <c r="AN24" s="11">
        <v>0.56999999999999995</v>
      </c>
      <c r="AO24" s="11"/>
      <c r="AP24" s="11"/>
      <c r="AQ24" s="11"/>
      <c r="AR24" s="11"/>
      <c r="AS24" s="11" t="s">
        <v>362</v>
      </c>
      <c r="AT24" s="11"/>
      <c r="AU24" s="11">
        <v>0.56999999999999995</v>
      </c>
      <c r="AV24" s="11"/>
      <c r="AW24" s="11"/>
      <c r="AX24" s="11"/>
      <c r="AY24" s="11"/>
      <c r="AZ24" s="11"/>
      <c r="BA24" s="12">
        <v>0.56999999999999995</v>
      </c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 t="s">
        <v>362</v>
      </c>
      <c r="BY24" s="11">
        <v>1</v>
      </c>
      <c r="BZ24" s="11" t="s">
        <v>125</v>
      </c>
      <c r="CA24" s="11"/>
      <c r="CB24" s="11"/>
      <c r="CC24" s="11"/>
      <c r="CD24" s="11"/>
      <c r="CE24" s="11"/>
      <c r="CF24" s="11"/>
      <c r="CG24" s="11">
        <v>100</v>
      </c>
      <c r="CH24" s="11" t="s">
        <v>192</v>
      </c>
      <c r="CI24" s="11" t="s">
        <v>178</v>
      </c>
      <c r="CJ24" s="5">
        <v>2076791</v>
      </c>
      <c r="CK24" s="5">
        <v>106407</v>
      </c>
      <c r="CL24" s="11" t="s">
        <v>726</v>
      </c>
      <c r="CM24" s="11" t="s">
        <v>727</v>
      </c>
      <c r="CN24" s="11" t="s">
        <v>728</v>
      </c>
      <c r="CO24" s="11">
        <v>1994</v>
      </c>
      <c r="CP24" s="11" t="s">
        <v>729</v>
      </c>
      <c r="CQ24" s="5">
        <f t="shared" ref="CQ24:CQ31" si="2">AN24</f>
        <v>0.56999999999999995</v>
      </c>
      <c r="CR24" s="5" t="s">
        <v>100</v>
      </c>
    </row>
    <row r="25" spans="1:96" ht="100.8" x14ac:dyDescent="0.3">
      <c r="A25" s="11">
        <v>333415</v>
      </c>
      <c r="B25" s="11" t="s">
        <v>109</v>
      </c>
      <c r="C25" s="11"/>
      <c r="D25" s="11" t="s">
        <v>725</v>
      </c>
      <c r="E25" s="11">
        <v>3987</v>
      </c>
      <c r="F25" s="11"/>
      <c r="G25" s="11"/>
      <c r="H25" s="11" t="s">
        <v>536</v>
      </c>
      <c r="I25" s="11" t="s">
        <v>537</v>
      </c>
      <c r="J25" s="11" t="s">
        <v>538</v>
      </c>
      <c r="K25" s="11" t="s">
        <v>539</v>
      </c>
      <c r="L25" s="11" t="s">
        <v>540</v>
      </c>
      <c r="M25" s="11" t="s">
        <v>674</v>
      </c>
      <c r="N25" s="11" t="s">
        <v>675</v>
      </c>
      <c r="O25" s="11" t="s">
        <v>676</v>
      </c>
      <c r="P25" s="5" t="s">
        <v>154</v>
      </c>
      <c r="Q25" s="5" t="s">
        <v>154</v>
      </c>
      <c r="R25" s="5" t="s">
        <v>730</v>
      </c>
      <c r="S25" s="5" t="s">
        <v>157</v>
      </c>
      <c r="T25" s="11"/>
      <c r="U25" s="11" t="s">
        <v>118</v>
      </c>
      <c r="V25" s="11" t="s">
        <v>522</v>
      </c>
      <c r="W25" s="11" t="s">
        <v>654</v>
      </c>
      <c r="X25" s="11" t="s">
        <v>208</v>
      </c>
      <c r="Y25" s="11">
        <v>1</v>
      </c>
      <c r="Z25" s="11"/>
      <c r="AA25" s="11"/>
      <c r="AB25" s="11"/>
      <c r="AC25" s="11"/>
      <c r="AD25" s="11" t="s">
        <v>231</v>
      </c>
      <c r="AE25" s="11" t="s">
        <v>208</v>
      </c>
      <c r="AF25" s="5">
        <v>30.44</v>
      </c>
      <c r="AG25" s="11"/>
      <c r="AH25" s="11"/>
      <c r="AI25" s="11"/>
      <c r="AJ25" s="11"/>
      <c r="AK25" s="11" t="s">
        <v>122</v>
      </c>
      <c r="AL25" s="11" t="s">
        <v>158</v>
      </c>
      <c r="AM25" s="11"/>
      <c r="AN25" s="11">
        <v>0.56999999999999995</v>
      </c>
      <c r="AO25" s="11"/>
      <c r="AP25" s="11"/>
      <c r="AQ25" s="11"/>
      <c r="AR25" s="11"/>
      <c r="AS25" s="11" t="s">
        <v>362</v>
      </c>
      <c r="AT25" s="11"/>
      <c r="AU25" s="11">
        <v>0.56999999999999995</v>
      </c>
      <c r="AV25" s="11"/>
      <c r="AW25" s="11"/>
      <c r="AX25" s="11"/>
      <c r="AY25" s="11"/>
      <c r="AZ25" s="11"/>
      <c r="BA25" s="12">
        <v>0.56999999999999995</v>
      </c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 t="s">
        <v>362</v>
      </c>
      <c r="BY25" s="11">
        <v>1</v>
      </c>
      <c r="BZ25" s="11" t="s">
        <v>125</v>
      </c>
      <c r="CA25" s="11"/>
      <c r="CB25" s="11"/>
      <c r="CC25" s="11"/>
      <c r="CD25" s="11"/>
      <c r="CE25" s="11"/>
      <c r="CF25" s="11"/>
      <c r="CG25" s="11">
        <v>100</v>
      </c>
      <c r="CH25" s="11" t="s">
        <v>192</v>
      </c>
      <c r="CI25" s="11" t="s">
        <v>178</v>
      </c>
      <c r="CJ25" s="5">
        <v>2076791</v>
      </c>
      <c r="CK25" s="5">
        <v>106407</v>
      </c>
      <c r="CL25" s="11" t="s">
        <v>726</v>
      </c>
      <c r="CM25" s="11" t="s">
        <v>727</v>
      </c>
      <c r="CN25" s="11" t="s">
        <v>728</v>
      </c>
      <c r="CO25" s="11">
        <v>1994</v>
      </c>
      <c r="CP25" s="11" t="s">
        <v>731</v>
      </c>
      <c r="CQ25" s="5">
        <f t="shared" si="2"/>
        <v>0.56999999999999995</v>
      </c>
      <c r="CR25" s="5" t="s">
        <v>100</v>
      </c>
    </row>
    <row r="26" spans="1:96" ht="100.8" x14ac:dyDescent="0.3">
      <c r="A26" s="11">
        <v>333415</v>
      </c>
      <c r="B26" s="11" t="s">
        <v>109</v>
      </c>
      <c r="C26" s="11"/>
      <c r="D26" s="11" t="s">
        <v>725</v>
      </c>
      <c r="E26" s="11">
        <v>3987</v>
      </c>
      <c r="F26" s="11"/>
      <c r="G26" s="11"/>
      <c r="H26" s="11" t="s">
        <v>536</v>
      </c>
      <c r="I26" s="11" t="s">
        <v>537</v>
      </c>
      <c r="J26" s="11" t="s">
        <v>538</v>
      </c>
      <c r="K26" s="11" t="s">
        <v>539</v>
      </c>
      <c r="L26" s="11" t="s">
        <v>540</v>
      </c>
      <c r="M26" s="11" t="s">
        <v>674</v>
      </c>
      <c r="N26" s="11" t="s">
        <v>675</v>
      </c>
      <c r="O26" s="11" t="s">
        <v>676</v>
      </c>
      <c r="P26" s="5" t="s">
        <v>154</v>
      </c>
      <c r="Q26" s="5" t="s">
        <v>154</v>
      </c>
      <c r="R26" s="5" t="s">
        <v>534</v>
      </c>
      <c r="S26" s="5" t="s">
        <v>157</v>
      </c>
      <c r="T26" s="11"/>
      <c r="U26" s="11" t="s">
        <v>118</v>
      </c>
      <c r="V26" s="11" t="s">
        <v>522</v>
      </c>
      <c r="W26" s="11" t="s">
        <v>654</v>
      </c>
      <c r="X26" s="11"/>
      <c r="Y26" s="11"/>
      <c r="Z26" s="11"/>
      <c r="AA26" s="11"/>
      <c r="AB26" s="11"/>
      <c r="AC26" s="11"/>
      <c r="AD26" s="11" t="s">
        <v>677</v>
      </c>
      <c r="AE26" s="11"/>
      <c r="AF26" s="5"/>
      <c r="AG26" s="11"/>
      <c r="AH26" s="11"/>
      <c r="AI26" s="11"/>
      <c r="AJ26" s="11"/>
      <c r="AK26" s="11" t="s">
        <v>677</v>
      </c>
      <c r="AL26" s="11" t="s">
        <v>158</v>
      </c>
      <c r="AM26" s="11"/>
      <c r="AN26" s="11">
        <v>0.56999999999999995</v>
      </c>
      <c r="AO26" s="11"/>
      <c r="AP26" s="11"/>
      <c r="AQ26" s="11"/>
      <c r="AR26" s="11"/>
      <c r="AS26" s="11" t="s">
        <v>362</v>
      </c>
      <c r="AT26" s="11"/>
      <c r="AU26" s="11">
        <v>0.56999999999999995</v>
      </c>
      <c r="AV26" s="11"/>
      <c r="AW26" s="11"/>
      <c r="AX26" s="11"/>
      <c r="AY26" s="11"/>
      <c r="AZ26" s="11"/>
      <c r="BA26" s="12">
        <v>0.56999999999999995</v>
      </c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 t="s">
        <v>362</v>
      </c>
      <c r="BY26" s="11">
        <v>1</v>
      </c>
      <c r="BZ26" s="11" t="s">
        <v>125</v>
      </c>
      <c r="CA26" s="11"/>
      <c r="CB26" s="11"/>
      <c r="CC26" s="11"/>
      <c r="CD26" s="11"/>
      <c r="CE26" s="11"/>
      <c r="CF26" s="11"/>
      <c r="CG26" s="11">
        <v>100</v>
      </c>
      <c r="CH26" s="11" t="s">
        <v>192</v>
      </c>
      <c r="CI26" s="11" t="s">
        <v>178</v>
      </c>
      <c r="CJ26" s="5">
        <v>2076789</v>
      </c>
      <c r="CK26" s="5">
        <v>106407</v>
      </c>
      <c r="CL26" s="11" t="s">
        <v>726</v>
      </c>
      <c r="CM26" s="11" t="s">
        <v>727</v>
      </c>
      <c r="CN26" s="11" t="s">
        <v>728</v>
      </c>
      <c r="CO26" s="11">
        <v>1994</v>
      </c>
      <c r="CP26" s="11" t="s">
        <v>732</v>
      </c>
      <c r="CQ26" s="5">
        <f t="shared" si="2"/>
        <v>0.56999999999999995</v>
      </c>
      <c r="CR26" s="5" t="s">
        <v>100</v>
      </c>
    </row>
    <row r="27" spans="1:96" ht="100.8" x14ac:dyDescent="0.3">
      <c r="A27" s="11">
        <v>333415</v>
      </c>
      <c r="B27" s="11" t="s">
        <v>109</v>
      </c>
      <c r="C27" s="11"/>
      <c r="D27" s="11" t="s">
        <v>725</v>
      </c>
      <c r="E27" s="11">
        <v>3987</v>
      </c>
      <c r="F27" s="11"/>
      <c r="G27" s="11"/>
      <c r="H27" s="11" t="s">
        <v>536</v>
      </c>
      <c r="I27" s="11" t="s">
        <v>537</v>
      </c>
      <c r="J27" s="11" t="s">
        <v>538</v>
      </c>
      <c r="K27" s="11" t="s">
        <v>539</v>
      </c>
      <c r="L27" s="11" t="s">
        <v>540</v>
      </c>
      <c r="M27" s="11" t="s">
        <v>674</v>
      </c>
      <c r="N27" s="11" t="s">
        <v>675</v>
      </c>
      <c r="O27" s="11" t="s">
        <v>676</v>
      </c>
      <c r="P27" s="5" t="s">
        <v>154</v>
      </c>
      <c r="Q27" s="5" t="s">
        <v>154</v>
      </c>
      <c r="R27" s="5" t="s">
        <v>730</v>
      </c>
      <c r="S27" s="5" t="s">
        <v>157</v>
      </c>
      <c r="T27" s="11"/>
      <c r="U27" s="11" t="s">
        <v>118</v>
      </c>
      <c r="V27" s="11" t="s">
        <v>522</v>
      </c>
      <c r="W27" s="11" t="s">
        <v>654</v>
      </c>
      <c r="X27" s="11" t="s">
        <v>208</v>
      </c>
      <c r="Y27" s="11">
        <v>1</v>
      </c>
      <c r="Z27" s="11"/>
      <c r="AA27" s="11"/>
      <c r="AB27" s="11"/>
      <c r="AC27" s="11"/>
      <c r="AD27" s="11" t="s">
        <v>231</v>
      </c>
      <c r="AE27" s="11" t="s">
        <v>208</v>
      </c>
      <c r="AF27" s="5">
        <v>30.44</v>
      </c>
      <c r="AG27" s="11"/>
      <c r="AH27" s="11"/>
      <c r="AI27" s="11"/>
      <c r="AJ27" s="11"/>
      <c r="AK27" s="11" t="s">
        <v>122</v>
      </c>
      <c r="AL27" s="11" t="s">
        <v>158</v>
      </c>
      <c r="AM27" s="11"/>
      <c r="AN27" s="11">
        <v>0.56999999999999995</v>
      </c>
      <c r="AO27" s="11"/>
      <c r="AP27" s="11"/>
      <c r="AQ27" s="11"/>
      <c r="AR27" s="11"/>
      <c r="AS27" s="11" t="s">
        <v>362</v>
      </c>
      <c r="AT27" s="11"/>
      <c r="AU27" s="11">
        <v>0.56999999999999995</v>
      </c>
      <c r="AV27" s="11"/>
      <c r="AW27" s="11"/>
      <c r="AX27" s="11"/>
      <c r="AY27" s="11"/>
      <c r="AZ27" s="11"/>
      <c r="BA27" s="12">
        <v>0.56999999999999995</v>
      </c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 t="s">
        <v>362</v>
      </c>
      <c r="BY27" s="11">
        <v>1</v>
      </c>
      <c r="BZ27" s="11" t="s">
        <v>125</v>
      </c>
      <c r="CA27" s="11"/>
      <c r="CB27" s="11"/>
      <c r="CC27" s="11"/>
      <c r="CD27" s="11"/>
      <c r="CE27" s="11"/>
      <c r="CF27" s="11"/>
      <c r="CG27" s="11">
        <v>100</v>
      </c>
      <c r="CH27" s="11" t="s">
        <v>192</v>
      </c>
      <c r="CI27" s="11" t="s">
        <v>178</v>
      </c>
      <c r="CJ27" s="5">
        <v>2076789</v>
      </c>
      <c r="CK27" s="5">
        <v>106407</v>
      </c>
      <c r="CL27" s="11" t="s">
        <v>726</v>
      </c>
      <c r="CM27" s="11" t="s">
        <v>727</v>
      </c>
      <c r="CN27" s="11" t="s">
        <v>728</v>
      </c>
      <c r="CO27" s="11">
        <v>1994</v>
      </c>
      <c r="CP27" s="11" t="s">
        <v>733</v>
      </c>
      <c r="CQ27" s="5">
        <f t="shared" si="2"/>
        <v>0.56999999999999995</v>
      </c>
      <c r="CR27" s="5" t="s">
        <v>100</v>
      </c>
    </row>
    <row r="28" spans="1:96" ht="100.8" x14ac:dyDescent="0.3">
      <c r="A28" s="11">
        <v>333415</v>
      </c>
      <c r="B28" s="11" t="s">
        <v>109</v>
      </c>
      <c r="C28" s="11"/>
      <c r="D28" s="11" t="s">
        <v>725</v>
      </c>
      <c r="E28" s="11">
        <v>3987</v>
      </c>
      <c r="F28" s="11"/>
      <c r="G28" s="11"/>
      <c r="H28" s="11" t="s">
        <v>536</v>
      </c>
      <c r="I28" s="11" t="s">
        <v>537</v>
      </c>
      <c r="J28" s="11" t="s">
        <v>538</v>
      </c>
      <c r="K28" s="11" t="s">
        <v>539</v>
      </c>
      <c r="L28" s="11" t="s">
        <v>540</v>
      </c>
      <c r="M28" s="11" t="s">
        <v>674</v>
      </c>
      <c r="N28" s="11" t="s">
        <v>675</v>
      </c>
      <c r="O28" s="11" t="s">
        <v>676</v>
      </c>
      <c r="P28" s="5" t="s">
        <v>154</v>
      </c>
      <c r="Q28" s="5" t="s">
        <v>154</v>
      </c>
      <c r="R28" s="5" t="s">
        <v>534</v>
      </c>
      <c r="S28" s="5" t="s">
        <v>157</v>
      </c>
      <c r="T28" s="11"/>
      <c r="U28" s="11" t="s">
        <v>118</v>
      </c>
      <c r="V28" s="11" t="s">
        <v>522</v>
      </c>
      <c r="W28" s="11" t="s">
        <v>654</v>
      </c>
      <c r="X28" s="11"/>
      <c r="Y28" s="11"/>
      <c r="Z28" s="11"/>
      <c r="AA28" s="11"/>
      <c r="AB28" s="11"/>
      <c r="AC28" s="11"/>
      <c r="AD28" s="11" t="s">
        <v>677</v>
      </c>
      <c r="AE28" s="11"/>
      <c r="AF28" s="5"/>
      <c r="AG28" s="11"/>
      <c r="AH28" s="11"/>
      <c r="AI28" s="11"/>
      <c r="AJ28" s="11"/>
      <c r="AK28" s="11" t="s">
        <v>677</v>
      </c>
      <c r="AL28" s="11" t="s">
        <v>158</v>
      </c>
      <c r="AM28" s="11"/>
      <c r="AN28" s="11">
        <v>0.56999999999999995</v>
      </c>
      <c r="AO28" s="11"/>
      <c r="AP28" s="11"/>
      <c r="AQ28" s="11"/>
      <c r="AR28" s="11"/>
      <c r="AS28" s="11" t="s">
        <v>362</v>
      </c>
      <c r="AT28" s="11"/>
      <c r="AU28" s="11">
        <v>0.56999999999999995</v>
      </c>
      <c r="AV28" s="11"/>
      <c r="AW28" s="11"/>
      <c r="AX28" s="11"/>
      <c r="AY28" s="11"/>
      <c r="AZ28" s="11"/>
      <c r="BA28" s="12">
        <v>0.56999999999999995</v>
      </c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 t="s">
        <v>362</v>
      </c>
      <c r="BY28" s="11">
        <v>1</v>
      </c>
      <c r="BZ28" s="11" t="s">
        <v>125</v>
      </c>
      <c r="CA28" s="11"/>
      <c r="CB28" s="11"/>
      <c r="CC28" s="11"/>
      <c r="CD28" s="11"/>
      <c r="CE28" s="11"/>
      <c r="CF28" s="11"/>
      <c r="CG28" s="11">
        <v>100</v>
      </c>
      <c r="CH28" s="11" t="s">
        <v>192</v>
      </c>
      <c r="CI28" s="11" t="s">
        <v>178</v>
      </c>
      <c r="CJ28" s="5">
        <v>2076784</v>
      </c>
      <c r="CK28" s="5">
        <v>106407</v>
      </c>
      <c r="CL28" s="11" t="s">
        <v>726</v>
      </c>
      <c r="CM28" s="11" t="s">
        <v>727</v>
      </c>
      <c r="CN28" s="11" t="s">
        <v>728</v>
      </c>
      <c r="CO28" s="11">
        <v>1994</v>
      </c>
      <c r="CP28" s="11" t="s">
        <v>734</v>
      </c>
      <c r="CQ28" s="5">
        <f t="shared" si="2"/>
        <v>0.56999999999999995</v>
      </c>
      <c r="CR28" s="5" t="s">
        <v>100</v>
      </c>
    </row>
    <row r="29" spans="1:96" ht="100.8" x14ac:dyDescent="0.3">
      <c r="A29" s="11">
        <v>333415</v>
      </c>
      <c r="B29" s="11" t="s">
        <v>109</v>
      </c>
      <c r="C29" s="11"/>
      <c r="D29" s="11" t="s">
        <v>725</v>
      </c>
      <c r="E29" s="11">
        <v>3987</v>
      </c>
      <c r="F29" s="11"/>
      <c r="G29" s="11"/>
      <c r="H29" s="11" t="s">
        <v>536</v>
      </c>
      <c r="I29" s="11" t="s">
        <v>537</v>
      </c>
      <c r="J29" s="11" t="s">
        <v>538</v>
      </c>
      <c r="K29" s="11" t="s">
        <v>539</v>
      </c>
      <c r="L29" s="11" t="s">
        <v>540</v>
      </c>
      <c r="M29" s="11" t="s">
        <v>674</v>
      </c>
      <c r="N29" s="11" t="s">
        <v>675</v>
      </c>
      <c r="O29" s="11" t="s">
        <v>676</v>
      </c>
      <c r="P29" s="5" t="s">
        <v>154</v>
      </c>
      <c r="Q29" s="5" t="s">
        <v>154</v>
      </c>
      <c r="R29" s="5" t="s">
        <v>730</v>
      </c>
      <c r="S29" s="5" t="s">
        <v>157</v>
      </c>
      <c r="T29" s="11"/>
      <c r="U29" s="11" t="s">
        <v>118</v>
      </c>
      <c r="V29" s="11" t="s">
        <v>522</v>
      </c>
      <c r="W29" s="11" t="s">
        <v>654</v>
      </c>
      <c r="X29" s="11" t="s">
        <v>208</v>
      </c>
      <c r="Y29" s="11">
        <v>1</v>
      </c>
      <c r="Z29" s="11"/>
      <c r="AA29" s="11"/>
      <c r="AB29" s="11"/>
      <c r="AC29" s="11"/>
      <c r="AD29" s="11" t="s">
        <v>231</v>
      </c>
      <c r="AE29" s="11" t="s">
        <v>208</v>
      </c>
      <c r="AF29" s="5">
        <v>30.44</v>
      </c>
      <c r="AG29" s="11"/>
      <c r="AH29" s="11"/>
      <c r="AI29" s="11"/>
      <c r="AJ29" s="11"/>
      <c r="AK29" s="11" t="s">
        <v>122</v>
      </c>
      <c r="AL29" s="11" t="s">
        <v>158</v>
      </c>
      <c r="AM29" s="11"/>
      <c r="AN29" s="11">
        <v>0.56999999999999995</v>
      </c>
      <c r="AO29" s="11"/>
      <c r="AP29" s="11"/>
      <c r="AQ29" s="11"/>
      <c r="AR29" s="11"/>
      <c r="AS29" s="11" t="s">
        <v>362</v>
      </c>
      <c r="AT29" s="11"/>
      <c r="AU29" s="11">
        <v>0.56999999999999995</v>
      </c>
      <c r="AV29" s="11"/>
      <c r="AW29" s="11"/>
      <c r="AX29" s="11"/>
      <c r="AY29" s="11"/>
      <c r="AZ29" s="11"/>
      <c r="BA29" s="12">
        <v>0.56999999999999995</v>
      </c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 t="s">
        <v>362</v>
      </c>
      <c r="BY29" s="11">
        <v>1</v>
      </c>
      <c r="BZ29" s="11" t="s">
        <v>125</v>
      </c>
      <c r="CA29" s="11"/>
      <c r="CB29" s="11"/>
      <c r="CC29" s="11"/>
      <c r="CD29" s="11"/>
      <c r="CE29" s="11"/>
      <c r="CF29" s="11"/>
      <c r="CG29" s="11">
        <v>100</v>
      </c>
      <c r="CH29" s="11" t="s">
        <v>192</v>
      </c>
      <c r="CI29" s="11" t="s">
        <v>178</v>
      </c>
      <c r="CJ29" s="5">
        <v>2076784</v>
      </c>
      <c r="CK29" s="5">
        <v>106407</v>
      </c>
      <c r="CL29" s="11" t="s">
        <v>726</v>
      </c>
      <c r="CM29" s="11" t="s">
        <v>727</v>
      </c>
      <c r="CN29" s="11" t="s">
        <v>728</v>
      </c>
      <c r="CO29" s="11">
        <v>1994</v>
      </c>
      <c r="CP29" s="11" t="s">
        <v>735</v>
      </c>
      <c r="CQ29" s="5">
        <f t="shared" si="2"/>
        <v>0.56999999999999995</v>
      </c>
      <c r="CR29" s="5" t="s">
        <v>100</v>
      </c>
    </row>
    <row r="30" spans="1:96" ht="100.8" x14ac:dyDescent="0.3">
      <c r="A30" s="11">
        <v>333415</v>
      </c>
      <c r="B30" s="11" t="s">
        <v>109</v>
      </c>
      <c r="C30" s="11"/>
      <c r="D30" s="11" t="s">
        <v>725</v>
      </c>
      <c r="E30" s="11">
        <v>3987</v>
      </c>
      <c r="F30" s="11"/>
      <c r="G30" s="11"/>
      <c r="H30" s="11" t="s">
        <v>536</v>
      </c>
      <c r="I30" s="11" t="s">
        <v>537</v>
      </c>
      <c r="J30" s="11" t="s">
        <v>538</v>
      </c>
      <c r="K30" s="11" t="s">
        <v>539</v>
      </c>
      <c r="L30" s="11" t="s">
        <v>540</v>
      </c>
      <c r="M30" s="11" t="s">
        <v>674</v>
      </c>
      <c r="N30" s="11" t="s">
        <v>675</v>
      </c>
      <c r="O30" s="11" t="s">
        <v>676</v>
      </c>
      <c r="P30" s="5" t="s">
        <v>154</v>
      </c>
      <c r="Q30" s="5" t="s">
        <v>154</v>
      </c>
      <c r="R30" s="5" t="s">
        <v>534</v>
      </c>
      <c r="S30" s="5" t="s">
        <v>157</v>
      </c>
      <c r="T30" s="11"/>
      <c r="U30" s="11" t="s">
        <v>118</v>
      </c>
      <c r="V30" s="11" t="s">
        <v>522</v>
      </c>
      <c r="W30" s="11" t="s">
        <v>654</v>
      </c>
      <c r="X30" s="11"/>
      <c r="Y30" s="11"/>
      <c r="Z30" s="11"/>
      <c r="AA30" s="11"/>
      <c r="AB30" s="11"/>
      <c r="AC30" s="11"/>
      <c r="AD30" s="11" t="s">
        <v>677</v>
      </c>
      <c r="AE30" s="11"/>
      <c r="AF30" s="5"/>
      <c r="AG30" s="11"/>
      <c r="AH30" s="11"/>
      <c r="AI30" s="11"/>
      <c r="AJ30" s="11"/>
      <c r="AK30" s="11" t="s">
        <v>677</v>
      </c>
      <c r="AL30" s="11" t="s">
        <v>158</v>
      </c>
      <c r="AM30" s="11"/>
      <c r="AN30" s="11">
        <v>0.56999999999999995</v>
      </c>
      <c r="AO30" s="11"/>
      <c r="AP30" s="11"/>
      <c r="AQ30" s="11"/>
      <c r="AR30" s="11"/>
      <c r="AS30" s="11" t="s">
        <v>362</v>
      </c>
      <c r="AT30" s="11"/>
      <c r="AU30" s="11">
        <v>0.56999999999999995</v>
      </c>
      <c r="AV30" s="11"/>
      <c r="AW30" s="11"/>
      <c r="AX30" s="11"/>
      <c r="AY30" s="11"/>
      <c r="AZ30" s="11"/>
      <c r="BA30" s="12">
        <v>0.56999999999999995</v>
      </c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 t="s">
        <v>362</v>
      </c>
      <c r="BY30" s="11">
        <v>1</v>
      </c>
      <c r="BZ30" s="11" t="s">
        <v>125</v>
      </c>
      <c r="CA30" s="11"/>
      <c r="CB30" s="11"/>
      <c r="CC30" s="11"/>
      <c r="CD30" s="11"/>
      <c r="CE30" s="11"/>
      <c r="CF30" s="11"/>
      <c r="CG30" s="11">
        <v>100</v>
      </c>
      <c r="CH30" s="11" t="s">
        <v>192</v>
      </c>
      <c r="CI30" s="11" t="s">
        <v>178</v>
      </c>
      <c r="CJ30" s="5">
        <v>2076778</v>
      </c>
      <c r="CK30" s="5">
        <v>106407</v>
      </c>
      <c r="CL30" s="11" t="s">
        <v>726</v>
      </c>
      <c r="CM30" s="11" t="s">
        <v>727</v>
      </c>
      <c r="CN30" s="11" t="s">
        <v>728</v>
      </c>
      <c r="CO30" s="11">
        <v>1994</v>
      </c>
      <c r="CP30" s="11" t="s">
        <v>736</v>
      </c>
      <c r="CQ30" s="5">
        <f t="shared" si="2"/>
        <v>0.56999999999999995</v>
      </c>
      <c r="CR30" s="5" t="s">
        <v>100</v>
      </c>
    </row>
    <row r="31" spans="1:96" ht="100.8" x14ac:dyDescent="0.3">
      <c r="A31" s="11">
        <v>333415</v>
      </c>
      <c r="B31" s="11" t="s">
        <v>109</v>
      </c>
      <c r="C31" s="11"/>
      <c r="D31" s="11" t="s">
        <v>725</v>
      </c>
      <c r="E31" s="11">
        <v>3987</v>
      </c>
      <c r="F31" s="11"/>
      <c r="G31" s="11"/>
      <c r="H31" s="11" t="s">
        <v>536</v>
      </c>
      <c r="I31" s="11" t="s">
        <v>537</v>
      </c>
      <c r="J31" s="11" t="s">
        <v>538</v>
      </c>
      <c r="K31" s="11" t="s">
        <v>539</v>
      </c>
      <c r="L31" s="11" t="s">
        <v>540</v>
      </c>
      <c r="M31" s="11" t="s">
        <v>674</v>
      </c>
      <c r="N31" s="11" t="s">
        <v>675</v>
      </c>
      <c r="O31" s="11" t="s">
        <v>676</v>
      </c>
      <c r="P31" s="5" t="s">
        <v>154</v>
      </c>
      <c r="Q31" s="5" t="s">
        <v>154</v>
      </c>
      <c r="R31" s="5" t="s">
        <v>730</v>
      </c>
      <c r="S31" s="5" t="s">
        <v>157</v>
      </c>
      <c r="T31" s="11"/>
      <c r="U31" s="11" t="s">
        <v>118</v>
      </c>
      <c r="V31" s="11" t="s">
        <v>522</v>
      </c>
      <c r="W31" s="11" t="s">
        <v>654</v>
      </c>
      <c r="X31" s="11" t="s">
        <v>208</v>
      </c>
      <c r="Y31" s="11">
        <v>1</v>
      </c>
      <c r="Z31" s="11"/>
      <c r="AA31" s="11"/>
      <c r="AB31" s="11"/>
      <c r="AC31" s="11"/>
      <c r="AD31" s="11" t="s">
        <v>231</v>
      </c>
      <c r="AE31" s="11" t="s">
        <v>208</v>
      </c>
      <c r="AF31" s="5">
        <v>30.44</v>
      </c>
      <c r="AG31" s="11"/>
      <c r="AH31" s="11"/>
      <c r="AI31" s="11"/>
      <c r="AJ31" s="11"/>
      <c r="AK31" s="11" t="s">
        <v>122</v>
      </c>
      <c r="AL31" s="11" t="s">
        <v>158</v>
      </c>
      <c r="AM31" s="11"/>
      <c r="AN31" s="11">
        <v>0.56999999999999995</v>
      </c>
      <c r="AO31" s="11"/>
      <c r="AP31" s="11"/>
      <c r="AQ31" s="11"/>
      <c r="AR31" s="11"/>
      <c r="AS31" s="11" t="s">
        <v>362</v>
      </c>
      <c r="AT31" s="11"/>
      <c r="AU31" s="11">
        <v>0.56999999999999995</v>
      </c>
      <c r="AV31" s="11"/>
      <c r="AW31" s="11"/>
      <c r="AX31" s="11"/>
      <c r="AY31" s="11"/>
      <c r="AZ31" s="11"/>
      <c r="BA31" s="12">
        <v>0.56999999999999995</v>
      </c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 t="s">
        <v>362</v>
      </c>
      <c r="BY31" s="11">
        <v>1</v>
      </c>
      <c r="BZ31" s="11" t="s">
        <v>125</v>
      </c>
      <c r="CA31" s="11"/>
      <c r="CB31" s="11"/>
      <c r="CC31" s="11"/>
      <c r="CD31" s="11"/>
      <c r="CE31" s="11"/>
      <c r="CF31" s="11"/>
      <c r="CG31" s="11">
        <v>100</v>
      </c>
      <c r="CH31" s="11" t="s">
        <v>192</v>
      </c>
      <c r="CI31" s="11" t="s">
        <v>178</v>
      </c>
      <c r="CJ31" s="5">
        <v>2076778</v>
      </c>
      <c r="CK31" s="5">
        <v>106407</v>
      </c>
      <c r="CL31" s="11" t="s">
        <v>726</v>
      </c>
      <c r="CM31" s="11" t="s">
        <v>727</v>
      </c>
      <c r="CN31" s="11" t="s">
        <v>728</v>
      </c>
      <c r="CO31" s="11">
        <v>1994</v>
      </c>
      <c r="CP31" s="11" t="s">
        <v>737</v>
      </c>
      <c r="CQ31" s="5">
        <f t="shared" si="2"/>
        <v>0.56999999999999995</v>
      </c>
      <c r="CR31" s="5" t="s">
        <v>100</v>
      </c>
    </row>
    <row r="32" spans="1:96" ht="129.6" x14ac:dyDescent="0.3">
      <c r="A32" s="11">
        <v>333415</v>
      </c>
      <c r="B32" s="11" t="s">
        <v>109</v>
      </c>
      <c r="C32" s="11"/>
      <c r="D32" s="11"/>
      <c r="E32" s="11">
        <v>3161</v>
      </c>
      <c r="F32" s="11">
        <v>15</v>
      </c>
      <c r="G32" s="11" t="s">
        <v>122</v>
      </c>
      <c r="H32" s="11" t="s">
        <v>536</v>
      </c>
      <c r="I32" s="11" t="s">
        <v>537</v>
      </c>
      <c r="J32" s="11" t="s">
        <v>648</v>
      </c>
      <c r="K32" s="11" t="s">
        <v>662</v>
      </c>
      <c r="L32" s="11" t="s">
        <v>663</v>
      </c>
      <c r="M32" s="11" t="s">
        <v>738</v>
      </c>
      <c r="N32" s="11" t="s">
        <v>739</v>
      </c>
      <c r="O32" s="11" t="s">
        <v>740</v>
      </c>
      <c r="P32" s="5" t="s">
        <v>189</v>
      </c>
      <c r="Q32" s="5" t="s">
        <v>189</v>
      </c>
      <c r="R32" s="5" t="s">
        <v>190</v>
      </c>
      <c r="S32" s="5" t="s">
        <v>157</v>
      </c>
      <c r="T32" s="11"/>
      <c r="U32" s="11" t="s">
        <v>118</v>
      </c>
      <c r="V32" s="11" t="s">
        <v>522</v>
      </c>
      <c r="W32" s="11" t="s">
        <v>120</v>
      </c>
      <c r="X32" s="11" t="s">
        <v>260</v>
      </c>
      <c r="Y32" s="11">
        <v>2</v>
      </c>
      <c r="Z32" s="11"/>
      <c r="AA32" s="11"/>
      <c r="AB32" s="11"/>
      <c r="AC32" s="11"/>
      <c r="AD32" s="11" t="s">
        <v>512</v>
      </c>
      <c r="AE32" s="11" t="s">
        <v>260</v>
      </c>
      <c r="AF32" s="5">
        <v>730</v>
      </c>
      <c r="AG32" s="11"/>
      <c r="AH32" s="11"/>
      <c r="AI32" s="11"/>
      <c r="AJ32" s="11"/>
      <c r="AK32" s="11" t="s">
        <v>122</v>
      </c>
      <c r="AL32" s="11" t="s">
        <v>158</v>
      </c>
      <c r="AM32" s="11"/>
      <c r="AN32" s="11">
        <v>800</v>
      </c>
      <c r="AO32" s="11"/>
      <c r="AP32" s="11"/>
      <c r="AQ32" s="11"/>
      <c r="AR32" s="11"/>
      <c r="AS32" s="11" t="s">
        <v>741</v>
      </c>
      <c r="AT32" s="11"/>
      <c r="AU32" s="11">
        <v>800</v>
      </c>
      <c r="AV32" s="11"/>
      <c r="AW32" s="11"/>
      <c r="AX32" s="11"/>
      <c r="AY32" s="11"/>
      <c r="AZ32" s="11"/>
      <c r="BA32" s="11">
        <v>0.71199999999999997</v>
      </c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 t="s">
        <v>655</v>
      </c>
      <c r="BY32" s="11">
        <v>1</v>
      </c>
      <c r="BZ32" s="11" t="s">
        <v>125</v>
      </c>
      <c r="CA32" s="11"/>
      <c r="CB32" s="11"/>
      <c r="CC32" s="11"/>
      <c r="CD32" s="11"/>
      <c r="CE32" s="11"/>
      <c r="CF32" s="11"/>
      <c r="CG32" s="11">
        <v>100</v>
      </c>
      <c r="CH32" s="11" t="s">
        <v>192</v>
      </c>
      <c r="CI32" s="11" t="s">
        <v>742</v>
      </c>
      <c r="CJ32" s="5">
        <v>410433</v>
      </c>
      <c r="CK32" s="5">
        <v>88031</v>
      </c>
      <c r="CL32" s="11" t="s">
        <v>743</v>
      </c>
      <c r="CM32" s="11" t="s">
        <v>744</v>
      </c>
      <c r="CN32" s="11" t="s">
        <v>745</v>
      </c>
      <c r="CO32" s="11">
        <v>2006</v>
      </c>
      <c r="CP32" s="11" t="s">
        <v>746</v>
      </c>
      <c r="CQ32" s="15">
        <f>AN32/1000/1.12</f>
        <v>0.7142857142857143</v>
      </c>
      <c r="CR32" s="5" t="s">
        <v>100</v>
      </c>
    </row>
    <row r="33" spans="1:96" ht="57.6" x14ac:dyDescent="0.3">
      <c r="A33" s="11">
        <v>333415</v>
      </c>
      <c r="B33" s="11" t="s">
        <v>109</v>
      </c>
      <c r="C33" s="11"/>
      <c r="D33" s="11"/>
      <c r="E33" s="11">
        <v>3657</v>
      </c>
      <c r="F33" s="11"/>
      <c r="G33" s="11"/>
      <c r="H33" s="11"/>
      <c r="I33" s="11" t="s">
        <v>537</v>
      </c>
      <c r="J33" s="11" t="s">
        <v>538</v>
      </c>
      <c r="K33" s="11" t="s">
        <v>539</v>
      </c>
      <c r="L33" s="11" t="s">
        <v>540</v>
      </c>
      <c r="M33" s="11" t="s">
        <v>541</v>
      </c>
      <c r="N33" s="11" t="s">
        <v>542</v>
      </c>
      <c r="O33" s="11" t="s">
        <v>543</v>
      </c>
      <c r="P33" s="5" t="s">
        <v>154</v>
      </c>
      <c r="Q33" s="5" t="s">
        <v>154</v>
      </c>
      <c r="R33" s="5" t="s">
        <v>534</v>
      </c>
      <c r="S33" s="5" t="s">
        <v>166</v>
      </c>
      <c r="T33" s="11"/>
      <c r="U33" s="11" t="s">
        <v>118</v>
      </c>
      <c r="V33" s="11" t="s">
        <v>522</v>
      </c>
      <c r="W33" s="11" t="s">
        <v>654</v>
      </c>
      <c r="X33" s="11"/>
      <c r="Y33" s="11"/>
      <c r="Z33" s="11"/>
      <c r="AA33" s="11"/>
      <c r="AB33" s="11"/>
      <c r="AC33" s="11"/>
      <c r="AD33" s="11" t="s">
        <v>677</v>
      </c>
      <c r="AE33" s="11"/>
      <c r="AF33" s="5"/>
      <c r="AG33" s="11"/>
      <c r="AH33" s="11"/>
      <c r="AI33" s="11"/>
      <c r="AJ33" s="11"/>
      <c r="AK33" s="11" t="s">
        <v>677</v>
      </c>
      <c r="AL33" s="11" t="s">
        <v>158</v>
      </c>
      <c r="AM33" s="11"/>
      <c r="AN33" s="11">
        <v>1</v>
      </c>
      <c r="AO33" s="11"/>
      <c r="AP33" s="11"/>
      <c r="AQ33" s="11"/>
      <c r="AR33" s="11"/>
      <c r="AS33" s="11" t="s">
        <v>282</v>
      </c>
      <c r="AT33" s="11"/>
      <c r="AU33" s="11">
        <v>1</v>
      </c>
      <c r="AV33" s="11"/>
      <c r="AW33" s="11"/>
      <c r="AX33" s="11"/>
      <c r="AY33" s="11"/>
      <c r="AZ33" s="11"/>
      <c r="BA33" s="12">
        <v>0.89200000000000002</v>
      </c>
      <c r="BB33" s="11"/>
      <c r="BC33" s="12"/>
      <c r="BD33" s="11"/>
      <c r="BE33" s="12"/>
      <c r="BF33" s="11"/>
      <c r="BG33" s="11"/>
      <c r="BH33" s="11"/>
      <c r="BI33" s="11"/>
      <c r="BJ33" s="11"/>
      <c r="BK33" s="11"/>
      <c r="BL33" s="11"/>
      <c r="BM33" s="12"/>
      <c r="BN33" s="11"/>
      <c r="BO33" s="11"/>
      <c r="BP33" s="11"/>
      <c r="BQ33" s="11"/>
      <c r="BR33" s="11"/>
      <c r="BS33" s="12"/>
      <c r="BT33" s="11"/>
      <c r="BU33" s="11"/>
      <c r="BV33" s="11"/>
      <c r="BW33" s="11"/>
      <c r="BX33" s="11" t="s">
        <v>655</v>
      </c>
      <c r="BY33" s="11">
        <v>1</v>
      </c>
      <c r="BZ33" s="11" t="s">
        <v>125</v>
      </c>
      <c r="CA33" s="11"/>
      <c r="CB33" s="11"/>
      <c r="CC33" s="11"/>
      <c r="CD33" s="11"/>
      <c r="CE33" s="11"/>
      <c r="CF33" s="11"/>
      <c r="CG33" s="11">
        <v>100</v>
      </c>
      <c r="CH33" s="11" t="s">
        <v>264</v>
      </c>
      <c r="CI33" s="11" t="s">
        <v>747</v>
      </c>
      <c r="CJ33" s="5">
        <v>408236</v>
      </c>
      <c r="CK33" s="5">
        <v>85252</v>
      </c>
      <c r="CL33" s="11" t="s">
        <v>748</v>
      </c>
      <c r="CM33" s="11" t="s">
        <v>749</v>
      </c>
      <c r="CN33" s="11" t="s">
        <v>750</v>
      </c>
      <c r="CO33" s="11">
        <v>1989</v>
      </c>
      <c r="CP33" s="11" t="s">
        <v>751</v>
      </c>
      <c r="CQ33" s="15">
        <f t="shared" ref="CQ33:CQ40" si="3">AN33/1.12</f>
        <v>0.89285714285714279</v>
      </c>
      <c r="CR33" s="5" t="s">
        <v>100</v>
      </c>
    </row>
    <row r="34" spans="1:96" ht="57.6" x14ac:dyDescent="0.3">
      <c r="A34" s="11">
        <v>333415</v>
      </c>
      <c r="B34" s="11" t="s">
        <v>109</v>
      </c>
      <c r="C34" s="11"/>
      <c r="D34" s="11"/>
      <c r="E34" s="11">
        <v>3657</v>
      </c>
      <c r="F34" s="11"/>
      <c r="G34" s="11"/>
      <c r="H34" s="11"/>
      <c r="I34" s="11" t="s">
        <v>537</v>
      </c>
      <c r="J34" s="11" t="s">
        <v>538</v>
      </c>
      <c r="K34" s="11" t="s">
        <v>539</v>
      </c>
      <c r="L34" s="11" t="s">
        <v>540</v>
      </c>
      <c r="M34" s="11" t="s">
        <v>541</v>
      </c>
      <c r="N34" s="11" t="s">
        <v>542</v>
      </c>
      <c r="O34" s="11" t="s">
        <v>543</v>
      </c>
      <c r="P34" s="5" t="s">
        <v>154</v>
      </c>
      <c r="Q34" s="5" t="s">
        <v>154</v>
      </c>
      <c r="R34" s="5" t="s">
        <v>730</v>
      </c>
      <c r="S34" s="5" t="s">
        <v>166</v>
      </c>
      <c r="T34" s="11"/>
      <c r="U34" s="11" t="s">
        <v>118</v>
      </c>
      <c r="V34" s="11" t="s">
        <v>522</v>
      </c>
      <c r="W34" s="11" t="s">
        <v>654</v>
      </c>
      <c r="X34" s="11"/>
      <c r="Y34" s="11"/>
      <c r="Z34" s="11"/>
      <c r="AA34" s="11"/>
      <c r="AB34" s="11"/>
      <c r="AC34" s="11"/>
      <c r="AD34" s="11" t="s">
        <v>677</v>
      </c>
      <c r="AE34" s="11"/>
      <c r="AF34" s="5"/>
      <c r="AG34" s="11"/>
      <c r="AH34" s="11"/>
      <c r="AI34" s="11"/>
      <c r="AJ34" s="11"/>
      <c r="AK34" s="11" t="s">
        <v>677</v>
      </c>
      <c r="AL34" s="11" t="s">
        <v>158</v>
      </c>
      <c r="AM34" s="11"/>
      <c r="AN34" s="11">
        <v>1</v>
      </c>
      <c r="AO34" s="11"/>
      <c r="AP34" s="11"/>
      <c r="AQ34" s="11"/>
      <c r="AR34" s="11"/>
      <c r="AS34" s="11" t="s">
        <v>282</v>
      </c>
      <c r="AT34" s="11"/>
      <c r="AU34" s="11">
        <v>1</v>
      </c>
      <c r="AV34" s="11"/>
      <c r="AW34" s="11"/>
      <c r="AX34" s="11"/>
      <c r="AY34" s="11"/>
      <c r="AZ34" s="11"/>
      <c r="BA34" s="12">
        <v>0.89200000000000002</v>
      </c>
      <c r="BB34" s="11"/>
      <c r="BC34" s="12"/>
      <c r="BD34" s="11"/>
      <c r="BE34" s="12"/>
      <c r="BF34" s="11"/>
      <c r="BG34" s="11"/>
      <c r="BH34" s="11"/>
      <c r="BI34" s="11"/>
      <c r="BJ34" s="11"/>
      <c r="BK34" s="11"/>
      <c r="BL34" s="11"/>
      <c r="BM34" s="12"/>
      <c r="BN34" s="11"/>
      <c r="BO34" s="11"/>
      <c r="BP34" s="11"/>
      <c r="BQ34" s="11"/>
      <c r="BR34" s="11"/>
      <c r="BS34" s="12"/>
      <c r="BT34" s="11"/>
      <c r="BU34" s="11"/>
      <c r="BV34" s="11"/>
      <c r="BW34" s="11"/>
      <c r="BX34" s="11" t="s">
        <v>655</v>
      </c>
      <c r="BY34" s="11">
        <v>1</v>
      </c>
      <c r="BZ34" s="11" t="s">
        <v>125</v>
      </c>
      <c r="CA34" s="11"/>
      <c r="CB34" s="11"/>
      <c r="CC34" s="11"/>
      <c r="CD34" s="11"/>
      <c r="CE34" s="11"/>
      <c r="CF34" s="11"/>
      <c r="CG34" s="11">
        <v>100</v>
      </c>
      <c r="CH34" s="11" t="s">
        <v>264</v>
      </c>
      <c r="CI34" s="11" t="s">
        <v>747</v>
      </c>
      <c r="CJ34" s="5">
        <v>408237</v>
      </c>
      <c r="CK34" s="5">
        <v>85252</v>
      </c>
      <c r="CL34" s="11" t="s">
        <v>748</v>
      </c>
      <c r="CM34" s="11" t="s">
        <v>749</v>
      </c>
      <c r="CN34" s="11" t="s">
        <v>750</v>
      </c>
      <c r="CO34" s="11">
        <v>1989</v>
      </c>
      <c r="CP34" s="11" t="s">
        <v>751</v>
      </c>
      <c r="CQ34" s="15">
        <f t="shared" si="3"/>
        <v>0.89285714285714279</v>
      </c>
      <c r="CR34" s="5" t="s">
        <v>100</v>
      </c>
    </row>
    <row r="35" spans="1:96" ht="57.6" x14ac:dyDescent="0.3">
      <c r="A35" s="11">
        <v>333415</v>
      </c>
      <c r="B35" s="11" t="s">
        <v>109</v>
      </c>
      <c r="C35" s="11"/>
      <c r="D35" s="11"/>
      <c r="E35" s="11">
        <v>3657</v>
      </c>
      <c r="F35" s="11"/>
      <c r="G35" s="11"/>
      <c r="H35" s="11"/>
      <c r="I35" s="11" t="s">
        <v>537</v>
      </c>
      <c r="J35" s="11" t="s">
        <v>538</v>
      </c>
      <c r="K35" s="11" t="s">
        <v>539</v>
      </c>
      <c r="L35" s="11" t="s">
        <v>540</v>
      </c>
      <c r="M35" s="11" t="s">
        <v>541</v>
      </c>
      <c r="N35" s="11" t="s">
        <v>542</v>
      </c>
      <c r="O35" s="11" t="s">
        <v>543</v>
      </c>
      <c r="P35" s="5" t="s">
        <v>137</v>
      </c>
      <c r="Q35" s="5" t="s">
        <v>137</v>
      </c>
      <c r="R35" s="5" t="s">
        <v>752</v>
      </c>
      <c r="S35" s="5" t="s">
        <v>166</v>
      </c>
      <c r="T35" s="11"/>
      <c r="U35" s="11" t="s">
        <v>118</v>
      </c>
      <c r="V35" s="11" t="s">
        <v>522</v>
      </c>
      <c r="W35" s="11" t="s">
        <v>654</v>
      </c>
      <c r="X35" s="11"/>
      <c r="Y35" s="11"/>
      <c r="Z35" s="11"/>
      <c r="AA35" s="11"/>
      <c r="AB35" s="11"/>
      <c r="AC35" s="11"/>
      <c r="AD35" s="11" t="s">
        <v>677</v>
      </c>
      <c r="AE35" s="11"/>
      <c r="AF35" s="5"/>
      <c r="AG35" s="11"/>
      <c r="AH35" s="11"/>
      <c r="AI35" s="11"/>
      <c r="AJ35" s="11"/>
      <c r="AK35" s="11" t="s">
        <v>677</v>
      </c>
      <c r="AL35" s="11" t="s">
        <v>158</v>
      </c>
      <c r="AM35" s="11"/>
      <c r="AN35" s="11">
        <v>1</v>
      </c>
      <c r="AO35" s="11"/>
      <c r="AP35" s="11"/>
      <c r="AQ35" s="11"/>
      <c r="AR35" s="11"/>
      <c r="AS35" s="11" t="s">
        <v>282</v>
      </c>
      <c r="AT35" s="11"/>
      <c r="AU35" s="11">
        <v>1</v>
      </c>
      <c r="AV35" s="11"/>
      <c r="AW35" s="11"/>
      <c r="AX35" s="11"/>
      <c r="AY35" s="11"/>
      <c r="AZ35" s="11"/>
      <c r="BA35" s="12">
        <v>0.89200000000000002</v>
      </c>
      <c r="BB35" s="11"/>
      <c r="BC35" s="12"/>
      <c r="BD35" s="11"/>
      <c r="BE35" s="12"/>
      <c r="BF35" s="11"/>
      <c r="BG35" s="11"/>
      <c r="BH35" s="11"/>
      <c r="BI35" s="11"/>
      <c r="BJ35" s="11"/>
      <c r="BK35" s="11"/>
      <c r="BL35" s="11"/>
      <c r="BM35" s="12"/>
      <c r="BN35" s="11"/>
      <c r="BO35" s="11"/>
      <c r="BP35" s="11"/>
      <c r="BQ35" s="11"/>
      <c r="BR35" s="11"/>
      <c r="BS35" s="12"/>
      <c r="BT35" s="11"/>
      <c r="BU35" s="11"/>
      <c r="BV35" s="11"/>
      <c r="BW35" s="11"/>
      <c r="BX35" s="11" t="s">
        <v>655</v>
      </c>
      <c r="BY35" s="11">
        <v>1</v>
      </c>
      <c r="BZ35" s="11" t="s">
        <v>125</v>
      </c>
      <c r="CA35" s="11"/>
      <c r="CB35" s="11"/>
      <c r="CC35" s="11"/>
      <c r="CD35" s="11"/>
      <c r="CE35" s="11"/>
      <c r="CF35" s="11"/>
      <c r="CG35" s="11">
        <v>100</v>
      </c>
      <c r="CH35" s="11" t="s">
        <v>264</v>
      </c>
      <c r="CI35" s="11" t="s">
        <v>747</v>
      </c>
      <c r="CJ35" s="5">
        <v>408238</v>
      </c>
      <c r="CK35" s="5">
        <v>85252</v>
      </c>
      <c r="CL35" s="11" t="s">
        <v>748</v>
      </c>
      <c r="CM35" s="11" t="s">
        <v>749</v>
      </c>
      <c r="CN35" s="11" t="s">
        <v>750</v>
      </c>
      <c r="CO35" s="11">
        <v>1989</v>
      </c>
      <c r="CP35" s="11" t="s">
        <v>751</v>
      </c>
      <c r="CQ35" s="15">
        <f t="shared" si="3"/>
        <v>0.89285714285714279</v>
      </c>
      <c r="CR35" s="5" t="s">
        <v>100</v>
      </c>
    </row>
    <row r="36" spans="1:96" ht="57.6" x14ac:dyDescent="0.3">
      <c r="A36" s="11">
        <v>333415</v>
      </c>
      <c r="B36" s="11" t="s">
        <v>109</v>
      </c>
      <c r="C36" s="11"/>
      <c r="D36" s="11"/>
      <c r="E36" s="11">
        <v>3657</v>
      </c>
      <c r="F36" s="11"/>
      <c r="G36" s="11"/>
      <c r="H36" s="11"/>
      <c r="I36" s="11" t="s">
        <v>537</v>
      </c>
      <c r="J36" s="11" t="s">
        <v>538</v>
      </c>
      <c r="K36" s="11" t="s">
        <v>539</v>
      </c>
      <c r="L36" s="11" t="s">
        <v>540</v>
      </c>
      <c r="M36" s="11" t="s">
        <v>541</v>
      </c>
      <c r="N36" s="11" t="s">
        <v>542</v>
      </c>
      <c r="O36" s="11" t="s">
        <v>543</v>
      </c>
      <c r="P36" s="5" t="s">
        <v>137</v>
      </c>
      <c r="Q36" s="5" t="s">
        <v>137</v>
      </c>
      <c r="R36" s="5" t="s">
        <v>752</v>
      </c>
      <c r="S36" s="5" t="s">
        <v>166</v>
      </c>
      <c r="T36" s="11"/>
      <c r="U36" s="11" t="s">
        <v>118</v>
      </c>
      <c r="V36" s="11" t="s">
        <v>522</v>
      </c>
      <c r="W36" s="11" t="s">
        <v>654</v>
      </c>
      <c r="X36" s="11"/>
      <c r="Y36" s="11"/>
      <c r="Z36" s="11"/>
      <c r="AA36" s="11"/>
      <c r="AB36" s="11"/>
      <c r="AC36" s="11"/>
      <c r="AD36" s="11" t="s">
        <v>677</v>
      </c>
      <c r="AE36" s="11"/>
      <c r="AF36" s="5"/>
      <c r="AG36" s="11"/>
      <c r="AH36" s="11"/>
      <c r="AI36" s="11"/>
      <c r="AJ36" s="11"/>
      <c r="AK36" s="11" t="s">
        <v>677</v>
      </c>
      <c r="AL36" s="11" t="s">
        <v>158</v>
      </c>
      <c r="AM36" s="11"/>
      <c r="AN36" s="11">
        <v>1</v>
      </c>
      <c r="AO36" s="11"/>
      <c r="AP36" s="11"/>
      <c r="AQ36" s="11"/>
      <c r="AR36" s="11"/>
      <c r="AS36" s="11" t="s">
        <v>282</v>
      </c>
      <c r="AT36" s="11"/>
      <c r="AU36" s="11">
        <v>1</v>
      </c>
      <c r="AV36" s="11"/>
      <c r="AW36" s="11"/>
      <c r="AX36" s="11"/>
      <c r="AY36" s="11"/>
      <c r="AZ36" s="11"/>
      <c r="BA36" s="12">
        <v>0.89200000000000002</v>
      </c>
      <c r="BB36" s="11"/>
      <c r="BC36" s="12"/>
      <c r="BD36" s="11"/>
      <c r="BE36" s="12"/>
      <c r="BF36" s="11"/>
      <c r="BG36" s="11"/>
      <c r="BH36" s="11"/>
      <c r="BI36" s="11"/>
      <c r="BJ36" s="11"/>
      <c r="BK36" s="11"/>
      <c r="BL36" s="11"/>
      <c r="BM36" s="12"/>
      <c r="BN36" s="11"/>
      <c r="BO36" s="11"/>
      <c r="BP36" s="11"/>
      <c r="BQ36" s="11"/>
      <c r="BR36" s="11"/>
      <c r="BS36" s="12"/>
      <c r="BT36" s="11"/>
      <c r="BU36" s="11"/>
      <c r="BV36" s="11"/>
      <c r="BW36" s="11"/>
      <c r="BX36" s="11" t="s">
        <v>655</v>
      </c>
      <c r="BY36" s="11">
        <v>1</v>
      </c>
      <c r="BZ36" s="11" t="s">
        <v>125</v>
      </c>
      <c r="CA36" s="11"/>
      <c r="CB36" s="11"/>
      <c r="CC36" s="11"/>
      <c r="CD36" s="11"/>
      <c r="CE36" s="11"/>
      <c r="CF36" s="11"/>
      <c r="CG36" s="11">
        <v>100</v>
      </c>
      <c r="CH36" s="11" t="s">
        <v>264</v>
      </c>
      <c r="CI36" s="11" t="s">
        <v>747</v>
      </c>
      <c r="CJ36" s="5">
        <v>408240</v>
      </c>
      <c r="CK36" s="5">
        <v>85252</v>
      </c>
      <c r="CL36" s="11" t="s">
        <v>748</v>
      </c>
      <c r="CM36" s="11" t="s">
        <v>749</v>
      </c>
      <c r="CN36" s="11" t="s">
        <v>750</v>
      </c>
      <c r="CO36" s="11">
        <v>1989</v>
      </c>
      <c r="CP36" s="11" t="s">
        <v>753</v>
      </c>
      <c r="CQ36" s="15">
        <f t="shared" si="3"/>
        <v>0.89285714285714279</v>
      </c>
      <c r="CR36" s="5" t="s">
        <v>100</v>
      </c>
    </row>
    <row r="37" spans="1:96" ht="57.6" x14ac:dyDescent="0.3">
      <c r="A37" s="11">
        <v>333415</v>
      </c>
      <c r="B37" s="11" t="s">
        <v>109</v>
      </c>
      <c r="C37" s="11"/>
      <c r="D37" s="11"/>
      <c r="E37" s="11">
        <v>3657</v>
      </c>
      <c r="F37" s="11"/>
      <c r="G37" s="11"/>
      <c r="H37" s="11"/>
      <c r="I37" s="11" t="s">
        <v>537</v>
      </c>
      <c r="J37" s="11" t="s">
        <v>538</v>
      </c>
      <c r="K37" s="11" t="s">
        <v>539</v>
      </c>
      <c r="L37" s="11" t="s">
        <v>540</v>
      </c>
      <c r="M37" s="11" t="s">
        <v>541</v>
      </c>
      <c r="N37" s="11" t="s">
        <v>542</v>
      </c>
      <c r="O37" s="11" t="s">
        <v>543</v>
      </c>
      <c r="P37" s="5" t="s">
        <v>154</v>
      </c>
      <c r="Q37" s="5" t="s">
        <v>154</v>
      </c>
      <c r="R37" s="5" t="s">
        <v>730</v>
      </c>
      <c r="S37" s="5" t="s">
        <v>166</v>
      </c>
      <c r="T37" s="11"/>
      <c r="U37" s="11" t="s">
        <v>118</v>
      </c>
      <c r="V37" s="11" t="s">
        <v>522</v>
      </c>
      <c r="W37" s="11" t="s">
        <v>654</v>
      </c>
      <c r="X37" s="11"/>
      <c r="Y37" s="11"/>
      <c r="Z37" s="11"/>
      <c r="AA37" s="11"/>
      <c r="AB37" s="11"/>
      <c r="AC37" s="11"/>
      <c r="AD37" s="11" t="s">
        <v>677</v>
      </c>
      <c r="AE37" s="11"/>
      <c r="AF37" s="5"/>
      <c r="AG37" s="11"/>
      <c r="AH37" s="11"/>
      <c r="AI37" s="11"/>
      <c r="AJ37" s="11"/>
      <c r="AK37" s="11" t="s">
        <v>677</v>
      </c>
      <c r="AL37" s="11" t="s">
        <v>158</v>
      </c>
      <c r="AM37" s="11"/>
      <c r="AN37" s="11">
        <v>1</v>
      </c>
      <c r="AO37" s="11"/>
      <c r="AP37" s="11"/>
      <c r="AQ37" s="11"/>
      <c r="AR37" s="11"/>
      <c r="AS37" s="11" t="s">
        <v>282</v>
      </c>
      <c r="AT37" s="11"/>
      <c r="AU37" s="11">
        <v>1</v>
      </c>
      <c r="AV37" s="11"/>
      <c r="AW37" s="11"/>
      <c r="AX37" s="11"/>
      <c r="AY37" s="11"/>
      <c r="AZ37" s="11"/>
      <c r="BA37" s="12">
        <v>0.89200000000000002</v>
      </c>
      <c r="BB37" s="11"/>
      <c r="BC37" s="12"/>
      <c r="BD37" s="11"/>
      <c r="BE37" s="12"/>
      <c r="BF37" s="11"/>
      <c r="BG37" s="11"/>
      <c r="BH37" s="11"/>
      <c r="BI37" s="11"/>
      <c r="BJ37" s="11"/>
      <c r="BK37" s="11"/>
      <c r="BL37" s="11"/>
      <c r="BM37" s="12"/>
      <c r="BN37" s="11"/>
      <c r="BO37" s="11"/>
      <c r="BP37" s="11"/>
      <c r="BQ37" s="11"/>
      <c r="BR37" s="11"/>
      <c r="BS37" s="12"/>
      <c r="BT37" s="11"/>
      <c r="BU37" s="11"/>
      <c r="BV37" s="11"/>
      <c r="BW37" s="11"/>
      <c r="BX37" s="11" t="s">
        <v>655</v>
      </c>
      <c r="BY37" s="11">
        <v>1</v>
      </c>
      <c r="BZ37" s="11" t="s">
        <v>125</v>
      </c>
      <c r="CA37" s="11"/>
      <c r="CB37" s="11"/>
      <c r="CC37" s="11"/>
      <c r="CD37" s="11"/>
      <c r="CE37" s="11"/>
      <c r="CF37" s="11"/>
      <c r="CG37" s="11">
        <v>100</v>
      </c>
      <c r="CH37" s="11" t="s">
        <v>264</v>
      </c>
      <c r="CI37" s="11" t="s">
        <v>747</v>
      </c>
      <c r="CJ37" s="5">
        <v>408241</v>
      </c>
      <c r="CK37" s="5">
        <v>85252</v>
      </c>
      <c r="CL37" s="11" t="s">
        <v>748</v>
      </c>
      <c r="CM37" s="11" t="s">
        <v>749</v>
      </c>
      <c r="CN37" s="11" t="s">
        <v>750</v>
      </c>
      <c r="CO37" s="11">
        <v>1989</v>
      </c>
      <c r="CP37" s="11" t="s">
        <v>753</v>
      </c>
      <c r="CQ37" s="15">
        <f t="shared" si="3"/>
        <v>0.89285714285714279</v>
      </c>
      <c r="CR37" s="5" t="s">
        <v>100</v>
      </c>
    </row>
    <row r="38" spans="1:96" ht="57.6" x14ac:dyDescent="0.3">
      <c r="A38" s="11">
        <v>333415</v>
      </c>
      <c r="B38" s="11" t="s">
        <v>109</v>
      </c>
      <c r="C38" s="11"/>
      <c r="D38" s="11"/>
      <c r="E38" s="11">
        <v>3657</v>
      </c>
      <c r="F38" s="11"/>
      <c r="G38" s="11"/>
      <c r="H38" s="11"/>
      <c r="I38" s="11" t="s">
        <v>537</v>
      </c>
      <c r="J38" s="11" t="s">
        <v>538</v>
      </c>
      <c r="K38" s="11" t="s">
        <v>539</v>
      </c>
      <c r="L38" s="11" t="s">
        <v>540</v>
      </c>
      <c r="M38" s="11" t="s">
        <v>541</v>
      </c>
      <c r="N38" s="11" t="s">
        <v>542</v>
      </c>
      <c r="O38" s="11" t="s">
        <v>543</v>
      </c>
      <c r="P38" s="5" t="s">
        <v>154</v>
      </c>
      <c r="Q38" s="5" t="s">
        <v>154</v>
      </c>
      <c r="R38" s="5" t="s">
        <v>534</v>
      </c>
      <c r="S38" s="5" t="s">
        <v>166</v>
      </c>
      <c r="T38" s="11"/>
      <c r="U38" s="11" t="s">
        <v>118</v>
      </c>
      <c r="V38" s="11" t="s">
        <v>522</v>
      </c>
      <c r="W38" s="11" t="s">
        <v>654</v>
      </c>
      <c r="X38" s="11"/>
      <c r="Y38" s="11"/>
      <c r="Z38" s="11"/>
      <c r="AA38" s="11"/>
      <c r="AB38" s="11"/>
      <c r="AC38" s="11"/>
      <c r="AD38" s="11" t="s">
        <v>677</v>
      </c>
      <c r="AE38" s="11"/>
      <c r="AF38" s="5"/>
      <c r="AG38" s="11"/>
      <c r="AH38" s="11"/>
      <c r="AI38" s="11"/>
      <c r="AJ38" s="11"/>
      <c r="AK38" s="11" t="s">
        <v>677</v>
      </c>
      <c r="AL38" s="11" t="s">
        <v>158</v>
      </c>
      <c r="AM38" s="11"/>
      <c r="AN38" s="11">
        <v>1</v>
      </c>
      <c r="AO38" s="11"/>
      <c r="AP38" s="11"/>
      <c r="AQ38" s="11"/>
      <c r="AR38" s="11"/>
      <c r="AS38" s="11" t="s">
        <v>282</v>
      </c>
      <c r="AT38" s="11"/>
      <c r="AU38" s="11">
        <v>1</v>
      </c>
      <c r="AV38" s="11"/>
      <c r="AW38" s="11"/>
      <c r="AX38" s="11"/>
      <c r="AY38" s="11"/>
      <c r="AZ38" s="11"/>
      <c r="BA38" s="12">
        <v>0.89200000000000002</v>
      </c>
      <c r="BB38" s="11"/>
      <c r="BC38" s="12"/>
      <c r="BD38" s="11"/>
      <c r="BE38" s="12"/>
      <c r="BF38" s="11"/>
      <c r="BG38" s="11"/>
      <c r="BH38" s="11"/>
      <c r="BI38" s="11"/>
      <c r="BJ38" s="11"/>
      <c r="BK38" s="11"/>
      <c r="BL38" s="11"/>
      <c r="BM38" s="12"/>
      <c r="BN38" s="11"/>
      <c r="BO38" s="11"/>
      <c r="BP38" s="11"/>
      <c r="BQ38" s="11"/>
      <c r="BR38" s="11"/>
      <c r="BS38" s="12"/>
      <c r="BT38" s="11"/>
      <c r="BU38" s="11"/>
      <c r="BV38" s="11"/>
      <c r="BW38" s="11"/>
      <c r="BX38" s="11" t="s">
        <v>655</v>
      </c>
      <c r="BY38" s="11">
        <v>1</v>
      </c>
      <c r="BZ38" s="11" t="s">
        <v>125</v>
      </c>
      <c r="CA38" s="11"/>
      <c r="CB38" s="11"/>
      <c r="CC38" s="11"/>
      <c r="CD38" s="11"/>
      <c r="CE38" s="11"/>
      <c r="CF38" s="11"/>
      <c r="CG38" s="11">
        <v>100</v>
      </c>
      <c r="CH38" s="11" t="s">
        <v>264</v>
      </c>
      <c r="CI38" s="11" t="s">
        <v>747</v>
      </c>
      <c r="CJ38" s="5">
        <v>408242</v>
      </c>
      <c r="CK38" s="5">
        <v>85252</v>
      </c>
      <c r="CL38" s="11" t="s">
        <v>748</v>
      </c>
      <c r="CM38" s="11" t="s">
        <v>749</v>
      </c>
      <c r="CN38" s="11" t="s">
        <v>750</v>
      </c>
      <c r="CO38" s="11">
        <v>1989</v>
      </c>
      <c r="CP38" s="11" t="s">
        <v>753</v>
      </c>
      <c r="CQ38" s="15">
        <f t="shared" si="3"/>
        <v>0.89285714285714279</v>
      </c>
      <c r="CR38" s="5" t="s">
        <v>100</v>
      </c>
    </row>
    <row r="39" spans="1:96" ht="72" x14ac:dyDescent="0.3">
      <c r="A39" s="11">
        <v>333415</v>
      </c>
      <c r="B39" s="11" t="s">
        <v>109</v>
      </c>
      <c r="C39" s="11"/>
      <c r="D39" s="11" t="s">
        <v>147</v>
      </c>
      <c r="E39" s="11">
        <v>7551</v>
      </c>
      <c r="F39" s="11"/>
      <c r="G39" s="11"/>
      <c r="H39" s="11"/>
      <c r="I39" s="11" t="s">
        <v>522</v>
      </c>
      <c r="J39" s="11" t="s">
        <v>187</v>
      </c>
      <c r="K39" s="11" t="s">
        <v>187</v>
      </c>
      <c r="L39" s="11" t="s">
        <v>187</v>
      </c>
      <c r="M39" s="11" t="s">
        <v>187</v>
      </c>
      <c r="N39" s="11" t="s">
        <v>522</v>
      </c>
      <c r="O39" s="11" t="s">
        <v>523</v>
      </c>
      <c r="P39" s="5" t="s">
        <v>154</v>
      </c>
      <c r="Q39" s="5" t="s">
        <v>154</v>
      </c>
      <c r="R39" s="5" t="s">
        <v>534</v>
      </c>
      <c r="S39" s="5" t="s">
        <v>143</v>
      </c>
      <c r="T39" s="11"/>
      <c r="U39" s="11" t="s">
        <v>118</v>
      </c>
      <c r="V39" s="11" t="s">
        <v>522</v>
      </c>
      <c r="W39" s="11" t="s">
        <v>654</v>
      </c>
      <c r="X39" s="11"/>
      <c r="Y39" s="11">
        <v>218</v>
      </c>
      <c r="Z39" s="11"/>
      <c r="AA39" s="11"/>
      <c r="AB39" s="11"/>
      <c r="AC39" s="11"/>
      <c r="AD39" s="11" t="s">
        <v>122</v>
      </c>
      <c r="AE39" s="11"/>
      <c r="AF39" s="5">
        <v>218</v>
      </c>
      <c r="AG39" s="11"/>
      <c r="AH39" s="11"/>
      <c r="AI39" s="11"/>
      <c r="AJ39" s="11"/>
      <c r="AK39" s="11" t="s">
        <v>122</v>
      </c>
      <c r="AL39" s="11" t="s">
        <v>158</v>
      </c>
      <c r="AM39" s="11"/>
      <c r="AN39" s="11">
        <v>1.1000000000000001</v>
      </c>
      <c r="AO39" s="11"/>
      <c r="AP39" s="11"/>
      <c r="AQ39" s="11"/>
      <c r="AR39" s="11"/>
      <c r="AS39" s="11" t="s">
        <v>282</v>
      </c>
      <c r="AT39" s="11"/>
      <c r="AU39" s="11">
        <v>1.1000000000000001</v>
      </c>
      <c r="AV39" s="11"/>
      <c r="AW39" s="11"/>
      <c r="AX39" s="11"/>
      <c r="AY39" s="11"/>
      <c r="AZ39" s="11"/>
      <c r="BA39" s="12">
        <v>0.98119999999999996</v>
      </c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 t="s">
        <v>655</v>
      </c>
      <c r="BY39" s="11">
        <v>1</v>
      </c>
      <c r="BZ39" s="11" t="s">
        <v>125</v>
      </c>
      <c r="CA39" s="11"/>
      <c r="CB39" s="11"/>
      <c r="CC39" s="11"/>
      <c r="CD39" s="11"/>
      <c r="CE39" s="11"/>
      <c r="CF39" s="11"/>
      <c r="CG39" s="11">
        <v>80</v>
      </c>
      <c r="CH39" s="11" t="s">
        <v>192</v>
      </c>
      <c r="CI39" s="11" t="s">
        <v>178</v>
      </c>
      <c r="CJ39" s="5">
        <v>2077042</v>
      </c>
      <c r="CK39" s="5">
        <v>91626</v>
      </c>
      <c r="CL39" s="11" t="s">
        <v>754</v>
      </c>
      <c r="CM39" s="11" t="s">
        <v>755</v>
      </c>
      <c r="CN39" s="11" t="s">
        <v>756</v>
      </c>
      <c r="CO39" s="11">
        <v>1989</v>
      </c>
      <c r="CP39" s="11" t="s">
        <v>757</v>
      </c>
      <c r="CQ39" s="15">
        <f t="shared" si="3"/>
        <v>0.9821428571428571</v>
      </c>
      <c r="CR39" s="5" t="s">
        <v>100</v>
      </c>
    </row>
    <row r="40" spans="1:96" ht="72" x14ac:dyDescent="0.3">
      <c r="A40" s="11">
        <v>333415</v>
      </c>
      <c r="B40" s="11" t="s">
        <v>109</v>
      </c>
      <c r="C40" s="11"/>
      <c r="D40" s="11" t="s">
        <v>747</v>
      </c>
      <c r="E40" s="11">
        <v>7551</v>
      </c>
      <c r="F40" s="11"/>
      <c r="G40" s="11"/>
      <c r="H40" s="11"/>
      <c r="I40" s="11" t="s">
        <v>522</v>
      </c>
      <c r="J40" s="11" t="s">
        <v>187</v>
      </c>
      <c r="K40" s="11" t="s">
        <v>187</v>
      </c>
      <c r="L40" s="11" t="s">
        <v>187</v>
      </c>
      <c r="M40" s="11" t="s">
        <v>187</v>
      </c>
      <c r="N40" s="11" t="s">
        <v>522</v>
      </c>
      <c r="O40" s="11" t="s">
        <v>523</v>
      </c>
      <c r="P40" s="5" t="s">
        <v>154</v>
      </c>
      <c r="Q40" s="5" t="s">
        <v>154</v>
      </c>
      <c r="R40" s="5" t="s">
        <v>534</v>
      </c>
      <c r="S40" s="5" t="s">
        <v>143</v>
      </c>
      <c r="T40" s="11"/>
      <c r="U40" s="11" t="s">
        <v>118</v>
      </c>
      <c r="V40" s="11" t="s">
        <v>522</v>
      </c>
      <c r="W40" s="11" t="s">
        <v>654</v>
      </c>
      <c r="X40" s="11"/>
      <c r="Y40" s="11">
        <v>218</v>
      </c>
      <c r="Z40" s="11"/>
      <c r="AA40" s="11"/>
      <c r="AB40" s="11"/>
      <c r="AC40" s="11"/>
      <c r="AD40" s="11" t="s">
        <v>122</v>
      </c>
      <c r="AE40" s="11"/>
      <c r="AF40" s="5">
        <v>218</v>
      </c>
      <c r="AG40" s="11"/>
      <c r="AH40" s="11"/>
      <c r="AI40" s="11"/>
      <c r="AJ40" s="11"/>
      <c r="AK40" s="11" t="s">
        <v>122</v>
      </c>
      <c r="AL40" s="11" t="s">
        <v>158</v>
      </c>
      <c r="AM40" s="11"/>
      <c r="AN40" s="11">
        <v>1.1000000000000001</v>
      </c>
      <c r="AO40" s="11"/>
      <c r="AP40" s="11"/>
      <c r="AQ40" s="11"/>
      <c r="AR40" s="11"/>
      <c r="AS40" s="11" t="s">
        <v>282</v>
      </c>
      <c r="AT40" s="11"/>
      <c r="AU40" s="11">
        <v>1.1000000000000001</v>
      </c>
      <c r="AV40" s="11"/>
      <c r="AW40" s="11"/>
      <c r="AX40" s="11"/>
      <c r="AY40" s="11"/>
      <c r="AZ40" s="11"/>
      <c r="BA40" s="12">
        <v>0.98119999999999996</v>
      </c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 t="s">
        <v>655</v>
      </c>
      <c r="BY40" s="11">
        <v>1</v>
      </c>
      <c r="BZ40" s="11" t="s">
        <v>125</v>
      </c>
      <c r="CA40" s="11"/>
      <c r="CB40" s="11"/>
      <c r="CC40" s="11"/>
      <c r="CD40" s="11"/>
      <c r="CE40" s="11"/>
      <c r="CF40" s="11"/>
      <c r="CG40" s="11">
        <v>23</v>
      </c>
      <c r="CH40" s="11" t="s">
        <v>192</v>
      </c>
      <c r="CI40" s="11" t="s">
        <v>178</v>
      </c>
      <c r="CJ40" s="5">
        <v>2077048</v>
      </c>
      <c r="CK40" s="5">
        <v>91626</v>
      </c>
      <c r="CL40" s="11" t="s">
        <v>754</v>
      </c>
      <c r="CM40" s="11" t="s">
        <v>755</v>
      </c>
      <c r="CN40" s="11" t="s">
        <v>756</v>
      </c>
      <c r="CO40" s="11">
        <v>1989</v>
      </c>
      <c r="CP40" s="11" t="s">
        <v>758</v>
      </c>
      <c r="CQ40" s="15">
        <f t="shared" si="3"/>
        <v>0.9821428571428571</v>
      </c>
      <c r="CR40" s="5" t="s">
        <v>100</v>
      </c>
    </row>
    <row r="41" spans="1:96" ht="72" x14ac:dyDescent="0.3">
      <c r="A41" s="11">
        <v>333415</v>
      </c>
      <c r="B41" s="11" t="s">
        <v>109</v>
      </c>
      <c r="C41" s="11"/>
      <c r="D41" s="11" t="s">
        <v>147</v>
      </c>
      <c r="E41" s="11">
        <v>3615</v>
      </c>
      <c r="F41" s="11"/>
      <c r="G41" s="11"/>
      <c r="H41" s="11"/>
      <c r="I41" s="11" t="s">
        <v>537</v>
      </c>
      <c r="J41" s="11" t="s">
        <v>648</v>
      </c>
      <c r="K41" s="11" t="s">
        <v>662</v>
      </c>
      <c r="L41" s="11" t="s">
        <v>663</v>
      </c>
      <c r="M41" s="11" t="s">
        <v>664</v>
      </c>
      <c r="N41" s="11" t="s">
        <v>542</v>
      </c>
      <c r="O41" s="11" t="s">
        <v>665</v>
      </c>
      <c r="P41" s="5" t="s">
        <v>154</v>
      </c>
      <c r="Q41" s="5" t="s">
        <v>154</v>
      </c>
      <c r="R41" s="5" t="s">
        <v>534</v>
      </c>
      <c r="S41" s="5" t="s">
        <v>157</v>
      </c>
      <c r="T41" s="11"/>
      <c r="U41" s="11" t="s">
        <v>118</v>
      </c>
      <c r="V41" s="11" t="s">
        <v>522</v>
      </c>
      <c r="W41" s="11" t="s">
        <v>654</v>
      </c>
      <c r="X41" s="11"/>
      <c r="Y41" s="11">
        <v>50</v>
      </c>
      <c r="Z41" s="11"/>
      <c r="AA41" s="11"/>
      <c r="AB41" s="11"/>
      <c r="AC41" s="11"/>
      <c r="AD41" s="11" t="s">
        <v>122</v>
      </c>
      <c r="AE41" s="11"/>
      <c r="AF41" s="5">
        <v>50</v>
      </c>
      <c r="AG41" s="11"/>
      <c r="AH41" s="11"/>
      <c r="AI41" s="11"/>
      <c r="AJ41" s="11"/>
      <c r="AK41" s="11" t="s">
        <v>122</v>
      </c>
      <c r="AL41" s="11" t="s">
        <v>158</v>
      </c>
      <c r="AM41" s="11"/>
      <c r="AN41" s="11">
        <v>1</v>
      </c>
      <c r="AO41" s="11"/>
      <c r="AP41" s="11"/>
      <c r="AQ41" s="11"/>
      <c r="AR41" s="11"/>
      <c r="AS41" s="11" t="s">
        <v>362</v>
      </c>
      <c r="AT41" s="11"/>
      <c r="AU41" s="12">
        <v>1</v>
      </c>
      <c r="AV41" s="11"/>
      <c r="AW41" s="11"/>
      <c r="AX41" s="11"/>
      <c r="AY41" s="11"/>
      <c r="AZ41" s="11"/>
      <c r="BA41" s="12">
        <v>1</v>
      </c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2"/>
      <c r="BN41" s="11"/>
      <c r="BO41" s="11"/>
      <c r="BP41" s="11"/>
      <c r="BQ41" s="11"/>
      <c r="BR41" s="11"/>
      <c r="BS41" s="12"/>
      <c r="BT41" s="11"/>
      <c r="BU41" s="11"/>
      <c r="BV41" s="11"/>
      <c r="BW41" s="11"/>
      <c r="BX41" s="11" t="s">
        <v>362</v>
      </c>
      <c r="BY41" s="11">
        <v>1</v>
      </c>
      <c r="BZ41" s="11" t="s">
        <v>125</v>
      </c>
      <c r="CA41" s="11"/>
      <c r="CB41" s="11"/>
      <c r="CC41" s="11"/>
      <c r="CD41" s="11"/>
      <c r="CE41" s="11"/>
      <c r="CF41" s="11"/>
      <c r="CG41" s="11">
        <v>100</v>
      </c>
      <c r="CH41" s="11" t="s">
        <v>192</v>
      </c>
      <c r="CI41" s="11" t="s">
        <v>178</v>
      </c>
      <c r="CJ41" s="5">
        <v>584307</v>
      </c>
      <c r="CK41" s="5">
        <v>50972</v>
      </c>
      <c r="CL41" s="11" t="s">
        <v>666</v>
      </c>
      <c r="CM41" s="11" t="s">
        <v>667</v>
      </c>
      <c r="CN41" s="11" t="s">
        <v>668</v>
      </c>
      <c r="CO41" s="11">
        <v>1968</v>
      </c>
      <c r="CP41" s="11" t="s">
        <v>759</v>
      </c>
      <c r="CQ41" s="5">
        <f t="shared" ref="CQ41:CQ46" si="4">AN41</f>
        <v>1</v>
      </c>
      <c r="CR41" s="5" t="s">
        <v>100</v>
      </c>
    </row>
    <row r="42" spans="1:96" ht="100.8" x14ac:dyDescent="0.3">
      <c r="A42" s="11">
        <v>333415</v>
      </c>
      <c r="B42" s="11" t="s">
        <v>109</v>
      </c>
      <c r="C42" s="11"/>
      <c r="D42" s="11"/>
      <c r="E42" s="11">
        <v>4241</v>
      </c>
      <c r="F42" s="11"/>
      <c r="G42" s="11"/>
      <c r="H42" s="11"/>
      <c r="I42" s="11" t="s">
        <v>537</v>
      </c>
      <c r="J42" s="11" t="s">
        <v>648</v>
      </c>
      <c r="K42" s="11" t="s">
        <v>662</v>
      </c>
      <c r="L42" s="11" t="s">
        <v>663</v>
      </c>
      <c r="M42" s="11" t="s">
        <v>760</v>
      </c>
      <c r="N42" s="11" t="s">
        <v>761</v>
      </c>
      <c r="O42" s="11" t="s">
        <v>762</v>
      </c>
      <c r="P42" s="5" t="s">
        <v>154</v>
      </c>
      <c r="Q42" s="5" t="s">
        <v>154</v>
      </c>
      <c r="R42" s="5" t="s">
        <v>534</v>
      </c>
      <c r="S42" s="5" t="s">
        <v>157</v>
      </c>
      <c r="T42" s="11"/>
      <c r="U42" s="11" t="s">
        <v>118</v>
      </c>
      <c r="V42" s="11" t="s">
        <v>522</v>
      </c>
      <c r="W42" s="11" t="s">
        <v>654</v>
      </c>
      <c r="X42" s="11"/>
      <c r="Y42" s="11"/>
      <c r="Z42" s="11"/>
      <c r="AA42" s="11"/>
      <c r="AB42" s="11"/>
      <c r="AC42" s="11"/>
      <c r="AD42" s="11" t="s">
        <v>677</v>
      </c>
      <c r="AE42" s="11"/>
      <c r="AF42" s="5"/>
      <c r="AG42" s="11"/>
      <c r="AH42" s="11"/>
      <c r="AI42" s="11"/>
      <c r="AJ42" s="11"/>
      <c r="AK42" s="11" t="s">
        <v>677</v>
      </c>
      <c r="AL42" s="11" t="s">
        <v>158</v>
      </c>
      <c r="AM42" s="11"/>
      <c r="AN42" s="11">
        <v>1</v>
      </c>
      <c r="AO42" s="11"/>
      <c r="AP42" s="11"/>
      <c r="AQ42" s="11"/>
      <c r="AR42" s="11"/>
      <c r="AS42" s="11" t="s">
        <v>362</v>
      </c>
      <c r="AT42" s="11"/>
      <c r="AU42" s="11">
        <v>1</v>
      </c>
      <c r="AV42" s="11"/>
      <c r="AW42" s="11"/>
      <c r="AX42" s="11"/>
      <c r="AY42" s="11"/>
      <c r="AZ42" s="11"/>
      <c r="BA42" s="12">
        <v>1</v>
      </c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 t="s">
        <v>362</v>
      </c>
      <c r="BY42" s="11">
        <v>1</v>
      </c>
      <c r="BZ42" s="11" t="s">
        <v>125</v>
      </c>
      <c r="CA42" s="11"/>
      <c r="CB42" s="11"/>
      <c r="CC42" s="11"/>
      <c r="CD42" s="11"/>
      <c r="CE42" s="11"/>
      <c r="CF42" s="11"/>
      <c r="CG42" s="11">
        <v>100</v>
      </c>
      <c r="CH42" s="11" t="s">
        <v>192</v>
      </c>
      <c r="CI42" s="11" t="s">
        <v>763</v>
      </c>
      <c r="CJ42" s="5">
        <v>2076997</v>
      </c>
      <c r="CK42" s="5">
        <v>96680</v>
      </c>
      <c r="CL42" s="11" t="s">
        <v>764</v>
      </c>
      <c r="CM42" s="11" t="s">
        <v>765</v>
      </c>
      <c r="CN42" s="11" t="s">
        <v>766</v>
      </c>
      <c r="CO42" s="11">
        <v>1970</v>
      </c>
      <c r="CP42" s="11" t="s">
        <v>767</v>
      </c>
      <c r="CQ42" s="5">
        <f t="shared" si="4"/>
        <v>1</v>
      </c>
      <c r="CR42" s="5" t="s">
        <v>100</v>
      </c>
    </row>
    <row r="43" spans="1:96" ht="100.8" x14ac:dyDescent="0.3">
      <c r="A43" s="11">
        <v>333415</v>
      </c>
      <c r="B43" s="11" t="s">
        <v>109</v>
      </c>
      <c r="C43" s="11"/>
      <c r="D43" s="11"/>
      <c r="E43" s="11">
        <v>4168</v>
      </c>
      <c r="F43" s="11"/>
      <c r="G43" s="11"/>
      <c r="H43" s="11"/>
      <c r="I43" s="11" t="s">
        <v>537</v>
      </c>
      <c r="J43" s="11" t="s">
        <v>648</v>
      </c>
      <c r="K43" s="11" t="s">
        <v>768</v>
      </c>
      <c r="L43" s="11" t="s">
        <v>769</v>
      </c>
      <c r="M43" s="11" t="s">
        <v>770</v>
      </c>
      <c r="N43" s="11" t="s">
        <v>379</v>
      </c>
      <c r="O43" s="11" t="s">
        <v>771</v>
      </c>
      <c r="P43" s="5" t="s">
        <v>154</v>
      </c>
      <c r="Q43" s="5" t="s">
        <v>154</v>
      </c>
      <c r="R43" s="5" t="s">
        <v>534</v>
      </c>
      <c r="S43" s="5" t="s">
        <v>157</v>
      </c>
      <c r="T43" s="11"/>
      <c r="U43" s="11" t="s">
        <v>118</v>
      </c>
      <c r="V43" s="11" t="s">
        <v>522</v>
      </c>
      <c r="W43" s="11" t="s">
        <v>654</v>
      </c>
      <c r="X43" s="11"/>
      <c r="Y43" s="11">
        <v>84</v>
      </c>
      <c r="Z43" s="11"/>
      <c r="AA43" s="11"/>
      <c r="AB43" s="11"/>
      <c r="AC43" s="11"/>
      <c r="AD43" s="11" t="s">
        <v>122</v>
      </c>
      <c r="AE43" s="11"/>
      <c r="AF43" s="5">
        <v>84</v>
      </c>
      <c r="AG43" s="11"/>
      <c r="AH43" s="11"/>
      <c r="AI43" s="11"/>
      <c r="AJ43" s="11"/>
      <c r="AK43" s="11" t="s">
        <v>122</v>
      </c>
      <c r="AL43" s="11" t="s">
        <v>158</v>
      </c>
      <c r="AM43" s="11"/>
      <c r="AN43" s="11">
        <v>1</v>
      </c>
      <c r="AO43" s="11"/>
      <c r="AP43" s="11"/>
      <c r="AQ43" s="11"/>
      <c r="AR43" s="11"/>
      <c r="AS43" s="11" t="s">
        <v>362</v>
      </c>
      <c r="AT43" s="11"/>
      <c r="AU43" s="12">
        <v>1</v>
      </c>
      <c r="AV43" s="11"/>
      <c r="AW43" s="11"/>
      <c r="AX43" s="11"/>
      <c r="AY43" s="11"/>
      <c r="AZ43" s="11"/>
      <c r="BA43" s="12">
        <v>1</v>
      </c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2"/>
      <c r="BN43" s="11"/>
      <c r="BO43" s="11"/>
      <c r="BP43" s="11"/>
      <c r="BQ43" s="11"/>
      <c r="BR43" s="11"/>
      <c r="BS43" s="12"/>
      <c r="BT43" s="11"/>
      <c r="BU43" s="11"/>
      <c r="BV43" s="11"/>
      <c r="BW43" s="11"/>
      <c r="BX43" s="11" t="s">
        <v>362</v>
      </c>
      <c r="BY43" s="11">
        <v>1</v>
      </c>
      <c r="BZ43" s="11" t="s">
        <v>125</v>
      </c>
      <c r="CA43" s="11"/>
      <c r="CB43" s="11"/>
      <c r="CC43" s="11"/>
      <c r="CD43" s="11"/>
      <c r="CE43" s="11"/>
      <c r="CF43" s="11"/>
      <c r="CG43" s="11">
        <v>100</v>
      </c>
      <c r="CH43" s="11" t="s">
        <v>192</v>
      </c>
      <c r="CI43" s="11" t="s">
        <v>685</v>
      </c>
      <c r="CJ43" s="5">
        <v>586894</v>
      </c>
      <c r="CK43" s="5">
        <v>106252</v>
      </c>
      <c r="CL43" s="11" t="s">
        <v>772</v>
      </c>
      <c r="CM43" s="11" t="s">
        <v>773</v>
      </c>
      <c r="CN43" s="11" t="s">
        <v>774</v>
      </c>
      <c r="CO43" s="11">
        <v>1994</v>
      </c>
      <c r="CP43" s="11" t="s">
        <v>775</v>
      </c>
      <c r="CQ43" s="5">
        <f t="shared" si="4"/>
        <v>1</v>
      </c>
      <c r="CR43" s="5" t="s">
        <v>100</v>
      </c>
    </row>
    <row r="44" spans="1:96" ht="100.8" x14ac:dyDescent="0.3">
      <c r="A44" s="11">
        <v>333415</v>
      </c>
      <c r="B44" s="11" t="s">
        <v>109</v>
      </c>
      <c r="C44" s="11"/>
      <c r="D44" s="11"/>
      <c r="E44" s="11">
        <v>4168</v>
      </c>
      <c r="F44" s="11"/>
      <c r="G44" s="11"/>
      <c r="H44" s="11"/>
      <c r="I44" s="11" t="s">
        <v>537</v>
      </c>
      <c r="J44" s="11" t="s">
        <v>648</v>
      </c>
      <c r="K44" s="11" t="s">
        <v>768</v>
      </c>
      <c r="L44" s="11" t="s">
        <v>769</v>
      </c>
      <c r="M44" s="11" t="s">
        <v>770</v>
      </c>
      <c r="N44" s="11" t="s">
        <v>379</v>
      </c>
      <c r="O44" s="11" t="s">
        <v>771</v>
      </c>
      <c r="P44" s="5" t="s">
        <v>189</v>
      </c>
      <c r="Q44" s="5" t="s">
        <v>189</v>
      </c>
      <c r="R44" s="5" t="s">
        <v>190</v>
      </c>
      <c r="S44" s="5" t="s">
        <v>157</v>
      </c>
      <c r="T44" s="11"/>
      <c r="U44" s="11" t="s">
        <v>118</v>
      </c>
      <c r="V44" s="11" t="s">
        <v>522</v>
      </c>
      <c r="W44" s="11" t="s">
        <v>654</v>
      </c>
      <c r="X44" s="11"/>
      <c r="Y44" s="11">
        <v>69</v>
      </c>
      <c r="Z44" s="11"/>
      <c r="AA44" s="11"/>
      <c r="AB44" s="11"/>
      <c r="AC44" s="11"/>
      <c r="AD44" s="11" t="s">
        <v>122</v>
      </c>
      <c r="AE44" s="11"/>
      <c r="AF44" s="5">
        <v>69</v>
      </c>
      <c r="AG44" s="11"/>
      <c r="AH44" s="11"/>
      <c r="AI44" s="11"/>
      <c r="AJ44" s="11"/>
      <c r="AK44" s="11" t="s">
        <v>122</v>
      </c>
      <c r="AL44" s="11" t="s">
        <v>158</v>
      </c>
      <c r="AM44" s="11"/>
      <c r="AN44" s="11">
        <v>1</v>
      </c>
      <c r="AO44" s="11"/>
      <c r="AP44" s="11"/>
      <c r="AQ44" s="11"/>
      <c r="AR44" s="11"/>
      <c r="AS44" s="11" t="s">
        <v>362</v>
      </c>
      <c r="AT44" s="11"/>
      <c r="AU44" s="12">
        <v>1</v>
      </c>
      <c r="AV44" s="11"/>
      <c r="AW44" s="11"/>
      <c r="AX44" s="11"/>
      <c r="AY44" s="11"/>
      <c r="AZ44" s="11"/>
      <c r="BA44" s="12">
        <v>1</v>
      </c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2"/>
      <c r="BN44" s="11"/>
      <c r="BO44" s="11"/>
      <c r="BP44" s="11"/>
      <c r="BQ44" s="11"/>
      <c r="BR44" s="11"/>
      <c r="BS44" s="12"/>
      <c r="BT44" s="11"/>
      <c r="BU44" s="11"/>
      <c r="BV44" s="11"/>
      <c r="BW44" s="11"/>
      <c r="BX44" s="11" t="s">
        <v>362</v>
      </c>
      <c r="BY44" s="11">
        <v>1</v>
      </c>
      <c r="BZ44" s="11" t="s">
        <v>125</v>
      </c>
      <c r="CA44" s="11"/>
      <c r="CB44" s="11"/>
      <c r="CC44" s="11"/>
      <c r="CD44" s="11"/>
      <c r="CE44" s="11"/>
      <c r="CF44" s="11"/>
      <c r="CG44" s="11">
        <v>100</v>
      </c>
      <c r="CH44" s="11" t="s">
        <v>192</v>
      </c>
      <c r="CI44" s="11" t="s">
        <v>685</v>
      </c>
      <c r="CJ44" s="5">
        <v>586896</v>
      </c>
      <c r="CK44" s="5">
        <v>106252</v>
      </c>
      <c r="CL44" s="11" t="s">
        <v>772</v>
      </c>
      <c r="CM44" s="11" t="s">
        <v>773</v>
      </c>
      <c r="CN44" s="11" t="s">
        <v>774</v>
      </c>
      <c r="CO44" s="11">
        <v>1994</v>
      </c>
      <c r="CP44" s="11" t="s">
        <v>776</v>
      </c>
      <c r="CQ44" s="5">
        <f t="shared" si="4"/>
        <v>1</v>
      </c>
      <c r="CR44" s="5" t="s">
        <v>100</v>
      </c>
    </row>
    <row r="45" spans="1:96" ht="86.4" x14ac:dyDescent="0.3">
      <c r="A45" s="11">
        <v>333415</v>
      </c>
      <c r="B45" s="11" t="s">
        <v>109</v>
      </c>
      <c r="C45" s="11"/>
      <c r="D45" s="11"/>
      <c r="E45" s="11">
        <v>4168</v>
      </c>
      <c r="F45" s="11"/>
      <c r="G45" s="11"/>
      <c r="H45" s="11"/>
      <c r="I45" s="11" t="s">
        <v>537</v>
      </c>
      <c r="J45" s="11" t="s">
        <v>648</v>
      </c>
      <c r="K45" s="11" t="s">
        <v>768</v>
      </c>
      <c r="L45" s="11" t="s">
        <v>769</v>
      </c>
      <c r="M45" s="11" t="s">
        <v>770</v>
      </c>
      <c r="N45" s="11" t="s">
        <v>379</v>
      </c>
      <c r="O45" s="11" t="s">
        <v>771</v>
      </c>
      <c r="P45" s="5" t="s">
        <v>154</v>
      </c>
      <c r="Q45" s="5" t="s">
        <v>154</v>
      </c>
      <c r="R45" s="5" t="s">
        <v>534</v>
      </c>
      <c r="S45" s="5" t="s">
        <v>157</v>
      </c>
      <c r="T45" s="11"/>
      <c r="U45" s="11" t="s">
        <v>118</v>
      </c>
      <c r="V45" s="11" t="s">
        <v>522</v>
      </c>
      <c r="W45" s="11" t="s">
        <v>654</v>
      </c>
      <c r="X45" s="11"/>
      <c r="Y45" s="11">
        <v>69</v>
      </c>
      <c r="Z45" s="11"/>
      <c r="AA45" s="11"/>
      <c r="AB45" s="11"/>
      <c r="AC45" s="11"/>
      <c r="AD45" s="11" t="s">
        <v>122</v>
      </c>
      <c r="AE45" s="11"/>
      <c r="AF45" s="5">
        <v>69</v>
      </c>
      <c r="AG45" s="11"/>
      <c r="AH45" s="11"/>
      <c r="AI45" s="11"/>
      <c r="AJ45" s="11"/>
      <c r="AK45" s="11" t="s">
        <v>122</v>
      </c>
      <c r="AL45" s="11" t="s">
        <v>158</v>
      </c>
      <c r="AM45" s="11"/>
      <c r="AN45" s="11">
        <v>1</v>
      </c>
      <c r="AO45" s="11"/>
      <c r="AP45" s="11"/>
      <c r="AQ45" s="11"/>
      <c r="AR45" s="11"/>
      <c r="AS45" s="11" t="s">
        <v>362</v>
      </c>
      <c r="AT45" s="11"/>
      <c r="AU45" s="12">
        <v>1</v>
      </c>
      <c r="AV45" s="11"/>
      <c r="AW45" s="11"/>
      <c r="AX45" s="11"/>
      <c r="AY45" s="11"/>
      <c r="AZ45" s="11"/>
      <c r="BA45" s="12">
        <v>1</v>
      </c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2"/>
      <c r="BN45" s="11"/>
      <c r="BO45" s="11"/>
      <c r="BP45" s="11"/>
      <c r="BQ45" s="11"/>
      <c r="BR45" s="11"/>
      <c r="BS45" s="12"/>
      <c r="BT45" s="11"/>
      <c r="BU45" s="11"/>
      <c r="BV45" s="11"/>
      <c r="BW45" s="11"/>
      <c r="BX45" s="11" t="s">
        <v>362</v>
      </c>
      <c r="BY45" s="11">
        <v>1</v>
      </c>
      <c r="BZ45" s="11" t="s">
        <v>125</v>
      </c>
      <c r="CA45" s="11"/>
      <c r="CB45" s="11"/>
      <c r="CC45" s="11"/>
      <c r="CD45" s="11"/>
      <c r="CE45" s="11"/>
      <c r="CF45" s="11"/>
      <c r="CG45" s="11">
        <v>100</v>
      </c>
      <c r="CH45" s="11" t="s">
        <v>192</v>
      </c>
      <c r="CI45" s="11" t="s">
        <v>685</v>
      </c>
      <c r="CJ45" s="5">
        <v>586898</v>
      </c>
      <c r="CK45" s="5">
        <v>106252</v>
      </c>
      <c r="CL45" s="11" t="s">
        <v>772</v>
      </c>
      <c r="CM45" s="11" t="s">
        <v>773</v>
      </c>
      <c r="CN45" s="11" t="s">
        <v>774</v>
      </c>
      <c r="CO45" s="11">
        <v>1994</v>
      </c>
      <c r="CP45" s="11" t="s">
        <v>777</v>
      </c>
      <c r="CQ45" s="5">
        <f t="shared" si="4"/>
        <v>1</v>
      </c>
      <c r="CR45" s="5" t="s">
        <v>100</v>
      </c>
    </row>
    <row r="46" spans="1:96" ht="129.6" x14ac:dyDescent="0.3">
      <c r="A46" s="11">
        <v>333415</v>
      </c>
      <c r="B46" s="11" t="s">
        <v>109</v>
      </c>
      <c r="C46" s="11"/>
      <c r="D46" s="11"/>
      <c r="E46" s="11">
        <v>3895</v>
      </c>
      <c r="F46" s="11"/>
      <c r="G46" s="11"/>
      <c r="H46" s="11"/>
      <c r="I46" s="11" t="s">
        <v>537</v>
      </c>
      <c r="J46" s="11" t="s">
        <v>538</v>
      </c>
      <c r="K46" s="11" t="s">
        <v>539</v>
      </c>
      <c r="L46" s="11" t="s">
        <v>540</v>
      </c>
      <c r="M46" s="11" t="s">
        <v>682</v>
      </c>
      <c r="N46" s="11" t="s">
        <v>690</v>
      </c>
      <c r="O46" s="11" t="s">
        <v>691</v>
      </c>
      <c r="P46" s="5" t="s">
        <v>154</v>
      </c>
      <c r="Q46" s="5" t="s">
        <v>154</v>
      </c>
      <c r="R46" s="5" t="s">
        <v>534</v>
      </c>
      <c r="S46" s="5" t="s">
        <v>157</v>
      </c>
      <c r="T46" s="11"/>
      <c r="U46" s="11" t="s">
        <v>118</v>
      </c>
      <c r="V46" s="11" t="s">
        <v>522</v>
      </c>
      <c r="W46" s="11" t="s">
        <v>654</v>
      </c>
      <c r="X46" s="11"/>
      <c r="Y46" s="11"/>
      <c r="Z46" s="11"/>
      <c r="AA46" s="11"/>
      <c r="AB46" s="11"/>
      <c r="AC46" s="11"/>
      <c r="AD46" s="11" t="s">
        <v>677</v>
      </c>
      <c r="AE46" s="11"/>
      <c r="AF46" s="5"/>
      <c r="AG46" s="11"/>
      <c r="AH46" s="11"/>
      <c r="AI46" s="11"/>
      <c r="AJ46" s="11"/>
      <c r="AK46" s="11" t="s">
        <v>677</v>
      </c>
      <c r="AL46" s="11" t="s">
        <v>158</v>
      </c>
      <c r="AM46" s="11"/>
      <c r="AN46" s="11">
        <v>1</v>
      </c>
      <c r="AO46" s="11"/>
      <c r="AP46" s="11"/>
      <c r="AQ46" s="11"/>
      <c r="AR46" s="11"/>
      <c r="AS46" s="11" t="s">
        <v>362</v>
      </c>
      <c r="AT46" s="11"/>
      <c r="AU46" s="12">
        <v>1</v>
      </c>
      <c r="AV46" s="11"/>
      <c r="AW46" s="11"/>
      <c r="AX46" s="11"/>
      <c r="AY46" s="11"/>
      <c r="AZ46" s="11"/>
      <c r="BA46" s="12">
        <v>1</v>
      </c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2"/>
      <c r="BN46" s="11"/>
      <c r="BO46" s="11"/>
      <c r="BP46" s="11"/>
      <c r="BQ46" s="11"/>
      <c r="BR46" s="11"/>
      <c r="BS46" s="12"/>
      <c r="BT46" s="11"/>
      <c r="BU46" s="11"/>
      <c r="BV46" s="11"/>
      <c r="BW46" s="11"/>
      <c r="BX46" s="11" t="s">
        <v>362</v>
      </c>
      <c r="BY46" s="11">
        <v>2</v>
      </c>
      <c r="BZ46" s="11" t="s">
        <v>125</v>
      </c>
      <c r="CA46" s="11"/>
      <c r="CB46" s="11"/>
      <c r="CC46" s="11"/>
      <c r="CD46" s="11"/>
      <c r="CE46" s="11"/>
      <c r="CF46" s="11"/>
      <c r="CG46" s="11">
        <v>100</v>
      </c>
      <c r="CH46" s="11" t="s">
        <v>192</v>
      </c>
      <c r="CI46" s="11" t="s">
        <v>193</v>
      </c>
      <c r="CJ46" s="5">
        <v>587462</v>
      </c>
      <c r="CK46" s="5">
        <v>117182</v>
      </c>
      <c r="CL46" s="11" t="s">
        <v>697</v>
      </c>
      <c r="CM46" s="11" t="s">
        <v>698</v>
      </c>
      <c r="CN46" s="11" t="s">
        <v>699</v>
      </c>
      <c r="CO46" s="11">
        <v>1972</v>
      </c>
      <c r="CP46" s="11" t="s">
        <v>778</v>
      </c>
      <c r="CQ46" s="5">
        <f t="shared" si="4"/>
        <v>1</v>
      </c>
      <c r="CR46" s="5" t="s">
        <v>100</v>
      </c>
    </row>
    <row r="47" spans="1:96" ht="86.4" x14ac:dyDescent="0.3">
      <c r="A47" s="11">
        <v>333415</v>
      </c>
      <c r="B47" s="11" t="s">
        <v>109</v>
      </c>
      <c r="C47" s="11"/>
      <c r="D47" s="11"/>
      <c r="E47" s="11">
        <v>4040</v>
      </c>
      <c r="F47" s="11"/>
      <c r="G47" s="11"/>
      <c r="H47" s="11"/>
      <c r="I47" s="11" t="s">
        <v>537</v>
      </c>
      <c r="J47" s="11" t="s">
        <v>648</v>
      </c>
      <c r="K47" s="11" t="s">
        <v>649</v>
      </c>
      <c r="L47" s="11" t="s">
        <v>650</v>
      </c>
      <c r="M47" s="11" t="s">
        <v>651</v>
      </c>
      <c r="N47" s="11" t="s">
        <v>779</v>
      </c>
      <c r="O47" s="11" t="s">
        <v>780</v>
      </c>
      <c r="P47" s="5" t="s">
        <v>137</v>
      </c>
      <c r="Q47" s="5" t="s">
        <v>137</v>
      </c>
      <c r="R47" s="5" t="s">
        <v>781</v>
      </c>
      <c r="S47" s="5" t="s">
        <v>143</v>
      </c>
      <c r="T47" s="11"/>
      <c r="U47" s="11" t="s">
        <v>118</v>
      </c>
      <c r="V47" s="11" t="s">
        <v>522</v>
      </c>
      <c r="W47" s="11" t="s">
        <v>654</v>
      </c>
      <c r="X47" s="11"/>
      <c r="Y47" s="11"/>
      <c r="Z47" s="11"/>
      <c r="AA47" s="11"/>
      <c r="AB47" s="11"/>
      <c r="AC47" s="11"/>
      <c r="AD47" s="11" t="s">
        <v>677</v>
      </c>
      <c r="AE47" s="11"/>
      <c r="AF47" s="5"/>
      <c r="AG47" s="11"/>
      <c r="AH47" s="11"/>
      <c r="AI47" s="11"/>
      <c r="AJ47" s="11"/>
      <c r="AK47" s="11" t="s">
        <v>677</v>
      </c>
      <c r="AL47" s="11" t="s">
        <v>158</v>
      </c>
      <c r="AM47" s="11"/>
      <c r="AN47" s="11">
        <v>1120</v>
      </c>
      <c r="AO47" s="11"/>
      <c r="AP47" s="11"/>
      <c r="AQ47" s="11"/>
      <c r="AR47" s="11"/>
      <c r="AS47" s="11" t="s">
        <v>741</v>
      </c>
      <c r="AT47" s="11"/>
      <c r="AU47" s="12">
        <v>1120</v>
      </c>
      <c r="AV47" s="11"/>
      <c r="AW47" s="11"/>
      <c r="AX47" s="11"/>
      <c r="AY47" s="11"/>
      <c r="AZ47" s="11"/>
      <c r="BA47" s="12">
        <v>0.99680000000000002</v>
      </c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2"/>
      <c r="BN47" s="11"/>
      <c r="BO47" s="11"/>
      <c r="BP47" s="11"/>
      <c r="BQ47" s="11"/>
      <c r="BR47" s="11"/>
      <c r="BS47" s="12"/>
      <c r="BT47" s="11"/>
      <c r="BU47" s="11"/>
      <c r="BV47" s="11"/>
      <c r="BW47" s="11"/>
      <c r="BX47" s="11" t="s">
        <v>655</v>
      </c>
      <c r="BY47" s="11">
        <v>1</v>
      </c>
      <c r="BZ47" s="11" t="s">
        <v>125</v>
      </c>
      <c r="CA47" s="11"/>
      <c r="CB47" s="11"/>
      <c r="CC47" s="11"/>
      <c r="CD47" s="11"/>
      <c r="CE47" s="11"/>
      <c r="CF47" s="11"/>
      <c r="CG47" s="11">
        <v>100</v>
      </c>
      <c r="CH47" s="11" t="s">
        <v>192</v>
      </c>
      <c r="CI47" s="11" t="s">
        <v>685</v>
      </c>
      <c r="CJ47" s="5">
        <v>590675</v>
      </c>
      <c r="CK47" s="5">
        <v>153343</v>
      </c>
      <c r="CL47" s="11" t="s">
        <v>782</v>
      </c>
      <c r="CM47" s="11" t="s">
        <v>783</v>
      </c>
      <c r="CN47" s="11" t="s">
        <v>784</v>
      </c>
      <c r="CO47" s="11">
        <v>1992</v>
      </c>
      <c r="CP47" s="11" t="s">
        <v>785</v>
      </c>
      <c r="CQ47" s="15">
        <f>AN47/1000/1.12</f>
        <v>1</v>
      </c>
      <c r="CR47" s="5" t="s">
        <v>100</v>
      </c>
    </row>
    <row r="48" spans="1:96" ht="144" x14ac:dyDescent="0.3">
      <c r="A48" s="11">
        <v>333415</v>
      </c>
      <c r="B48" s="11" t="s">
        <v>109</v>
      </c>
      <c r="C48" s="11"/>
      <c r="D48" s="11"/>
      <c r="E48" s="11">
        <v>4040</v>
      </c>
      <c r="F48" s="11"/>
      <c r="G48" s="11"/>
      <c r="H48" s="11"/>
      <c r="I48" s="11" t="s">
        <v>537</v>
      </c>
      <c r="J48" s="11" t="s">
        <v>648</v>
      </c>
      <c r="K48" s="11" t="s">
        <v>649</v>
      </c>
      <c r="L48" s="11" t="s">
        <v>650</v>
      </c>
      <c r="M48" s="11" t="s">
        <v>651</v>
      </c>
      <c r="N48" s="11" t="s">
        <v>779</v>
      </c>
      <c r="O48" s="11" t="s">
        <v>780</v>
      </c>
      <c r="P48" s="5" t="s">
        <v>154</v>
      </c>
      <c r="Q48" s="5" t="s">
        <v>154</v>
      </c>
      <c r="R48" s="5" t="s">
        <v>534</v>
      </c>
      <c r="S48" s="5" t="s">
        <v>157</v>
      </c>
      <c r="T48" s="11"/>
      <c r="U48" s="11" t="s">
        <v>118</v>
      </c>
      <c r="V48" s="11" t="s">
        <v>522</v>
      </c>
      <c r="W48" s="11" t="s">
        <v>654</v>
      </c>
      <c r="X48" s="11" t="s">
        <v>226</v>
      </c>
      <c r="Y48" s="11">
        <v>63</v>
      </c>
      <c r="Z48" s="11"/>
      <c r="AA48" s="11"/>
      <c r="AB48" s="11"/>
      <c r="AC48" s="11"/>
      <c r="AD48" s="11" t="s">
        <v>122</v>
      </c>
      <c r="AE48" s="11" t="s">
        <v>226</v>
      </c>
      <c r="AF48" s="5">
        <v>63</v>
      </c>
      <c r="AG48" s="11"/>
      <c r="AH48" s="11"/>
      <c r="AI48" s="11"/>
      <c r="AJ48" s="11"/>
      <c r="AK48" s="11" t="s">
        <v>122</v>
      </c>
      <c r="AL48" s="11" t="s">
        <v>158</v>
      </c>
      <c r="AM48" s="11"/>
      <c r="AN48" s="11">
        <v>1120</v>
      </c>
      <c r="AO48" s="11"/>
      <c r="AP48" s="11"/>
      <c r="AQ48" s="11"/>
      <c r="AR48" s="11"/>
      <c r="AS48" s="11" t="s">
        <v>741</v>
      </c>
      <c r="AT48" s="11"/>
      <c r="AU48" s="11">
        <v>1120</v>
      </c>
      <c r="AV48" s="11"/>
      <c r="AW48" s="11"/>
      <c r="AX48" s="11"/>
      <c r="AY48" s="11"/>
      <c r="AZ48" s="11"/>
      <c r="BA48" s="12">
        <v>0.99680000000000002</v>
      </c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 t="s">
        <v>655</v>
      </c>
      <c r="BY48" s="11">
        <v>1</v>
      </c>
      <c r="BZ48" s="11" t="s">
        <v>125</v>
      </c>
      <c r="CA48" s="11"/>
      <c r="CB48" s="11"/>
      <c r="CC48" s="11"/>
      <c r="CD48" s="11"/>
      <c r="CE48" s="11"/>
      <c r="CF48" s="11"/>
      <c r="CG48" s="11">
        <v>100</v>
      </c>
      <c r="CH48" s="11" t="s">
        <v>192</v>
      </c>
      <c r="CI48" s="11" t="s">
        <v>685</v>
      </c>
      <c r="CJ48" s="5">
        <v>2045649</v>
      </c>
      <c r="CK48" s="5">
        <v>159504</v>
      </c>
      <c r="CL48" s="11" t="s">
        <v>782</v>
      </c>
      <c r="CM48" s="11" t="s">
        <v>783</v>
      </c>
      <c r="CN48" s="11" t="s">
        <v>786</v>
      </c>
      <c r="CO48" s="11">
        <v>1992</v>
      </c>
      <c r="CP48" s="11" t="s">
        <v>787</v>
      </c>
      <c r="CQ48" s="15">
        <f>AN48/1000/1.12</f>
        <v>1</v>
      </c>
      <c r="CR48" s="5" t="s">
        <v>100</v>
      </c>
    </row>
    <row r="49" spans="1:96" ht="115.2" x14ac:dyDescent="0.3">
      <c r="A49" s="11">
        <v>333415</v>
      </c>
      <c r="B49" s="11" t="s">
        <v>109</v>
      </c>
      <c r="C49" s="11"/>
      <c r="D49" s="11"/>
      <c r="E49" s="11">
        <v>3521</v>
      </c>
      <c r="F49" s="11"/>
      <c r="G49" s="11"/>
      <c r="H49" s="11"/>
      <c r="I49" s="11" t="s">
        <v>537</v>
      </c>
      <c r="J49" s="11" t="s">
        <v>648</v>
      </c>
      <c r="K49" s="11" t="s">
        <v>649</v>
      </c>
      <c r="L49" s="11" t="s">
        <v>788</v>
      </c>
      <c r="M49" s="11" t="s">
        <v>789</v>
      </c>
      <c r="N49" s="11" t="s">
        <v>790</v>
      </c>
      <c r="O49" s="11" t="s">
        <v>791</v>
      </c>
      <c r="P49" s="5" t="s">
        <v>154</v>
      </c>
      <c r="Q49" s="5" t="s">
        <v>154</v>
      </c>
      <c r="R49" s="5" t="s">
        <v>534</v>
      </c>
      <c r="S49" s="5" t="s">
        <v>157</v>
      </c>
      <c r="T49" s="11"/>
      <c r="U49" s="11" t="s">
        <v>118</v>
      </c>
      <c r="V49" s="11" t="s">
        <v>522</v>
      </c>
      <c r="W49" s="11" t="s">
        <v>654</v>
      </c>
      <c r="X49" s="11"/>
      <c r="Y49" s="11"/>
      <c r="Z49" s="11"/>
      <c r="AA49" s="11"/>
      <c r="AB49" s="11"/>
      <c r="AC49" s="11"/>
      <c r="AD49" s="11" t="s">
        <v>677</v>
      </c>
      <c r="AE49" s="11"/>
      <c r="AF49" s="5"/>
      <c r="AG49" s="11"/>
      <c r="AH49" s="11"/>
      <c r="AI49" s="11"/>
      <c r="AJ49" s="11"/>
      <c r="AK49" s="11" t="s">
        <v>677</v>
      </c>
      <c r="AL49" s="11" t="s">
        <v>158</v>
      </c>
      <c r="AM49" s="11"/>
      <c r="AN49" s="11">
        <v>1250</v>
      </c>
      <c r="AO49" s="11"/>
      <c r="AP49" s="11"/>
      <c r="AQ49" s="11"/>
      <c r="AR49" s="11"/>
      <c r="AS49" s="11" t="s">
        <v>741</v>
      </c>
      <c r="AT49" s="11"/>
      <c r="AU49" s="11">
        <v>1250</v>
      </c>
      <c r="AV49" s="11"/>
      <c r="AW49" s="11"/>
      <c r="AX49" s="11"/>
      <c r="AY49" s="11"/>
      <c r="AZ49" s="11"/>
      <c r="BA49" s="12">
        <v>1.1125</v>
      </c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 t="s">
        <v>655</v>
      </c>
      <c r="BY49" s="11">
        <v>1</v>
      </c>
      <c r="BZ49" s="11" t="s">
        <v>125</v>
      </c>
      <c r="CA49" s="11"/>
      <c r="CB49" s="11"/>
      <c r="CC49" s="11"/>
      <c r="CD49" s="11"/>
      <c r="CE49" s="11"/>
      <c r="CF49" s="11"/>
      <c r="CG49" s="11">
        <v>100</v>
      </c>
      <c r="CH49" s="11" t="s">
        <v>192</v>
      </c>
      <c r="CI49" s="11" t="s">
        <v>747</v>
      </c>
      <c r="CJ49" s="5">
        <v>2044153</v>
      </c>
      <c r="CK49" s="5">
        <v>89011</v>
      </c>
      <c r="CL49" s="11" t="s">
        <v>792</v>
      </c>
      <c r="CM49" s="11" t="s">
        <v>793</v>
      </c>
      <c r="CN49" s="11" t="s">
        <v>794</v>
      </c>
      <c r="CO49" s="11">
        <v>1993</v>
      </c>
      <c r="CP49" s="11" t="s">
        <v>795</v>
      </c>
      <c r="CQ49" s="15">
        <f>AN49/1000/1.12</f>
        <v>1.1160714285714284</v>
      </c>
      <c r="CR49" s="5" t="s">
        <v>100</v>
      </c>
    </row>
    <row r="50" spans="1:96" ht="28.8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 t="s">
        <v>796</v>
      </c>
      <c r="L50" s="11" t="s">
        <v>796</v>
      </c>
      <c r="M50" s="11"/>
      <c r="N50" s="11"/>
      <c r="O50" s="11" t="s">
        <v>797</v>
      </c>
      <c r="P50" s="5" t="s">
        <v>154</v>
      </c>
      <c r="Q50" s="5" t="s">
        <v>154</v>
      </c>
      <c r="R50" s="5" t="s">
        <v>730</v>
      </c>
      <c r="S50" s="5" t="s">
        <v>646</v>
      </c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5">
        <v>21</v>
      </c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5">
        <v>4</v>
      </c>
      <c r="CK50" s="5" t="s">
        <v>798</v>
      </c>
      <c r="CL50" s="11"/>
      <c r="CM50" s="11"/>
      <c r="CN50" s="11"/>
      <c r="CO50" s="11"/>
      <c r="CP50" s="11"/>
      <c r="CQ50" s="5">
        <v>1.27</v>
      </c>
      <c r="CR50" s="5" t="s">
        <v>100</v>
      </c>
    </row>
    <row r="51" spans="1:96" ht="86.4" x14ac:dyDescent="0.3">
      <c r="A51" s="11">
        <v>333415</v>
      </c>
      <c r="B51" s="11" t="s">
        <v>109</v>
      </c>
      <c r="C51" s="11"/>
      <c r="D51" s="11"/>
      <c r="E51" s="11">
        <v>3344</v>
      </c>
      <c r="F51" s="11"/>
      <c r="G51" s="11"/>
      <c r="H51" s="11"/>
      <c r="I51" s="11" t="s">
        <v>537</v>
      </c>
      <c r="J51" s="11" t="s">
        <v>648</v>
      </c>
      <c r="K51" s="11" t="s">
        <v>799</v>
      </c>
      <c r="L51" s="11" t="s">
        <v>800</v>
      </c>
      <c r="M51" s="11" t="s">
        <v>801</v>
      </c>
      <c r="N51" s="11" t="s">
        <v>802</v>
      </c>
      <c r="O51" s="11" t="s">
        <v>803</v>
      </c>
      <c r="P51" s="5" t="s">
        <v>154</v>
      </c>
      <c r="Q51" s="5" t="s">
        <v>154</v>
      </c>
      <c r="R51" s="5" t="s">
        <v>167</v>
      </c>
      <c r="S51" s="5" t="s">
        <v>117</v>
      </c>
      <c r="T51" s="11"/>
      <c r="U51" s="11" t="s">
        <v>118</v>
      </c>
      <c r="V51" s="11" t="s">
        <v>522</v>
      </c>
      <c r="W51" s="11" t="s">
        <v>804</v>
      </c>
      <c r="X51" s="11"/>
      <c r="Y51" s="11">
        <v>57</v>
      </c>
      <c r="Z51" s="11"/>
      <c r="AA51" s="11"/>
      <c r="AB51" s="11"/>
      <c r="AC51" s="11"/>
      <c r="AD51" s="11" t="s">
        <v>122</v>
      </c>
      <c r="AE51" s="11"/>
      <c r="AF51" s="5">
        <v>57</v>
      </c>
      <c r="AG51" s="11"/>
      <c r="AH51" s="11"/>
      <c r="AI51" s="11"/>
      <c r="AJ51" s="11"/>
      <c r="AK51" s="11" t="s">
        <v>122</v>
      </c>
      <c r="AL51" s="11" t="s">
        <v>158</v>
      </c>
      <c r="AM51" s="11"/>
      <c r="AN51" s="11">
        <v>1.5</v>
      </c>
      <c r="AO51" s="11"/>
      <c r="AP51" s="11"/>
      <c r="AQ51" s="11"/>
      <c r="AR51" s="11"/>
      <c r="AS51" s="11" t="s">
        <v>282</v>
      </c>
      <c r="AT51" s="11"/>
      <c r="AU51" s="11">
        <v>1.5</v>
      </c>
      <c r="AV51" s="11"/>
      <c r="AW51" s="11"/>
      <c r="AX51" s="11"/>
      <c r="AY51" s="11"/>
      <c r="AZ51" s="11"/>
      <c r="BA51" s="12">
        <v>1.3380000000000001</v>
      </c>
      <c r="BB51" s="11"/>
      <c r="BC51" s="12"/>
      <c r="BD51" s="11"/>
      <c r="BE51" s="12"/>
      <c r="BF51" s="11"/>
      <c r="BG51" s="11"/>
      <c r="BH51" s="11"/>
      <c r="BI51" s="11"/>
      <c r="BJ51" s="11"/>
      <c r="BK51" s="11"/>
      <c r="BL51" s="11"/>
      <c r="BM51" s="12"/>
      <c r="BN51" s="11"/>
      <c r="BO51" s="11"/>
      <c r="BP51" s="11"/>
      <c r="BQ51" s="11"/>
      <c r="BR51" s="11"/>
      <c r="BS51" s="12"/>
      <c r="BT51" s="11"/>
      <c r="BU51" s="11"/>
      <c r="BV51" s="11"/>
      <c r="BW51" s="11"/>
      <c r="BX51" s="11" t="s">
        <v>655</v>
      </c>
      <c r="BY51" s="11">
        <v>1</v>
      </c>
      <c r="BZ51" s="11" t="s">
        <v>125</v>
      </c>
      <c r="CA51" s="11"/>
      <c r="CB51" s="11"/>
      <c r="CC51" s="11"/>
      <c r="CD51" s="11"/>
      <c r="CE51" s="11"/>
      <c r="CF51" s="11"/>
      <c r="CG51" s="11">
        <v>100</v>
      </c>
      <c r="CH51" s="11" t="s">
        <v>126</v>
      </c>
      <c r="CI51" s="11" t="s">
        <v>742</v>
      </c>
      <c r="CJ51" s="5">
        <v>408481</v>
      </c>
      <c r="CK51" s="5">
        <v>86162</v>
      </c>
      <c r="CL51" s="11" t="s">
        <v>805</v>
      </c>
      <c r="CM51" s="11" t="s">
        <v>806</v>
      </c>
      <c r="CN51" s="11" t="s">
        <v>807</v>
      </c>
      <c r="CO51" s="11">
        <v>1985</v>
      </c>
      <c r="CP51" s="11" t="s">
        <v>808</v>
      </c>
      <c r="CQ51" s="15">
        <f t="shared" ref="CQ51:CQ64" si="5">AN51/1.12</f>
        <v>1.3392857142857142</v>
      </c>
      <c r="CR51" s="5" t="s">
        <v>100</v>
      </c>
    </row>
    <row r="52" spans="1:96" ht="86.4" x14ac:dyDescent="0.3">
      <c r="A52" s="11">
        <v>333415</v>
      </c>
      <c r="B52" s="11" t="s">
        <v>109</v>
      </c>
      <c r="C52" s="11"/>
      <c r="D52" s="11"/>
      <c r="E52" s="11">
        <v>3344</v>
      </c>
      <c r="F52" s="11"/>
      <c r="G52" s="11"/>
      <c r="H52" s="11"/>
      <c r="I52" s="11" t="s">
        <v>537</v>
      </c>
      <c r="J52" s="11" t="s">
        <v>648</v>
      </c>
      <c r="K52" s="11" t="s">
        <v>799</v>
      </c>
      <c r="L52" s="11" t="s">
        <v>800</v>
      </c>
      <c r="M52" s="11" t="s">
        <v>801</v>
      </c>
      <c r="N52" s="11" t="s">
        <v>802</v>
      </c>
      <c r="O52" s="11" t="s">
        <v>803</v>
      </c>
      <c r="P52" s="5" t="s">
        <v>154</v>
      </c>
      <c r="Q52" s="5" t="s">
        <v>154</v>
      </c>
      <c r="R52" s="5" t="s">
        <v>730</v>
      </c>
      <c r="S52" s="5" t="s">
        <v>166</v>
      </c>
      <c r="T52" s="11"/>
      <c r="U52" s="11" t="s">
        <v>118</v>
      </c>
      <c r="V52" s="11" t="s">
        <v>522</v>
      </c>
      <c r="W52" s="11" t="s">
        <v>804</v>
      </c>
      <c r="X52" s="11"/>
      <c r="Y52" s="11">
        <v>57</v>
      </c>
      <c r="Z52" s="11"/>
      <c r="AA52" s="11"/>
      <c r="AB52" s="11"/>
      <c r="AC52" s="11"/>
      <c r="AD52" s="11" t="s">
        <v>122</v>
      </c>
      <c r="AE52" s="11"/>
      <c r="AF52" s="5">
        <v>57</v>
      </c>
      <c r="AG52" s="11"/>
      <c r="AH52" s="11"/>
      <c r="AI52" s="11"/>
      <c r="AJ52" s="11"/>
      <c r="AK52" s="11" t="s">
        <v>122</v>
      </c>
      <c r="AL52" s="11" t="s">
        <v>158</v>
      </c>
      <c r="AM52" s="11"/>
      <c r="AN52" s="11">
        <v>1.5</v>
      </c>
      <c r="AO52" s="11"/>
      <c r="AP52" s="11"/>
      <c r="AQ52" s="11"/>
      <c r="AR52" s="11"/>
      <c r="AS52" s="11" t="s">
        <v>282</v>
      </c>
      <c r="AT52" s="11"/>
      <c r="AU52" s="11">
        <v>1.5</v>
      </c>
      <c r="AV52" s="11"/>
      <c r="AW52" s="11"/>
      <c r="AX52" s="11"/>
      <c r="AY52" s="11"/>
      <c r="AZ52" s="11"/>
      <c r="BA52" s="12">
        <v>1.3380000000000001</v>
      </c>
      <c r="BB52" s="11"/>
      <c r="BC52" s="12"/>
      <c r="BD52" s="11"/>
      <c r="BE52" s="12"/>
      <c r="BF52" s="11"/>
      <c r="BG52" s="11"/>
      <c r="BH52" s="11"/>
      <c r="BI52" s="11"/>
      <c r="BJ52" s="11"/>
      <c r="BK52" s="11"/>
      <c r="BL52" s="11"/>
      <c r="BM52" s="12"/>
      <c r="BN52" s="11"/>
      <c r="BO52" s="11"/>
      <c r="BP52" s="11"/>
      <c r="BQ52" s="11"/>
      <c r="BR52" s="11"/>
      <c r="BS52" s="12"/>
      <c r="BT52" s="11"/>
      <c r="BU52" s="11"/>
      <c r="BV52" s="11"/>
      <c r="BW52" s="11"/>
      <c r="BX52" s="11" t="s">
        <v>655</v>
      </c>
      <c r="BY52" s="11">
        <v>1</v>
      </c>
      <c r="BZ52" s="11" t="s">
        <v>125</v>
      </c>
      <c r="CA52" s="11"/>
      <c r="CB52" s="11"/>
      <c r="CC52" s="11"/>
      <c r="CD52" s="11"/>
      <c r="CE52" s="11"/>
      <c r="CF52" s="11"/>
      <c r="CG52" s="11">
        <v>100</v>
      </c>
      <c r="CH52" s="11" t="s">
        <v>126</v>
      </c>
      <c r="CI52" s="11" t="s">
        <v>742</v>
      </c>
      <c r="CJ52" s="5">
        <v>408482</v>
      </c>
      <c r="CK52" s="5">
        <v>86162</v>
      </c>
      <c r="CL52" s="11" t="s">
        <v>805</v>
      </c>
      <c r="CM52" s="11" t="s">
        <v>806</v>
      </c>
      <c r="CN52" s="11" t="s">
        <v>807</v>
      </c>
      <c r="CO52" s="11">
        <v>1985</v>
      </c>
      <c r="CP52" s="11" t="s">
        <v>808</v>
      </c>
      <c r="CQ52" s="15">
        <f t="shared" si="5"/>
        <v>1.3392857142857142</v>
      </c>
      <c r="CR52" s="5" t="s">
        <v>100</v>
      </c>
    </row>
    <row r="53" spans="1:96" ht="86.4" x14ac:dyDescent="0.3">
      <c r="A53" s="11">
        <v>333415</v>
      </c>
      <c r="B53" s="11" t="s">
        <v>109</v>
      </c>
      <c r="C53" s="11"/>
      <c r="D53" s="11"/>
      <c r="E53" s="11">
        <v>3344</v>
      </c>
      <c r="F53" s="11"/>
      <c r="G53" s="11"/>
      <c r="H53" s="11"/>
      <c r="I53" s="11" t="s">
        <v>537</v>
      </c>
      <c r="J53" s="11" t="s">
        <v>648</v>
      </c>
      <c r="K53" s="11" t="s">
        <v>799</v>
      </c>
      <c r="L53" s="11" t="s">
        <v>800</v>
      </c>
      <c r="M53" s="11" t="s">
        <v>801</v>
      </c>
      <c r="N53" s="11" t="s">
        <v>802</v>
      </c>
      <c r="O53" s="11" t="s">
        <v>803</v>
      </c>
      <c r="P53" s="5" t="s">
        <v>154</v>
      </c>
      <c r="Q53" s="5" t="s">
        <v>154</v>
      </c>
      <c r="R53" s="5" t="s">
        <v>167</v>
      </c>
      <c r="S53" s="5" t="s">
        <v>117</v>
      </c>
      <c r="T53" s="11"/>
      <c r="U53" s="11" t="s">
        <v>118</v>
      </c>
      <c r="V53" s="11" t="s">
        <v>522</v>
      </c>
      <c r="W53" s="11" t="s">
        <v>804</v>
      </c>
      <c r="X53" s="11"/>
      <c r="Y53" s="11">
        <v>60</v>
      </c>
      <c r="Z53" s="11"/>
      <c r="AA53" s="11"/>
      <c r="AB53" s="11"/>
      <c r="AC53" s="11"/>
      <c r="AD53" s="11" t="s">
        <v>122</v>
      </c>
      <c r="AE53" s="11"/>
      <c r="AF53" s="5">
        <v>60</v>
      </c>
      <c r="AG53" s="11"/>
      <c r="AH53" s="11"/>
      <c r="AI53" s="11"/>
      <c r="AJ53" s="11"/>
      <c r="AK53" s="11" t="s">
        <v>122</v>
      </c>
      <c r="AL53" s="11" t="s">
        <v>158</v>
      </c>
      <c r="AM53" s="11"/>
      <c r="AN53" s="11">
        <v>1.5</v>
      </c>
      <c r="AO53" s="11"/>
      <c r="AP53" s="11"/>
      <c r="AQ53" s="11"/>
      <c r="AR53" s="11"/>
      <c r="AS53" s="11" t="s">
        <v>282</v>
      </c>
      <c r="AT53" s="11"/>
      <c r="AU53" s="11">
        <v>1.5</v>
      </c>
      <c r="AV53" s="11"/>
      <c r="AW53" s="11"/>
      <c r="AX53" s="11"/>
      <c r="AY53" s="11"/>
      <c r="AZ53" s="11"/>
      <c r="BA53" s="12">
        <v>1.3380000000000001</v>
      </c>
      <c r="BB53" s="11"/>
      <c r="BC53" s="12"/>
      <c r="BD53" s="11"/>
      <c r="BE53" s="12"/>
      <c r="BF53" s="11"/>
      <c r="BG53" s="11"/>
      <c r="BH53" s="11"/>
      <c r="BI53" s="11"/>
      <c r="BJ53" s="11"/>
      <c r="BK53" s="11"/>
      <c r="BL53" s="11"/>
      <c r="BM53" s="12"/>
      <c r="BN53" s="11"/>
      <c r="BO53" s="11"/>
      <c r="BP53" s="11"/>
      <c r="BQ53" s="11"/>
      <c r="BR53" s="11"/>
      <c r="BS53" s="12"/>
      <c r="BT53" s="11"/>
      <c r="BU53" s="11"/>
      <c r="BV53" s="11"/>
      <c r="BW53" s="11"/>
      <c r="BX53" s="11" t="s">
        <v>655</v>
      </c>
      <c r="BY53" s="11">
        <v>1</v>
      </c>
      <c r="BZ53" s="11" t="s">
        <v>125</v>
      </c>
      <c r="CA53" s="11"/>
      <c r="CB53" s="11"/>
      <c r="CC53" s="11"/>
      <c r="CD53" s="11"/>
      <c r="CE53" s="11"/>
      <c r="CF53" s="11"/>
      <c r="CG53" s="11">
        <v>100</v>
      </c>
      <c r="CH53" s="11" t="s">
        <v>126</v>
      </c>
      <c r="CI53" s="11" t="s">
        <v>742</v>
      </c>
      <c r="CJ53" s="5">
        <v>408483</v>
      </c>
      <c r="CK53" s="5">
        <v>86162</v>
      </c>
      <c r="CL53" s="11" t="s">
        <v>805</v>
      </c>
      <c r="CM53" s="11" t="s">
        <v>806</v>
      </c>
      <c r="CN53" s="11" t="s">
        <v>807</v>
      </c>
      <c r="CO53" s="11">
        <v>1985</v>
      </c>
      <c r="CP53" s="11" t="s">
        <v>808</v>
      </c>
      <c r="CQ53" s="15">
        <f t="shared" si="5"/>
        <v>1.3392857142857142</v>
      </c>
      <c r="CR53" s="5" t="s">
        <v>100</v>
      </c>
    </row>
    <row r="54" spans="1:96" ht="86.4" x14ac:dyDescent="0.3">
      <c r="A54" s="11">
        <v>333415</v>
      </c>
      <c r="B54" s="11" t="s">
        <v>109</v>
      </c>
      <c r="C54" s="11"/>
      <c r="D54" s="11"/>
      <c r="E54" s="11">
        <v>3344</v>
      </c>
      <c r="F54" s="11"/>
      <c r="G54" s="11"/>
      <c r="H54" s="11"/>
      <c r="I54" s="11" t="s">
        <v>537</v>
      </c>
      <c r="J54" s="11" t="s">
        <v>648</v>
      </c>
      <c r="K54" s="11" t="s">
        <v>799</v>
      </c>
      <c r="L54" s="11" t="s">
        <v>800</v>
      </c>
      <c r="M54" s="11" t="s">
        <v>801</v>
      </c>
      <c r="N54" s="11" t="s">
        <v>802</v>
      </c>
      <c r="O54" s="11" t="s">
        <v>803</v>
      </c>
      <c r="P54" s="5" t="s">
        <v>154</v>
      </c>
      <c r="Q54" s="5" t="s">
        <v>154</v>
      </c>
      <c r="R54" s="5" t="s">
        <v>167</v>
      </c>
      <c r="S54" s="5" t="s">
        <v>117</v>
      </c>
      <c r="T54" s="11"/>
      <c r="U54" s="11" t="s">
        <v>118</v>
      </c>
      <c r="V54" s="11" t="s">
        <v>522</v>
      </c>
      <c r="W54" s="11" t="s">
        <v>804</v>
      </c>
      <c r="X54" s="11"/>
      <c r="Y54" s="11">
        <v>60</v>
      </c>
      <c r="Z54" s="11"/>
      <c r="AA54" s="11"/>
      <c r="AB54" s="11"/>
      <c r="AC54" s="11"/>
      <c r="AD54" s="11" t="s">
        <v>122</v>
      </c>
      <c r="AE54" s="11"/>
      <c r="AF54" s="5">
        <v>60</v>
      </c>
      <c r="AG54" s="11"/>
      <c r="AH54" s="11"/>
      <c r="AI54" s="11"/>
      <c r="AJ54" s="11"/>
      <c r="AK54" s="11" t="s">
        <v>122</v>
      </c>
      <c r="AL54" s="11" t="s">
        <v>158</v>
      </c>
      <c r="AM54" s="11"/>
      <c r="AN54" s="11">
        <v>1.5</v>
      </c>
      <c r="AO54" s="11"/>
      <c r="AP54" s="11"/>
      <c r="AQ54" s="11"/>
      <c r="AR54" s="11"/>
      <c r="AS54" s="11" t="s">
        <v>282</v>
      </c>
      <c r="AT54" s="11"/>
      <c r="AU54" s="11">
        <v>1.5</v>
      </c>
      <c r="AV54" s="11"/>
      <c r="AW54" s="11"/>
      <c r="AX54" s="11"/>
      <c r="AY54" s="11"/>
      <c r="AZ54" s="11"/>
      <c r="BA54" s="12">
        <v>1.3380000000000001</v>
      </c>
      <c r="BB54" s="11"/>
      <c r="BC54" s="12"/>
      <c r="BD54" s="11"/>
      <c r="BE54" s="12"/>
      <c r="BF54" s="11"/>
      <c r="BG54" s="11"/>
      <c r="BH54" s="11"/>
      <c r="BI54" s="11"/>
      <c r="BJ54" s="11"/>
      <c r="BK54" s="11"/>
      <c r="BL54" s="11"/>
      <c r="BM54" s="12"/>
      <c r="BN54" s="11"/>
      <c r="BO54" s="11"/>
      <c r="BP54" s="11"/>
      <c r="BQ54" s="11"/>
      <c r="BR54" s="11"/>
      <c r="BS54" s="12"/>
      <c r="BT54" s="11"/>
      <c r="BU54" s="11"/>
      <c r="BV54" s="11"/>
      <c r="BW54" s="11"/>
      <c r="BX54" s="11" t="s">
        <v>655</v>
      </c>
      <c r="BY54" s="11">
        <v>1</v>
      </c>
      <c r="BZ54" s="11" t="s">
        <v>125</v>
      </c>
      <c r="CA54" s="11"/>
      <c r="CB54" s="11"/>
      <c r="CC54" s="11"/>
      <c r="CD54" s="11"/>
      <c r="CE54" s="11"/>
      <c r="CF54" s="11"/>
      <c r="CG54" s="11">
        <v>100</v>
      </c>
      <c r="CH54" s="11" t="s">
        <v>126</v>
      </c>
      <c r="CI54" s="11" t="s">
        <v>742</v>
      </c>
      <c r="CJ54" s="5">
        <v>408484</v>
      </c>
      <c r="CK54" s="5">
        <v>86162</v>
      </c>
      <c r="CL54" s="11" t="s">
        <v>805</v>
      </c>
      <c r="CM54" s="11" t="s">
        <v>806</v>
      </c>
      <c r="CN54" s="11" t="s">
        <v>807</v>
      </c>
      <c r="CO54" s="11">
        <v>1985</v>
      </c>
      <c r="CP54" s="11" t="s">
        <v>808</v>
      </c>
      <c r="CQ54" s="15">
        <f t="shared" si="5"/>
        <v>1.3392857142857142</v>
      </c>
      <c r="CR54" s="5" t="s">
        <v>100</v>
      </c>
    </row>
    <row r="55" spans="1:96" ht="86.4" x14ac:dyDescent="0.3">
      <c r="A55" s="11">
        <v>333415</v>
      </c>
      <c r="B55" s="11" t="s">
        <v>109</v>
      </c>
      <c r="C55" s="11"/>
      <c r="D55" s="11"/>
      <c r="E55" s="11">
        <v>3344</v>
      </c>
      <c r="F55" s="11"/>
      <c r="G55" s="11"/>
      <c r="H55" s="11"/>
      <c r="I55" s="11" t="s">
        <v>537</v>
      </c>
      <c r="J55" s="11" t="s">
        <v>648</v>
      </c>
      <c r="K55" s="11" t="s">
        <v>799</v>
      </c>
      <c r="L55" s="11" t="s">
        <v>800</v>
      </c>
      <c r="M55" s="11" t="s">
        <v>801</v>
      </c>
      <c r="N55" s="11" t="s">
        <v>802</v>
      </c>
      <c r="O55" s="11" t="s">
        <v>803</v>
      </c>
      <c r="P55" s="5" t="s">
        <v>154</v>
      </c>
      <c r="Q55" s="5" t="s">
        <v>154</v>
      </c>
      <c r="R55" s="5" t="s">
        <v>730</v>
      </c>
      <c r="S55" s="5" t="s">
        <v>166</v>
      </c>
      <c r="T55" s="11"/>
      <c r="U55" s="11" t="s">
        <v>118</v>
      </c>
      <c r="V55" s="11" t="s">
        <v>522</v>
      </c>
      <c r="W55" s="11" t="s">
        <v>804</v>
      </c>
      <c r="X55" s="11"/>
      <c r="Y55" s="11">
        <v>60</v>
      </c>
      <c r="Z55" s="11"/>
      <c r="AA55" s="11"/>
      <c r="AB55" s="11"/>
      <c r="AC55" s="11"/>
      <c r="AD55" s="11" t="s">
        <v>122</v>
      </c>
      <c r="AE55" s="11"/>
      <c r="AF55" s="5">
        <v>60</v>
      </c>
      <c r="AG55" s="11"/>
      <c r="AH55" s="11"/>
      <c r="AI55" s="11"/>
      <c r="AJ55" s="11"/>
      <c r="AK55" s="11" t="s">
        <v>122</v>
      </c>
      <c r="AL55" s="11" t="s">
        <v>158</v>
      </c>
      <c r="AM55" s="11"/>
      <c r="AN55" s="11">
        <v>1.5</v>
      </c>
      <c r="AO55" s="11"/>
      <c r="AP55" s="11"/>
      <c r="AQ55" s="11"/>
      <c r="AR55" s="11"/>
      <c r="AS55" s="11" t="s">
        <v>282</v>
      </c>
      <c r="AT55" s="11"/>
      <c r="AU55" s="11">
        <v>1.5</v>
      </c>
      <c r="AV55" s="11"/>
      <c r="AW55" s="11"/>
      <c r="AX55" s="11"/>
      <c r="AY55" s="11"/>
      <c r="AZ55" s="11"/>
      <c r="BA55" s="12">
        <v>1.3380000000000001</v>
      </c>
      <c r="BB55" s="11"/>
      <c r="BC55" s="12"/>
      <c r="BD55" s="11"/>
      <c r="BE55" s="12"/>
      <c r="BF55" s="11"/>
      <c r="BG55" s="11"/>
      <c r="BH55" s="11"/>
      <c r="BI55" s="11"/>
      <c r="BJ55" s="11"/>
      <c r="BK55" s="11"/>
      <c r="BL55" s="11"/>
      <c r="BM55" s="12"/>
      <c r="BN55" s="11"/>
      <c r="BO55" s="11"/>
      <c r="BP55" s="11"/>
      <c r="BQ55" s="11"/>
      <c r="BR55" s="11"/>
      <c r="BS55" s="12"/>
      <c r="BT55" s="11"/>
      <c r="BU55" s="11"/>
      <c r="BV55" s="11"/>
      <c r="BW55" s="11"/>
      <c r="BX55" s="11" t="s">
        <v>655</v>
      </c>
      <c r="BY55" s="11">
        <v>1</v>
      </c>
      <c r="BZ55" s="11" t="s">
        <v>125</v>
      </c>
      <c r="CA55" s="11"/>
      <c r="CB55" s="11"/>
      <c r="CC55" s="11"/>
      <c r="CD55" s="11"/>
      <c r="CE55" s="11"/>
      <c r="CF55" s="11"/>
      <c r="CG55" s="11">
        <v>100</v>
      </c>
      <c r="CH55" s="11" t="s">
        <v>126</v>
      </c>
      <c r="CI55" s="11" t="s">
        <v>742</v>
      </c>
      <c r="CJ55" s="5">
        <v>408485</v>
      </c>
      <c r="CK55" s="5">
        <v>86162</v>
      </c>
      <c r="CL55" s="11" t="s">
        <v>805</v>
      </c>
      <c r="CM55" s="11" t="s">
        <v>806</v>
      </c>
      <c r="CN55" s="11" t="s">
        <v>807</v>
      </c>
      <c r="CO55" s="11">
        <v>1985</v>
      </c>
      <c r="CP55" s="11" t="s">
        <v>808</v>
      </c>
      <c r="CQ55" s="15">
        <f t="shared" si="5"/>
        <v>1.3392857142857142</v>
      </c>
      <c r="CR55" s="5" t="s">
        <v>100</v>
      </c>
    </row>
    <row r="56" spans="1:96" ht="86.4" x14ac:dyDescent="0.3">
      <c r="A56" s="11">
        <v>333415</v>
      </c>
      <c r="B56" s="11" t="s">
        <v>109</v>
      </c>
      <c r="C56" s="11"/>
      <c r="D56" s="11"/>
      <c r="E56" s="11">
        <v>3344</v>
      </c>
      <c r="F56" s="11"/>
      <c r="G56" s="11"/>
      <c r="H56" s="11"/>
      <c r="I56" s="11" t="s">
        <v>537</v>
      </c>
      <c r="J56" s="11" t="s">
        <v>648</v>
      </c>
      <c r="K56" s="11" t="s">
        <v>799</v>
      </c>
      <c r="L56" s="11" t="s">
        <v>800</v>
      </c>
      <c r="M56" s="11" t="s">
        <v>801</v>
      </c>
      <c r="N56" s="11" t="s">
        <v>802</v>
      </c>
      <c r="O56" s="11" t="s">
        <v>803</v>
      </c>
      <c r="P56" s="5" t="s">
        <v>154</v>
      </c>
      <c r="Q56" s="5" t="s">
        <v>154</v>
      </c>
      <c r="R56" s="5" t="s">
        <v>730</v>
      </c>
      <c r="S56" s="5" t="s">
        <v>166</v>
      </c>
      <c r="T56" s="11"/>
      <c r="U56" s="11" t="s">
        <v>118</v>
      </c>
      <c r="V56" s="11" t="s">
        <v>522</v>
      </c>
      <c r="W56" s="11" t="s">
        <v>804</v>
      </c>
      <c r="X56" s="11"/>
      <c r="Y56" s="11">
        <v>60</v>
      </c>
      <c r="Z56" s="11"/>
      <c r="AA56" s="11"/>
      <c r="AB56" s="11"/>
      <c r="AC56" s="11"/>
      <c r="AD56" s="11" t="s">
        <v>122</v>
      </c>
      <c r="AE56" s="11"/>
      <c r="AF56" s="5">
        <v>60</v>
      </c>
      <c r="AG56" s="11"/>
      <c r="AH56" s="11"/>
      <c r="AI56" s="11"/>
      <c r="AJ56" s="11"/>
      <c r="AK56" s="11" t="s">
        <v>122</v>
      </c>
      <c r="AL56" s="11" t="s">
        <v>158</v>
      </c>
      <c r="AM56" s="11"/>
      <c r="AN56" s="11">
        <v>1.5</v>
      </c>
      <c r="AO56" s="11"/>
      <c r="AP56" s="11"/>
      <c r="AQ56" s="11"/>
      <c r="AR56" s="11"/>
      <c r="AS56" s="11" t="s">
        <v>282</v>
      </c>
      <c r="AT56" s="11"/>
      <c r="AU56" s="11">
        <v>1.5</v>
      </c>
      <c r="AV56" s="11"/>
      <c r="AW56" s="11"/>
      <c r="AX56" s="11"/>
      <c r="AY56" s="11"/>
      <c r="AZ56" s="11"/>
      <c r="BA56" s="12">
        <v>1.3380000000000001</v>
      </c>
      <c r="BB56" s="11"/>
      <c r="BC56" s="12"/>
      <c r="BD56" s="11"/>
      <c r="BE56" s="12"/>
      <c r="BF56" s="11"/>
      <c r="BG56" s="11"/>
      <c r="BH56" s="11"/>
      <c r="BI56" s="11"/>
      <c r="BJ56" s="11"/>
      <c r="BK56" s="11"/>
      <c r="BL56" s="11"/>
      <c r="BM56" s="12"/>
      <c r="BN56" s="11"/>
      <c r="BO56" s="11"/>
      <c r="BP56" s="11"/>
      <c r="BQ56" s="11"/>
      <c r="BR56" s="11"/>
      <c r="BS56" s="12"/>
      <c r="BT56" s="11"/>
      <c r="BU56" s="11"/>
      <c r="BV56" s="11"/>
      <c r="BW56" s="11"/>
      <c r="BX56" s="11" t="s">
        <v>655</v>
      </c>
      <c r="BY56" s="11">
        <v>1</v>
      </c>
      <c r="BZ56" s="11" t="s">
        <v>125</v>
      </c>
      <c r="CA56" s="11"/>
      <c r="CB56" s="11"/>
      <c r="CC56" s="11"/>
      <c r="CD56" s="11"/>
      <c r="CE56" s="11"/>
      <c r="CF56" s="11"/>
      <c r="CG56" s="11">
        <v>100</v>
      </c>
      <c r="CH56" s="11" t="s">
        <v>126</v>
      </c>
      <c r="CI56" s="11" t="s">
        <v>742</v>
      </c>
      <c r="CJ56" s="5">
        <v>408486</v>
      </c>
      <c r="CK56" s="5">
        <v>86162</v>
      </c>
      <c r="CL56" s="11" t="s">
        <v>805</v>
      </c>
      <c r="CM56" s="11" t="s">
        <v>806</v>
      </c>
      <c r="CN56" s="11" t="s">
        <v>807</v>
      </c>
      <c r="CO56" s="11">
        <v>1985</v>
      </c>
      <c r="CP56" s="11" t="s">
        <v>808</v>
      </c>
      <c r="CQ56" s="15">
        <f t="shared" si="5"/>
        <v>1.3392857142857142</v>
      </c>
      <c r="CR56" s="5" t="s">
        <v>100</v>
      </c>
    </row>
    <row r="57" spans="1:96" ht="57.6" x14ac:dyDescent="0.3">
      <c r="A57" s="11">
        <v>333415</v>
      </c>
      <c r="B57" s="11" t="s">
        <v>109</v>
      </c>
      <c r="C57" s="11"/>
      <c r="D57" s="11"/>
      <c r="E57" s="11">
        <v>3477</v>
      </c>
      <c r="F57" s="11"/>
      <c r="G57" s="11"/>
      <c r="H57" s="11"/>
      <c r="I57" s="11" t="s">
        <v>537</v>
      </c>
      <c r="J57" s="11" t="s">
        <v>648</v>
      </c>
      <c r="K57" s="11" t="s">
        <v>662</v>
      </c>
      <c r="L57" s="11" t="s">
        <v>663</v>
      </c>
      <c r="M57" s="11" t="s">
        <v>809</v>
      </c>
      <c r="N57" s="11" t="s">
        <v>810</v>
      </c>
      <c r="O57" s="11" t="s">
        <v>811</v>
      </c>
      <c r="P57" s="5" t="s">
        <v>154</v>
      </c>
      <c r="Q57" s="5" t="s">
        <v>154</v>
      </c>
      <c r="R57" s="5" t="s">
        <v>167</v>
      </c>
      <c r="S57" s="5" t="s">
        <v>166</v>
      </c>
      <c r="T57" s="11"/>
      <c r="U57" s="11" t="s">
        <v>118</v>
      </c>
      <c r="V57" s="11" t="s">
        <v>522</v>
      </c>
      <c r="W57" s="11" t="s">
        <v>654</v>
      </c>
      <c r="X57" s="11"/>
      <c r="Y57" s="11">
        <v>14</v>
      </c>
      <c r="Z57" s="11"/>
      <c r="AA57" s="11"/>
      <c r="AB57" s="11"/>
      <c r="AC57" s="11"/>
      <c r="AD57" s="11" t="s">
        <v>122</v>
      </c>
      <c r="AE57" s="11"/>
      <c r="AF57" s="5">
        <v>14</v>
      </c>
      <c r="AG57" s="11"/>
      <c r="AH57" s="11"/>
      <c r="AI57" s="11"/>
      <c r="AJ57" s="11"/>
      <c r="AK57" s="11" t="s">
        <v>122</v>
      </c>
      <c r="AL57" s="11" t="s">
        <v>158</v>
      </c>
      <c r="AM57" s="11"/>
      <c r="AN57" s="11">
        <v>2.2000000000000002</v>
      </c>
      <c r="AO57" s="11"/>
      <c r="AP57" s="11"/>
      <c r="AQ57" s="11"/>
      <c r="AR57" s="11"/>
      <c r="AS57" s="11" t="s">
        <v>282</v>
      </c>
      <c r="AT57" s="11"/>
      <c r="AU57" s="11">
        <v>2.2000000000000002</v>
      </c>
      <c r="AV57" s="11"/>
      <c r="AW57" s="11"/>
      <c r="AX57" s="11"/>
      <c r="AY57" s="11"/>
      <c r="AZ57" s="11"/>
      <c r="BA57" s="12">
        <v>1.9623999999999999</v>
      </c>
      <c r="BB57" s="11"/>
      <c r="BC57" s="12"/>
      <c r="BD57" s="11"/>
      <c r="BE57" s="12"/>
      <c r="BF57" s="11"/>
      <c r="BG57" s="11"/>
      <c r="BH57" s="11"/>
      <c r="BI57" s="11"/>
      <c r="BJ57" s="11"/>
      <c r="BK57" s="11"/>
      <c r="BL57" s="11"/>
      <c r="BM57" s="12"/>
      <c r="BN57" s="11"/>
      <c r="BO57" s="11"/>
      <c r="BP57" s="11"/>
      <c r="BQ57" s="11"/>
      <c r="BR57" s="11"/>
      <c r="BS57" s="12"/>
      <c r="BT57" s="11"/>
      <c r="BU57" s="11"/>
      <c r="BV57" s="11"/>
      <c r="BW57" s="11"/>
      <c r="BX57" s="11" t="s">
        <v>655</v>
      </c>
      <c r="BY57" s="11">
        <v>1</v>
      </c>
      <c r="BZ57" s="11" t="s">
        <v>125</v>
      </c>
      <c r="CA57" s="11"/>
      <c r="CB57" s="11"/>
      <c r="CC57" s="11"/>
      <c r="CD57" s="11"/>
      <c r="CE57" s="11"/>
      <c r="CF57" s="11"/>
      <c r="CG57" s="11">
        <v>100</v>
      </c>
      <c r="CH57" s="11" t="s">
        <v>126</v>
      </c>
      <c r="CI57" s="11" t="s">
        <v>178</v>
      </c>
      <c r="CJ57" s="5">
        <v>400456</v>
      </c>
      <c r="CK57" s="5">
        <v>61217</v>
      </c>
      <c r="CL57" s="11" t="s">
        <v>812</v>
      </c>
      <c r="CM57" s="11" t="s">
        <v>813</v>
      </c>
      <c r="CN57" s="11" t="s">
        <v>814</v>
      </c>
      <c r="CO57" s="11">
        <v>1982</v>
      </c>
      <c r="CP57" s="11" t="s">
        <v>815</v>
      </c>
      <c r="CQ57" s="15">
        <f t="shared" si="5"/>
        <v>1.9642857142857142</v>
      </c>
      <c r="CR57" s="5" t="s">
        <v>100</v>
      </c>
    </row>
    <row r="58" spans="1:96" ht="57.6" x14ac:dyDescent="0.3">
      <c r="A58" s="11">
        <v>333415</v>
      </c>
      <c r="B58" s="11" t="s">
        <v>109</v>
      </c>
      <c r="C58" s="11"/>
      <c r="D58" s="11"/>
      <c r="E58" s="11">
        <v>3708</v>
      </c>
      <c r="F58" s="11"/>
      <c r="G58" s="11"/>
      <c r="H58" s="11"/>
      <c r="I58" s="11" t="s">
        <v>537</v>
      </c>
      <c r="J58" s="11" t="s">
        <v>648</v>
      </c>
      <c r="K58" s="11" t="s">
        <v>662</v>
      </c>
      <c r="L58" s="11" t="s">
        <v>663</v>
      </c>
      <c r="M58" s="11" t="s">
        <v>816</v>
      </c>
      <c r="N58" s="11" t="s">
        <v>379</v>
      </c>
      <c r="O58" s="11" t="s">
        <v>817</v>
      </c>
      <c r="P58" s="5" t="s">
        <v>154</v>
      </c>
      <c r="Q58" s="5" t="s">
        <v>154</v>
      </c>
      <c r="R58" s="5" t="s">
        <v>167</v>
      </c>
      <c r="S58" s="5" t="s">
        <v>166</v>
      </c>
      <c r="T58" s="11"/>
      <c r="U58" s="11" t="s">
        <v>118</v>
      </c>
      <c r="V58" s="11" t="s">
        <v>522</v>
      </c>
      <c r="W58" s="11" t="s">
        <v>654</v>
      </c>
      <c r="X58" s="11"/>
      <c r="Y58" s="11">
        <v>14</v>
      </c>
      <c r="Z58" s="11"/>
      <c r="AA58" s="11"/>
      <c r="AB58" s="11"/>
      <c r="AC58" s="11"/>
      <c r="AD58" s="11" t="s">
        <v>122</v>
      </c>
      <c r="AE58" s="11"/>
      <c r="AF58" s="5">
        <v>14</v>
      </c>
      <c r="AG58" s="11"/>
      <c r="AH58" s="11"/>
      <c r="AI58" s="11"/>
      <c r="AJ58" s="11"/>
      <c r="AK58" s="11" t="s">
        <v>122</v>
      </c>
      <c r="AL58" s="11" t="s">
        <v>158</v>
      </c>
      <c r="AM58" s="11"/>
      <c r="AN58" s="11">
        <v>2.2000000000000002</v>
      </c>
      <c r="AO58" s="11"/>
      <c r="AP58" s="11"/>
      <c r="AQ58" s="11"/>
      <c r="AR58" s="11"/>
      <c r="AS58" s="11" t="s">
        <v>282</v>
      </c>
      <c r="AT58" s="11"/>
      <c r="AU58" s="11">
        <v>2.2000000000000002</v>
      </c>
      <c r="AV58" s="11"/>
      <c r="AW58" s="11"/>
      <c r="AX58" s="11"/>
      <c r="AY58" s="11"/>
      <c r="AZ58" s="11"/>
      <c r="BA58" s="12">
        <v>1.9623999999999999</v>
      </c>
      <c r="BB58" s="11"/>
      <c r="BC58" s="12"/>
      <c r="BD58" s="11"/>
      <c r="BE58" s="12"/>
      <c r="BF58" s="11"/>
      <c r="BG58" s="11"/>
      <c r="BH58" s="11"/>
      <c r="BI58" s="11"/>
      <c r="BJ58" s="11"/>
      <c r="BK58" s="11"/>
      <c r="BL58" s="11"/>
      <c r="BM58" s="12"/>
      <c r="BN58" s="11"/>
      <c r="BO58" s="11"/>
      <c r="BP58" s="11"/>
      <c r="BQ58" s="11"/>
      <c r="BR58" s="11"/>
      <c r="BS58" s="12"/>
      <c r="BT58" s="11"/>
      <c r="BU58" s="11"/>
      <c r="BV58" s="11"/>
      <c r="BW58" s="11"/>
      <c r="BX58" s="11" t="s">
        <v>655</v>
      </c>
      <c r="BY58" s="11">
        <v>1</v>
      </c>
      <c r="BZ58" s="11" t="s">
        <v>125</v>
      </c>
      <c r="CA58" s="11"/>
      <c r="CB58" s="11"/>
      <c r="CC58" s="11"/>
      <c r="CD58" s="11"/>
      <c r="CE58" s="11"/>
      <c r="CF58" s="11"/>
      <c r="CG58" s="11">
        <v>100</v>
      </c>
      <c r="CH58" s="11" t="s">
        <v>126</v>
      </c>
      <c r="CI58" s="11" t="s">
        <v>178</v>
      </c>
      <c r="CJ58" s="5">
        <v>400457</v>
      </c>
      <c r="CK58" s="5">
        <v>61217</v>
      </c>
      <c r="CL58" s="11" t="s">
        <v>812</v>
      </c>
      <c r="CM58" s="11" t="s">
        <v>813</v>
      </c>
      <c r="CN58" s="11" t="s">
        <v>814</v>
      </c>
      <c r="CO58" s="11">
        <v>1982</v>
      </c>
      <c r="CP58" s="11" t="s">
        <v>818</v>
      </c>
      <c r="CQ58" s="15">
        <f t="shared" si="5"/>
        <v>1.9642857142857142</v>
      </c>
      <c r="CR58" s="5" t="s">
        <v>100</v>
      </c>
    </row>
    <row r="59" spans="1:96" ht="57.6" x14ac:dyDescent="0.3">
      <c r="A59" s="11">
        <v>333415</v>
      </c>
      <c r="B59" s="11" t="s">
        <v>109</v>
      </c>
      <c r="C59" s="11"/>
      <c r="D59" s="11"/>
      <c r="E59" s="11">
        <v>3987</v>
      </c>
      <c r="F59" s="11"/>
      <c r="G59" s="11"/>
      <c r="H59" s="11"/>
      <c r="I59" s="11" t="s">
        <v>537</v>
      </c>
      <c r="J59" s="11" t="s">
        <v>538</v>
      </c>
      <c r="K59" s="11" t="s">
        <v>539</v>
      </c>
      <c r="L59" s="11" t="s">
        <v>540</v>
      </c>
      <c r="M59" s="11" t="s">
        <v>674</v>
      </c>
      <c r="N59" s="11" t="s">
        <v>675</v>
      </c>
      <c r="O59" s="11" t="s">
        <v>676</v>
      </c>
      <c r="P59" s="5" t="s">
        <v>154</v>
      </c>
      <c r="Q59" s="5" t="s">
        <v>154</v>
      </c>
      <c r="R59" s="5" t="s">
        <v>167</v>
      </c>
      <c r="S59" s="5" t="s">
        <v>166</v>
      </c>
      <c r="T59" s="11"/>
      <c r="U59" s="11" t="s">
        <v>118</v>
      </c>
      <c r="V59" s="11" t="s">
        <v>522</v>
      </c>
      <c r="W59" s="11" t="s">
        <v>654</v>
      </c>
      <c r="X59" s="11"/>
      <c r="Y59" s="11">
        <v>14</v>
      </c>
      <c r="Z59" s="11"/>
      <c r="AA59" s="11"/>
      <c r="AB59" s="11"/>
      <c r="AC59" s="11"/>
      <c r="AD59" s="11" t="s">
        <v>122</v>
      </c>
      <c r="AE59" s="11"/>
      <c r="AF59" s="5">
        <v>14</v>
      </c>
      <c r="AG59" s="11"/>
      <c r="AH59" s="11"/>
      <c r="AI59" s="11"/>
      <c r="AJ59" s="11"/>
      <c r="AK59" s="11" t="s">
        <v>122</v>
      </c>
      <c r="AL59" s="11" t="s">
        <v>158</v>
      </c>
      <c r="AM59" s="11"/>
      <c r="AN59" s="11">
        <v>2.2000000000000002</v>
      </c>
      <c r="AO59" s="11"/>
      <c r="AP59" s="11"/>
      <c r="AQ59" s="11"/>
      <c r="AR59" s="11"/>
      <c r="AS59" s="11" t="s">
        <v>282</v>
      </c>
      <c r="AT59" s="11"/>
      <c r="AU59" s="11">
        <v>2.2000000000000002</v>
      </c>
      <c r="AV59" s="11"/>
      <c r="AW59" s="11"/>
      <c r="AX59" s="11"/>
      <c r="AY59" s="11"/>
      <c r="AZ59" s="11"/>
      <c r="BA59" s="12">
        <v>1.9623999999999999</v>
      </c>
      <c r="BB59" s="11"/>
      <c r="BC59" s="12"/>
      <c r="BD59" s="11"/>
      <c r="BE59" s="12"/>
      <c r="BF59" s="11"/>
      <c r="BG59" s="11"/>
      <c r="BH59" s="11"/>
      <c r="BI59" s="11"/>
      <c r="BJ59" s="11"/>
      <c r="BK59" s="11"/>
      <c r="BL59" s="11"/>
      <c r="BM59" s="12"/>
      <c r="BN59" s="11"/>
      <c r="BO59" s="11"/>
      <c r="BP59" s="11"/>
      <c r="BQ59" s="11"/>
      <c r="BR59" s="11"/>
      <c r="BS59" s="12"/>
      <c r="BT59" s="11"/>
      <c r="BU59" s="11"/>
      <c r="BV59" s="11"/>
      <c r="BW59" s="11"/>
      <c r="BX59" s="11" t="s">
        <v>655</v>
      </c>
      <c r="BY59" s="11">
        <v>1</v>
      </c>
      <c r="BZ59" s="11" t="s">
        <v>125</v>
      </c>
      <c r="CA59" s="11"/>
      <c r="CB59" s="11"/>
      <c r="CC59" s="11"/>
      <c r="CD59" s="11"/>
      <c r="CE59" s="11"/>
      <c r="CF59" s="11"/>
      <c r="CG59" s="11">
        <v>100</v>
      </c>
      <c r="CH59" s="11" t="s">
        <v>177</v>
      </c>
      <c r="CI59" s="11" t="s">
        <v>178</v>
      </c>
      <c r="CJ59" s="5">
        <v>400458</v>
      </c>
      <c r="CK59" s="5">
        <v>61217</v>
      </c>
      <c r="CL59" s="11" t="s">
        <v>812</v>
      </c>
      <c r="CM59" s="11" t="s">
        <v>813</v>
      </c>
      <c r="CN59" s="11" t="s">
        <v>814</v>
      </c>
      <c r="CO59" s="11">
        <v>1982</v>
      </c>
      <c r="CP59" s="11" t="s">
        <v>819</v>
      </c>
      <c r="CQ59" s="15">
        <f t="shared" si="5"/>
        <v>1.9642857142857142</v>
      </c>
      <c r="CR59" s="5" t="s">
        <v>100</v>
      </c>
    </row>
    <row r="60" spans="1:96" ht="72" x14ac:dyDescent="0.3">
      <c r="A60" s="11">
        <v>333415</v>
      </c>
      <c r="B60" s="11" t="s">
        <v>109</v>
      </c>
      <c r="C60" s="11"/>
      <c r="D60" s="11"/>
      <c r="E60" s="11">
        <v>3952</v>
      </c>
      <c r="F60" s="11" t="s">
        <v>820</v>
      </c>
      <c r="G60" s="11" t="s">
        <v>512</v>
      </c>
      <c r="H60" s="11"/>
      <c r="I60" s="11" t="s">
        <v>537</v>
      </c>
      <c r="J60" s="11" t="s">
        <v>648</v>
      </c>
      <c r="K60" s="11" t="s">
        <v>821</v>
      </c>
      <c r="L60" s="11" t="s">
        <v>822</v>
      </c>
      <c r="M60" s="11" t="s">
        <v>823</v>
      </c>
      <c r="N60" s="11" t="s">
        <v>824</v>
      </c>
      <c r="O60" s="11" t="s">
        <v>825</v>
      </c>
      <c r="P60" s="5" t="s">
        <v>367</v>
      </c>
      <c r="Q60" s="5" t="s">
        <v>826</v>
      </c>
      <c r="R60" s="5" t="s">
        <v>827</v>
      </c>
      <c r="S60" s="5" t="s">
        <v>117</v>
      </c>
      <c r="T60" s="11"/>
      <c r="U60" s="11" t="s">
        <v>118</v>
      </c>
      <c r="V60" s="11" t="s">
        <v>522</v>
      </c>
      <c r="W60" s="11" t="s">
        <v>654</v>
      </c>
      <c r="X60" s="11"/>
      <c r="Y60" s="11">
        <v>8</v>
      </c>
      <c r="Z60" s="11"/>
      <c r="AA60" s="11"/>
      <c r="AB60" s="11"/>
      <c r="AC60" s="11"/>
      <c r="AD60" s="11" t="s">
        <v>122</v>
      </c>
      <c r="AE60" s="11"/>
      <c r="AF60" s="5">
        <v>8</v>
      </c>
      <c r="AG60" s="11"/>
      <c r="AH60" s="11"/>
      <c r="AI60" s="11"/>
      <c r="AJ60" s="11"/>
      <c r="AK60" s="11" t="s">
        <v>122</v>
      </c>
      <c r="AL60" s="11" t="s">
        <v>123</v>
      </c>
      <c r="AM60" s="11"/>
      <c r="AN60" s="11">
        <v>2.2000000000000002</v>
      </c>
      <c r="AO60" s="11"/>
      <c r="AP60" s="11"/>
      <c r="AQ60" s="11"/>
      <c r="AR60" s="11"/>
      <c r="AS60" s="11" t="s">
        <v>334</v>
      </c>
      <c r="AT60" s="11"/>
      <c r="AU60" s="11">
        <v>2.2000000000000002</v>
      </c>
      <c r="AV60" s="11"/>
      <c r="AW60" s="11"/>
      <c r="AX60" s="11"/>
      <c r="AY60" s="11"/>
      <c r="AZ60" s="11"/>
      <c r="BA60" s="12">
        <v>1.9623999999999999</v>
      </c>
      <c r="BB60" s="11"/>
      <c r="BC60" s="12"/>
      <c r="BD60" s="11"/>
      <c r="BE60" s="12"/>
      <c r="BF60" s="11"/>
      <c r="BG60" s="11"/>
      <c r="BH60" s="11"/>
      <c r="BI60" s="11"/>
      <c r="BJ60" s="11"/>
      <c r="BK60" s="11"/>
      <c r="BL60" s="11"/>
      <c r="BM60" s="12"/>
      <c r="BN60" s="11"/>
      <c r="BO60" s="11"/>
      <c r="BP60" s="11"/>
      <c r="BQ60" s="11"/>
      <c r="BR60" s="11"/>
      <c r="BS60" s="12"/>
      <c r="BT60" s="11"/>
      <c r="BU60" s="11"/>
      <c r="BV60" s="11"/>
      <c r="BW60" s="11"/>
      <c r="BX60" s="11" t="s">
        <v>655</v>
      </c>
      <c r="BY60" s="11">
        <v>1</v>
      </c>
      <c r="BZ60" s="11" t="s">
        <v>125</v>
      </c>
      <c r="CA60" s="11">
        <v>4.5</v>
      </c>
      <c r="CB60" s="11"/>
      <c r="CC60" s="11"/>
      <c r="CD60" s="11"/>
      <c r="CE60" s="11"/>
      <c r="CF60" s="11"/>
      <c r="CG60" s="11">
        <v>100</v>
      </c>
      <c r="CH60" s="11" t="s">
        <v>192</v>
      </c>
      <c r="CI60" s="11" t="s">
        <v>178</v>
      </c>
      <c r="CJ60" s="5">
        <v>400786</v>
      </c>
      <c r="CK60" s="5">
        <v>63909</v>
      </c>
      <c r="CL60" s="11" t="s">
        <v>828</v>
      </c>
      <c r="CM60" s="11" t="s">
        <v>829</v>
      </c>
      <c r="CN60" s="11" t="s">
        <v>830</v>
      </c>
      <c r="CO60" s="11">
        <v>2000</v>
      </c>
      <c r="CP60" s="11" t="s">
        <v>831</v>
      </c>
      <c r="CQ60" s="15">
        <f t="shared" si="5"/>
        <v>1.9642857142857142</v>
      </c>
      <c r="CR60" s="5" t="s">
        <v>100</v>
      </c>
    </row>
    <row r="61" spans="1:96" ht="72" x14ac:dyDescent="0.3">
      <c r="A61" s="11">
        <v>333415</v>
      </c>
      <c r="B61" s="11" t="s">
        <v>109</v>
      </c>
      <c r="C61" s="11"/>
      <c r="D61" s="11"/>
      <c r="E61" s="11">
        <v>3952</v>
      </c>
      <c r="F61" s="11" t="s">
        <v>820</v>
      </c>
      <c r="G61" s="11" t="s">
        <v>512</v>
      </c>
      <c r="H61" s="11"/>
      <c r="I61" s="11" t="s">
        <v>537</v>
      </c>
      <c r="J61" s="11" t="s">
        <v>648</v>
      </c>
      <c r="K61" s="11" t="s">
        <v>821</v>
      </c>
      <c r="L61" s="11" t="s">
        <v>822</v>
      </c>
      <c r="M61" s="11" t="s">
        <v>823</v>
      </c>
      <c r="N61" s="11" t="s">
        <v>824</v>
      </c>
      <c r="O61" s="11" t="s">
        <v>825</v>
      </c>
      <c r="P61" s="5" t="s">
        <v>367</v>
      </c>
      <c r="Q61" s="5" t="s">
        <v>826</v>
      </c>
      <c r="R61" s="5" t="s">
        <v>827</v>
      </c>
      <c r="S61" s="5" t="s">
        <v>166</v>
      </c>
      <c r="T61" s="11"/>
      <c r="U61" s="11" t="s">
        <v>118</v>
      </c>
      <c r="V61" s="11" t="s">
        <v>522</v>
      </c>
      <c r="W61" s="11" t="s">
        <v>654</v>
      </c>
      <c r="X61" s="11"/>
      <c r="Y61" s="11">
        <v>8</v>
      </c>
      <c r="Z61" s="11"/>
      <c r="AA61" s="11"/>
      <c r="AB61" s="11"/>
      <c r="AC61" s="11"/>
      <c r="AD61" s="11" t="s">
        <v>122</v>
      </c>
      <c r="AE61" s="11"/>
      <c r="AF61" s="5">
        <v>8</v>
      </c>
      <c r="AG61" s="11"/>
      <c r="AH61" s="11"/>
      <c r="AI61" s="11"/>
      <c r="AJ61" s="11"/>
      <c r="AK61" s="11" t="s">
        <v>122</v>
      </c>
      <c r="AL61" s="11" t="s">
        <v>123</v>
      </c>
      <c r="AM61" s="11"/>
      <c r="AN61" s="11">
        <v>2.2000000000000002</v>
      </c>
      <c r="AO61" s="11"/>
      <c r="AP61" s="11"/>
      <c r="AQ61" s="11"/>
      <c r="AR61" s="11"/>
      <c r="AS61" s="11" t="s">
        <v>334</v>
      </c>
      <c r="AT61" s="11"/>
      <c r="AU61" s="11">
        <v>2.2000000000000002</v>
      </c>
      <c r="AV61" s="11"/>
      <c r="AW61" s="11"/>
      <c r="AX61" s="11"/>
      <c r="AY61" s="11"/>
      <c r="AZ61" s="11"/>
      <c r="BA61" s="12">
        <v>1.9623999999999999</v>
      </c>
      <c r="BB61" s="11"/>
      <c r="BC61" s="12"/>
      <c r="BD61" s="11"/>
      <c r="BE61" s="12"/>
      <c r="BF61" s="11"/>
      <c r="BG61" s="11"/>
      <c r="BH61" s="11"/>
      <c r="BI61" s="11"/>
      <c r="BJ61" s="11"/>
      <c r="BK61" s="11"/>
      <c r="BL61" s="11"/>
      <c r="BM61" s="12"/>
      <c r="BN61" s="11"/>
      <c r="BO61" s="11"/>
      <c r="BP61" s="11"/>
      <c r="BQ61" s="11"/>
      <c r="BR61" s="11"/>
      <c r="BS61" s="12"/>
      <c r="BT61" s="11"/>
      <c r="BU61" s="11"/>
      <c r="BV61" s="11"/>
      <c r="BW61" s="11"/>
      <c r="BX61" s="11" t="s">
        <v>655</v>
      </c>
      <c r="BY61" s="11">
        <v>1</v>
      </c>
      <c r="BZ61" s="11" t="s">
        <v>125</v>
      </c>
      <c r="CA61" s="11">
        <v>4.5</v>
      </c>
      <c r="CB61" s="11"/>
      <c r="CC61" s="11"/>
      <c r="CD61" s="11"/>
      <c r="CE61" s="11"/>
      <c r="CF61" s="11"/>
      <c r="CG61" s="11">
        <v>100</v>
      </c>
      <c r="CH61" s="11" t="s">
        <v>192</v>
      </c>
      <c r="CI61" s="11" t="s">
        <v>178</v>
      </c>
      <c r="CJ61" s="5">
        <v>400787</v>
      </c>
      <c r="CK61" s="5">
        <v>63909</v>
      </c>
      <c r="CL61" s="11" t="s">
        <v>828</v>
      </c>
      <c r="CM61" s="11" t="s">
        <v>829</v>
      </c>
      <c r="CN61" s="11" t="s">
        <v>830</v>
      </c>
      <c r="CO61" s="11">
        <v>2000</v>
      </c>
      <c r="CP61" s="11" t="s">
        <v>832</v>
      </c>
      <c r="CQ61" s="15">
        <f t="shared" si="5"/>
        <v>1.9642857142857142</v>
      </c>
      <c r="CR61" s="5" t="s">
        <v>100</v>
      </c>
    </row>
    <row r="62" spans="1:96" ht="43.2" x14ac:dyDescent="0.3">
      <c r="A62" s="11">
        <v>333415</v>
      </c>
      <c r="B62" s="11" t="s">
        <v>109</v>
      </c>
      <c r="C62" s="11"/>
      <c r="D62" s="11"/>
      <c r="E62" s="11">
        <v>3477</v>
      </c>
      <c r="F62" s="11"/>
      <c r="G62" s="11"/>
      <c r="H62" s="11" t="s">
        <v>536</v>
      </c>
      <c r="I62" s="11" t="s">
        <v>537</v>
      </c>
      <c r="J62" s="11" t="s">
        <v>648</v>
      </c>
      <c r="K62" s="11" t="s">
        <v>662</v>
      </c>
      <c r="L62" s="11" t="s">
        <v>663</v>
      </c>
      <c r="M62" s="11" t="s">
        <v>809</v>
      </c>
      <c r="N62" s="11" t="s">
        <v>810</v>
      </c>
      <c r="O62" s="11" t="s">
        <v>811</v>
      </c>
      <c r="P62" s="5" t="s">
        <v>172</v>
      </c>
      <c r="Q62" s="5" t="s">
        <v>173</v>
      </c>
      <c r="R62" s="5" t="s">
        <v>833</v>
      </c>
      <c r="S62" s="5" t="s">
        <v>166</v>
      </c>
      <c r="T62" s="11"/>
      <c r="U62" s="11" t="s">
        <v>118</v>
      </c>
      <c r="V62" s="11" t="s">
        <v>522</v>
      </c>
      <c r="W62" s="11" t="s">
        <v>804</v>
      </c>
      <c r="X62" s="11"/>
      <c r="Y62" s="11">
        <v>35</v>
      </c>
      <c r="Z62" s="11"/>
      <c r="AA62" s="11"/>
      <c r="AB62" s="11"/>
      <c r="AC62" s="11"/>
      <c r="AD62" s="11" t="s">
        <v>122</v>
      </c>
      <c r="AE62" s="11"/>
      <c r="AF62" s="5">
        <v>35</v>
      </c>
      <c r="AG62" s="11"/>
      <c r="AH62" s="11"/>
      <c r="AI62" s="11"/>
      <c r="AJ62" s="11"/>
      <c r="AK62" s="11" t="s">
        <v>122</v>
      </c>
      <c r="AL62" s="11" t="s">
        <v>123</v>
      </c>
      <c r="AM62" s="11"/>
      <c r="AN62" s="11">
        <v>2.2000000000000002</v>
      </c>
      <c r="AO62" s="11"/>
      <c r="AP62" s="11"/>
      <c r="AQ62" s="11"/>
      <c r="AR62" s="11"/>
      <c r="AS62" s="11" t="s">
        <v>334</v>
      </c>
      <c r="AT62" s="11"/>
      <c r="AU62" s="11">
        <v>2.2000000000000002</v>
      </c>
      <c r="AV62" s="11"/>
      <c r="AW62" s="11"/>
      <c r="AX62" s="11"/>
      <c r="AY62" s="11"/>
      <c r="AZ62" s="11"/>
      <c r="BA62" s="12">
        <v>1.9623999999999999</v>
      </c>
      <c r="BB62" s="11"/>
      <c r="BC62" s="12"/>
      <c r="BD62" s="11"/>
      <c r="BE62" s="12"/>
      <c r="BF62" s="11"/>
      <c r="BG62" s="11">
        <v>22</v>
      </c>
      <c r="BH62" s="11"/>
      <c r="BI62" s="11"/>
      <c r="BJ62" s="11"/>
      <c r="BK62" s="11"/>
      <c r="BL62" s="11"/>
      <c r="BM62" s="12">
        <v>22</v>
      </c>
      <c r="BN62" s="11"/>
      <c r="BO62" s="11"/>
      <c r="BP62" s="11"/>
      <c r="BQ62" s="11"/>
      <c r="BR62" s="11"/>
      <c r="BS62" s="12">
        <v>19.623999999999999</v>
      </c>
      <c r="BT62" s="11"/>
      <c r="BU62" s="11"/>
      <c r="BV62" s="11"/>
      <c r="BW62" s="11"/>
      <c r="BX62" s="11" t="s">
        <v>655</v>
      </c>
      <c r="BY62" s="11">
        <v>1</v>
      </c>
      <c r="BZ62" s="11" t="s">
        <v>125</v>
      </c>
      <c r="CA62" s="11">
        <v>6.1</v>
      </c>
      <c r="CB62" s="11"/>
      <c r="CC62" s="11"/>
      <c r="CD62" s="11">
        <v>1.2</v>
      </c>
      <c r="CE62" s="11" t="s">
        <v>570</v>
      </c>
      <c r="CF62" s="11" t="s">
        <v>834</v>
      </c>
      <c r="CG62" s="11">
        <v>100</v>
      </c>
      <c r="CH62" s="11" t="s">
        <v>126</v>
      </c>
      <c r="CI62" s="11" t="s">
        <v>178</v>
      </c>
      <c r="CJ62" s="5">
        <v>407261</v>
      </c>
      <c r="CK62" s="5">
        <v>70794</v>
      </c>
      <c r="CL62" s="11" t="s">
        <v>835</v>
      </c>
      <c r="CM62" s="11" t="s">
        <v>836</v>
      </c>
      <c r="CN62" s="11" t="s">
        <v>837</v>
      </c>
      <c r="CO62" s="11">
        <v>1985</v>
      </c>
      <c r="CP62" s="11" t="s">
        <v>838</v>
      </c>
      <c r="CQ62" s="15">
        <f t="shared" si="5"/>
        <v>1.9642857142857142</v>
      </c>
      <c r="CR62" s="5" t="s">
        <v>100</v>
      </c>
    </row>
    <row r="63" spans="1:96" ht="43.2" x14ac:dyDescent="0.3">
      <c r="A63" s="11">
        <v>333415</v>
      </c>
      <c r="B63" s="11" t="s">
        <v>109</v>
      </c>
      <c r="C63" s="11"/>
      <c r="D63" s="11"/>
      <c r="E63" s="11">
        <v>3477</v>
      </c>
      <c r="F63" s="11"/>
      <c r="G63" s="11"/>
      <c r="H63" s="11" t="s">
        <v>536</v>
      </c>
      <c r="I63" s="11" t="s">
        <v>537</v>
      </c>
      <c r="J63" s="11" t="s">
        <v>648</v>
      </c>
      <c r="K63" s="11" t="s">
        <v>662</v>
      </c>
      <c r="L63" s="11" t="s">
        <v>663</v>
      </c>
      <c r="M63" s="11" t="s">
        <v>809</v>
      </c>
      <c r="N63" s="11" t="s">
        <v>810</v>
      </c>
      <c r="O63" s="11" t="s">
        <v>811</v>
      </c>
      <c r="P63" s="5" t="s">
        <v>172</v>
      </c>
      <c r="Q63" s="5" t="s">
        <v>172</v>
      </c>
      <c r="R63" s="5" t="s">
        <v>839</v>
      </c>
      <c r="S63" s="5" t="s">
        <v>166</v>
      </c>
      <c r="T63" s="11"/>
      <c r="U63" s="11" t="s">
        <v>118</v>
      </c>
      <c r="V63" s="11" t="s">
        <v>522</v>
      </c>
      <c r="W63" s="11" t="s">
        <v>804</v>
      </c>
      <c r="X63" s="11"/>
      <c r="Y63" s="11">
        <v>35</v>
      </c>
      <c r="Z63" s="11"/>
      <c r="AA63" s="11"/>
      <c r="AB63" s="11"/>
      <c r="AC63" s="11"/>
      <c r="AD63" s="11" t="s">
        <v>122</v>
      </c>
      <c r="AE63" s="11"/>
      <c r="AF63" s="5">
        <v>35</v>
      </c>
      <c r="AG63" s="11"/>
      <c r="AH63" s="11"/>
      <c r="AI63" s="11"/>
      <c r="AJ63" s="11"/>
      <c r="AK63" s="11" t="s">
        <v>122</v>
      </c>
      <c r="AL63" s="11" t="s">
        <v>123</v>
      </c>
      <c r="AM63" s="11"/>
      <c r="AN63" s="11">
        <v>2.2000000000000002</v>
      </c>
      <c r="AO63" s="11"/>
      <c r="AP63" s="11"/>
      <c r="AQ63" s="11"/>
      <c r="AR63" s="11"/>
      <c r="AS63" s="11" t="s">
        <v>334</v>
      </c>
      <c r="AT63" s="11"/>
      <c r="AU63" s="11">
        <v>2.2000000000000002</v>
      </c>
      <c r="AV63" s="11"/>
      <c r="AW63" s="11"/>
      <c r="AX63" s="11"/>
      <c r="AY63" s="11"/>
      <c r="AZ63" s="11"/>
      <c r="BA63" s="12">
        <v>1.9623999999999999</v>
      </c>
      <c r="BB63" s="11"/>
      <c r="BC63" s="12"/>
      <c r="BD63" s="11"/>
      <c r="BE63" s="12"/>
      <c r="BF63" s="11"/>
      <c r="BG63" s="11">
        <v>22</v>
      </c>
      <c r="BH63" s="11"/>
      <c r="BI63" s="11"/>
      <c r="BJ63" s="11"/>
      <c r="BK63" s="11"/>
      <c r="BL63" s="11"/>
      <c r="BM63" s="12">
        <v>22</v>
      </c>
      <c r="BN63" s="11"/>
      <c r="BO63" s="11"/>
      <c r="BP63" s="11"/>
      <c r="BQ63" s="11"/>
      <c r="BR63" s="11"/>
      <c r="BS63" s="12">
        <v>19.623999999999999</v>
      </c>
      <c r="BT63" s="11"/>
      <c r="BU63" s="11"/>
      <c r="BV63" s="11"/>
      <c r="BW63" s="11"/>
      <c r="BX63" s="11" t="s">
        <v>655</v>
      </c>
      <c r="BY63" s="11">
        <v>1</v>
      </c>
      <c r="BZ63" s="11" t="s">
        <v>125</v>
      </c>
      <c r="CA63" s="11">
        <v>6.1</v>
      </c>
      <c r="CB63" s="11"/>
      <c r="CC63" s="11"/>
      <c r="CD63" s="11">
        <v>1.2</v>
      </c>
      <c r="CE63" s="11" t="s">
        <v>570</v>
      </c>
      <c r="CF63" s="11" t="s">
        <v>834</v>
      </c>
      <c r="CG63" s="11">
        <v>100</v>
      </c>
      <c r="CH63" s="11" t="s">
        <v>126</v>
      </c>
      <c r="CI63" s="11" t="s">
        <v>178</v>
      </c>
      <c r="CJ63" s="5">
        <v>407262</v>
      </c>
      <c r="CK63" s="5">
        <v>70794</v>
      </c>
      <c r="CL63" s="11" t="s">
        <v>835</v>
      </c>
      <c r="CM63" s="11" t="s">
        <v>836</v>
      </c>
      <c r="CN63" s="11" t="s">
        <v>837</v>
      </c>
      <c r="CO63" s="11">
        <v>1985</v>
      </c>
      <c r="CP63" s="11" t="s">
        <v>838</v>
      </c>
      <c r="CQ63" s="15">
        <f t="shared" si="5"/>
        <v>1.9642857142857142</v>
      </c>
      <c r="CR63" s="5" t="s">
        <v>100</v>
      </c>
    </row>
    <row r="64" spans="1:96" ht="43.2" x14ac:dyDescent="0.3">
      <c r="A64" s="11">
        <v>333415</v>
      </c>
      <c r="B64" s="11" t="s">
        <v>109</v>
      </c>
      <c r="C64" s="11"/>
      <c r="D64" s="11"/>
      <c r="E64" s="11">
        <v>3477</v>
      </c>
      <c r="F64" s="11"/>
      <c r="G64" s="11"/>
      <c r="H64" s="11" t="s">
        <v>536</v>
      </c>
      <c r="I64" s="11" t="s">
        <v>537</v>
      </c>
      <c r="J64" s="11" t="s">
        <v>648</v>
      </c>
      <c r="K64" s="11" t="s">
        <v>662</v>
      </c>
      <c r="L64" s="11" t="s">
        <v>663</v>
      </c>
      <c r="M64" s="11" t="s">
        <v>809</v>
      </c>
      <c r="N64" s="11" t="s">
        <v>810</v>
      </c>
      <c r="O64" s="11" t="s">
        <v>811</v>
      </c>
      <c r="P64" s="5" t="s">
        <v>154</v>
      </c>
      <c r="Q64" s="5" t="s">
        <v>154</v>
      </c>
      <c r="R64" s="5" t="s">
        <v>167</v>
      </c>
      <c r="S64" s="5" t="s">
        <v>117</v>
      </c>
      <c r="T64" s="11"/>
      <c r="U64" s="11" t="s">
        <v>118</v>
      </c>
      <c r="V64" s="11" t="s">
        <v>522</v>
      </c>
      <c r="W64" s="11" t="s">
        <v>804</v>
      </c>
      <c r="X64" s="11"/>
      <c r="Y64" s="11">
        <v>35</v>
      </c>
      <c r="Z64" s="11"/>
      <c r="AA64" s="11"/>
      <c r="AB64" s="11"/>
      <c r="AC64" s="11"/>
      <c r="AD64" s="11" t="s">
        <v>122</v>
      </c>
      <c r="AE64" s="11"/>
      <c r="AF64" s="5">
        <v>35</v>
      </c>
      <c r="AG64" s="11"/>
      <c r="AH64" s="11"/>
      <c r="AI64" s="11"/>
      <c r="AJ64" s="11"/>
      <c r="AK64" s="11" t="s">
        <v>122</v>
      </c>
      <c r="AL64" s="11" t="s">
        <v>123</v>
      </c>
      <c r="AM64" s="11"/>
      <c r="AN64" s="11">
        <v>2.2000000000000002</v>
      </c>
      <c r="AO64" s="11"/>
      <c r="AP64" s="11"/>
      <c r="AQ64" s="11"/>
      <c r="AR64" s="11"/>
      <c r="AS64" s="11" t="s">
        <v>334</v>
      </c>
      <c r="AT64" s="11"/>
      <c r="AU64" s="11">
        <v>2.2000000000000002</v>
      </c>
      <c r="AV64" s="11"/>
      <c r="AW64" s="11"/>
      <c r="AX64" s="11"/>
      <c r="AY64" s="11"/>
      <c r="AZ64" s="11"/>
      <c r="BA64" s="12">
        <v>1.9623999999999999</v>
      </c>
      <c r="BB64" s="11"/>
      <c r="BC64" s="12"/>
      <c r="BD64" s="11"/>
      <c r="BE64" s="12"/>
      <c r="BF64" s="11"/>
      <c r="BG64" s="11"/>
      <c r="BH64" s="11"/>
      <c r="BI64" s="11"/>
      <c r="BJ64" s="11"/>
      <c r="BK64" s="11"/>
      <c r="BL64" s="11"/>
      <c r="BM64" s="12"/>
      <c r="BN64" s="11"/>
      <c r="BO64" s="11"/>
      <c r="BP64" s="11"/>
      <c r="BQ64" s="11"/>
      <c r="BR64" s="11"/>
      <c r="BS64" s="12"/>
      <c r="BT64" s="11"/>
      <c r="BU64" s="11"/>
      <c r="BV64" s="11"/>
      <c r="BW64" s="11"/>
      <c r="BX64" s="11" t="s">
        <v>655</v>
      </c>
      <c r="BY64" s="11">
        <v>1</v>
      </c>
      <c r="BZ64" s="11" t="s">
        <v>125</v>
      </c>
      <c r="CA64" s="11">
        <v>6.1</v>
      </c>
      <c r="CB64" s="11"/>
      <c r="CC64" s="11"/>
      <c r="CD64" s="11">
        <v>1.2</v>
      </c>
      <c r="CE64" s="11" t="s">
        <v>570</v>
      </c>
      <c r="CF64" s="11" t="s">
        <v>834</v>
      </c>
      <c r="CG64" s="11">
        <v>100</v>
      </c>
      <c r="CH64" s="11" t="s">
        <v>126</v>
      </c>
      <c r="CI64" s="11" t="s">
        <v>178</v>
      </c>
      <c r="CJ64" s="5">
        <v>407260</v>
      </c>
      <c r="CK64" s="5">
        <v>70794</v>
      </c>
      <c r="CL64" s="11" t="s">
        <v>835</v>
      </c>
      <c r="CM64" s="11" t="s">
        <v>836</v>
      </c>
      <c r="CN64" s="11" t="s">
        <v>837</v>
      </c>
      <c r="CO64" s="11">
        <v>1985</v>
      </c>
      <c r="CP64" s="11" t="s">
        <v>838</v>
      </c>
      <c r="CQ64" s="15">
        <f t="shared" si="5"/>
        <v>1.9642857142857142</v>
      </c>
      <c r="CR64" s="5" t="s">
        <v>100</v>
      </c>
    </row>
    <row r="65" spans="1:96" ht="57.6" x14ac:dyDescent="0.3">
      <c r="A65" s="11">
        <v>333415</v>
      </c>
      <c r="B65" s="11" t="s">
        <v>109</v>
      </c>
      <c r="C65" s="11"/>
      <c r="D65" s="11" t="s">
        <v>140</v>
      </c>
      <c r="E65" s="11">
        <v>3604</v>
      </c>
      <c r="F65" s="11"/>
      <c r="G65" s="11"/>
      <c r="H65" s="11"/>
      <c r="I65" s="11" t="s">
        <v>537</v>
      </c>
      <c r="J65" s="11" t="s">
        <v>648</v>
      </c>
      <c r="K65" s="11" t="s">
        <v>840</v>
      </c>
      <c r="L65" s="11" t="s">
        <v>841</v>
      </c>
      <c r="M65" s="11" t="s">
        <v>842</v>
      </c>
      <c r="N65" s="11" t="s">
        <v>843</v>
      </c>
      <c r="O65" s="11" t="s">
        <v>844</v>
      </c>
      <c r="P65" s="5" t="s">
        <v>367</v>
      </c>
      <c r="Q65" s="5" t="s">
        <v>826</v>
      </c>
      <c r="R65" s="5" t="s">
        <v>827</v>
      </c>
      <c r="S65" s="5" t="s">
        <v>157</v>
      </c>
      <c r="T65" s="11"/>
      <c r="U65" s="11" t="s">
        <v>118</v>
      </c>
      <c r="V65" s="11" t="s">
        <v>522</v>
      </c>
      <c r="W65" s="11" t="s">
        <v>120</v>
      </c>
      <c r="X65" s="11"/>
      <c r="Y65" s="11">
        <v>126</v>
      </c>
      <c r="Z65" s="11"/>
      <c r="AA65" s="11"/>
      <c r="AB65" s="11"/>
      <c r="AC65" s="11"/>
      <c r="AD65" s="11" t="s">
        <v>122</v>
      </c>
      <c r="AE65" s="11"/>
      <c r="AF65" s="5">
        <v>126</v>
      </c>
      <c r="AG65" s="11"/>
      <c r="AH65" s="11"/>
      <c r="AI65" s="11"/>
      <c r="AJ65" s="11"/>
      <c r="AK65" s="11" t="s">
        <v>122</v>
      </c>
      <c r="AL65" s="11" t="s">
        <v>158</v>
      </c>
      <c r="AM65" s="11"/>
      <c r="AN65" s="11">
        <v>2</v>
      </c>
      <c r="AO65" s="11"/>
      <c r="AP65" s="11"/>
      <c r="AQ65" s="11"/>
      <c r="AR65" s="11"/>
      <c r="AS65" s="11" t="s">
        <v>362</v>
      </c>
      <c r="AT65" s="11"/>
      <c r="AU65" s="11">
        <v>2</v>
      </c>
      <c r="AV65" s="11"/>
      <c r="AW65" s="11"/>
      <c r="AX65" s="11"/>
      <c r="AY65" s="11"/>
      <c r="AZ65" s="11"/>
      <c r="BA65" s="12">
        <v>2</v>
      </c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 t="s">
        <v>362</v>
      </c>
      <c r="BY65" s="11">
        <v>1</v>
      </c>
      <c r="BZ65" s="11" t="s">
        <v>125</v>
      </c>
      <c r="CA65" s="11"/>
      <c r="CB65" s="11"/>
      <c r="CC65" s="11"/>
      <c r="CD65" s="11"/>
      <c r="CE65" s="11"/>
      <c r="CF65" s="11"/>
      <c r="CG65" s="11">
        <v>100</v>
      </c>
      <c r="CH65" s="11" t="s">
        <v>264</v>
      </c>
      <c r="CI65" s="11" t="s">
        <v>685</v>
      </c>
      <c r="CJ65" s="5">
        <v>448899</v>
      </c>
      <c r="CK65" s="5">
        <v>100741</v>
      </c>
      <c r="CL65" s="11" t="s">
        <v>845</v>
      </c>
      <c r="CM65" s="11" t="s">
        <v>846</v>
      </c>
      <c r="CN65" s="11" t="s">
        <v>847</v>
      </c>
      <c r="CO65" s="11">
        <v>1994</v>
      </c>
      <c r="CP65" s="11" t="s">
        <v>848</v>
      </c>
      <c r="CQ65" s="5">
        <f>AN65</f>
        <v>2</v>
      </c>
      <c r="CR65" s="5" t="s">
        <v>100</v>
      </c>
    </row>
    <row r="66" spans="1:96" ht="28.8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 t="s">
        <v>796</v>
      </c>
      <c r="L66" s="11" t="s">
        <v>796</v>
      </c>
      <c r="M66" s="11"/>
      <c r="N66" s="11"/>
      <c r="O66" s="11" t="s">
        <v>797</v>
      </c>
      <c r="P66" s="5" t="s">
        <v>154</v>
      </c>
      <c r="Q66" s="5" t="s">
        <v>154</v>
      </c>
      <c r="R66" s="5" t="s">
        <v>167</v>
      </c>
      <c r="S66" s="5" t="s">
        <v>646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5">
        <v>21</v>
      </c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5">
        <v>4</v>
      </c>
      <c r="CK66" s="5" t="s">
        <v>798</v>
      </c>
      <c r="CL66" s="11"/>
      <c r="CM66" s="11"/>
      <c r="CN66" s="11"/>
      <c r="CO66" s="11"/>
      <c r="CP66" s="11"/>
      <c r="CQ66" s="5">
        <v>2.3199999999999998</v>
      </c>
      <c r="CR66" s="5" t="s">
        <v>100</v>
      </c>
    </row>
    <row r="67" spans="1:96" ht="28.8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 t="s">
        <v>796</v>
      </c>
      <c r="L67" s="11" t="s">
        <v>796</v>
      </c>
      <c r="M67" s="11"/>
      <c r="N67" s="11"/>
      <c r="O67" s="11" t="s">
        <v>797</v>
      </c>
      <c r="P67" s="5" t="s">
        <v>154</v>
      </c>
      <c r="Q67" s="5" t="s">
        <v>154</v>
      </c>
      <c r="R67" s="5" t="s">
        <v>730</v>
      </c>
      <c r="S67" s="5" t="s">
        <v>849</v>
      </c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5">
        <v>21</v>
      </c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5">
        <v>4</v>
      </c>
      <c r="CK67" s="5" t="s">
        <v>798</v>
      </c>
      <c r="CL67" s="11"/>
      <c r="CM67" s="11"/>
      <c r="CN67" s="11"/>
      <c r="CO67" s="11"/>
      <c r="CP67" s="11"/>
      <c r="CQ67" s="5">
        <v>3.2</v>
      </c>
      <c r="CR67" s="5" t="s">
        <v>100</v>
      </c>
    </row>
    <row r="68" spans="1:96" ht="28.8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 t="s">
        <v>796</v>
      </c>
      <c r="L68" s="11" t="s">
        <v>796</v>
      </c>
      <c r="M68" s="11"/>
      <c r="N68" s="11"/>
      <c r="O68" s="11" t="s">
        <v>797</v>
      </c>
      <c r="P68" s="5" t="s">
        <v>154</v>
      </c>
      <c r="Q68" s="5" t="s">
        <v>154</v>
      </c>
      <c r="R68" s="5" t="s">
        <v>730</v>
      </c>
      <c r="S68" s="5" t="s">
        <v>166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5">
        <v>21</v>
      </c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5">
        <v>4</v>
      </c>
      <c r="CK68" s="5" t="s">
        <v>798</v>
      </c>
      <c r="CL68" s="11"/>
      <c r="CM68" s="11"/>
      <c r="CN68" s="11"/>
      <c r="CO68" s="11"/>
      <c r="CP68" s="11"/>
      <c r="CQ68" s="5">
        <v>3.5</v>
      </c>
      <c r="CR68" s="5" t="s">
        <v>100</v>
      </c>
    </row>
    <row r="69" spans="1:96" ht="28.8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 t="s">
        <v>796</v>
      </c>
      <c r="L69" s="11" t="s">
        <v>796</v>
      </c>
      <c r="M69" s="11"/>
      <c r="N69" s="11"/>
      <c r="O69" s="11" t="s">
        <v>797</v>
      </c>
      <c r="P69" s="5" t="s">
        <v>154</v>
      </c>
      <c r="Q69" s="5" t="s">
        <v>154</v>
      </c>
      <c r="R69" s="5" t="s">
        <v>167</v>
      </c>
      <c r="S69" s="5" t="s">
        <v>166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5">
        <v>21</v>
      </c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5">
        <v>4</v>
      </c>
      <c r="CK69" s="5" t="s">
        <v>798</v>
      </c>
      <c r="CL69" s="11"/>
      <c r="CM69" s="11"/>
      <c r="CN69" s="11"/>
      <c r="CO69" s="11"/>
      <c r="CP69" s="11"/>
      <c r="CQ69" s="5">
        <v>3.5</v>
      </c>
      <c r="CR69" s="5" t="s">
        <v>100</v>
      </c>
    </row>
    <row r="70" spans="1:96" ht="100.8" x14ac:dyDescent="0.3">
      <c r="A70" s="11">
        <v>333415</v>
      </c>
      <c r="B70" s="11" t="s">
        <v>109</v>
      </c>
      <c r="C70" s="11"/>
      <c r="D70" s="11"/>
      <c r="E70" s="11">
        <v>3477</v>
      </c>
      <c r="F70" s="11"/>
      <c r="G70" s="11"/>
      <c r="H70" s="11" t="s">
        <v>536</v>
      </c>
      <c r="I70" s="11" t="s">
        <v>537</v>
      </c>
      <c r="J70" s="11" t="s">
        <v>648</v>
      </c>
      <c r="K70" s="11" t="s">
        <v>662</v>
      </c>
      <c r="L70" s="11" t="s">
        <v>663</v>
      </c>
      <c r="M70" s="11" t="s">
        <v>809</v>
      </c>
      <c r="N70" s="11" t="s">
        <v>810</v>
      </c>
      <c r="O70" s="11" t="s">
        <v>811</v>
      </c>
      <c r="P70" s="5" t="s">
        <v>154</v>
      </c>
      <c r="Q70" s="5" t="s">
        <v>154</v>
      </c>
      <c r="R70" s="5" t="s">
        <v>167</v>
      </c>
      <c r="S70" s="5" t="s">
        <v>166</v>
      </c>
      <c r="T70" s="11"/>
      <c r="U70" s="11" t="s">
        <v>118</v>
      </c>
      <c r="V70" s="11" t="s">
        <v>522</v>
      </c>
      <c r="W70" s="11" t="s">
        <v>654</v>
      </c>
      <c r="X70" s="11"/>
      <c r="Y70" s="11">
        <v>60</v>
      </c>
      <c r="Z70" s="11"/>
      <c r="AA70" s="11"/>
      <c r="AB70" s="11"/>
      <c r="AC70" s="11"/>
      <c r="AD70" s="11" t="s">
        <v>122</v>
      </c>
      <c r="AE70" s="11"/>
      <c r="AF70" s="5">
        <v>60</v>
      </c>
      <c r="AG70" s="11"/>
      <c r="AH70" s="11"/>
      <c r="AI70" s="11"/>
      <c r="AJ70" s="11"/>
      <c r="AK70" s="11" t="s">
        <v>122</v>
      </c>
      <c r="AL70" s="11" t="s">
        <v>158</v>
      </c>
      <c r="AM70" s="11"/>
      <c r="AN70" s="11">
        <v>4</v>
      </c>
      <c r="AO70" s="11"/>
      <c r="AP70" s="11"/>
      <c r="AQ70" s="11"/>
      <c r="AR70" s="11"/>
      <c r="AS70" s="11" t="s">
        <v>334</v>
      </c>
      <c r="AT70" s="11"/>
      <c r="AU70" s="11">
        <v>4</v>
      </c>
      <c r="AV70" s="11"/>
      <c r="AW70" s="11"/>
      <c r="AX70" s="11"/>
      <c r="AY70" s="11"/>
      <c r="AZ70" s="11"/>
      <c r="BA70" s="12">
        <v>3.5680000000000001</v>
      </c>
      <c r="BB70" s="11"/>
      <c r="BC70" s="12"/>
      <c r="BD70" s="11"/>
      <c r="BE70" s="12"/>
      <c r="BF70" s="11"/>
      <c r="BG70" s="11"/>
      <c r="BH70" s="11"/>
      <c r="BI70" s="11"/>
      <c r="BJ70" s="11"/>
      <c r="BK70" s="11"/>
      <c r="BL70" s="11"/>
      <c r="BM70" s="12"/>
      <c r="BN70" s="11"/>
      <c r="BO70" s="11"/>
      <c r="BP70" s="11"/>
      <c r="BQ70" s="11"/>
      <c r="BR70" s="11"/>
      <c r="BS70" s="12"/>
      <c r="BT70" s="11"/>
      <c r="BU70" s="11"/>
      <c r="BV70" s="11"/>
      <c r="BW70" s="11"/>
      <c r="BX70" s="11" t="s">
        <v>655</v>
      </c>
      <c r="BY70" s="11">
        <v>2</v>
      </c>
      <c r="BZ70" s="11" t="s">
        <v>125</v>
      </c>
      <c r="CA70" s="11">
        <v>6.8</v>
      </c>
      <c r="CB70" s="11"/>
      <c r="CC70" s="11"/>
      <c r="CD70" s="11"/>
      <c r="CE70" s="11"/>
      <c r="CF70" s="11"/>
      <c r="CG70" s="11">
        <v>100</v>
      </c>
      <c r="CH70" s="11" t="s">
        <v>192</v>
      </c>
      <c r="CI70" s="11" t="s">
        <v>850</v>
      </c>
      <c r="CJ70" s="5">
        <v>407170</v>
      </c>
      <c r="CK70" s="5">
        <v>56262</v>
      </c>
      <c r="CL70" s="11" t="s">
        <v>851</v>
      </c>
      <c r="CM70" s="11" t="s">
        <v>852</v>
      </c>
      <c r="CN70" s="11" t="s">
        <v>853</v>
      </c>
      <c r="CO70" s="11">
        <v>1978</v>
      </c>
      <c r="CP70" s="11" t="s">
        <v>854</v>
      </c>
      <c r="CQ70" s="15">
        <f t="shared" ref="CQ70:CQ75" si="6">AN70/1.12</f>
        <v>3.5714285714285712</v>
      </c>
      <c r="CR70" s="5" t="s">
        <v>100</v>
      </c>
    </row>
    <row r="71" spans="1:96" ht="100.8" x14ac:dyDescent="0.3">
      <c r="A71" s="11">
        <v>333415</v>
      </c>
      <c r="B71" s="11" t="s">
        <v>109</v>
      </c>
      <c r="C71" s="11"/>
      <c r="D71" s="11"/>
      <c r="E71" s="11">
        <v>3477</v>
      </c>
      <c r="F71" s="11"/>
      <c r="G71" s="11"/>
      <c r="H71" s="11" t="s">
        <v>536</v>
      </c>
      <c r="I71" s="11" t="s">
        <v>537</v>
      </c>
      <c r="J71" s="11" t="s">
        <v>648</v>
      </c>
      <c r="K71" s="11" t="s">
        <v>662</v>
      </c>
      <c r="L71" s="11" t="s">
        <v>663</v>
      </c>
      <c r="M71" s="11" t="s">
        <v>809</v>
      </c>
      <c r="N71" s="11" t="s">
        <v>810</v>
      </c>
      <c r="O71" s="11" t="s">
        <v>811</v>
      </c>
      <c r="P71" s="5" t="s">
        <v>154</v>
      </c>
      <c r="Q71" s="5" t="s">
        <v>154</v>
      </c>
      <c r="R71" s="5" t="s">
        <v>855</v>
      </c>
      <c r="S71" s="5" t="s">
        <v>166</v>
      </c>
      <c r="T71" s="11"/>
      <c r="U71" s="11" t="s">
        <v>118</v>
      </c>
      <c r="V71" s="11" t="s">
        <v>522</v>
      </c>
      <c r="W71" s="11" t="s">
        <v>654</v>
      </c>
      <c r="X71" s="11"/>
      <c r="Y71" s="11">
        <v>60</v>
      </c>
      <c r="Z71" s="11"/>
      <c r="AA71" s="11"/>
      <c r="AB71" s="11"/>
      <c r="AC71" s="11"/>
      <c r="AD71" s="11" t="s">
        <v>122</v>
      </c>
      <c r="AE71" s="11"/>
      <c r="AF71" s="5">
        <v>60</v>
      </c>
      <c r="AG71" s="11"/>
      <c r="AH71" s="11"/>
      <c r="AI71" s="11"/>
      <c r="AJ71" s="11"/>
      <c r="AK71" s="11" t="s">
        <v>122</v>
      </c>
      <c r="AL71" s="11" t="s">
        <v>158</v>
      </c>
      <c r="AM71" s="11"/>
      <c r="AN71" s="11">
        <v>4</v>
      </c>
      <c r="AO71" s="11"/>
      <c r="AP71" s="11"/>
      <c r="AQ71" s="11"/>
      <c r="AR71" s="11"/>
      <c r="AS71" s="11" t="s">
        <v>334</v>
      </c>
      <c r="AT71" s="11"/>
      <c r="AU71" s="11">
        <v>4</v>
      </c>
      <c r="AV71" s="11"/>
      <c r="AW71" s="11"/>
      <c r="AX71" s="11"/>
      <c r="AY71" s="11"/>
      <c r="AZ71" s="11"/>
      <c r="BA71" s="12">
        <v>3.5680000000000001</v>
      </c>
      <c r="BB71" s="11"/>
      <c r="BC71" s="12"/>
      <c r="BD71" s="11"/>
      <c r="BE71" s="12"/>
      <c r="BF71" s="11"/>
      <c r="BG71" s="11"/>
      <c r="BH71" s="11"/>
      <c r="BI71" s="11"/>
      <c r="BJ71" s="11"/>
      <c r="BK71" s="11"/>
      <c r="BL71" s="11"/>
      <c r="BM71" s="12"/>
      <c r="BN71" s="11"/>
      <c r="BO71" s="11"/>
      <c r="BP71" s="11"/>
      <c r="BQ71" s="11"/>
      <c r="BR71" s="11"/>
      <c r="BS71" s="12"/>
      <c r="BT71" s="11"/>
      <c r="BU71" s="11"/>
      <c r="BV71" s="11"/>
      <c r="BW71" s="11"/>
      <c r="BX71" s="11" t="s">
        <v>655</v>
      </c>
      <c r="BY71" s="11">
        <v>2</v>
      </c>
      <c r="BZ71" s="11" t="s">
        <v>125</v>
      </c>
      <c r="CA71" s="11">
        <v>6.8</v>
      </c>
      <c r="CB71" s="11"/>
      <c r="CC71" s="11"/>
      <c r="CD71" s="11"/>
      <c r="CE71" s="11"/>
      <c r="CF71" s="11"/>
      <c r="CG71" s="11">
        <v>100</v>
      </c>
      <c r="CH71" s="11" t="s">
        <v>192</v>
      </c>
      <c r="CI71" s="11" t="s">
        <v>850</v>
      </c>
      <c r="CJ71" s="5">
        <v>407171</v>
      </c>
      <c r="CK71" s="5">
        <v>56262</v>
      </c>
      <c r="CL71" s="11" t="s">
        <v>851</v>
      </c>
      <c r="CM71" s="11" t="s">
        <v>852</v>
      </c>
      <c r="CN71" s="11" t="s">
        <v>853</v>
      </c>
      <c r="CO71" s="11">
        <v>1978</v>
      </c>
      <c r="CP71" s="11" t="s">
        <v>854</v>
      </c>
      <c r="CQ71" s="15">
        <f t="shared" si="6"/>
        <v>3.5714285714285712</v>
      </c>
      <c r="CR71" s="5" t="s">
        <v>100</v>
      </c>
    </row>
    <row r="72" spans="1:96" ht="100.8" x14ac:dyDescent="0.3">
      <c r="A72" s="11">
        <v>333415</v>
      </c>
      <c r="B72" s="11" t="s">
        <v>109</v>
      </c>
      <c r="C72" s="11"/>
      <c r="D72" s="11"/>
      <c r="E72" s="11">
        <v>3477</v>
      </c>
      <c r="F72" s="11"/>
      <c r="G72" s="11"/>
      <c r="H72" s="11" t="s">
        <v>536</v>
      </c>
      <c r="I72" s="11" t="s">
        <v>537</v>
      </c>
      <c r="J72" s="11" t="s">
        <v>648</v>
      </c>
      <c r="K72" s="11" t="s">
        <v>662</v>
      </c>
      <c r="L72" s="11" t="s">
        <v>663</v>
      </c>
      <c r="M72" s="11" t="s">
        <v>809</v>
      </c>
      <c r="N72" s="11" t="s">
        <v>810</v>
      </c>
      <c r="O72" s="11" t="s">
        <v>811</v>
      </c>
      <c r="P72" s="5" t="s">
        <v>172</v>
      </c>
      <c r="Q72" s="5" t="s">
        <v>172</v>
      </c>
      <c r="R72" s="5" t="s">
        <v>856</v>
      </c>
      <c r="S72" s="5" t="s">
        <v>166</v>
      </c>
      <c r="T72" s="11"/>
      <c r="U72" s="11" t="s">
        <v>118</v>
      </c>
      <c r="V72" s="11" t="s">
        <v>522</v>
      </c>
      <c r="W72" s="11" t="s">
        <v>654</v>
      </c>
      <c r="X72" s="11"/>
      <c r="Y72" s="11">
        <v>60</v>
      </c>
      <c r="Z72" s="11"/>
      <c r="AA72" s="11"/>
      <c r="AB72" s="11"/>
      <c r="AC72" s="11"/>
      <c r="AD72" s="11" t="s">
        <v>122</v>
      </c>
      <c r="AE72" s="11"/>
      <c r="AF72" s="5">
        <v>60</v>
      </c>
      <c r="AG72" s="11"/>
      <c r="AH72" s="11"/>
      <c r="AI72" s="11"/>
      <c r="AJ72" s="11"/>
      <c r="AK72" s="11" t="s">
        <v>122</v>
      </c>
      <c r="AL72" s="11" t="s">
        <v>158</v>
      </c>
      <c r="AM72" s="11"/>
      <c r="AN72" s="11">
        <v>4</v>
      </c>
      <c r="AO72" s="11"/>
      <c r="AP72" s="11"/>
      <c r="AQ72" s="11"/>
      <c r="AR72" s="11"/>
      <c r="AS72" s="11" t="s">
        <v>334</v>
      </c>
      <c r="AT72" s="11"/>
      <c r="AU72" s="11">
        <v>4</v>
      </c>
      <c r="AV72" s="11"/>
      <c r="AW72" s="11"/>
      <c r="AX72" s="11"/>
      <c r="AY72" s="11"/>
      <c r="AZ72" s="11"/>
      <c r="BA72" s="12">
        <v>3.5680000000000001</v>
      </c>
      <c r="BB72" s="11"/>
      <c r="BC72" s="12"/>
      <c r="BD72" s="11"/>
      <c r="BE72" s="12"/>
      <c r="BF72" s="11"/>
      <c r="BG72" s="11"/>
      <c r="BH72" s="11"/>
      <c r="BI72" s="11"/>
      <c r="BJ72" s="11"/>
      <c r="BK72" s="11"/>
      <c r="BL72" s="11"/>
      <c r="BM72" s="12"/>
      <c r="BN72" s="11"/>
      <c r="BO72" s="11"/>
      <c r="BP72" s="11"/>
      <c r="BQ72" s="11"/>
      <c r="BR72" s="11"/>
      <c r="BS72" s="12"/>
      <c r="BT72" s="11"/>
      <c r="BU72" s="11"/>
      <c r="BV72" s="11"/>
      <c r="BW72" s="11"/>
      <c r="BX72" s="11" t="s">
        <v>655</v>
      </c>
      <c r="BY72" s="11">
        <v>2</v>
      </c>
      <c r="BZ72" s="11" t="s">
        <v>125</v>
      </c>
      <c r="CA72" s="11">
        <v>6.8</v>
      </c>
      <c r="CB72" s="11"/>
      <c r="CC72" s="11"/>
      <c r="CD72" s="11"/>
      <c r="CE72" s="11"/>
      <c r="CF72" s="11"/>
      <c r="CG72" s="11">
        <v>100</v>
      </c>
      <c r="CH72" s="11" t="s">
        <v>192</v>
      </c>
      <c r="CI72" s="11" t="s">
        <v>850</v>
      </c>
      <c r="CJ72" s="5">
        <v>407172</v>
      </c>
      <c r="CK72" s="5">
        <v>56262</v>
      </c>
      <c r="CL72" s="11" t="s">
        <v>851</v>
      </c>
      <c r="CM72" s="11" t="s">
        <v>852</v>
      </c>
      <c r="CN72" s="11" t="s">
        <v>853</v>
      </c>
      <c r="CO72" s="11">
        <v>1978</v>
      </c>
      <c r="CP72" s="11" t="s">
        <v>854</v>
      </c>
      <c r="CQ72" s="15">
        <f t="shared" si="6"/>
        <v>3.5714285714285712</v>
      </c>
      <c r="CR72" s="5" t="s">
        <v>100</v>
      </c>
    </row>
    <row r="73" spans="1:96" ht="100.8" x14ac:dyDescent="0.3">
      <c r="A73" s="11">
        <v>333415</v>
      </c>
      <c r="B73" s="11" t="s">
        <v>109</v>
      </c>
      <c r="C73" s="11"/>
      <c r="D73" s="11"/>
      <c r="E73" s="11">
        <v>3477</v>
      </c>
      <c r="F73" s="11"/>
      <c r="G73" s="11"/>
      <c r="H73" s="11" t="s">
        <v>536</v>
      </c>
      <c r="I73" s="11" t="s">
        <v>537</v>
      </c>
      <c r="J73" s="11" t="s">
        <v>648</v>
      </c>
      <c r="K73" s="11" t="s">
        <v>662</v>
      </c>
      <c r="L73" s="11" t="s">
        <v>663</v>
      </c>
      <c r="M73" s="11" t="s">
        <v>809</v>
      </c>
      <c r="N73" s="11" t="s">
        <v>810</v>
      </c>
      <c r="O73" s="11" t="s">
        <v>811</v>
      </c>
      <c r="P73" s="5" t="s">
        <v>154</v>
      </c>
      <c r="Q73" s="5" t="s">
        <v>154</v>
      </c>
      <c r="R73" s="5" t="s">
        <v>167</v>
      </c>
      <c r="S73" s="5" t="s">
        <v>166</v>
      </c>
      <c r="T73" s="11"/>
      <c r="U73" s="11" t="s">
        <v>118</v>
      </c>
      <c r="V73" s="11" t="s">
        <v>522</v>
      </c>
      <c r="W73" s="11" t="s">
        <v>654</v>
      </c>
      <c r="X73" s="11"/>
      <c r="Y73" s="11">
        <v>60</v>
      </c>
      <c r="Z73" s="11"/>
      <c r="AA73" s="11"/>
      <c r="AB73" s="11"/>
      <c r="AC73" s="11"/>
      <c r="AD73" s="11" t="s">
        <v>122</v>
      </c>
      <c r="AE73" s="11"/>
      <c r="AF73" s="5">
        <v>60</v>
      </c>
      <c r="AG73" s="11"/>
      <c r="AH73" s="11"/>
      <c r="AI73" s="11"/>
      <c r="AJ73" s="11"/>
      <c r="AK73" s="11" t="s">
        <v>122</v>
      </c>
      <c r="AL73" s="11" t="s">
        <v>158</v>
      </c>
      <c r="AM73" s="11"/>
      <c r="AN73" s="11">
        <v>4</v>
      </c>
      <c r="AO73" s="11"/>
      <c r="AP73" s="11"/>
      <c r="AQ73" s="11"/>
      <c r="AR73" s="11"/>
      <c r="AS73" s="11" t="s">
        <v>334</v>
      </c>
      <c r="AT73" s="11"/>
      <c r="AU73" s="11">
        <v>4</v>
      </c>
      <c r="AV73" s="11"/>
      <c r="AW73" s="11"/>
      <c r="AX73" s="11"/>
      <c r="AY73" s="11"/>
      <c r="AZ73" s="11"/>
      <c r="BA73" s="12">
        <v>3.5680000000000001</v>
      </c>
      <c r="BB73" s="11"/>
      <c r="BC73" s="12"/>
      <c r="BD73" s="11"/>
      <c r="BE73" s="12"/>
      <c r="BF73" s="11"/>
      <c r="BG73" s="11"/>
      <c r="BH73" s="11"/>
      <c r="BI73" s="11"/>
      <c r="BJ73" s="11"/>
      <c r="BK73" s="11"/>
      <c r="BL73" s="11"/>
      <c r="BM73" s="12"/>
      <c r="BN73" s="11"/>
      <c r="BO73" s="11"/>
      <c r="BP73" s="11"/>
      <c r="BQ73" s="11"/>
      <c r="BR73" s="11"/>
      <c r="BS73" s="12"/>
      <c r="BT73" s="11"/>
      <c r="BU73" s="11"/>
      <c r="BV73" s="11"/>
      <c r="BW73" s="11"/>
      <c r="BX73" s="11" t="s">
        <v>655</v>
      </c>
      <c r="BY73" s="11">
        <v>2</v>
      </c>
      <c r="BZ73" s="11" t="s">
        <v>125</v>
      </c>
      <c r="CA73" s="11">
        <v>6.8</v>
      </c>
      <c r="CB73" s="11"/>
      <c r="CC73" s="11"/>
      <c r="CD73" s="11"/>
      <c r="CE73" s="11"/>
      <c r="CF73" s="11"/>
      <c r="CG73" s="11">
        <v>100</v>
      </c>
      <c r="CH73" s="11" t="s">
        <v>192</v>
      </c>
      <c r="CI73" s="11" t="s">
        <v>850</v>
      </c>
      <c r="CJ73" s="5">
        <v>407174</v>
      </c>
      <c r="CK73" s="5">
        <v>56262</v>
      </c>
      <c r="CL73" s="11" t="s">
        <v>851</v>
      </c>
      <c r="CM73" s="11" t="s">
        <v>852</v>
      </c>
      <c r="CN73" s="11" t="s">
        <v>853</v>
      </c>
      <c r="CO73" s="11">
        <v>1978</v>
      </c>
      <c r="CP73" s="11" t="s">
        <v>857</v>
      </c>
      <c r="CQ73" s="15">
        <f t="shared" si="6"/>
        <v>3.5714285714285712</v>
      </c>
      <c r="CR73" s="5" t="s">
        <v>100</v>
      </c>
    </row>
    <row r="74" spans="1:96" ht="100.8" x14ac:dyDescent="0.3">
      <c r="A74" s="11">
        <v>333415</v>
      </c>
      <c r="B74" s="11" t="s">
        <v>109</v>
      </c>
      <c r="C74" s="11"/>
      <c r="D74" s="11"/>
      <c r="E74" s="11">
        <v>3477</v>
      </c>
      <c r="F74" s="11"/>
      <c r="G74" s="11"/>
      <c r="H74" s="11" t="s">
        <v>536</v>
      </c>
      <c r="I74" s="11" t="s">
        <v>537</v>
      </c>
      <c r="J74" s="11" t="s">
        <v>648</v>
      </c>
      <c r="K74" s="11" t="s">
        <v>662</v>
      </c>
      <c r="L74" s="11" t="s">
        <v>663</v>
      </c>
      <c r="M74" s="11" t="s">
        <v>809</v>
      </c>
      <c r="N74" s="11" t="s">
        <v>810</v>
      </c>
      <c r="O74" s="11" t="s">
        <v>811</v>
      </c>
      <c r="P74" s="5" t="s">
        <v>154</v>
      </c>
      <c r="Q74" s="5" t="s">
        <v>155</v>
      </c>
      <c r="R74" s="5" t="s">
        <v>855</v>
      </c>
      <c r="S74" s="5" t="s">
        <v>166</v>
      </c>
      <c r="T74" s="11"/>
      <c r="U74" s="11" t="s">
        <v>118</v>
      </c>
      <c r="V74" s="11" t="s">
        <v>522</v>
      </c>
      <c r="W74" s="11" t="s">
        <v>654</v>
      </c>
      <c r="X74" s="11"/>
      <c r="Y74" s="11">
        <v>60</v>
      </c>
      <c r="Z74" s="11"/>
      <c r="AA74" s="11"/>
      <c r="AB74" s="11"/>
      <c r="AC74" s="11"/>
      <c r="AD74" s="11" t="s">
        <v>122</v>
      </c>
      <c r="AE74" s="11"/>
      <c r="AF74" s="5">
        <v>60</v>
      </c>
      <c r="AG74" s="11"/>
      <c r="AH74" s="11"/>
      <c r="AI74" s="11"/>
      <c r="AJ74" s="11"/>
      <c r="AK74" s="11" t="s">
        <v>122</v>
      </c>
      <c r="AL74" s="11" t="s">
        <v>158</v>
      </c>
      <c r="AM74" s="11"/>
      <c r="AN74" s="11">
        <v>4</v>
      </c>
      <c r="AO74" s="11"/>
      <c r="AP74" s="11"/>
      <c r="AQ74" s="11"/>
      <c r="AR74" s="11"/>
      <c r="AS74" s="11" t="s">
        <v>334</v>
      </c>
      <c r="AT74" s="11"/>
      <c r="AU74" s="11">
        <v>4</v>
      </c>
      <c r="AV74" s="11"/>
      <c r="AW74" s="11"/>
      <c r="AX74" s="11"/>
      <c r="AY74" s="11"/>
      <c r="AZ74" s="11"/>
      <c r="BA74" s="12">
        <v>3.5680000000000001</v>
      </c>
      <c r="BB74" s="11"/>
      <c r="BC74" s="12"/>
      <c r="BD74" s="11"/>
      <c r="BE74" s="12"/>
      <c r="BF74" s="11"/>
      <c r="BG74" s="11"/>
      <c r="BH74" s="11"/>
      <c r="BI74" s="11"/>
      <c r="BJ74" s="11"/>
      <c r="BK74" s="11"/>
      <c r="BL74" s="11"/>
      <c r="BM74" s="12"/>
      <c r="BN74" s="11"/>
      <c r="BO74" s="11"/>
      <c r="BP74" s="11"/>
      <c r="BQ74" s="11"/>
      <c r="BR74" s="11"/>
      <c r="BS74" s="12"/>
      <c r="BT74" s="11"/>
      <c r="BU74" s="11"/>
      <c r="BV74" s="11"/>
      <c r="BW74" s="11"/>
      <c r="BX74" s="11" t="s">
        <v>655</v>
      </c>
      <c r="BY74" s="11">
        <v>2</v>
      </c>
      <c r="BZ74" s="11" t="s">
        <v>125</v>
      </c>
      <c r="CA74" s="11">
        <v>6.8</v>
      </c>
      <c r="CB74" s="11"/>
      <c r="CC74" s="11"/>
      <c r="CD74" s="11"/>
      <c r="CE74" s="11"/>
      <c r="CF74" s="11"/>
      <c r="CG74" s="11">
        <v>100</v>
      </c>
      <c r="CH74" s="11" t="s">
        <v>192</v>
      </c>
      <c r="CI74" s="11" t="s">
        <v>850</v>
      </c>
      <c r="CJ74" s="5">
        <v>407175</v>
      </c>
      <c r="CK74" s="5">
        <v>56262</v>
      </c>
      <c r="CL74" s="11" t="s">
        <v>851</v>
      </c>
      <c r="CM74" s="11" t="s">
        <v>852</v>
      </c>
      <c r="CN74" s="11" t="s">
        <v>853</v>
      </c>
      <c r="CO74" s="11">
        <v>1978</v>
      </c>
      <c r="CP74" s="11" t="s">
        <v>857</v>
      </c>
      <c r="CQ74" s="15">
        <f t="shared" si="6"/>
        <v>3.5714285714285712</v>
      </c>
      <c r="CR74" s="5" t="s">
        <v>100</v>
      </c>
    </row>
    <row r="75" spans="1:96" ht="100.8" x14ac:dyDescent="0.3">
      <c r="A75" s="11">
        <v>333415</v>
      </c>
      <c r="B75" s="11" t="s">
        <v>109</v>
      </c>
      <c r="C75" s="11"/>
      <c r="D75" s="11"/>
      <c r="E75" s="11">
        <v>3477</v>
      </c>
      <c r="F75" s="11"/>
      <c r="G75" s="11"/>
      <c r="H75" s="11" t="s">
        <v>536</v>
      </c>
      <c r="I75" s="11" t="s">
        <v>537</v>
      </c>
      <c r="J75" s="11" t="s">
        <v>648</v>
      </c>
      <c r="K75" s="11" t="s">
        <v>662</v>
      </c>
      <c r="L75" s="11" t="s">
        <v>663</v>
      </c>
      <c r="M75" s="11" t="s">
        <v>809</v>
      </c>
      <c r="N75" s="11" t="s">
        <v>810</v>
      </c>
      <c r="O75" s="11" t="s">
        <v>811</v>
      </c>
      <c r="P75" s="5" t="s">
        <v>172</v>
      </c>
      <c r="Q75" s="5" t="s">
        <v>172</v>
      </c>
      <c r="R75" s="5" t="s">
        <v>856</v>
      </c>
      <c r="S75" s="5" t="s">
        <v>166</v>
      </c>
      <c r="T75" s="11"/>
      <c r="U75" s="11" t="s">
        <v>118</v>
      </c>
      <c r="V75" s="11" t="s">
        <v>522</v>
      </c>
      <c r="W75" s="11" t="s">
        <v>654</v>
      </c>
      <c r="X75" s="11"/>
      <c r="Y75" s="11">
        <v>60</v>
      </c>
      <c r="Z75" s="11"/>
      <c r="AA75" s="11"/>
      <c r="AB75" s="11"/>
      <c r="AC75" s="11"/>
      <c r="AD75" s="11" t="s">
        <v>122</v>
      </c>
      <c r="AE75" s="11"/>
      <c r="AF75" s="5">
        <v>60</v>
      </c>
      <c r="AG75" s="11"/>
      <c r="AH75" s="11"/>
      <c r="AI75" s="11"/>
      <c r="AJ75" s="11"/>
      <c r="AK75" s="11" t="s">
        <v>122</v>
      </c>
      <c r="AL75" s="11" t="s">
        <v>158</v>
      </c>
      <c r="AM75" s="11"/>
      <c r="AN75" s="11">
        <v>4</v>
      </c>
      <c r="AO75" s="11"/>
      <c r="AP75" s="11"/>
      <c r="AQ75" s="11"/>
      <c r="AR75" s="11"/>
      <c r="AS75" s="11" t="s">
        <v>334</v>
      </c>
      <c r="AT75" s="11"/>
      <c r="AU75" s="11">
        <v>4</v>
      </c>
      <c r="AV75" s="11"/>
      <c r="AW75" s="11"/>
      <c r="AX75" s="11"/>
      <c r="AY75" s="11"/>
      <c r="AZ75" s="11"/>
      <c r="BA75" s="12">
        <v>3.5680000000000001</v>
      </c>
      <c r="BB75" s="11"/>
      <c r="BC75" s="12"/>
      <c r="BD75" s="11"/>
      <c r="BE75" s="12"/>
      <c r="BF75" s="11"/>
      <c r="BG75" s="11"/>
      <c r="BH75" s="11"/>
      <c r="BI75" s="11"/>
      <c r="BJ75" s="11"/>
      <c r="BK75" s="11"/>
      <c r="BL75" s="11"/>
      <c r="BM75" s="12"/>
      <c r="BN75" s="11"/>
      <c r="BO75" s="11"/>
      <c r="BP75" s="11"/>
      <c r="BQ75" s="11"/>
      <c r="BR75" s="11"/>
      <c r="BS75" s="12"/>
      <c r="BT75" s="11"/>
      <c r="BU75" s="11"/>
      <c r="BV75" s="11"/>
      <c r="BW75" s="11"/>
      <c r="BX75" s="11" t="s">
        <v>655</v>
      </c>
      <c r="BY75" s="11">
        <v>2</v>
      </c>
      <c r="BZ75" s="11" t="s">
        <v>125</v>
      </c>
      <c r="CA75" s="11">
        <v>6.8</v>
      </c>
      <c r="CB75" s="11"/>
      <c r="CC75" s="11"/>
      <c r="CD75" s="11"/>
      <c r="CE75" s="11"/>
      <c r="CF75" s="11"/>
      <c r="CG75" s="11">
        <v>100</v>
      </c>
      <c r="CH75" s="11" t="s">
        <v>192</v>
      </c>
      <c r="CI75" s="11" t="s">
        <v>850</v>
      </c>
      <c r="CJ75" s="5">
        <v>407176</v>
      </c>
      <c r="CK75" s="5">
        <v>56262</v>
      </c>
      <c r="CL75" s="11" t="s">
        <v>851</v>
      </c>
      <c r="CM75" s="11" t="s">
        <v>852</v>
      </c>
      <c r="CN75" s="11" t="s">
        <v>853</v>
      </c>
      <c r="CO75" s="11">
        <v>1978</v>
      </c>
      <c r="CP75" s="11" t="s">
        <v>857</v>
      </c>
      <c r="CQ75" s="15">
        <f t="shared" si="6"/>
        <v>3.5714285714285712</v>
      </c>
      <c r="CR75" s="5" t="s">
        <v>100</v>
      </c>
    </row>
    <row r="76" spans="1:96" ht="28.8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 t="s">
        <v>796</v>
      </c>
      <c r="L76" s="11" t="s">
        <v>796</v>
      </c>
      <c r="M76" s="11"/>
      <c r="N76" s="11"/>
      <c r="O76" s="11" t="s">
        <v>797</v>
      </c>
      <c r="P76" s="5" t="s">
        <v>154</v>
      </c>
      <c r="Q76" s="5" t="s">
        <v>154</v>
      </c>
      <c r="R76" s="5" t="s">
        <v>167</v>
      </c>
      <c r="S76" s="5" t="s">
        <v>849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5">
        <v>21</v>
      </c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5">
        <v>4</v>
      </c>
      <c r="CK76" s="5" t="s">
        <v>798</v>
      </c>
      <c r="CL76" s="11"/>
      <c r="CM76" s="11"/>
      <c r="CN76" s="11"/>
      <c r="CO76" s="11"/>
      <c r="CP76" s="11"/>
      <c r="CQ76" s="5">
        <v>4.8099999999999996</v>
      </c>
      <c r="CR76" s="5" t="s">
        <v>100</v>
      </c>
    </row>
    <row r="77" spans="1:96" ht="28.8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 t="s">
        <v>643</v>
      </c>
      <c r="L77" s="11" t="s">
        <v>540</v>
      </c>
      <c r="M77" s="11" t="s">
        <v>644</v>
      </c>
      <c r="N77" s="11" t="s">
        <v>542</v>
      </c>
      <c r="O77" s="11" t="s">
        <v>645</v>
      </c>
      <c r="P77" s="5" t="s">
        <v>154</v>
      </c>
      <c r="Q77" s="5" t="s">
        <v>154</v>
      </c>
      <c r="R77" s="5" t="s">
        <v>156</v>
      </c>
      <c r="S77" s="5" t="s">
        <v>849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5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5">
        <v>8</v>
      </c>
      <c r="CK77" s="5" t="s">
        <v>647</v>
      </c>
      <c r="CL77" s="11"/>
      <c r="CM77" s="11"/>
      <c r="CN77" s="11"/>
      <c r="CO77" s="11"/>
      <c r="CP77" s="11"/>
      <c r="CQ77" s="5">
        <v>5.26</v>
      </c>
      <c r="CR77" s="5" t="s">
        <v>100</v>
      </c>
    </row>
    <row r="78" spans="1:96" ht="28.8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 t="s">
        <v>796</v>
      </c>
      <c r="L78" s="11" t="s">
        <v>796</v>
      </c>
      <c r="M78" s="11"/>
      <c r="N78" s="11"/>
      <c r="O78" s="11" t="s">
        <v>797</v>
      </c>
      <c r="P78" s="5" t="s">
        <v>154</v>
      </c>
      <c r="Q78" s="5" t="s">
        <v>154</v>
      </c>
      <c r="R78" s="5" t="s">
        <v>730</v>
      </c>
      <c r="S78" s="5" t="s">
        <v>591</v>
      </c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5">
        <v>21</v>
      </c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5">
        <v>4</v>
      </c>
      <c r="CK78" s="5" t="s">
        <v>798</v>
      </c>
      <c r="CL78" s="11"/>
      <c r="CM78" s="11"/>
      <c r="CN78" s="11"/>
      <c r="CO78" s="11"/>
      <c r="CP78" s="11"/>
      <c r="CQ78" s="5">
        <v>6.17</v>
      </c>
      <c r="CR78" s="5" t="s">
        <v>100</v>
      </c>
    </row>
    <row r="79" spans="1:96" ht="28.8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 t="s">
        <v>858</v>
      </c>
      <c r="L79" s="11" t="s">
        <v>859</v>
      </c>
      <c r="M79" s="11"/>
      <c r="N79" s="11"/>
      <c r="O79" s="11" t="s">
        <v>860</v>
      </c>
      <c r="P79" s="5" t="s">
        <v>154</v>
      </c>
      <c r="Q79" s="5" t="s">
        <v>154</v>
      </c>
      <c r="R79" s="5" t="s">
        <v>730</v>
      </c>
      <c r="S79" s="5" t="s">
        <v>166</v>
      </c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5">
        <v>21</v>
      </c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5">
        <v>1</v>
      </c>
      <c r="CK79" s="5" t="s">
        <v>798</v>
      </c>
      <c r="CL79" s="11"/>
      <c r="CM79" s="11"/>
      <c r="CN79" s="11"/>
      <c r="CO79" s="11"/>
      <c r="CP79" s="11"/>
      <c r="CQ79" s="5">
        <v>7</v>
      </c>
      <c r="CR79" s="5" t="s">
        <v>100</v>
      </c>
    </row>
    <row r="80" spans="1:96" ht="28.8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 t="s">
        <v>704</v>
      </c>
      <c r="L80" s="11" t="s">
        <v>705</v>
      </c>
      <c r="M80" s="11"/>
      <c r="N80" s="11"/>
      <c r="O80" s="11" t="s">
        <v>861</v>
      </c>
      <c r="P80" s="5" t="s">
        <v>154</v>
      </c>
      <c r="Q80" s="5" t="s">
        <v>154</v>
      </c>
      <c r="R80" s="5" t="s">
        <v>730</v>
      </c>
      <c r="S80" s="5" t="s">
        <v>166</v>
      </c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5">
        <v>21</v>
      </c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5">
        <v>2</v>
      </c>
      <c r="CK80" s="5" t="s">
        <v>798</v>
      </c>
      <c r="CL80" s="11"/>
      <c r="CM80" s="11"/>
      <c r="CN80" s="11"/>
      <c r="CO80" s="11"/>
      <c r="CP80" s="11"/>
      <c r="CQ80" s="5">
        <v>7</v>
      </c>
      <c r="CR80" s="5" t="s">
        <v>100</v>
      </c>
    </row>
    <row r="81" spans="1:96" ht="28.8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 t="s">
        <v>649</v>
      </c>
      <c r="L81" s="11" t="s">
        <v>650</v>
      </c>
      <c r="M81" s="11"/>
      <c r="N81" s="11"/>
      <c r="O81" s="11" t="s">
        <v>862</v>
      </c>
      <c r="P81" s="5" t="s">
        <v>154</v>
      </c>
      <c r="Q81" s="5" t="s">
        <v>154</v>
      </c>
      <c r="R81" s="5" t="s">
        <v>730</v>
      </c>
      <c r="S81" s="5" t="s">
        <v>166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5">
        <v>21</v>
      </c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5">
        <v>3</v>
      </c>
      <c r="CK81" s="5" t="s">
        <v>798</v>
      </c>
      <c r="CL81" s="11"/>
      <c r="CM81" s="11"/>
      <c r="CN81" s="11"/>
      <c r="CO81" s="11"/>
      <c r="CP81" s="11"/>
      <c r="CQ81" s="5">
        <v>7</v>
      </c>
      <c r="CR81" s="5" t="s">
        <v>100</v>
      </c>
    </row>
    <row r="82" spans="1:96" ht="28.8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 t="s">
        <v>863</v>
      </c>
      <c r="L82" s="11" t="s">
        <v>864</v>
      </c>
      <c r="M82" s="11"/>
      <c r="N82" s="11"/>
      <c r="O82" s="11" t="s">
        <v>865</v>
      </c>
      <c r="P82" s="5" t="s">
        <v>154</v>
      </c>
      <c r="Q82" s="5" t="s">
        <v>154</v>
      </c>
      <c r="R82" s="5" t="s">
        <v>730</v>
      </c>
      <c r="S82" s="5" t="s">
        <v>166</v>
      </c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5">
        <v>21</v>
      </c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5">
        <v>5</v>
      </c>
      <c r="CK82" s="5" t="s">
        <v>798</v>
      </c>
      <c r="CL82" s="11"/>
      <c r="CM82" s="11"/>
      <c r="CN82" s="11"/>
      <c r="CO82" s="11"/>
      <c r="CP82" s="11"/>
      <c r="CQ82" s="5">
        <v>7</v>
      </c>
      <c r="CR82" s="5" t="s">
        <v>100</v>
      </c>
    </row>
    <row r="83" spans="1:96" ht="28.8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 t="s">
        <v>858</v>
      </c>
      <c r="L83" s="11" t="s">
        <v>859</v>
      </c>
      <c r="M83" s="11"/>
      <c r="N83" s="11"/>
      <c r="O83" s="11" t="s">
        <v>860</v>
      </c>
      <c r="P83" s="5" t="s">
        <v>154</v>
      </c>
      <c r="Q83" s="5" t="s">
        <v>154</v>
      </c>
      <c r="R83" s="5" t="s">
        <v>167</v>
      </c>
      <c r="S83" s="5" t="s">
        <v>166</v>
      </c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5">
        <v>21</v>
      </c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5">
        <v>1</v>
      </c>
      <c r="CK83" s="5" t="s">
        <v>798</v>
      </c>
      <c r="CL83" s="11"/>
      <c r="CM83" s="11"/>
      <c r="CN83" s="11"/>
      <c r="CO83" s="11"/>
      <c r="CP83" s="11"/>
      <c r="CQ83" s="5">
        <v>7</v>
      </c>
      <c r="CR83" s="5" t="s">
        <v>100</v>
      </c>
    </row>
    <row r="84" spans="1:96" ht="28.8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 t="s">
        <v>704</v>
      </c>
      <c r="L84" s="11" t="s">
        <v>705</v>
      </c>
      <c r="M84" s="11"/>
      <c r="N84" s="11"/>
      <c r="O84" s="11" t="s">
        <v>861</v>
      </c>
      <c r="P84" s="5" t="s">
        <v>154</v>
      </c>
      <c r="Q84" s="5" t="s">
        <v>154</v>
      </c>
      <c r="R84" s="5" t="s">
        <v>167</v>
      </c>
      <c r="S84" s="5" t="s">
        <v>166</v>
      </c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5">
        <v>21</v>
      </c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5">
        <v>2</v>
      </c>
      <c r="CK84" s="5" t="s">
        <v>798</v>
      </c>
      <c r="CL84" s="11"/>
      <c r="CM84" s="11"/>
      <c r="CN84" s="11"/>
      <c r="CO84" s="11"/>
      <c r="CP84" s="11"/>
      <c r="CQ84" s="5">
        <v>7</v>
      </c>
      <c r="CR84" s="5" t="s">
        <v>100</v>
      </c>
    </row>
    <row r="85" spans="1:96" ht="28.8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 t="s">
        <v>649</v>
      </c>
      <c r="L85" s="11" t="s">
        <v>650</v>
      </c>
      <c r="M85" s="11"/>
      <c r="N85" s="11"/>
      <c r="O85" s="11" t="s">
        <v>862</v>
      </c>
      <c r="P85" s="5" t="s">
        <v>154</v>
      </c>
      <c r="Q85" s="5" t="s">
        <v>154</v>
      </c>
      <c r="R85" s="5" t="s">
        <v>167</v>
      </c>
      <c r="S85" s="5" t="s">
        <v>166</v>
      </c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5">
        <v>21</v>
      </c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5">
        <v>3</v>
      </c>
      <c r="CK85" s="5" t="s">
        <v>798</v>
      </c>
      <c r="CL85" s="11"/>
      <c r="CM85" s="11"/>
      <c r="CN85" s="11"/>
      <c r="CO85" s="11"/>
      <c r="CP85" s="11"/>
      <c r="CQ85" s="5">
        <v>7</v>
      </c>
      <c r="CR85" s="5" t="s">
        <v>100</v>
      </c>
    </row>
    <row r="86" spans="1:96" ht="28.8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 t="s">
        <v>863</v>
      </c>
      <c r="L86" s="11" t="s">
        <v>864</v>
      </c>
      <c r="M86" s="11"/>
      <c r="N86" s="11"/>
      <c r="O86" s="11" t="s">
        <v>865</v>
      </c>
      <c r="P86" s="5" t="s">
        <v>154</v>
      </c>
      <c r="Q86" s="5" t="s">
        <v>154</v>
      </c>
      <c r="R86" s="5" t="s">
        <v>167</v>
      </c>
      <c r="S86" s="5" t="s">
        <v>166</v>
      </c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5">
        <v>21</v>
      </c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5">
        <v>5</v>
      </c>
      <c r="CK86" s="5" t="s">
        <v>798</v>
      </c>
      <c r="CL86" s="11"/>
      <c r="CM86" s="11"/>
      <c r="CN86" s="11"/>
      <c r="CO86" s="11"/>
      <c r="CP86" s="11"/>
      <c r="CQ86" s="5">
        <v>7</v>
      </c>
      <c r="CR86" s="5" t="s">
        <v>100</v>
      </c>
    </row>
    <row r="87" spans="1:96" ht="28.8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 t="s">
        <v>796</v>
      </c>
      <c r="L87" s="11" t="s">
        <v>796</v>
      </c>
      <c r="M87" s="11"/>
      <c r="N87" s="11"/>
      <c r="O87" s="11" t="s">
        <v>797</v>
      </c>
      <c r="P87" s="5" t="s">
        <v>154</v>
      </c>
      <c r="Q87" s="5" t="s">
        <v>154</v>
      </c>
      <c r="R87" s="5" t="s">
        <v>167</v>
      </c>
      <c r="S87" s="5" t="s">
        <v>591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5">
        <v>21</v>
      </c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5">
        <v>4</v>
      </c>
      <c r="CK87" s="5" t="s">
        <v>798</v>
      </c>
      <c r="CL87" s="11"/>
      <c r="CM87" s="11"/>
      <c r="CN87" s="11"/>
      <c r="CO87" s="11"/>
      <c r="CP87" s="11"/>
      <c r="CQ87" s="5">
        <v>7.98</v>
      </c>
      <c r="CR87" s="5" t="s">
        <v>100</v>
      </c>
    </row>
    <row r="88" spans="1:96" ht="28.8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 t="s">
        <v>704</v>
      </c>
      <c r="L88" s="11" t="s">
        <v>705</v>
      </c>
      <c r="M88" s="11"/>
      <c r="N88" s="11"/>
      <c r="O88" s="11" t="s">
        <v>861</v>
      </c>
      <c r="P88" s="5" t="s">
        <v>154</v>
      </c>
      <c r="Q88" s="5" t="s">
        <v>154</v>
      </c>
      <c r="R88" s="5" t="s">
        <v>156</v>
      </c>
      <c r="S88" s="5" t="s">
        <v>849</v>
      </c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5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5">
        <v>6</v>
      </c>
      <c r="CK88" s="5" t="s">
        <v>647</v>
      </c>
      <c r="CL88" s="11"/>
      <c r="CM88" s="11"/>
      <c r="CN88" s="11"/>
      <c r="CO88" s="11"/>
      <c r="CP88" s="11"/>
      <c r="CQ88" s="5">
        <v>9.0299999999999994</v>
      </c>
      <c r="CR88" s="5" t="s">
        <v>100</v>
      </c>
    </row>
    <row r="89" spans="1:96" ht="43.2" x14ac:dyDescent="0.3">
      <c r="A89" s="11">
        <v>333415</v>
      </c>
      <c r="B89" s="11" t="s">
        <v>109</v>
      </c>
      <c r="C89" s="11"/>
      <c r="D89" s="11" t="s">
        <v>140</v>
      </c>
      <c r="E89" s="11">
        <v>3307</v>
      </c>
      <c r="F89" s="11"/>
      <c r="G89" s="11"/>
      <c r="H89" s="11"/>
      <c r="I89" s="11" t="s">
        <v>537</v>
      </c>
      <c r="J89" s="11" t="s">
        <v>648</v>
      </c>
      <c r="K89" s="11" t="s">
        <v>768</v>
      </c>
      <c r="L89" s="11" t="s">
        <v>769</v>
      </c>
      <c r="M89" s="11" t="s">
        <v>866</v>
      </c>
      <c r="N89" s="11" t="s">
        <v>867</v>
      </c>
      <c r="O89" s="11" t="s">
        <v>868</v>
      </c>
      <c r="P89" s="5" t="s">
        <v>189</v>
      </c>
      <c r="Q89" s="5" t="s">
        <v>189</v>
      </c>
      <c r="R89" s="5" t="s">
        <v>190</v>
      </c>
      <c r="S89" s="5" t="s">
        <v>157</v>
      </c>
      <c r="T89" s="11"/>
      <c r="U89" s="11" t="s">
        <v>118</v>
      </c>
      <c r="V89" s="11" t="s">
        <v>522</v>
      </c>
      <c r="W89" s="11" t="s">
        <v>654</v>
      </c>
      <c r="X89" s="11"/>
      <c r="Y89" s="11">
        <v>91</v>
      </c>
      <c r="Z89" s="11"/>
      <c r="AA89" s="11"/>
      <c r="AB89" s="11"/>
      <c r="AC89" s="11"/>
      <c r="AD89" s="11" t="s">
        <v>122</v>
      </c>
      <c r="AE89" s="11"/>
      <c r="AF89" s="5">
        <v>91</v>
      </c>
      <c r="AG89" s="11"/>
      <c r="AH89" s="11"/>
      <c r="AI89" s="11"/>
      <c r="AJ89" s="11"/>
      <c r="AK89" s="11" t="s">
        <v>122</v>
      </c>
      <c r="AL89" s="11" t="s">
        <v>158</v>
      </c>
      <c r="AM89" s="11"/>
      <c r="AN89" s="11">
        <v>12</v>
      </c>
      <c r="AO89" s="11"/>
      <c r="AP89" s="11"/>
      <c r="AQ89" s="11"/>
      <c r="AR89" s="11"/>
      <c r="AS89" s="11" t="s">
        <v>362</v>
      </c>
      <c r="AT89" s="11"/>
      <c r="AU89" s="12">
        <v>12</v>
      </c>
      <c r="AV89" s="11"/>
      <c r="AW89" s="11"/>
      <c r="AX89" s="11"/>
      <c r="AY89" s="11"/>
      <c r="AZ89" s="11"/>
      <c r="BA89" s="12">
        <v>12</v>
      </c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2"/>
      <c r="BN89" s="11"/>
      <c r="BO89" s="11"/>
      <c r="BP89" s="11"/>
      <c r="BQ89" s="11"/>
      <c r="BR89" s="11"/>
      <c r="BS89" s="12"/>
      <c r="BT89" s="11"/>
      <c r="BU89" s="11"/>
      <c r="BV89" s="11"/>
      <c r="BW89" s="11"/>
      <c r="BX89" s="11" t="s">
        <v>362</v>
      </c>
      <c r="BY89" s="11">
        <v>1</v>
      </c>
      <c r="BZ89" s="11" t="s">
        <v>125</v>
      </c>
      <c r="CA89" s="11"/>
      <c r="CB89" s="11"/>
      <c r="CC89" s="11"/>
      <c r="CD89" s="11"/>
      <c r="CE89" s="11"/>
      <c r="CF89" s="11"/>
      <c r="CG89" s="11">
        <v>50</v>
      </c>
      <c r="CH89" s="11" t="s">
        <v>192</v>
      </c>
      <c r="CI89" s="11" t="s">
        <v>178</v>
      </c>
      <c r="CJ89" s="5">
        <v>587187</v>
      </c>
      <c r="CK89" s="5">
        <v>112377</v>
      </c>
      <c r="CL89" s="11" t="s">
        <v>869</v>
      </c>
      <c r="CM89" s="11" t="s">
        <v>870</v>
      </c>
      <c r="CN89" s="11" t="s">
        <v>871</v>
      </c>
      <c r="CO89" s="11">
        <v>1971</v>
      </c>
      <c r="CP89" s="11" t="s">
        <v>872</v>
      </c>
      <c r="CQ89" s="5">
        <f t="shared" ref="CQ89:CQ111" si="7">AN89</f>
        <v>12</v>
      </c>
      <c r="CR89" s="5" t="s">
        <v>100</v>
      </c>
    </row>
    <row r="90" spans="1:96" ht="43.2" x14ac:dyDescent="0.3">
      <c r="A90" s="11">
        <v>333415</v>
      </c>
      <c r="B90" s="11" t="s">
        <v>109</v>
      </c>
      <c r="C90" s="11"/>
      <c r="D90" s="11" t="s">
        <v>140</v>
      </c>
      <c r="E90" s="11">
        <v>3386</v>
      </c>
      <c r="F90" s="11"/>
      <c r="G90" s="11"/>
      <c r="H90" s="11"/>
      <c r="I90" s="11" t="s">
        <v>537</v>
      </c>
      <c r="J90" s="11" t="s">
        <v>538</v>
      </c>
      <c r="K90" s="11" t="s">
        <v>539</v>
      </c>
      <c r="L90" s="11" t="s">
        <v>540</v>
      </c>
      <c r="M90" s="11" t="s">
        <v>873</v>
      </c>
      <c r="N90" s="11" t="s">
        <v>874</v>
      </c>
      <c r="O90" s="11" t="s">
        <v>875</v>
      </c>
      <c r="P90" s="5" t="s">
        <v>189</v>
      </c>
      <c r="Q90" s="5" t="s">
        <v>189</v>
      </c>
      <c r="R90" s="5" t="s">
        <v>190</v>
      </c>
      <c r="S90" s="5" t="s">
        <v>157</v>
      </c>
      <c r="T90" s="11"/>
      <c r="U90" s="11" t="s">
        <v>118</v>
      </c>
      <c r="V90" s="11" t="s">
        <v>522</v>
      </c>
      <c r="W90" s="11" t="s">
        <v>654</v>
      </c>
      <c r="X90" s="11"/>
      <c r="Y90" s="11">
        <v>95</v>
      </c>
      <c r="Z90" s="11"/>
      <c r="AA90" s="11"/>
      <c r="AB90" s="11"/>
      <c r="AC90" s="11"/>
      <c r="AD90" s="11" t="s">
        <v>122</v>
      </c>
      <c r="AE90" s="11"/>
      <c r="AF90" s="5">
        <v>95</v>
      </c>
      <c r="AG90" s="11"/>
      <c r="AH90" s="11"/>
      <c r="AI90" s="11"/>
      <c r="AJ90" s="11"/>
      <c r="AK90" s="11" t="s">
        <v>122</v>
      </c>
      <c r="AL90" s="11" t="s">
        <v>158</v>
      </c>
      <c r="AM90" s="11"/>
      <c r="AN90" s="11">
        <v>12</v>
      </c>
      <c r="AO90" s="11"/>
      <c r="AP90" s="11"/>
      <c r="AQ90" s="11"/>
      <c r="AR90" s="11"/>
      <c r="AS90" s="11" t="s">
        <v>362</v>
      </c>
      <c r="AT90" s="11"/>
      <c r="AU90" s="12">
        <v>12</v>
      </c>
      <c r="AV90" s="11"/>
      <c r="AW90" s="11"/>
      <c r="AX90" s="11"/>
      <c r="AY90" s="11"/>
      <c r="AZ90" s="11"/>
      <c r="BA90" s="12">
        <v>12</v>
      </c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2"/>
      <c r="BN90" s="11"/>
      <c r="BO90" s="11"/>
      <c r="BP90" s="11"/>
      <c r="BQ90" s="11"/>
      <c r="BR90" s="11"/>
      <c r="BS90" s="12"/>
      <c r="BT90" s="11"/>
      <c r="BU90" s="11"/>
      <c r="BV90" s="11"/>
      <c r="BW90" s="11"/>
      <c r="BX90" s="11" t="s">
        <v>362</v>
      </c>
      <c r="BY90" s="11">
        <v>1</v>
      </c>
      <c r="BZ90" s="11" t="s">
        <v>125</v>
      </c>
      <c r="CA90" s="11"/>
      <c r="CB90" s="11"/>
      <c r="CC90" s="11"/>
      <c r="CD90" s="11"/>
      <c r="CE90" s="11"/>
      <c r="CF90" s="11"/>
      <c r="CG90" s="11">
        <v>50</v>
      </c>
      <c r="CH90" s="11" t="s">
        <v>192</v>
      </c>
      <c r="CI90" s="11" t="s">
        <v>178</v>
      </c>
      <c r="CJ90" s="5">
        <v>587188</v>
      </c>
      <c r="CK90" s="5">
        <v>112377</v>
      </c>
      <c r="CL90" s="11" t="s">
        <v>869</v>
      </c>
      <c r="CM90" s="11" t="s">
        <v>870</v>
      </c>
      <c r="CN90" s="11" t="s">
        <v>871</v>
      </c>
      <c r="CO90" s="11">
        <v>1971</v>
      </c>
      <c r="CP90" s="11" t="s">
        <v>872</v>
      </c>
      <c r="CQ90" s="5">
        <f t="shared" si="7"/>
        <v>12</v>
      </c>
      <c r="CR90" s="5" t="s">
        <v>100</v>
      </c>
    </row>
    <row r="91" spans="1:96" ht="43.2" x14ac:dyDescent="0.3">
      <c r="A91" s="11">
        <v>333415</v>
      </c>
      <c r="B91" s="11" t="s">
        <v>109</v>
      </c>
      <c r="C91" s="11"/>
      <c r="D91" s="11" t="s">
        <v>140</v>
      </c>
      <c r="E91" s="11">
        <v>3413</v>
      </c>
      <c r="F91" s="11"/>
      <c r="G91" s="11"/>
      <c r="H91" s="11"/>
      <c r="I91" s="11" t="s">
        <v>537</v>
      </c>
      <c r="J91" s="11" t="s">
        <v>538</v>
      </c>
      <c r="K91" s="11" t="s">
        <v>539</v>
      </c>
      <c r="L91" s="11" t="s">
        <v>540</v>
      </c>
      <c r="M91" s="11" t="s">
        <v>876</v>
      </c>
      <c r="N91" s="11" t="s">
        <v>877</v>
      </c>
      <c r="O91" s="11" t="s">
        <v>878</v>
      </c>
      <c r="P91" s="5" t="s">
        <v>189</v>
      </c>
      <c r="Q91" s="5" t="s">
        <v>189</v>
      </c>
      <c r="R91" s="5" t="s">
        <v>190</v>
      </c>
      <c r="S91" s="5" t="s">
        <v>157</v>
      </c>
      <c r="T91" s="11"/>
      <c r="U91" s="11" t="s">
        <v>118</v>
      </c>
      <c r="V91" s="11" t="s">
        <v>522</v>
      </c>
      <c r="W91" s="11" t="s">
        <v>654</v>
      </c>
      <c r="X91" s="11"/>
      <c r="Y91" s="11">
        <v>105</v>
      </c>
      <c r="Z91" s="11"/>
      <c r="AA91" s="11"/>
      <c r="AB91" s="11"/>
      <c r="AC91" s="11"/>
      <c r="AD91" s="11" t="s">
        <v>122</v>
      </c>
      <c r="AE91" s="11"/>
      <c r="AF91" s="5">
        <v>105</v>
      </c>
      <c r="AG91" s="11"/>
      <c r="AH91" s="11"/>
      <c r="AI91" s="11"/>
      <c r="AJ91" s="11"/>
      <c r="AK91" s="11" t="s">
        <v>122</v>
      </c>
      <c r="AL91" s="11" t="s">
        <v>158</v>
      </c>
      <c r="AM91" s="11"/>
      <c r="AN91" s="11">
        <v>12</v>
      </c>
      <c r="AO91" s="11"/>
      <c r="AP91" s="11"/>
      <c r="AQ91" s="11"/>
      <c r="AR91" s="11"/>
      <c r="AS91" s="11" t="s">
        <v>362</v>
      </c>
      <c r="AT91" s="11"/>
      <c r="AU91" s="12">
        <v>12</v>
      </c>
      <c r="AV91" s="11"/>
      <c r="AW91" s="11"/>
      <c r="AX91" s="11"/>
      <c r="AY91" s="11"/>
      <c r="AZ91" s="11"/>
      <c r="BA91" s="12">
        <v>12</v>
      </c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2"/>
      <c r="BN91" s="11"/>
      <c r="BO91" s="11"/>
      <c r="BP91" s="11"/>
      <c r="BQ91" s="11"/>
      <c r="BR91" s="11"/>
      <c r="BS91" s="12"/>
      <c r="BT91" s="11"/>
      <c r="BU91" s="11"/>
      <c r="BV91" s="11"/>
      <c r="BW91" s="11"/>
      <c r="BX91" s="11" t="s">
        <v>362</v>
      </c>
      <c r="BY91" s="11">
        <v>1</v>
      </c>
      <c r="BZ91" s="11" t="s">
        <v>125</v>
      </c>
      <c r="CA91" s="11"/>
      <c r="CB91" s="11"/>
      <c r="CC91" s="11"/>
      <c r="CD91" s="11"/>
      <c r="CE91" s="11"/>
      <c r="CF91" s="11"/>
      <c r="CG91" s="11">
        <v>50</v>
      </c>
      <c r="CH91" s="11" t="s">
        <v>192</v>
      </c>
      <c r="CI91" s="11" t="s">
        <v>178</v>
      </c>
      <c r="CJ91" s="5">
        <v>587189</v>
      </c>
      <c r="CK91" s="5">
        <v>112377</v>
      </c>
      <c r="CL91" s="11" t="s">
        <v>869</v>
      </c>
      <c r="CM91" s="11" t="s">
        <v>870</v>
      </c>
      <c r="CN91" s="11" t="s">
        <v>871</v>
      </c>
      <c r="CO91" s="11">
        <v>1971</v>
      </c>
      <c r="CP91" s="11" t="s">
        <v>872</v>
      </c>
      <c r="CQ91" s="5">
        <f t="shared" si="7"/>
        <v>12</v>
      </c>
      <c r="CR91" s="5" t="s">
        <v>100</v>
      </c>
    </row>
    <row r="92" spans="1:96" ht="43.2" x14ac:dyDescent="0.3">
      <c r="A92" s="11">
        <v>333415</v>
      </c>
      <c r="B92" s="11" t="s">
        <v>109</v>
      </c>
      <c r="C92" s="11"/>
      <c r="D92" s="11" t="s">
        <v>140</v>
      </c>
      <c r="E92" s="11">
        <v>3413</v>
      </c>
      <c r="F92" s="11"/>
      <c r="G92" s="11"/>
      <c r="H92" s="11"/>
      <c r="I92" s="11" t="s">
        <v>537</v>
      </c>
      <c r="J92" s="11" t="s">
        <v>538</v>
      </c>
      <c r="K92" s="11" t="s">
        <v>539</v>
      </c>
      <c r="L92" s="11" t="s">
        <v>540</v>
      </c>
      <c r="M92" s="11" t="s">
        <v>876</v>
      </c>
      <c r="N92" s="11" t="s">
        <v>877</v>
      </c>
      <c r="O92" s="11" t="s">
        <v>878</v>
      </c>
      <c r="P92" s="5" t="s">
        <v>189</v>
      </c>
      <c r="Q92" s="5" t="s">
        <v>189</v>
      </c>
      <c r="R92" s="5" t="s">
        <v>190</v>
      </c>
      <c r="S92" s="5" t="s">
        <v>157</v>
      </c>
      <c r="T92" s="11"/>
      <c r="U92" s="11" t="s">
        <v>118</v>
      </c>
      <c r="V92" s="11" t="s">
        <v>522</v>
      </c>
      <c r="W92" s="11" t="s">
        <v>654</v>
      </c>
      <c r="X92" s="11"/>
      <c r="Y92" s="11">
        <v>110</v>
      </c>
      <c r="Z92" s="11"/>
      <c r="AA92" s="11"/>
      <c r="AB92" s="11"/>
      <c r="AC92" s="11"/>
      <c r="AD92" s="11" t="s">
        <v>122</v>
      </c>
      <c r="AE92" s="11"/>
      <c r="AF92" s="5">
        <v>110</v>
      </c>
      <c r="AG92" s="11"/>
      <c r="AH92" s="11"/>
      <c r="AI92" s="11"/>
      <c r="AJ92" s="11"/>
      <c r="AK92" s="11" t="s">
        <v>122</v>
      </c>
      <c r="AL92" s="11" t="s">
        <v>158</v>
      </c>
      <c r="AM92" s="11"/>
      <c r="AN92" s="11">
        <v>12</v>
      </c>
      <c r="AO92" s="11"/>
      <c r="AP92" s="11"/>
      <c r="AQ92" s="11"/>
      <c r="AR92" s="11"/>
      <c r="AS92" s="11" t="s">
        <v>362</v>
      </c>
      <c r="AT92" s="11"/>
      <c r="AU92" s="12">
        <v>12</v>
      </c>
      <c r="AV92" s="11"/>
      <c r="AW92" s="11"/>
      <c r="AX92" s="11"/>
      <c r="AY92" s="11"/>
      <c r="AZ92" s="11"/>
      <c r="BA92" s="12">
        <v>12</v>
      </c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2"/>
      <c r="BN92" s="11"/>
      <c r="BO92" s="11"/>
      <c r="BP92" s="11"/>
      <c r="BQ92" s="11"/>
      <c r="BR92" s="11"/>
      <c r="BS92" s="12"/>
      <c r="BT92" s="11"/>
      <c r="BU92" s="11"/>
      <c r="BV92" s="11"/>
      <c r="BW92" s="11"/>
      <c r="BX92" s="11" t="s">
        <v>362</v>
      </c>
      <c r="BY92" s="11">
        <v>1</v>
      </c>
      <c r="BZ92" s="11" t="s">
        <v>125</v>
      </c>
      <c r="CA92" s="11"/>
      <c r="CB92" s="11"/>
      <c r="CC92" s="11"/>
      <c r="CD92" s="11"/>
      <c r="CE92" s="11"/>
      <c r="CF92" s="11"/>
      <c r="CG92" s="11">
        <v>50</v>
      </c>
      <c r="CH92" s="11" t="s">
        <v>192</v>
      </c>
      <c r="CI92" s="11" t="s">
        <v>178</v>
      </c>
      <c r="CJ92" s="5">
        <v>587190</v>
      </c>
      <c r="CK92" s="5">
        <v>112377</v>
      </c>
      <c r="CL92" s="11" t="s">
        <v>869</v>
      </c>
      <c r="CM92" s="11" t="s">
        <v>870</v>
      </c>
      <c r="CN92" s="11" t="s">
        <v>871</v>
      </c>
      <c r="CO92" s="11">
        <v>1971</v>
      </c>
      <c r="CP92" s="11" t="s">
        <v>872</v>
      </c>
      <c r="CQ92" s="5">
        <f t="shared" si="7"/>
        <v>12</v>
      </c>
      <c r="CR92" s="5" t="s">
        <v>100</v>
      </c>
    </row>
    <row r="93" spans="1:96" ht="43.2" x14ac:dyDescent="0.3">
      <c r="A93" s="11">
        <v>333415</v>
      </c>
      <c r="B93" s="11" t="s">
        <v>109</v>
      </c>
      <c r="C93" s="11"/>
      <c r="D93" s="11" t="s">
        <v>140</v>
      </c>
      <c r="E93" s="11">
        <v>3819</v>
      </c>
      <c r="F93" s="11"/>
      <c r="G93" s="11"/>
      <c r="H93" s="11"/>
      <c r="I93" s="11" t="s">
        <v>537</v>
      </c>
      <c r="J93" s="11" t="s">
        <v>648</v>
      </c>
      <c r="K93" s="11" t="s">
        <v>879</v>
      </c>
      <c r="L93" s="11" t="s">
        <v>880</v>
      </c>
      <c r="M93" s="11" t="s">
        <v>881</v>
      </c>
      <c r="N93" s="11" t="s">
        <v>882</v>
      </c>
      <c r="O93" s="11" t="s">
        <v>883</v>
      </c>
      <c r="P93" s="5" t="s">
        <v>189</v>
      </c>
      <c r="Q93" s="5" t="s">
        <v>189</v>
      </c>
      <c r="R93" s="5" t="s">
        <v>190</v>
      </c>
      <c r="S93" s="5" t="s">
        <v>157</v>
      </c>
      <c r="T93" s="11"/>
      <c r="U93" s="11" t="s">
        <v>118</v>
      </c>
      <c r="V93" s="11" t="s">
        <v>522</v>
      </c>
      <c r="W93" s="11" t="s">
        <v>654</v>
      </c>
      <c r="X93" s="11"/>
      <c r="Y93" s="11">
        <v>62</v>
      </c>
      <c r="Z93" s="11"/>
      <c r="AA93" s="11"/>
      <c r="AB93" s="11"/>
      <c r="AC93" s="11"/>
      <c r="AD93" s="11" t="s">
        <v>122</v>
      </c>
      <c r="AE93" s="11"/>
      <c r="AF93" s="5">
        <v>62</v>
      </c>
      <c r="AG93" s="11"/>
      <c r="AH93" s="11"/>
      <c r="AI93" s="11"/>
      <c r="AJ93" s="11"/>
      <c r="AK93" s="11" t="s">
        <v>122</v>
      </c>
      <c r="AL93" s="11" t="s">
        <v>158</v>
      </c>
      <c r="AM93" s="11"/>
      <c r="AN93" s="11">
        <v>12</v>
      </c>
      <c r="AO93" s="11"/>
      <c r="AP93" s="11"/>
      <c r="AQ93" s="11"/>
      <c r="AR93" s="11"/>
      <c r="AS93" s="11" t="s">
        <v>362</v>
      </c>
      <c r="AT93" s="11"/>
      <c r="AU93" s="12">
        <v>12</v>
      </c>
      <c r="AV93" s="11"/>
      <c r="AW93" s="11"/>
      <c r="AX93" s="11"/>
      <c r="AY93" s="11"/>
      <c r="AZ93" s="11"/>
      <c r="BA93" s="12">
        <v>12</v>
      </c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2"/>
      <c r="BN93" s="11"/>
      <c r="BO93" s="11"/>
      <c r="BP93" s="11"/>
      <c r="BQ93" s="11"/>
      <c r="BR93" s="11"/>
      <c r="BS93" s="12"/>
      <c r="BT93" s="11"/>
      <c r="BU93" s="11"/>
      <c r="BV93" s="11"/>
      <c r="BW93" s="11"/>
      <c r="BX93" s="11" t="s">
        <v>362</v>
      </c>
      <c r="BY93" s="11">
        <v>1</v>
      </c>
      <c r="BZ93" s="11" t="s">
        <v>125</v>
      </c>
      <c r="CA93" s="11"/>
      <c r="CB93" s="11"/>
      <c r="CC93" s="11"/>
      <c r="CD93" s="11"/>
      <c r="CE93" s="11"/>
      <c r="CF93" s="11"/>
      <c r="CG93" s="11">
        <v>50</v>
      </c>
      <c r="CH93" s="11" t="s">
        <v>192</v>
      </c>
      <c r="CI93" s="11" t="s">
        <v>178</v>
      </c>
      <c r="CJ93" s="5">
        <v>587191</v>
      </c>
      <c r="CK93" s="5">
        <v>112377</v>
      </c>
      <c r="CL93" s="11" t="s">
        <v>869</v>
      </c>
      <c r="CM93" s="11" t="s">
        <v>870</v>
      </c>
      <c r="CN93" s="11" t="s">
        <v>871</v>
      </c>
      <c r="CO93" s="11">
        <v>1971</v>
      </c>
      <c r="CP93" s="11" t="s">
        <v>872</v>
      </c>
      <c r="CQ93" s="5">
        <f t="shared" si="7"/>
        <v>12</v>
      </c>
      <c r="CR93" s="5" t="s">
        <v>100</v>
      </c>
    </row>
    <row r="94" spans="1:96" ht="43.2" x14ac:dyDescent="0.3">
      <c r="A94" s="11">
        <v>333415</v>
      </c>
      <c r="B94" s="11" t="s">
        <v>109</v>
      </c>
      <c r="C94" s="11"/>
      <c r="D94" s="11" t="s">
        <v>140</v>
      </c>
      <c r="E94" s="11">
        <v>3819</v>
      </c>
      <c r="F94" s="11"/>
      <c r="G94" s="11"/>
      <c r="H94" s="11"/>
      <c r="I94" s="11" t="s">
        <v>537</v>
      </c>
      <c r="J94" s="11" t="s">
        <v>648</v>
      </c>
      <c r="K94" s="11" t="s">
        <v>879</v>
      </c>
      <c r="L94" s="11" t="s">
        <v>880</v>
      </c>
      <c r="M94" s="11" t="s">
        <v>881</v>
      </c>
      <c r="N94" s="11" t="s">
        <v>882</v>
      </c>
      <c r="O94" s="11" t="s">
        <v>883</v>
      </c>
      <c r="P94" s="5" t="s">
        <v>189</v>
      </c>
      <c r="Q94" s="5" t="s">
        <v>189</v>
      </c>
      <c r="R94" s="5" t="s">
        <v>190</v>
      </c>
      <c r="S94" s="5" t="s">
        <v>157</v>
      </c>
      <c r="T94" s="11"/>
      <c r="U94" s="11" t="s">
        <v>118</v>
      </c>
      <c r="V94" s="11" t="s">
        <v>522</v>
      </c>
      <c r="W94" s="11" t="s">
        <v>654</v>
      </c>
      <c r="X94" s="11"/>
      <c r="Y94" s="11">
        <v>77</v>
      </c>
      <c r="Z94" s="11"/>
      <c r="AA94" s="11"/>
      <c r="AB94" s="11"/>
      <c r="AC94" s="11"/>
      <c r="AD94" s="11" t="s">
        <v>122</v>
      </c>
      <c r="AE94" s="11"/>
      <c r="AF94" s="5">
        <v>77</v>
      </c>
      <c r="AG94" s="11"/>
      <c r="AH94" s="11"/>
      <c r="AI94" s="11"/>
      <c r="AJ94" s="11"/>
      <c r="AK94" s="11" t="s">
        <v>122</v>
      </c>
      <c r="AL94" s="11" t="s">
        <v>158</v>
      </c>
      <c r="AM94" s="11"/>
      <c r="AN94" s="11">
        <v>12</v>
      </c>
      <c r="AO94" s="11"/>
      <c r="AP94" s="11"/>
      <c r="AQ94" s="11"/>
      <c r="AR94" s="11"/>
      <c r="AS94" s="11" t="s">
        <v>362</v>
      </c>
      <c r="AT94" s="11"/>
      <c r="AU94" s="12">
        <v>12</v>
      </c>
      <c r="AV94" s="11"/>
      <c r="AW94" s="11"/>
      <c r="AX94" s="11"/>
      <c r="AY94" s="11"/>
      <c r="AZ94" s="11"/>
      <c r="BA94" s="12">
        <v>12</v>
      </c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2"/>
      <c r="BN94" s="11"/>
      <c r="BO94" s="11"/>
      <c r="BP94" s="11"/>
      <c r="BQ94" s="11"/>
      <c r="BR94" s="11"/>
      <c r="BS94" s="12"/>
      <c r="BT94" s="11"/>
      <c r="BU94" s="11"/>
      <c r="BV94" s="11"/>
      <c r="BW94" s="11"/>
      <c r="BX94" s="11" t="s">
        <v>362</v>
      </c>
      <c r="BY94" s="11">
        <v>1</v>
      </c>
      <c r="BZ94" s="11" t="s">
        <v>125</v>
      </c>
      <c r="CA94" s="11"/>
      <c r="CB94" s="11"/>
      <c r="CC94" s="11"/>
      <c r="CD94" s="11"/>
      <c r="CE94" s="11"/>
      <c r="CF94" s="11"/>
      <c r="CG94" s="11">
        <v>50</v>
      </c>
      <c r="CH94" s="11" t="s">
        <v>192</v>
      </c>
      <c r="CI94" s="11" t="s">
        <v>178</v>
      </c>
      <c r="CJ94" s="5">
        <v>587192</v>
      </c>
      <c r="CK94" s="5">
        <v>112377</v>
      </c>
      <c r="CL94" s="11" t="s">
        <v>869</v>
      </c>
      <c r="CM94" s="11" t="s">
        <v>870</v>
      </c>
      <c r="CN94" s="11" t="s">
        <v>871</v>
      </c>
      <c r="CO94" s="11">
        <v>1971</v>
      </c>
      <c r="CP94" s="11" t="s">
        <v>872</v>
      </c>
      <c r="CQ94" s="5">
        <f t="shared" si="7"/>
        <v>12</v>
      </c>
      <c r="CR94" s="5" t="s">
        <v>100</v>
      </c>
    </row>
    <row r="95" spans="1:96" ht="43.2" x14ac:dyDescent="0.3">
      <c r="A95" s="11">
        <v>333415</v>
      </c>
      <c r="B95" s="11" t="s">
        <v>109</v>
      </c>
      <c r="C95" s="11"/>
      <c r="D95" s="11" t="s">
        <v>140</v>
      </c>
      <c r="E95" s="11">
        <v>3852</v>
      </c>
      <c r="F95" s="11"/>
      <c r="G95" s="11"/>
      <c r="H95" s="11"/>
      <c r="I95" s="11" t="s">
        <v>537</v>
      </c>
      <c r="J95" s="11" t="s">
        <v>648</v>
      </c>
      <c r="K95" s="11" t="s">
        <v>884</v>
      </c>
      <c r="L95" s="11" t="s">
        <v>885</v>
      </c>
      <c r="M95" s="11" t="s">
        <v>886</v>
      </c>
      <c r="N95" s="11" t="s">
        <v>887</v>
      </c>
      <c r="O95" s="11" t="s">
        <v>888</v>
      </c>
      <c r="P95" s="5" t="s">
        <v>189</v>
      </c>
      <c r="Q95" s="5" t="s">
        <v>189</v>
      </c>
      <c r="R95" s="5" t="s">
        <v>190</v>
      </c>
      <c r="S95" s="5" t="s">
        <v>157</v>
      </c>
      <c r="T95" s="11"/>
      <c r="U95" s="11" t="s">
        <v>118</v>
      </c>
      <c r="V95" s="11" t="s">
        <v>522</v>
      </c>
      <c r="W95" s="11" t="s">
        <v>654</v>
      </c>
      <c r="X95" s="11"/>
      <c r="Y95" s="11">
        <v>62</v>
      </c>
      <c r="Z95" s="11"/>
      <c r="AA95" s="11"/>
      <c r="AB95" s="11"/>
      <c r="AC95" s="11"/>
      <c r="AD95" s="11" t="s">
        <v>122</v>
      </c>
      <c r="AE95" s="11"/>
      <c r="AF95" s="5">
        <v>62</v>
      </c>
      <c r="AG95" s="11"/>
      <c r="AH95" s="11"/>
      <c r="AI95" s="11"/>
      <c r="AJ95" s="11"/>
      <c r="AK95" s="11" t="s">
        <v>122</v>
      </c>
      <c r="AL95" s="11" t="s">
        <v>158</v>
      </c>
      <c r="AM95" s="11"/>
      <c r="AN95" s="11">
        <v>12</v>
      </c>
      <c r="AO95" s="11"/>
      <c r="AP95" s="11"/>
      <c r="AQ95" s="11"/>
      <c r="AR95" s="11"/>
      <c r="AS95" s="11" t="s">
        <v>362</v>
      </c>
      <c r="AT95" s="11"/>
      <c r="AU95" s="12">
        <v>12</v>
      </c>
      <c r="AV95" s="11"/>
      <c r="AW95" s="11"/>
      <c r="AX95" s="11"/>
      <c r="AY95" s="11"/>
      <c r="AZ95" s="11"/>
      <c r="BA95" s="12">
        <v>12</v>
      </c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2"/>
      <c r="BN95" s="11"/>
      <c r="BO95" s="11"/>
      <c r="BP95" s="11"/>
      <c r="BQ95" s="11"/>
      <c r="BR95" s="11"/>
      <c r="BS95" s="12"/>
      <c r="BT95" s="11"/>
      <c r="BU95" s="11"/>
      <c r="BV95" s="11"/>
      <c r="BW95" s="11"/>
      <c r="BX95" s="11" t="s">
        <v>362</v>
      </c>
      <c r="BY95" s="11">
        <v>1</v>
      </c>
      <c r="BZ95" s="11" t="s">
        <v>125</v>
      </c>
      <c r="CA95" s="11"/>
      <c r="CB95" s="11"/>
      <c r="CC95" s="11"/>
      <c r="CD95" s="11"/>
      <c r="CE95" s="11"/>
      <c r="CF95" s="11"/>
      <c r="CG95" s="11">
        <v>50</v>
      </c>
      <c r="CH95" s="11" t="s">
        <v>192</v>
      </c>
      <c r="CI95" s="11" t="s">
        <v>178</v>
      </c>
      <c r="CJ95" s="5">
        <v>587193</v>
      </c>
      <c r="CK95" s="5">
        <v>112377</v>
      </c>
      <c r="CL95" s="11" t="s">
        <v>869</v>
      </c>
      <c r="CM95" s="11" t="s">
        <v>870</v>
      </c>
      <c r="CN95" s="11" t="s">
        <v>871</v>
      </c>
      <c r="CO95" s="11">
        <v>1971</v>
      </c>
      <c r="CP95" s="11" t="s">
        <v>872</v>
      </c>
      <c r="CQ95" s="5">
        <f t="shared" si="7"/>
        <v>12</v>
      </c>
      <c r="CR95" s="5" t="s">
        <v>100</v>
      </c>
    </row>
    <row r="96" spans="1:96" ht="43.2" x14ac:dyDescent="0.3">
      <c r="A96" s="11">
        <v>333415</v>
      </c>
      <c r="B96" s="11" t="s">
        <v>109</v>
      </c>
      <c r="C96" s="11"/>
      <c r="D96" s="11" t="s">
        <v>140</v>
      </c>
      <c r="E96" s="11">
        <v>3852</v>
      </c>
      <c r="F96" s="11"/>
      <c r="G96" s="11"/>
      <c r="H96" s="11"/>
      <c r="I96" s="11" t="s">
        <v>537</v>
      </c>
      <c r="J96" s="11" t="s">
        <v>648</v>
      </c>
      <c r="K96" s="11" t="s">
        <v>884</v>
      </c>
      <c r="L96" s="11" t="s">
        <v>885</v>
      </c>
      <c r="M96" s="11" t="s">
        <v>886</v>
      </c>
      <c r="N96" s="11" t="s">
        <v>887</v>
      </c>
      <c r="O96" s="11" t="s">
        <v>888</v>
      </c>
      <c r="P96" s="5" t="s">
        <v>189</v>
      </c>
      <c r="Q96" s="5" t="s">
        <v>189</v>
      </c>
      <c r="R96" s="5" t="s">
        <v>190</v>
      </c>
      <c r="S96" s="5" t="s">
        <v>157</v>
      </c>
      <c r="T96" s="11"/>
      <c r="U96" s="11" t="s">
        <v>118</v>
      </c>
      <c r="V96" s="11" t="s">
        <v>522</v>
      </c>
      <c r="W96" s="11" t="s">
        <v>654</v>
      </c>
      <c r="X96" s="11"/>
      <c r="Y96" s="11">
        <v>95</v>
      </c>
      <c r="Z96" s="11"/>
      <c r="AA96" s="11"/>
      <c r="AB96" s="11"/>
      <c r="AC96" s="11"/>
      <c r="AD96" s="11" t="s">
        <v>122</v>
      </c>
      <c r="AE96" s="11"/>
      <c r="AF96" s="5">
        <v>95</v>
      </c>
      <c r="AG96" s="11"/>
      <c r="AH96" s="11"/>
      <c r="AI96" s="11"/>
      <c r="AJ96" s="11"/>
      <c r="AK96" s="11" t="s">
        <v>122</v>
      </c>
      <c r="AL96" s="11" t="s">
        <v>158</v>
      </c>
      <c r="AM96" s="11"/>
      <c r="AN96" s="11">
        <v>12</v>
      </c>
      <c r="AO96" s="11"/>
      <c r="AP96" s="11"/>
      <c r="AQ96" s="11"/>
      <c r="AR96" s="11"/>
      <c r="AS96" s="11" t="s">
        <v>362</v>
      </c>
      <c r="AT96" s="11"/>
      <c r="AU96" s="12">
        <v>12</v>
      </c>
      <c r="AV96" s="11"/>
      <c r="AW96" s="11"/>
      <c r="AX96" s="11"/>
      <c r="AY96" s="11"/>
      <c r="AZ96" s="11"/>
      <c r="BA96" s="12">
        <v>12</v>
      </c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2"/>
      <c r="BN96" s="11"/>
      <c r="BO96" s="11"/>
      <c r="BP96" s="11"/>
      <c r="BQ96" s="11"/>
      <c r="BR96" s="11"/>
      <c r="BS96" s="12"/>
      <c r="BT96" s="11"/>
      <c r="BU96" s="11"/>
      <c r="BV96" s="11"/>
      <c r="BW96" s="11"/>
      <c r="BX96" s="11" t="s">
        <v>362</v>
      </c>
      <c r="BY96" s="11">
        <v>1</v>
      </c>
      <c r="BZ96" s="11" t="s">
        <v>125</v>
      </c>
      <c r="CA96" s="11"/>
      <c r="CB96" s="11"/>
      <c r="CC96" s="11"/>
      <c r="CD96" s="11"/>
      <c r="CE96" s="11"/>
      <c r="CF96" s="11"/>
      <c r="CG96" s="11">
        <v>50</v>
      </c>
      <c r="CH96" s="11" t="s">
        <v>192</v>
      </c>
      <c r="CI96" s="11" t="s">
        <v>178</v>
      </c>
      <c r="CJ96" s="5">
        <v>587194</v>
      </c>
      <c r="CK96" s="5">
        <v>112377</v>
      </c>
      <c r="CL96" s="11" t="s">
        <v>869</v>
      </c>
      <c r="CM96" s="11" t="s">
        <v>870</v>
      </c>
      <c r="CN96" s="11" t="s">
        <v>871</v>
      </c>
      <c r="CO96" s="11">
        <v>1971</v>
      </c>
      <c r="CP96" s="11" t="s">
        <v>872</v>
      </c>
      <c r="CQ96" s="5">
        <f t="shared" si="7"/>
        <v>12</v>
      </c>
      <c r="CR96" s="5" t="s">
        <v>100</v>
      </c>
    </row>
    <row r="97" spans="1:96" ht="43.2" x14ac:dyDescent="0.3">
      <c r="A97" s="11">
        <v>333415</v>
      </c>
      <c r="B97" s="11" t="s">
        <v>109</v>
      </c>
      <c r="C97" s="11"/>
      <c r="D97" s="11" t="s">
        <v>140</v>
      </c>
      <c r="E97" s="11">
        <v>3881</v>
      </c>
      <c r="F97" s="11"/>
      <c r="G97" s="11"/>
      <c r="H97" s="11"/>
      <c r="I97" s="11" t="s">
        <v>537</v>
      </c>
      <c r="J97" s="11" t="s">
        <v>538</v>
      </c>
      <c r="K97" s="11" t="s">
        <v>539</v>
      </c>
      <c r="L97" s="11" t="s">
        <v>540</v>
      </c>
      <c r="M97" s="11" t="s">
        <v>889</v>
      </c>
      <c r="N97" s="11" t="s">
        <v>890</v>
      </c>
      <c r="O97" s="11" t="s">
        <v>891</v>
      </c>
      <c r="P97" s="5" t="s">
        <v>189</v>
      </c>
      <c r="Q97" s="5" t="s">
        <v>189</v>
      </c>
      <c r="R97" s="5" t="s">
        <v>190</v>
      </c>
      <c r="S97" s="5" t="s">
        <v>157</v>
      </c>
      <c r="T97" s="11"/>
      <c r="U97" s="11" t="s">
        <v>118</v>
      </c>
      <c r="V97" s="11" t="s">
        <v>522</v>
      </c>
      <c r="W97" s="11" t="s">
        <v>654</v>
      </c>
      <c r="X97" s="11"/>
      <c r="Y97" s="11">
        <v>105</v>
      </c>
      <c r="Z97" s="11"/>
      <c r="AA97" s="11"/>
      <c r="AB97" s="11"/>
      <c r="AC97" s="11"/>
      <c r="AD97" s="11" t="s">
        <v>122</v>
      </c>
      <c r="AE97" s="11"/>
      <c r="AF97" s="5">
        <v>105</v>
      </c>
      <c r="AG97" s="11"/>
      <c r="AH97" s="11"/>
      <c r="AI97" s="11"/>
      <c r="AJ97" s="11"/>
      <c r="AK97" s="11" t="s">
        <v>122</v>
      </c>
      <c r="AL97" s="11" t="s">
        <v>158</v>
      </c>
      <c r="AM97" s="11"/>
      <c r="AN97" s="11">
        <v>12</v>
      </c>
      <c r="AO97" s="11"/>
      <c r="AP97" s="11"/>
      <c r="AQ97" s="11"/>
      <c r="AR97" s="11"/>
      <c r="AS97" s="11" t="s">
        <v>362</v>
      </c>
      <c r="AT97" s="11"/>
      <c r="AU97" s="12">
        <v>12</v>
      </c>
      <c r="AV97" s="11"/>
      <c r="AW97" s="11"/>
      <c r="AX97" s="11"/>
      <c r="AY97" s="11"/>
      <c r="AZ97" s="11"/>
      <c r="BA97" s="12">
        <v>12</v>
      </c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2"/>
      <c r="BN97" s="11"/>
      <c r="BO97" s="11"/>
      <c r="BP97" s="11"/>
      <c r="BQ97" s="11"/>
      <c r="BR97" s="11"/>
      <c r="BS97" s="12"/>
      <c r="BT97" s="11"/>
      <c r="BU97" s="11"/>
      <c r="BV97" s="11"/>
      <c r="BW97" s="11"/>
      <c r="BX97" s="11" t="s">
        <v>362</v>
      </c>
      <c r="BY97" s="11">
        <v>1</v>
      </c>
      <c r="BZ97" s="11" t="s">
        <v>125</v>
      </c>
      <c r="CA97" s="11"/>
      <c r="CB97" s="11"/>
      <c r="CC97" s="11"/>
      <c r="CD97" s="11"/>
      <c r="CE97" s="11"/>
      <c r="CF97" s="11"/>
      <c r="CG97" s="11">
        <v>50</v>
      </c>
      <c r="CH97" s="11" t="s">
        <v>192</v>
      </c>
      <c r="CI97" s="11" t="s">
        <v>178</v>
      </c>
      <c r="CJ97" s="5">
        <v>587195</v>
      </c>
      <c r="CK97" s="5">
        <v>112377</v>
      </c>
      <c r="CL97" s="11" t="s">
        <v>869</v>
      </c>
      <c r="CM97" s="11" t="s">
        <v>870</v>
      </c>
      <c r="CN97" s="11" t="s">
        <v>871</v>
      </c>
      <c r="CO97" s="11">
        <v>1971</v>
      </c>
      <c r="CP97" s="11" t="s">
        <v>872</v>
      </c>
      <c r="CQ97" s="5">
        <f t="shared" si="7"/>
        <v>12</v>
      </c>
      <c r="CR97" s="5" t="s">
        <v>100</v>
      </c>
    </row>
    <row r="98" spans="1:96" ht="43.2" x14ac:dyDescent="0.3">
      <c r="A98" s="11">
        <v>333415</v>
      </c>
      <c r="B98" s="11" t="s">
        <v>109</v>
      </c>
      <c r="C98" s="11"/>
      <c r="D98" s="11" t="s">
        <v>140</v>
      </c>
      <c r="E98" s="11">
        <v>3881</v>
      </c>
      <c r="F98" s="11"/>
      <c r="G98" s="11"/>
      <c r="H98" s="11"/>
      <c r="I98" s="11" t="s">
        <v>537</v>
      </c>
      <c r="J98" s="11" t="s">
        <v>538</v>
      </c>
      <c r="K98" s="11" t="s">
        <v>539</v>
      </c>
      <c r="L98" s="11" t="s">
        <v>540</v>
      </c>
      <c r="M98" s="11" t="s">
        <v>889</v>
      </c>
      <c r="N98" s="11" t="s">
        <v>890</v>
      </c>
      <c r="O98" s="11" t="s">
        <v>891</v>
      </c>
      <c r="P98" s="5" t="s">
        <v>189</v>
      </c>
      <c r="Q98" s="5" t="s">
        <v>189</v>
      </c>
      <c r="R98" s="5" t="s">
        <v>190</v>
      </c>
      <c r="S98" s="5" t="s">
        <v>157</v>
      </c>
      <c r="T98" s="11"/>
      <c r="U98" s="11" t="s">
        <v>118</v>
      </c>
      <c r="V98" s="11" t="s">
        <v>522</v>
      </c>
      <c r="W98" s="11" t="s">
        <v>654</v>
      </c>
      <c r="X98" s="11"/>
      <c r="Y98" s="11">
        <v>95</v>
      </c>
      <c r="Z98" s="11"/>
      <c r="AA98" s="11"/>
      <c r="AB98" s="11"/>
      <c r="AC98" s="11"/>
      <c r="AD98" s="11" t="s">
        <v>122</v>
      </c>
      <c r="AE98" s="11"/>
      <c r="AF98" s="5">
        <v>95</v>
      </c>
      <c r="AG98" s="11"/>
      <c r="AH98" s="11"/>
      <c r="AI98" s="11"/>
      <c r="AJ98" s="11"/>
      <c r="AK98" s="11" t="s">
        <v>122</v>
      </c>
      <c r="AL98" s="11" t="s">
        <v>158</v>
      </c>
      <c r="AM98" s="11"/>
      <c r="AN98" s="11">
        <v>12</v>
      </c>
      <c r="AO98" s="11"/>
      <c r="AP98" s="11"/>
      <c r="AQ98" s="11"/>
      <c r="AR98" s="11"/>
      <c r="AS98" s="11" t="s">
        <v>362</v>
      </c>
      <c r="AT98" s="11"/>
      <c r="AU98" s="12">
        <v>12</v>
      </c>
      <c r="AV98" s="11"/>
      <c r="AW98" s="11"/>
      <c r="AX98" s="11"/>
      <c r="AY98" s="11"/>
      <c r="AZ98" s="11"/>
      <c r="BA98" s="12">
        <v>12</v>
      </c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2"/>
      <c r="BN98" s="11"/>
      <c r="BO98" s="11"/>
      <c r="BP98" s="11"/>
      <c r="BQ98" s="11"/>
      <c r="BR98" s="11"/>
      <c r="BS98" s="12"/>
      <c r="BT98" s="11"/>
      <c r="BU98" s="11"/>
      <c r="BV98" s="11"/>
      <c r="BW98" s="11"/>
      <c r="BX98" s="11" t="s">
        <v>362</v>
      </c>
      <c r="BY98" s="11">
        <v>1</v>
      </c>
      <c r="BZ98" s="11" t="s">
        <v>125</v>
      </c>
      <c r="CA98" s="11"/>
      <c r="CB98" s="11"/>
      <c r="CC98" s="11"/>
      <c r="CD98" s="11"/>
      <c r="CE98" s="11"/>
      <c r="CF98" s="11"/>
      <c r="CG98" s="11">
        <v>50</v>
      </c>
      <c r="CH98" s="11" t="s">
        <v>192</v>
      </c>
      <c r="CI98" s="11" t="s">
        <v>178</v>
      </c>
      <c r="CJ98" s="5">
        <v>587196</v>
      </c>
      <c r="CK98" s="5">
        <v>112377</v>
      </c>
      <c r="CL98" s="11" t="s">
        <v>869</v>
      </c>
      <c r="CM98" s="11" t="s">
        <v>870</v>
      </c>
      <c r="CN98" s="11" t="s">
        <v>871</v>
      </c>
      <c r="CO98" s="11">
        <v>1971</v>
      </c>
      <c r="CP98" s="11" t="s">
        <v>872</v>
      </c>
      <c r="CQ98" s="5">
        <f t="shared" si="7"/>
        <v>12</v>
      </c>
      <c r="CR98" s="5" t="s">
        <v>100</v>
      </c>
    </row>
    <row r="99" spans="1:96" ht="43.2" x14ac:dyDescent="0.3">
      <c r="A99" s="11">
        <v>333415</v>
      </c>
      <c r="B99" s="11" t="s">
        <v>109</v>
      </c>
      <c r="C99" s="11"/>
      <c r="D99" s="11" t="s">
        <v>140</v>
      </c>
      <c r="E99" s="11">
        <v>4088</v>
      </c>
      <c r="F99" s="11"/>
      <c r="G99" s="11"/>
      <c r="H99" s="11"/>
      <c r="I99" s="11" t="s">
        <v>537</v>
      </c>
      <c r="J99" s="11" t="s">
        <v>648</v>
      </c>
      <c r="K99" s="11" t="s">
        <v>858</v>
      </c>
      <c r="L99" s="11" t="s">
        <v>859</v>
      </c>
      <c r="M99" s="11" t="s">
        <v>892</v>
      </c>
      <c r="N99" s="11" t="s">
        <v>893</v>
      </c>
      <c r="O99" s="11" t="s">
        <v>894</v>
      </c>
      <c r="P99" s="5" t="s">
        <v>189</v>
      </c>
      <c r="Q99" s="5" t="s">
        <v>189</v>
      </c>
      <c r="R99" s="5" t="s">
        <v>190</v>
      </c>
      <c r="S99" s="5" t="s">
        <v>157</v>
      </c>
      <c r="T99" s="11"/>
      <c r="U99" s="11" t="s">
        <v>118</v>
      </c>
      <c r="V99" s="11" t="s">
        <v>522</v>
      </c>
      <c r="W99" s="11" t="s">
        <v>654</v>
      </c>
      <c r="X99" s="11"/>
      <c r="Y99" s="11">
        <v>105</v>
      </c>
      <c r="Z99" s="11"/>
      <c r="AA99" s="11"/>
      <c r="AB99" s="11"/>
      <c r="AC99" s="11"/>
      <c r="AD99" s="11" t="s">
        <v>122</v>
      </c>
      <c r="AE99" s="11"/>
      <c r="AF99" s="5">
        <v>105</v>
      </c>
      <c r="AG99" s="11"/>
      <c r="AH99" s="11"/>
      <c r="AI99" s="11"/>
      <c r="AJ99" s="11"/>
      <c r="AK99" s="11" t="s">
        <v>122</v>
      </c>
      <c r="AL99" s="11" t="s">
        <v>158</v>
      </c>
      <c r="AM99" s="11"/>
      <c r="AN99" s="11">
        <v>12</v>
      </c>
      <c r="AO99" s="11"/>
      <c r="AP99" s="11"/>
      <c r="AQ99" s="11"/>
      <c r="AR99" s="11"/>
      <c r="AS99" s="11" t="s">
        <v>362</v>
      </c>
      <c r="AT99" s="11"/>
      <c r="AU99" s="12">
        <v>12</v>
      </c>
      <c r="AV99" s="11"/>
      <c r="AW99" s="11"/>
      <c r="AX99" s="11"/>
      <c r="AY99" s="11"/>
      <c r="AZ99" s="11"/>
      <c r="BA99" s="12">
        <v>12</v>
      </c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2"/>
      <c r="BN99" s="11"/>
      <c r="BO99" s="11"/>
      <c r="BP99" s="11"/>
      <c r="BQ99" s="11"/>
      <c r="BR99" s="11"/>
      <c r="BS99" s="12"/>
      <c r="BT99" s="11"/>
      <c r="BU99" s="11"/>
      <c r="BV99" s="11"/>
      <c r="BW99" s="11"/>
      <c r="BX99" s="11" t="s">
        <v>362</v>
      </c>
      <c r="BY99" s="11">
        <v>1</v>
      </c>
      <c r="BZ99" s="11" t="s">
        <v>125</v>
      </c>
      <c r="CA99" s="11"/>
      <c r="CB99" s="11"/>
      <c r="CC99" s="11"/>
      <c r="CD99" s="11"/>
      <c r="CE99" s="11"/>
      <c r="CF99" s="11"/>
      <c r="CG99" s="11">
        <v>50</v>
      </c>
      <c r="CH99" s="11" t="s">
        <v>192</v>
      </c>
      <c r="CI99" s="11" t="s">
        <v>178</v>
      </c>
      <c r="CJ99" s="5">
        <v>587197</v>
      </c>
      <c r="CK99" s="5">
        <v>112377</v>
      </c>
      <c r="CL99" s="11" t="s">
        <v>869</v>
      </c>
      <c r="CM99" s="11" t="s">
        <v>870</v>
      </c>
      <c r="CN99" s="11" t="s">
        <v>871</v>
      </c>
      <c r="CO99" s="11">
        <v>1971</v>
      </c>
      <c r="CP99" s="11" t="s">
        <v>872</v>
      </c>
      <c r="CQ99" s="5">
        <f t="shared" si="7"/>
        <v>12</v>
      </c>
      <c r="CR99" s="5" t="s">
        <v>100</v>
      </c>
    </row>
    <row r="100" spans="1:96" ht="43.2" x14ac:dyDescent="0.3">
      <c r="A100" s="11">
        <v>333415</v>
      </c>
      <c r="B100" s="11" t="s">
        <v>109</v>
      </c>
      <c r="C100" s="11"/>
      <c r="D100" s="11" t="s">
        <v>140</v>
      </c>
      <c r="E100" s="11">
        <v>4088</v>
      </c>
      <c r="F100" s="11"/>
      <c r="G100" s="11"/>
      <c r="H100" s="11"/>
      <c r="I100" s="11" t="s">
        <v>537</v>
      </c>
      <c r="J100" s="11" t="s">
        <v>648</v>
      </c>
      <c r="K100" s="11" t="s">
        <v>858</v>
      </c>
      <c r="L100" s="11" t="s">
        <v>859</v>
      </c>
      <c r="M100" s="11" t="s">
        <v>892</v>
      </c>
      <c r="N100" s="11" t="s">
        <v>893</v>
      </c>
      <c r="O100" s="11" t="s">
        <v>894</v>
      </c>
      <c r="P100" s="5" t="s">
        <v>189</v>
      </c>
      <c r="Q100" s="5" t="s">
        <v>189</v>
      </c>
      <c r="R100" s="5" t="s">
        <v>190</v>
      </c>
      <c r="S100" s="5" t="s">
        <v>157</v>
      </c>
      <c r="T100" s="11"/>
      <c r="U100" s="11" t="s">
        <v>118</v>
      </c>
      <c r="V100" s="11" t="s">
        <v>522</v>
      </c>
      <c r="W100" s="11" t="s">
        <v>654</v>
      </c>
      <c r="X100" s="11"/>
      <c r="Y100" s="11">
        <v>110</v>
      </c>
      <c r="Z100" s="11"/>
      <c r="AA100" s="11"/>
      <c r="AB100" s="11"/>
      <c r="AC100" s="11"/>
      <c r="AD100" s="11" t="s">
        <v>122</v>
      </c>
      <c r="AE100" s="11"/>
      <c r="AF100" s="5">
        <v>110</v>
      </c>
      <c r="AG100" s="11"/>
      <c r="AH100" s="11"/>
      <c r="AI100" s="11"/>
      <c r="AJ100" s="11"/>
      <c r="AK100" s="11" t="s">
        <v>122</v>
      </c>
      <c r="AL100" s="11" t="s">
        <v>158</v>
      </c>
      <c r="AM100" s="11"/>
      <c r="AN100" s="11">
        <v>12</v>
      </c>
      <c r="AO100" s="11"/>
      <c r="AP100" s="11"/>
      <c r="AQ100" s="11"/>
      <c r="AR100" s="11"/>
      <c r="AS100" s="11" t="s">
        <v>362</v>
      </c>
      <c r="AT100" s="11"/>
      <c r="AU100" s="12">
        <v>12</v>
      </c>
      <c r="AV100" s="11"/>
      <c r="AW100" s="11"/>
      <c r="AX100" s="11"/>
      <c r="AY100" s="11"/>
      <c r="AZ100" s="11"/>
      <c r="BA100" s="12">
        <v>12</v>
      </c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2"/>
      <c r="BN100" s="11"/>
      <c r="BO100" s="11"/>
      <c r="BP100" s="11"/>
      <c r="BQ100" s="11"/>
      <c r="BR100" s="11"/>
      <c r="BS100" s="12"/>
      <c r="BT100" s="11"/>
      <c r="BU100" s="11"/>
      <c r="BV100" s="11"/>
      <c r="BW100" s="11"/>
      <c r="BX100" s="11" t="s">
        <v>362</v>
      </c>
      <c r="BY100" s="11">
        <v>1</v>
      </c>
      <c r="BZ100" s="11" t="s">
        <v>125</v>
      </c>
      <c r="CA100" s="11"/>
      <c r="CB100" s="11"/>
      <c r="CC100" s="11"/>
      <c r="CD100" s="11"/>
      <c r="CE100" s="11"/>
      <c r="CF100" s="11"/>
      <c r="CG100" s="11">
        <v>50</v>
      </c>
      <c r="CH100" s="11" t="s">
        <v>192</v>
      </c>
      <c r="CI100" s="11" t="s">
        <v>178</v>
      </c>
      <c r="CJ100" s="5">
        <v>587198</v>
      </c>
      <c r="CK100" s="5">
        <v>112377</v>
      </c>
      <c r="CL100" s="11" t="s">
        <v>869</v>
      </c>
      <c r="CM100" s="11" t="s">
        <v>870</v>
      </c>
      <c r="CN100" s="11" t="s">
        <v>871</v>
      </c>
      <c r="CO100" s="11">
        <v>1971</v>
      </c>
      <c r="CP100" s="11" t="s">
        <v>872</v>
      </c>
      <c r="CQ100" s="5">
        <f t="shared" si="7"/>
        <v>12</v>
      </c>
      <c r="CR100" s="5" t="s">
        <v>100</v>
      </c>
    </row>
    <row r="101" spans="1:96" ht="43.2" x14ac:dyDescent="0.3">
      <c r="A101" s="11">
        <v>333415</v>
      </c>
      <c r="B101" s="11" t="s">
        <v>109</v>
      </c>
      <c r="C101" s="11"/>
      <c r="D101" s="11" t="s">
        <v>140</v>
      </c>
      <c r="E101" s="11">
        <v>5221</v>
      </c>
      <c r="F101" s="11"/>
      <c r="G101" s="11"/>
      <c r="H101" s="11"/>
      <c r="I101" s="11" t="s">
        <v>537</v>
      </c>
      <c r="J101" s="11" t="s">
        <v>648</v>
      </c>
      <c r="K101" s="11" t="s">
        <v>884</v>
      </c>
      <c r="L101" s="11" t="s">
        <v>885</v>
      </c>
      <c r="M101" s="11" t="s">
        <v>895</v>
      </c>
      <c r="N101" s="11" t="s">
        <v>896</v>
      </c>
      <c r="O101" s="11" t="s">
        <v>897</v>
      </c>
      <c r="P101" s="5" t="s">
        <v>189</v>
      </c>
      <c r="Q101" s="5" t="s">
        <v>189</v>
      </c>
      <c r="R101" s="5" t="s">
        <v>190</v>
      </c>
      <c r="S101" s="5" t="s">
        <v>157</v>
      </c>
      <c r="T101" s="11"/>
      <c r="U101" s="11" t="s">
        <v>118</v>
      </c>
      <c r="V101" s="11" t="s">
        <v>522</v>
      </c>
      <c r="W101" s="11" t="s">
        <v>654</v>
      </c>
      <c r="X101" s="11"/>
      <c r="Y101" s="11">
        <v>91</v>
      </c>
      <c r="Z101" s="11"/>
      <c r="AA101" s="11"/>
      <c r="AB101" s="11"/>
      <c r="AC101" s="11"/>
      <c r="AD101" s="11" t="s">
        <v>122</v>
      </c>
      <c r="AE101" s="11"/>
      <c r="AF101" s="5">
        <v>91</v>
      </c>
      <c r="AG101" s="11"/>
      <c r="AH101" s="11"/>
      <c r="AI101" s="11"/>
      <c r="AJ101" s="11"/>
      <c r="AK101" s="11" t="s">
        <v>122</v>
      </c>
      <c r="AL101" s="11" t="s">
        <v>158</v>
      </c>
      <c r="AM101" s="11"/>
      <c r="AN101" s="11">
        <v>12</v>
      </c>
      <c r="AO101" s="11"/>
      <c r="AP101" s="11"/>
      <c r="AQ101" s="11"/>
      <c r="AR101" s="11"/>
      <c r="AS101" s="11" t="s">
        <v>362</v>
      </c>
      <c r="AT101" s="11"/>
      <c r="AU101" s="12">
        <v>12</v>
      </c>
      <c r="AV101" s="11"/>
      <c r="AW101" s="11"/>
      <c r="AX101" s="11"/>
      <c r="AY101" s="11"/>
      <c r="AZ101" s="11"/>
      <c r="BA101" s="12">
        <v>12</v>
      </c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2"/>
      <c r="BN101" s="11"/>
      <c r="BO101" s="11"/>
      <c r="BP101" s="11"/>
      <c r="BQ101" s="11"/>
      <c r="BR101" s="11"/>
      <c r="BS101" s="12"/>
      <c r="BT101" s="11"/>
      <c r="BU101" s="11"/>
      <c r="BV101" s="11"/>
      <c r="BW101" s="11"/>
      <c r="BX101" s="11" t="s">
        <v>362</v>
      </c>
      <c r="BY101" s="11">
        <v>1</v>
      </c>
      <c r="BZ101" s="11" t="s">
        <v>125</v>
      </c>
      <c r="CA101" s="11"/>
      <c r="CB101" s="11"/>
      <c r="CC101" s="11"/>
      <c r="CD101" s="11"/>
      <c r="CE101" s="11"/>
      <c r="CF101" s="11"/>
      <c r="CG101" s="11">
        <v>50</v>
      </c>
      <c r="CH101" s="11" t="s">
        <v>192</v>
      </c>
      <c r="CI101" s="11" t="s">
        <v>178</v>
      </c>
      <c r="CJ101" s="5">
        <v>587199</v>
      </c>
      <c r="CK101" s="5">
        <v>112377</v>
      </c>
      <c r="CL101" s="11" t="s">
        <v>869</v>
      </c>
      <c r="CM101" s="11" t="s">
        <v>870</v>
      </c>
      <c r="CN101" s="11" t="s">
        <v>871</v>
      </c>
      <c r="CO101" s="11">
        <v>1971</v>
      </c>
      <c r="CP101" s="11" t="s">
        <v>872</v>
      </c>
      <c r="CQ101" s="5">
        <f t="shared" si="7"/>
        <v>12</v>
      </c>
      <c r="CR101" s="5" t="s">
        <v>100</v>
      </c>
    </row>
    <row r="102" spans="1:96" ht="43.2" x14ac:dyDescent="0.3">
      <c r="A102" s="11">
        <v>333415</v>
      </c>
      <c r="B102" s="11" t="s">
        <v>109</v>
      </c>
      <c r="C102" s="11"/>
      <c r="D102" s="11" t="s">
        <v>140</v>
      </c>
      <c r="E102" s="11">
        <v>8850</v>
      </c>
      <c r="F102" s="11"/>
      <c r="G102" s="11"/>
      <c r="H102" s="11"/>
      <c r="I102" s="11" t="s">
        <v>537</v>
      </c>
      <c r="J102" s="11" t="s">
        <v>538</v>
      </c>
      <c r="K102" s="11" t="s">
        <v>539</v>
      </c>
      <c r="L102" s="11" t="s">
        <v>898</v>
      </c>
      <c r="M102" s="11" t="s">
        <v>899</v>
      </c>
      <c r="N102" s="11" t="s">
        <v>900</v>
      </c>
      <c r="O102" s="11" t="s">
        <v>901</v>
      </c>
      <c r="P102" s="5" t="s">
        <v>189</v>
      </c>
      <c r="Q102" s="5" t="s">
        <v>189</v>
      </c>
      <c r="R102" s="5" t="s">
        <v>190</v>
      </c>
      <c r="S102" s="5" t="s">
        <v>157</v>
      </c>
      <c r="T102" s="11"/>
      <c r="U102" s="11" t="s">
        <v>118</v>
      </c>
      <c r="V102" s="11" t="s">
        <v>522</v>
      </c>
      <c r="W102" s="11" t="s">
        <v>654</v>
      </c>
      <c r="X102" s="11"/>
      <c r="Y102" s="11">
        <v>105</v>
      </c>
      <c r="Z102" s="11"/>
      <c r="AA102" s="11"/>
      <c r="AB102" s="11"/>
      <c r="AC102" s="11"/>
      <c r="AD102" s="11" t="s">
        <v>122</v>
      </c>
      <c r="AE102" s="11"/>
      <c r="AF102" s="5">
        <v>105</v>
      </c>
      <c r="AG102" s="11"/>
      <c r="AH102" s="11"/>
      <c r="AI102" s="11"/>
      <c r="AJ102" s="11"/>
      <c r="AK102" s="11" t="s">
        <v>122</v>
      </c>
      <c r="AL102" s="11" t="s">
        <v>158</v>
      </c>
      <c r="AM102" s="11"/>
      <c r="AN102" s="11">
        <v>12</v>
      </c>
      <c r="AO102" s="11"/>
      <c r="AP102" s="11"/>
      <c r="AQ102" s="11"/>
      <c r="AR102" s="11"/>
      <c r="AS102" s="11" t="s">
        <v>362</v>
      </c>
      <c r="AT102" s="11"/>
      <c r="AU102" s="12">
        <v>12</v>
      </c>
      <c r="AV102" s="11"/>
      <c r="AW102" s="11"/>
      <c r="AX102" s="11"/>
      <c r="AY102" s="11"/>
      <c r="AZ102" s="11"/>
      <c r="BA102" s="12">
        <v>12</v>
      </c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2"/>
      <c r="BN102" s="11"/>
      <c r="BO102" s="11"/>
      <c r="BP102" s="11"/>
      <c r="BQ102" s="11"/>
      <c r="BR102" s="11"/>
      <c r="BS102" s="12"/>
      <c r="BT102" s="11"/>
      <c r="BU102" s="11"/>
      <c r="BV102" s="11"/>
      <c r="BW102" s="11"/>
      <c r="BX102" s="11" t="s">
        <v>362</v>
      </c>
      <c r="BY102" s="11">
        <v>1</v>
      </c>
      <c r="BZ102" s="11" t="s">
        <v>125</v>
      </c>
      <c r="CA102" s="11"/>
      <c r="CB102" s="11"/>
      <c r="CC102" s="11"/>
      <c r="CD102" s="11"/>
      <c r="CE102" s="11"/>
      <c r="CF102" s="11"/>
      <c r="CG102" s="11">
        <v>50</v>
      </c>
      <c r="CH102" s="11" t="s">
        <v>192</v>
      </c>
      <c r="CI102" s="11" t="s">
        <v>178</v>
      </c>
      <c r="CJ102" s="5">
        <v>587202</v>
      </c>
      <c r="CK102" s="5">
        <v>112377</v>
      </c>
      <c r="CL102" s="11" t="s">
        <v>869</v>
      </c>
      <c r="CM102" s="11" t="s">
        <v>870</v>
      </c>
      <c r="CN102" s="11" t="s">
        <v>871</v>
      </c>
      <c r="CO102" s="11">
        <v>1971</v>
      </c>
      <c r="CP102" s="11" t="s">
        <v>872</v>
      </c>
      <c r="CQ102" s="5">
        <f t="shared" si="7"/>
        <v>12</v>
      </c>
      <c r="CR102" s="5" t="s">
        <v>100</v>
      </c>
    </row>
    <row r="103" spans="1:96" ht="43.2" x14ac:dyDescent="0.3">
      <c r="A103" s="11">
        <v>333415</v>
      </c>
      <c r="B103" s="11" t="s">
        <v>109</v>
      </c>
      <c r="C103" s="11"/>
      <c r="D103" s="11" t="s">
        <v>140</v>
      </c>
      <c r="E103" s="11">
        <v>8850</v>
      </c>
      <c r="F103" s="11"/>
      <c r="G103" s="11"/>
      <c r="H103" s="11"/>
      <c r="I103" s="11" t="s">
        <v>537</v>
      </c>
      <c r="J103" s="11" t="s">
        <v>538</v>
      </c>
      <c r="K103" s="11" t="s">
        <v>539</v>
      </c>
      <c r="L103" s="11" t="s">
        <v>898</v>
      </c>
      <c r="M103" s="11" t="s">
        <v>899</v>
      </c>
      <c r="N103" s="11" t="s">
        <v>900</v>
      </c>
      <c r="O103" s="11" t="s">
        <v>901</v>
      </c>
      <c r="P103" s="5" t="s">
        <v>189</v>
      </c>
      <c r="Q103" s="5" t="s">
        <v>189</v>
      </c>
      <c r="R103" s="5" t="s">
        <v>190</v>
      </c>
      <c r="S103" s="5" t="s">
        <v>157</v>
      </c>
      <c r="T103" s="11"/>
      <c r="U103" s="11" t="s">
        <v>118</v>
      </c>
      <c r="V103" s="11" t="s">
        <v>522</v>
      </c>
      <c r="W103" s="11" t="s">
        <v>654</v>
      </c>
      <c r="X103" s="11"/>
      <c r="Y103" s="11">
        <v>110</v>
      </c>
      <c r="Z103" s="11"/>
      <c r="AA103" s="11"/>
      <c r="AB103" s="11"/>
      <c r="AC103" s="11"/>
      <c r="AD103" s="11" t="s">
        <v>122</v>
      </c>
      <c r="AE103" s="11"/>
      <c r="AF103" s="5">
        <v>110</v>
      </c>
      <c r="AG103" s="11"/>
      <c r="AH103" s="11"/>
      <c r="AI103" s="11"/>
      <c r="AJ103" s="11"/>
      <c r="AK103" s="11" t="s">
        <v>122</v>
      </c>
      <c r="AL103" s="11" t="s">
        <v>158</v>
      </c>
      <c r="AM103" s="11"/>
      <c r="AN103" s="11">
        <v>12</v>
      </c>
      <c r="AO103" s="11"/>
      <c r="AP103" s="11"/>
      <c r="AQ103" s="11"/>
      <c r="AR103" s="11"/>
      <c r="AS103" s="11" t="s">
        <v>362</v>
      </c>
      <c r="AT103" s="11"/>
      <c r="AU103" s="12">
        <v>12</v>
      </c>
      <c r="AV103" s="11"/>
      <c r="AW103" s="11"/>
      <c r="AX103" s="11"/>
      <c r="AY103" s="11"/>
      <c r="AZ103" s="11"/>
      <c r="BA103" s="12">
        <v>12</v>
      </c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2"/>
      <c r="BN103" s="11"/>
      <c r="BO103" s="11"/>
      <c r="BP103" s="11"/>
      <c r="BQ103" s="11"/>
      <c r="BR103" s="11"/>
      <c r="BS103" s="12"/>
      <c r="BT103" s="11"/>
      <c r="BU103" s="11"/>
      <c r="BV103" s="11"/>
      <c r="BW103" s="11"/>
      <c r="BX103" s="11" t="s">
        <v>362</v>
      </c>
      <c r="BY103" s="11">
        <v>1</v>
      </c>
      <c r="BZ103" s="11" t="s">
        <v>125</v>
      </c>
      <c r="CA103" s="11"/>
      <c r="CB103" s="11"/>
      <c r="CC103" s="11"/>
      <c r="CD103" s="11"/>
      <c r="CE103" s="11"/>
      <c r="CF103" s="11"/>
      <c r="CG103" s="11">
        <v>50</v>
      </c>
      <c r="CH103" s="11" t="s">
        <v>192</v>
      </c>
      <c r="CI103" s="11" t="s">
        <v>178</v>
      </c>
      <c r="CJ103" s="5">
        <v>587203</v>
      </c>
      <c r="CK103" s="5">
        <v>112377</v>
      </c>
      <c r="CL103" s="11" t="s">
        <v>869</v>
      </c>
      <c r="CM103" s="11" t="s">
        <v>870</v>
      </c>
      <c r="CN103" s="11" t="s">
        <v>871</v>
      </c>
      <c r="CO103" s="11">
        <v>1971</v>
      </c>
      <c r="CP103" s="11" t="s">
        <v>872</v>
      </c>
      <c r="CQ103" s="5">
        <f t="shared" si="7"/>
        <v>12</v>
      </c>
      <c r="CR103" s="5" t="s">
        <v>100</v>
      </c>
    </row>
    <row r="104" spans="1:96" ht="43.2" x14ac:dyDescent="0.3">
      <c r="A104" s="11">
        <v>333415</v>
      </c>
      <c r="B104" s="11" t="s">
        <v>109</v>
      </c>
      <c r="C104" s="11"/>
      <c r="D104" s="11" t="s">
        <v>140</v>
      </c>
      <c r="E104" s="11">
        <v>9095</v>
      </c>
      <c r="F104" s="11"/>
      <c r="G104" s="11"/>
      <c r="H104" s="11"/>
      <c r="I104" s="11" t="s">
        <v>537</v>
      </c>
      <c r="J104" s="11" t="s">
        <v>648</v>
      </c>
      <c r="K104" s="11" t="s">
        <v>902</v>
      </c>
      <c r="L104" s="11" t="s">
        <v>903</v>
      </c>
      <c r="M104" s="11" t="s">
        <v>904</v>
      </c>
      <c r="N104" s="11" t="s">
        <v>379</v>
      </c>
      <c r="O104" s="11" t="s">
        <v>905</v>
      </c>
      <c r="P104" s="5" t="s">
        <v>189</v>
      </c>
      <c r="Q104" s="5" t="s">
        <v>189</v>
      </c>
      <c r="R104" s="5" t="s">
        <v>190</v>
      </c>
      <c r="S104" s="5" t="s">
        <v>157</v>
      </c>
      <c r="T104" s="11"/>
      <c r="U104" s="11" t="s">
        <v>118</v>
      </c>
      <c r="V104" s="11" t="s">
        <v>522</v>
      </c>
      <c r="W104" s="11" t="s">
        <v>654</v>
      </c>
      <c r="X104" s="11"/>
      <c r="Y104" s="11">
        <v>110</v>
      </c>
      <c r="Z104" s="11"/>
      <c r="AA104" s="11"/>
      <c r="AB104" s="11"/>
      <c r="AC104" s="11"/>
      <c r="AD104" s="11" t="s">
        <v>122</v>
      </c>
      <c r="AE104" s="11"/>
      <c r="AF104" s="5">
        <v>110</v>
      </c>
      <c r="AG104" s="11"/>
      <c r="AH104" s="11"/>
      <c r="AI104" s="11"/>
      <c r="AJ104" s="11"/>
      <c r="AK104" s="11" t="s">
        <v>122</v>
      </c>
      <c r="AL104" s="11" t="s">
        <v>158</v>
      </c>
      <c r="AM104" s="11"/>
      <c r="AN104" s="11">
        <v>12</v>
      </c>
      <c r="AO104" s="11"/>
      <c r="AP104" s="11"/>
      <c r="AQ104" s="11"/>
      <c r="AR104" s="11"/>
      <c r="AS104" s="11" t="s">
        <v>362</v>
      </c>
      <c r="AT104" s="11"/>
      <c r="AU104" s="12">
        <v>12</v>
      </c>
      <c r="AV104" s="11"/>
      <c r="AW104" s="11"/>
      <c r="AX104" s="11"/>
      <c r="AY104" s="11"/>
      <c r="AZ104" s="11"/>
      <c r="BA104" s="12">
        <v>12</v>
      </c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2"/>
      <c r="BN104" s="11"/>
      <c r="BO104" s="11"/>
      <c r="BP104" s="11"/>
      <c r="BQ104" s="11"/>
      <c r="BR104" s="11"/>
      <c r="BS104" s="12"/>
      <c r="BT104" s="11"/>
      <c r="BU104" s="11"/>
      <c r="BV104" s="11"/>
      <c r="BW104" s="11"/>
      <c r="BX104" s="11" t="s">
        <v>362</v>
      </c>
      <c r="BY104" s="11">
        <v>1</v>
      </c>
      <c r="BZ104" s="11" t="s">
        <v>125</v>
      </c>
      <c r="CA104" s="11"/>
      <c r="CB104" s="11"/>
      <c r="CC104" s="11"/>
      <c r="CD104" s="11"/>
      <c r="CE104" s="11"/>
      <c r="CF104" s="11"/>
      <c r="CG104" s="11">
        <v>50</v>
      </c>
      <c r="CH104" s="11" t="s">
        <v>192</v>
      </c>
      <c r="CI104" s="11" t="s">
        <v>178</v>
      </c>
      <c r="CJ104" s="5">
        <v>587204</v>
      </c>
      <c r="CK104" s="5">
        <v>112377</v>
      </c>
      <c r="CL104" s="11" t="s">
        <v>869</v>
      </c>
      <c r="CM104" s="11" t="s">
        <v>870</v>
      </c>
      <c r="CN104" s="11" t="s">
        <v>871</v>
      </c>
      <c r="CO104" s="11">
        <v>1971</v>
      </c>
      <c r="CP104" s="11" t="s">
        <v>872</v>
      </c>
      <c r="CQ104" s="5">
        <f t="shared" si="7"/>
        <v>12</v>
      </c>
      <c r="CR104" s="5" t="s">
        <v>100</v>
      </c>
    </row>
    <row r="105" spans="1:96" ht="43.2" x14ac:dyDescent="0.3">
      <c r="A105" s="11">
        <v>333415</v>
      </c>
      <c r="B105" s="11" t="s">
        <v>109</v>
      </c>
      <c r="C105" s="11"/>
      <c r="D105" s="11" t="s">
        <v>140</v>
      </c>
      <c r="E105" s="11">
        <v>27804</v>
      </c>
      <c r="F105" s="11"/>
      <c r="G105" s="11"/>
      <c r="H105" s="11"/>
      <c r="I105" s="11" t="s">
        <v>537</v>
      </c>
      <c r="J105" s="11" t="s">
        <v>648</v>
      </c>
      <c r="K105" s="11" t="s">
        <v>649</v>
      </c>
      <c r="L105" s="11" t="s">
        <v>788</v>
      </c>
      <c r="M105" s="11" t="s">
        <v>906</v>
      </c>
      <c r="N105" s="11" t="s">
        <v>907</v>
      </c>
      <c r="O105" s="11" t="s">
        <v>908</v>
      </c>
      <c r="P105" s="5" t="s">
        <v>189</v>
      </c>
      <c r="Q105" s="5" t="s">
        <v>189</v>
      </c>
      <c r="R105" s="5" t="s">
        <v>190</v>
      </c>
      <c r="S105" s="5" t="s">
        <v>157</v>
      </c>
      <c r="T105" s="11"/>
      <c r="U105" s="11" t="s">
        <v>118</v>
      </c>
      <c r="V105" s="11" t="s">
        <v>522</v>
      </c>
      <c r="W105" s="11" t="s">
        <v>654</v>
      </c>
      <c r="X105" s="11"/>
      <c r="Y105" s="11">
        <v>62</v>
      </c>
      <c r="Z105" s="11"/>
      <c r="AA105" s="11"/>
      <c r="AB105" s="11"/>
      <c r="AC105" s="11"/>
      <c r="AD105" s="11" t="s">
        <v>122</v>
      </c>
      <c r="AE105" s="11"/>
      <c r="AF105" s="5">
        <v>62</v>
      </c>
      <c r="AG105" s="11"/>
      <c r="AH105" s="11"/>
      <c r="AI105" s="11"/>
      <c r="AJ105" s="11"/>
      <c r="AK105" s="11" t="s">
        <v>122</v>
      </c>
      <c r="AL105" s="11" t="s">
        <v>158</v>
      </c>
      <c r="AM105" s="11"/>
      <c r="AN105" s="11">
        <v>12</v>
      </c>
      <c r="AO105" s="11"/>
      <c r="AP105" s="11"/>
      <c r="AQ105" s="11"/>
      <c r="AR105" s="11"/>
      <c r="AS105" s="11" t="s">
        <v>362</v>
      </c>
      <c r="AT105" s="11"/>
      <c r="AU105" s="12">
        <v>12</v>
      </c>
      <c r="AV105" s="11"/>
      <c r="AW105" s="11"/>
      <c r="AX105" s="11"/>
      <c r="AY105" s="11"/>
      <c r="AZ105" s="11"/>
      <c r="BA105" s="12">
        <v>12</v>
      </c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2"/>
      <c r="BN105" s="11"/>
      <c r="BO105" s="11"/>
      <c r="BP105" s="11"/>
      <c r="BQ105" s="11"/>
      <c r="BR105" s="11"/>
      <c r="BS105" s="12"/>
      <c r="BT105" s="11"/>
      <c r="BU105" s="11"/>
      <c r="BV105" s="11"/>
      <c r="BW105" s="11"/>
      <c r="BX105" s="11" t="s">
        <v>362</v>
      </c>
      <c r="BY105" s="11">
        <v>1</v>
      </c>
      <c r="BZ105" s="11" t="s">
        <v>125</v>
      </c>
      <c r="CA105" s="11"/>
      <c r="CB105" s="11"/>
      <c r="CC105" s="11"/>
      <c r="CD105" s="11"/>
      <c r="CE105" s="11"/>
      <c r="CF105" s="11"/>
      <c r="CG105" s="11">
        <v>50</v>
      </c>
      <c r="CH105" s="11" t="s">
        <v>192</v>
      </c>
      <c r="CI105" s="11" t="s">
        <v>178</v>
      </c>
      <c r="CJ105" s="5">
        <v>587205</v>
      </c>
      <c r="CK105" s="5">
        <v>112377</v>
      </c>
      <c r="CL105" s="11" t="s">
        <v>869</v>
      </c>
      <c r="CM105" s="11" t="s">
        <v>870</v>
      </c>
      <c r="CN105" s="11" t="s">
        <v>871</v>
      </c>
      <c r="CO105" s="11">
        <v>1971</v>
      </c>
      <c r="CP105" s="11" t="s">
        <v>872</v>
      </c>
      <c r="CQ105" s="5">
        <f t="shared" si="7"/>
        <v>12</v>
      </c>
      <c r="CR105" s="5" t="s">
        <v>100</v>
      </c>
    </row>
    <row r="106" spans="1:96" ht="43.2" x14ac:dyDescent="0.3">
      <c r="A106" s="11">
        <v>333415</v>
      </c>
      <c r="B106" s="11" t="s">
        <v>109</v>
      </c>
      <c r="C106" s="11"/>
      <c r="D106" s="11" t="s">
        <v>140</v>
      </c>
      <c r="E106" s="11">
        <v>27804</v>
      </c>
      <c r="F106" s="11"/>
      <c r="G106" s="11"/>
      <c r="H106" s="11"/>
      <c r="I106" s="11" t="s">
        <v>537</v>
      </c>
      <c r="J106" s="11" t="s">
        <v>648</v>
      </c>
      <c r="K106" s="11" t="s">
        <v>649</v>
      </c>
      <c r="L106" s="11" t="s">
        <v>788</v>
      </c>
      <c r="M106" s="11" t="s">
        <v>906</v>
      </c>
      <c r="N106" s="11" t="s">
        <v>907</v>
      </c>
      <c r="O106" s="11" t="s">
        <v>908</v>
      </c>
      <c r="P106" s="5" t="s">
        <v>189</v>
      </c>
      <c r="Q106" s="5" t="s">
        <v>189</v>
      </c>
      <c r="R106" s="5" t="s">
        <v>190</v>
      </c>
      <c r="S106" s="5" t="s">
        <v>143</v>
      </c>
      <c r="T106" s="11"/>
      <c r="U106" s="11" t="s">
        <v>118</v>
      </c>
      <c r="V106" s="11" t="s">
        <v>522</v>
      </c>
      <c r="W106" s="11" t="s">
        <v>654</v>
      </c>
      <c r="X106" s="11"/>
      <c r="Y106" s="11">
        <v>77</v>
      </c>
      <c r="Z106" s="11"/>
      <c r="AA106" s="11"/>
      <c r="AB106" s="11"/>
      <c r="AC106" s="11"/>
      <c r="AD106" s="11" t="s">
        <v>122</v>
      </c>
      <c r="AE106" s="11"/>
      <c r="AF106" s="5">
        <v>77</v>
      </c>
      <c r="AG106" s="11"/>
      <c r="AH106" s="11"/>
      <c r="AI106" s="11"/>
      <c r="AJ106" s="11"/>
      <c r="AK106" s="11" t="s">
        <v>122</v>
      </c>
      <c r="AL106" s="11" t="s">
        <v>158</v>
      </c>
      <c r="AM106" s="11"/>
      <c r="AN106" s="11">
        <v>12</v>
      </c>
      <c r="AO106" s="11"/>
      <c r="AP106" s="11"/>
      <c r="AQ106" s="11"/>
      <c r="AR106" s="11"/>
      <c r="AS106" s="11" t="s">
        <v>362</v>
      </c>
      <c r="AT106" s="11"/>
      <c r="AU106" s="12">
        <v>12</v>
      </c>
      <c r="AV106" s="11"/>
      <c r="AW106" s="11"/>
      <c r="AX106" s="11"/>
      <c r="AY106" s="11"/>
      <c r="AZ106" s="11"/>
      <c r="BA106" s="12">
        <v>12</v>
      </c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2"/>
      <c r="BN106" s="11"/>
      <c r="BO106" s="11"/>
      <c r="BP106" s="11"/>
      <c r="BQ106" s="11"/>
      <c r="BR106" s="11"/>
      <c r="BS106" s="12"/>
      <c r="BT106" s="11"/>
      <c r="BU106" s="11"/>
      <c r="BV106" s="11"/>
      <c r="BW106" s="11"/>
      <c r="BX106" s="11" t="s">
        <v>362</v>
      </c>
      <c r="BY106" s="11">
        <v>1</v>
      </c>
      <c r="BZ106" s="11" t="s">
        <v>125</v>
      </c>
      <c r="CA106" s="11"/>
      <c r="CB106" s="11"/>
      <c r="CC106" s="11"/>
      <c r="CD106" s="11"/>
      <c r="CE106" s="11"/>
      <c r="CF106" s="11"/>
      <c r="CG106" s="11">
        <v>50</v>
      </c>
      <c r="CH106" s="11" t="s">
        <v>192</v>
      </c>
      <c r="CI106" s="11" t="s">
        <v>178</v>
      </c>
      <c r="CJ106" s="5">
        <v>587206</v>
      </c>
      <c r="CK106" s="5">
        <v>112377</v>
      </c>
      <c r="CL106" s="11" t="s">
        <v>869</v>
      </c>
      <c r="CM106" s="11" t="s">
        <v>870</v>
      </c>
      <c r="CN106" s="11" t="s">
        <v>871</v>
      </c>
      <c r="CO106" s="11">
        <v>1971</v>
      </c>
      <c r="CP106" s="11" t="s">
        <v>872</v>
      </c>
      <c r="CQ106" s="5">
        <f t="shared" si="7"/>
        <v>12</v>
      </c>
      <c r="CR106" s="5" t="s">
        <v>100</v>
      </c>
    </row>
    <row r="107" spans="1:96" ht="43.2" x14ac:dyDescent="0.3">
      <c r="A107" s="11">
        <v>333415</v>
      </c>
      <c r="B107" s="11" t="s">
        <v>109</v>
      </c>
      <c r="C107" s="11"/>
      <c r="D107" s="11" t="s">
        <v>140</v>
      </c>
      <c r="E107" s="11">
        <v>27805</v>
      </c>
      <c r="F107" s="11"/>
      <c r="G107" s="11"/>
      <c r="H107" s="11"/>
      <c r="I107" s="11" t="s">
        <v>537</v>
      </c>
      <c r="J107" s="11" t="s">
        <v>648</v>
      </c>
      <c r="K107" s="11" t="s">
        <v>909</v>
      </c>
      <c r="L107" s="11" t="s">
        <v>910</v>
      </c>
      <c r="M107" s="11" t="s">
        <v>911</v>
      </c>
      <c r="N107" s="11" t="s">
        <v>912</v>
      </c>
      <c r="O107" s="11" t="s">
        <v>913</v>
      </c>
      <c r="P107" s="5" t="s">
        <v>189</v>
      </c>
      <c r="Q107" s="5" t="s">
        <v>189</v>
      </c>
      <c r="R107" s="5" t="s">
        <v>190</v>
      </c>
      <c r="S107" s="5" t="s">
        <v>157</v>
      </c>
      <c r="T107" s="11"/>
      <c r="U107" s="11" t="s">
        <v>118</v>
      </c>
      <c r="V107" s="11" t="s">
        <v>522</v>
      </c>
      <c r="W107" s="11" t="s">
        <v>654</v>
      </c>
      <c r="X107" s="11"/>
      <c r="Y107" s="11">
        <v>105</v>
      </c>
      <c r="Z107" s="11"/>
      <c r="AA107" s="11"/>
      <c r="AB107" s="11"/>
      <c r="AC107" s="11"/>
      <c r="AD107" s="11" t="s">
        <v>122</v>
      </c>
      <c r="AE107" s="11"/>
      <c r="AF107" s="5">
        <v>105</v>
      </c>
      <c r="AG107" s="11"/>
      <c r="AH107" s="11"/>
      <c r="AI107" s="11"/>
      <c r="AJ107" s="11"/>
      <c r="AK107" s="11" t="s">
        <v>122</v>
      </c>
      <c r="AL107" s="11" t="s">
        <v>158</v>
      </c>
      <c r="AM107" s="11"/>
      <c r="AN107" s="11">
        <v>12</v>
      </c>
      <c r="AO107" s="11"/>
      <c r="AP107" s="11"/>
      <c r="AQ107" s="11"/>
      <c r="AR107" s="11"/>
      <c r="AS107" s="11" t="s">
        <v>362</v>
      </c>
      <c r="AT107" s="11"/>
      <c r="AU107" s="12">
        <v>12</v>
      </c>
      <c r="AV107" s="11"/>
      <c r="AW107" s="11"/>
      <c r="AX107" s="11"/>
      <c r="AY107" s="11"/>
      <c r="AZ107" s="11"/>
      <c r="BA107" s="12">
        <v>12</v>
      </c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2"/>
      <c r="BN107" s="11"/>
      <c r="BO107" s="11"/>
      <c r="BP107" s="11"/>
      <c r="BQ107" s="11"/>
      <c r="BR107" s="11"/>
      <c r="BS107" s="12"/>
      <c r="BT107" s="11"/>
      <c r="BU107" s="11"/>
      <c r="BV107" s="11"/>
      <c r="BW107" s="11"/>
      <c r="BX107" s="11" t="s">
        <v>362</v>
      </c>
      <c r="BY107" s="11">
        <v>1</v>
      </c>
      <c r="BZ107" s="11" t="s">
        <v>125</v>
      </c>
      <c r="CA107" s="11"/>
      <c r="CB107" s="11"/>
      <c r="CC107" s="11"/>
      <c r="CD107" s="11"/>
      <c r="CE107" s="11"/>
      <c r="CF107" s="11"/>
      <c r="CG107" s="11">
        <v>50</v>
      </c>
      <c r="CH107" s="11" t="s">
        <v>192</v>
      </c>
      <c r="CI107" s="11" t="s">
        <v>178</v>
      </c>
      <c r="CJ107" s="5">
        <v>587207</v>
      </c>
      <c r="CK107" s="5">
        <v>112377</v>
      </c>
      <c r="CL107" s="11" t="s">
        <v>869</v>
      </c>
      <c r="CM107" s="11" t="s">
        <v>870</v>
      </c>
      <c r="CN107" s="11" t="s">
        <v>871</v>
      </c>
      <c r="CO107" s="11">
        <v>1971</v>
      </c>
      <c r="CP107" s="11" t="s">
        <v>872</v>
      </c>
      <c r="CQ107" s="5">
        <f t="shared" si="7"/>
        <v>12</v>
      </c>
      <c r="CR107" s="5" t="s">
        <v>100</v>
      </c>
    </row>
    <row r="108" spans="1:96" ht="43.2" x14ac:dyDescent="0.3">
      <c r="A108" s="11">
        <v>333415</v>
      </c>
      <c r="B108" s="11" t="s">
        <v>109</v>
      </c>
      <c r="C108" s="11"/>
      <c r="D108" s="11" t="s">
        <v>140</v>
      </c>
      <c r="E108" s="11">
        <v>27805</v>
      </c>
      <c r="F108" s="11"/>
      <c r="G108" s="11"/>
      <c r="H108" s="11"/>
      <c r="I108" s="11" t="s">
        <v>537</v>
      </c>
      <c r="J108" s="11" t="s">
        <v>648</v>
      </c>
      <c r="K108" s="11" t="s">
        <v>909</v>
      </c>
      <c r="L108" s="11" t="s">
        <v>910</v>
      </c>
      <c r="M108" s="11" t="s">
        <v>911</v>
      </c>
      <c r="N108" s="11" t="s">
        <v>912</v>
      </c>
      <c r="O108" s="11" t="s">
        <v>913</v>
      </c>
      <c r="P108" s="5" t="s">
        <v>189</v>
      </c>
      <c r="Q108" s="5" t="s">
        <v>189</v>
      </c>
      <c r="R108" s="5" t="s">
        <v>190</v>
      </c>
      <c r="S108" s="5" t="s">
        <v>157</v>
      </c>
      <c r="T108" s="11"/>
      <c r="U108" s="11" t="s">
        <v>118</v>
      </c>
      <c r="V108" s="11" t="s">
        <v>522</v>
      </c>
      <c r="W108" s="11" t="s">
        <v>654</v>
      </c>
      <c r="X108" s="11"/>
      <c r="Y108" s="11">
        <v>110</v>
      </c>
      <c r="Z108" s="11"/>
      <c r="AA108" s="11"/>
      <c r="AB108" s="11"/>
      <c r="AC108" s="11"/>
      <c r="AD108" s="11" t="s">
        <v>122</v>
      </c>
      <c r="AE108" s="11"/>
      <c r="AF108" s="5">
        <v>110</v>
      </c>
      <c r="AG108" s="11"/>
      <c r="AH108" s="11"/>
      <c r="AI108" s="11"/>
      <c r="AJ108" s="11"/>
      <c r="AK108" s="11" t="s">
        <v>122</v>
      </c>
      <c r="AL108" s="11" t="s">
        <v>158</v>
      </c>
      <c r="AM108" s="11"/>
      <c r="AN108" s="11">
        <v>12</v>
      </c>
      <c r="AO108" s="11"/>
      <c r="AP108" s="11"/>
      <c r="AQ108" s="11"/>
      <c r="AR108" s="11"/>
      <c r="AS108" s="11" t="s">
        <v>362</v>
      </c>
      <c r="AT108" s="11"/>
      <c r="AU108" s="12">
        <v>12</v>
      </c>
      <c r="AV108" s="11"/>
      <c r="AW108" s="11"/>
      <c r="AX108" s="11"/>
      <c r="AY108" s="11"/>
      <c r="AZ108" s="11"/>
      <c r="BA108" s="12">
        <v>12</v>
      </c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2"/>
      <c r="BN108" s="11"/>
      <c r="BO108" s="11"/>
      <c r="BP108" s="11"/>
      <c r="BQ108" s="11"/>
      <c r="BR108" s="11"/>
      <c r="BS108" s="12"/>
      <c r="BT108" s="11"/>
      <c r="BU108" s="11"/>
      <c r="BV108" s="11"/>
      <c r="BW108" s="11"/>
      <c r="BX108" s="11" t="s">
        <v>362</v>
      </c>
      <c r="BY108" s="11">
        <v>1</v>
      </c>
      <c r="BZ108" s="11" t="s">
        <v>125</v>
      </c>
      <c r="CA108" s="11"/>
      <c r="CB108" s="11"/>
      <c r="CC108" s="11"/>
      <c r="CD108" s="11"/>
      <c r="CE108" s="11"/>
      <c r="CF108" s="11"/>
      <c r="CG108" s="11">
        <v>50</v>
      </c>
      <c r="CH108" s="11" t="s">
        <v>192</v>
      </c>
      <c r="CI108" s="11" t="s">
        <v>178</v>
      </c>
      <c r="CJ108" s="5">
        <v>587208</v>
      </c>
      <c r="CK108" s="5">
        <v>112377</v>
      </c>
      <c r="CL108" s="11" t="s">
        <v>869</v>
      </c>
      <c r="CM108" s="11" t="s">
        <v>870</v>
      </c>
      <c r="CN108" s="11" t="s">
        <v>871</v>
      </c>
      <c r="CO108" s="11">
        <v>1971</v>
      </c>
      <c r="CP108" s="11" t="s">
        <v>872</v>
      </c>
      <c r="CQ108" s="5">
        <f t="shared" si="7"/>
        <v>12</v>
      </c>
      <c r="CR108" s="5" t="s">
        <v>100</v>
      </c>
    </row>
    <row r="109" spans="1:96" ht="43.2" x14ac:dyDescent="0.3">
      <c r="A109" s="11">
        <v>333415</v>
      </c>
      <c r="B109" s="11" t="s">
        <v>109</v>
      </c>
      <c r="C109" s="11"/>
      <c r="D109" s="11" t="s">
        <v>140</v>
      </c>
      <c r="E109" s="11">
        <v>3307</v>
      </c>
      <c r="F109" s="11"/>
      <c r="G109" s="11"/>
      <c r="H109" s="11"/>
      <c r="I109" s="11" t="s">
        <v>537</v>
      </c>
      <c r="J109" s="11" t="s">
        <v>648</v>
      </c>
      <c r="K109" s="11" t="s">
        <v>768</v>
      </c>
      <c r="L109" s="11" t="s">
        <v>769</v>
      </c>
      <c r="M109" s="11" t="s">
        <v>866</v>
      </c>
      <c r="N109" s="11" t="s">
        <v>867</v>
      </c>
      <c r="O109" s="11" t="s">
        <v>868</v>
      </c>
      <c r="P109" s="5" t="s">
        <v>189</v>
      </c>
      <c r="Q109" s="5" t="s">
        <v>189</v>
      </c>
      <c r="R109" s="5" t="s">
        <v>190</v>
      </c>
      <c r="S109" s="5" t="s">
        <v>157</v>
      </c>
      <c r="T109" s="11"/>
      <c r="U109" s="11" t="s">
        <v>118</v>
      </c>
      <c r="V109" s="11" t="s">
        <v>522</v>
      </c>
      <c r="W109" s="11" t="s">
        <v>654</v>
      </c>
      <c r="X109" s="11"/>
      <c r="Y109" s="11">
        <v>110</v>
      </c>
      <c r="Z109" s="11"/>
      <c r="AA109" s="11"/>
      <c r="AB109" s="11"/>
      <c r="AC109" s="11"/>
      <c r="AD109" s="11" t="s">
        <v>122</v>
      </c>
      <c r="AE109" s="11"/>
      <c r="AF109" s="5">
        <v>110</v>
      </c>
      <c r="AG109" s="11"/>
      <c r="AH109" s="11"/>
      <c r="AI109" s="11"/>
      <c r="AJ109" s="11"/>
      <c r="AK109" s="11" t="s">
        <v>122</v>
      </c>
      <c r="AL109" s="11" t="s">
        <v>158</v>
      </c>
      <c r="AM109" s="11"/>
      <c r="AN109" s="11">
        <v>12</v>
      </c>
      <c r="AO109" s="11"/>
      <c r="AP109" s="11"/>
      <c r="AQ109" s="11"/>
      <c r="AR109" s="11"/>
      <c r="AS109" s="11" t="s">
        <v>362</v>
      </c>
      <c r="AT109" s="11"/>
      <c r="AU109" s="12">
        <v>12</v>
      </c>
      <c r="AV109" s="11"/>
      <c r="AW109" s="11"/>
      <c r="AX109" s="11"/>
      <c r="AY109" s="11"/>
      <c r="AZ109" s="11"/>
      <c r="BA109" s="12">
        <v>12</v>
      </c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2"/>
      <c r="BN109" s="11"/>
      <c r="BO109" s="11"/>
      <c r="BP109" s="11"/>
      <c r="BQ109" s="11"/>
      <c r="BR109" s="11"/>
      <c r="BS109" s="12"/>
      <c r="BT109" s="11"/>
      <c r="BU109" s="11"/>
      <c r="BV109" s="11"/>
      <c r="BW109" s="11"/>
      <c r="BX109" s="11" t="s">
        <v>362</v>
      </c>
      <c r="BY109" s="11">
        <v>1</v>
      </c>
      <c r="BZ109" s="11" t="s">
        <v>125</v>
      </c>
      <c r="CA109" s="11"/>
      <c r="CB109" s="11"/>
      <c r="CC109" s="11"/>
      <c r="CD109" s="11"/>
      <c r="CE109" s="11"/>
      <c r="CF109" s="11"/>
      <c r="CG109" s="11">
        <v>50</v>
      </c>
      <c r="CH109" s="11" t="s">
        <v>192</v>
      </c>
      <c r="CI109" s="11" t="s">
        <v>178</v>
      </c>
      <c r="CJ109" s="5">
        <v>587186</v>
      </c>
      <c r="CK109" s="5">
        <v>112377</v>
      </c>
      <c r="CL109" s="11" t="s">
        <v>869</v>
      </c>
      <c r="CM109" s="11" t="s">
        <v>870</v>
      </c>
      <c r="CN109" s="11" t="s">
        <v>871</v>
      </c>
      <c r="CO109" s="11">
        <v>1971</v>
      </c>
      <c r="CP109" s="11" t="s">
        <v>872</v>
      </c>
      <c r="CQ109" s="5">
        <f t="shared" si="7"/>
        <v>12</v>
      </c>
      <c r="CR109" s="5" t="s">
        <v>100</v>
      </c>
    </row>
    <row r="110" spans="1:96" ht="57.6" x14ac:dyDescent="0.3">
      <c r="A110" s="11">
        <v>333415</v>
      </c>
      <c r="B110" s="11" t="s">
        <v>109</v>
      </c>
      <c r="C110" s="11"/>
      <c r="D110" s="11" t="s">
        <v>140</v>
      </c>
      <c r="E110" s="11">
        <v>7551</v>
      </c>
      <c r="F110" s="11"/>
      <c r="G110" s="11"/>
      <c r="H110" s="11"/>
      <c r="I110" s="11" t="s">
        <v>522</v>
      </c>
      <c r="J110" s="11" t="s">
        <v>187</v>
      </c>
      <c r="K110" s="11" t="s">
        <v>187</v>
      </c>
      <c r="L110" s="11" t="s">
        <v>187</v>
      </c>
      <c r="M110" s="11" t="s">
        <v>187</v>
      </c>
      <c r="N110" s="11" t="s">
        <v>522</v>
      </c>
      <c r="O110" s="11" t="s">
        <v>523</v>
      </c>
      <c r="P110" s="5" t="s">
        <v>189</v>
      </c>
      <c r="Q110" s="5" t="s">
        <v>189</v>
      </c>
      <c r="R110" s="5" t="s">
        <v>554</v>
      </c>
      <c r="S110" s="5" t="s">
        <v>157</v>
      </c>
      <c r="T110" s="11"/>
      <c r="U110" s="11" t="s">
        <v>118</v>
      </c>
      <c r="V110" s="11" t="s">
        <v>522</v>
      </c>
      <c r="W110" s="11" t="s">
        <v>654</v>
      </c>
      <c r="X110" s="11" t="s">
        <v>208</v>
      </c>
      <c r="Y110" s="11">
        <v>4</v>
      </c>
      <c r="Z110" s="11"/>
      <c r="AA110" s="11"/>
      <c r="AB110" s="11"/>
      <c r="AC110" s="11"/>
      <c r="AD110" s="11" t="s">
        <v>231</v>
      </c>
      <c r="AE110" s="11" t="s">
        <v>208</v>
      </c>
      <c r="AF110" s="5">
        <v>121.76</v>
      </c>
      <c r="AG110" s="11"/>
      <c r="AH110" s="11"/>
      <c r="AI110" s="11"/>
      <c r="AJ110" s="11"/>
      <c r="AK110" s="11" t="s">
        <v>122</v>
      </c>
      <c r="AL110" s="11" t="s">
        <v>158</v>
      </c>
      <c r="AM110" s="11"/>
      <c r="AN110" s="11">
        <v>12</v>
      </c>
      <c r="AO110" s="11"/>
      <c r="AP110" s="11"/>
      <c r="AQ110" s="11"/>
      <c r="AR110" s="11"/>
      <c r="AS110" s="11" t="s">
        <v>362</v>
      </c>
      <c r="AT110" s="11"/>
      <c r="AU110" s="12">
        <v>12</v>
      </c>
      <c r="AV110" s="11"/>
      <c r="AW110" s="11"/>
      <c r="AX110" s="11"/>
      <c r="AY110" s="11"/>
      <c r="AZ110" s="11"/>
      <c r="BA110" s="12">
        <v>12</v>
      </c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2"/>
      <c r="BN110" s="11"/>
      <c r="BO110" s="11"/>
      <c r="BP110" s="11"/>
      <c r="BQ110" s="11"/>
      <c r="BR110" s="11"/>
      <c r="BS110" s="12"/>
      <c r="BT110" s="11"/>
      <c r="BU110" s="11"/>
      <c r="BV110" s="11"/>
      <c r="BW110" s="11"/>
      <c r="BX110" s="11" t="s">
        <v>362</v>
      </c>
      <c r="BY110" s="11">
        <v>1</v>
      </c>
      <c r="BZ110" s="11" t="s">
        <v>125</v>
      </c>
      <c r="CA110" s="11"/>
      <c r="CB110" s="11"/>
      <c r="CC110" s="11"/>
      <c r="CD110" s="11"/>
      <c r="CE110" s="11"/>
      <c r="CF110" s="11"/>
      <c r="CG110" s="11">
        <v>50</v>
      </c>
      <c r="CH110" s="11" t="s">
        <v>192</v>
      </c>
      <c r="CI110" s="11" t="s">
        <v>178</v>
      </c>
      <c r="CJ110" s="5">
        <v>587200</v>
      </c>
      <c r="CK110" s="5">
        <v>112377</v>
      </c>
      <c r="CL110" s="11" t="s">
        <v>869</v>
      </c>
      <c r="CM110" s="11" t="s">
        <v>870</v>
      </c>
      <c r="CN110" s="11" t="s">
        <v>871</v>
      </c>
      <c r="CO110" s="11">
        <v>1971</v>
      </c>
      <c r="CP110" s="11" t="s">
        <v>914</v>
      </c>
      <c r="CQ110" s="5">
        <f t="shared" si="7"/>
        <v>12</v>
      </c>
      <c r="CR110" s="5" t="s">
        <v>100</v>
      </c>
    </row>
    <row r="111" spans="1:96" ht="57.6" x14ac:dyDescent="0.3">
      <c r="A111" s="11">
        <v>333415</v>
      </c>
      <c r="B111" s="11" t="s">
        <v>109</v>
      </c>
      <c r="C111" s="11"/>
      <c r="D111" s="11" t="s">
        <v>140</v>
      </c>
      <c r="E111" s="11">
        <v>7551</v>
      </c>
      <c r="F111" s="11"/>
      <c r="G111" s="11"/>
      <c r="H111" s="11"/>
      <c r="I111" s="11" t="s">
        <v>522</v>
      </c>
      <c r="J111" s="11" t="s">
        <v>187</v>
      </c>
      <c r="K111" s="11" t="s">
        <v>187</v>
      </c>
      <c r="L111" s="11" t="s">
        <v>187</v>
      </c>
      <c r="M111" s="11" t="s">
        <v>187</v>
      </c>
      <c r="N111" s="11" t="s">
        <v>522</v>
      </c>
      <c r="O111" s="11" t="s">
        <v>523</v>
      </c>
      <c r="P111" s="5" t="s">
        <v>189</v>
      </c>
      <c r="Q111" s="5" t="s">
        <v>189</v>
      </c>
      <c r="R111" s="5" t="s">
        <v>554</v>
      </c>
      <c r="S111" s="5" t="s">
        <v>157</v>
      </c>
      <c r="T111" s="11"/>
      <c r="U111" s="11" t="s">
        <v>118</v>
      </c>
      <c r="V111" s="11" t="s">
        <v>522</v>
      </c>
      <c r="W111" s="11" t="s">
        <v>654</v>
      </c>
      <c r="X111" s="11" t="s">
        <v>208</v>
      </c>
      <c r="Y111" s="11">
        <v>4</v>
      </c>
      <c r="Z111" s="11"/>
      <c r="AA111" s="11"/>
      <c r="AB111" s="11"/>
      <c r="AC111" s="11"/>
      <c r="AD111" s="11" t="s">
        <v>231</v>
      </c>
      <c r="AE111" s="11" t="s">
        <v>208</v>
      </c>
      <c r="AF111" s="5">
        <v>121.76</v>
      </c>
      <c r="AG111" s="11"/>
      <c r="AH111" s="11"/>
      <c r="AI111" s="11"/>
      <c r="AJ111" s="11"/>
      <c r="AK111" s="11" t="s">
        <v>122</v>
      </c>
      <c r="AL111" s="11" t="s">
        <v>158</v>
      </c>
      <c r="AM111" s="11"/>
      <c r="AN111" s="11">
        <v>12</v>
      </c>
      <c r="AO111" s="11"/>
      <c r="AP111" s="11"/>
      <c r="AQ111" s="11"/>
      <c r="AR111" s="11"/>
      <c r="AS111" s="11" t="s">
        <v>362</v>
      </c>
      <c r="AT111" s="11"/>
      <c r="AU111" s="12">
        <v>12</v>
      </c>
      <c r="AV111" s="11"/>
      <c r="AW111" s="11"/>
      <c r="AX111" s="11"/>
      <c r="AY111" s="11"/>
      <c r="AZ111" s="11"/>
      <c r="BA111" s="12">
        <v>12</v>
      </c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2"/>
      <c r="BN111" s="11"/>
      <c r="BO111" s="11"/>
      <c r="BP111" s="11"/>
      <c r="BQ111" s="11"/>
      <c r="BR111" s="11"/>
      <c r="BS111" s="12"/>
      <c r="BT111" s="11"/>
      <c r="BU111" s="11"/>
      <c r="BV111" s="11"/>
      <c r="BW111" s="11"/>
      <c r="BX111" s="11" t="s">
        <v>362</v>
      </c>
      <c r="BY111" s="11">
        <v>1</v>
      </c>
      <c r="BZ111" s="11" t="s">
        <v>125</v>
      </c>
      <c r="CA111" s="11"/>
      <c r="CB111" s="11"/>
      <c r="CC111" s="11"/>
      <c r="CD111" s="11"/>
      <c r="CE111" s="11"/>
      <c r="CF111" s="11"/>
      <c r="CG111" s="11">
        <v>50</v>
      </c>
      <c r="CH111" s="11" t="s">
        <v>192</v>
      </c>
      <c r="CI111" s="11" t="s">
        <v>178</v>
      </c>
      <c r="CJ111" s="5">
        <v>587201</v>
      </c>
      <c r="CK111" s="5">
        <v>112377</v>
      </c>
      <c r="CL111" s="11" t="s">
        <v>869</v>
      </c>
      <c r="CM111" s="11" t="s">
        <v>870</v>
      </c>
      <c r="CN111" s="11" t="s">
        <v>871</v>
      </c>
      <c r="CO111" s="11">
        <v>1971</v>
      </c>
      <c r="CP111" s="11" t="s">
        <v>915</v>
      </c>
      <c r="CQ111" s="5">
        <f t="shared" si="7"/>
        <v>12</v>
      </c>
      <c r="CR111" s="5" t="s">
        <v>100</v>
      </c>
    </row>
    <row r="112" spans="1:96" ht="57.6" x14ac:dyDescent="0.3">
      <c r="A112" s="11">
        <v>333415</v>
      </c>
      <c r="B112" s="11" t="s">
        <v>109</v>
      </c>
      <c r="C112" s="11"/>
      <c r="D112" s="11"/>
      <c r="E112" s="11">
        <v>3657</v>
      </c>
      <c r="F112" s="11">
        <v>30</v>
      </c>
      <c r="G112" s="11" t="s">
        <v>122</v>
      </c>
      <c r="H112" s="11" t="s">
        <v>916</v>
      </c>
      <c r="I112" s="11" t="s">
        <v>537</v>
      </c>
      <c r="J112" s="11" t="s">
        <v>538</v>
      </c>
      <c r="K112" s="11" t="s">
        <v>539</v>
      </c>
      <c r="L112" s="11" t="s">
        <v>540</v>
      </c>
      <c r="M112" s="11" t="s">
        <v>541</v>
      </c>
      <c r="N112" s="11" t="s">
        <v>542</v>
      </c>
      <c r="O112" s="11" t="s">
        <v>543</v>
      </c>
      <c r="P112" s="5" t="s">
        <v>154</v>
      </c>
      <c r="Q112" s="5" t="s">
        <v>154</v>
      </c>
      <c r="R112" s="5" t="s">
        <v>730</v>
      </c>
      <c r="S112" s="5" t="s">
        <v>166</v>
      </c>
      <c r="T112" s="11"/>
      <c r="U112" s="11" t="s">
        <v>118</v>
      </c>
      <c r="V112" s="11" t="s">
        <v>522</v>
      </c>
      <c r="W112" s="11" t="s">
        <v>654</v>
      </c>
      <c r="X112" s="11"/>
      <c r="Y112" s="11"/>
      <c r="Z112" s="11"/>
      <c r="AA112" s="11"/>
      <c r="AB112" s="11"/>
      <c r="AC112" s="11"/>
      <c r="AD112" s="11" t="s">
        <v>677</v>
      </c>
      <c r="AE112" s="11"/>
      <c r="AF112" s="5"/>
      <c r="AG112" s="11"/>
      <c r="AH112" s="11"/>
      <c r="AI112" s="11"/>
      <c r="AJ112" s="11"/>
      <c r="AK112" s="11" t="s">
        <v>677</v>
      </c>
      <c r="AL112" s="11" t="s">
        <v>158</v>
      </c>
      <c r="AM112" s="11"/>
      <c r="AN112" s="11">
        <v>15</v>
      </c>
      <c r="AO112" s="11"/>
      <c r="AP112" s="11"/>
      <c r="AQ112" s="11"/>
      <c r="AR112" s="11"/>
      <c r="AS112" s="11" t="s">
        <v>334</v>
      </c>
      <c r="AT112" s="11"/>
      <c r="AU112" s="11">
        <v>15</v>
      </c>
      <c r="AV112" s="11"/>
      <c r="AW112" s="11"/>
      <c r="AX112" s="11"/>
      <c r="AY112" s="11"/>
      <c r="AZ112" s="11"/>
      <c r="BA112" s="12">
        <v>13.38</v>
      </c>
      <c r="BB112" s="11"/>
      <c r="BC112" s="12"/>
      <c r="BD112" s="11"/>
      <c r="BE112" s="12"/>
      <c r="BF112" s="11"/>
      <c r="BG112" s="11"/>
      <c r="BH112" s="11"/>
      <c r="BI112" s="11"/>
      <c r="BJ112" s="11"/>
      <c r="BK112" s="11"/>
      <c r="BL112" s="11"/>
      <c r="BM112" s="12"/>
      <c r="BN112" s="11"/>
      <c r="BO112" s="11"/>
      <c r="BP112" s="11"/>
      <c r="BQ112" s="11"/>
      <c r="BR112" s="11"/>
      <c r="BS112" s="12"/>
      <c r="BT112" s="11"/>
      <c r="BU112" s="11"/>
      <c r="BV112" s="11"/>
      <c r="BW112" s="11"/>
      <c r="BX112" s="11" t="s">
        <v>655</v>
      </c>
      <c r="BY112" s="11">
        <v>1</v>
      </c>
      <c r="BZ112" s="11" t="s">
        <v>125</v>
      </c>
      <c r="CA112" s="11"/>
      <c r="CB112" s="11"/>
      <c r="CC112" s="11"/>
      <c r="CD112" s="11"/>
      <c r="CE112" s="11"/>
      <c r="CF112" s="11"/>
      <c r="CG112" s="11">
        <v>14</v>
      </c>
      <c r="CH112" s="11" t="s">
        <v>192</v>
      </c>
      <c r="CI112" s="11" t="s">
        <v>742</v>
      </c>
      <c r="CJ112" s="5">
        <v>406235</v>
      </c>
      <c r="CK112" s="5">
        <v>83926</v>
      </c>
      <c r="CL112" s="11" t="s">
        <v>917</v>
      </c>
      <c r="CM112" s="11" t="s">
        <v>918</v>
      </c>
      <c r="CN112" s="11" t="s">
        <v>919</v>
      </c>
      <c r="CO112" s="11">
        <v>1992</v>
      </c>
      <c r="CP112" s="11" t="s">
        <v>920</v>
      </c>
      <c r="CQ112" s="15">
        <f t="shared" ref="CQ112:CQ129" si="8">AN112/1.12</f>
        <v>13.392857142857142</v>
      </c>
      <c r="CR112" s="5" t="s">
        <v>100</v>
      </c>
    </row>
    <row r="113" spans="1:96" ht="57.6" x14ac:dyDescent="0.3">
      <c r="A113" s="11">
        <v>333415</v>
      </c>
      <c r="B113" s="11" t="s">
        <v>109</v>
      </c>
      <c r="C113" s="11"/>
      <c r="D113" s="11"/>
      <c r="E113" s="11">
        <v>3657</v>
      </c>
      <c r="F113" s="11">
        <v>30</v>
      </c>
      <c r="G113" s="11" t="s">
        <v>122</v>
      </c>
      <c r="H113" s="11" t="s">
        <v>916</v>
      </c>
      <c r="I113" s="11" t="s">
        <v>537</v>
      </c>
      <c r="J113" s="11" t="s">
        <v>538</v>
      </c>
      <c r="K113" s="11" t="s">
        <v>539</v>
      </c>
      <c r="L113" s="11" t="s">
        <v>540</v>
      </c>
      <c r="M113" s="11" t="s">
        <v>541</v>
      </c>
      <c r="N113" s="11" t="s">
        <v>542</v>
      </c>
      <c r="O113" s="11" t="s">
        <v>543</v>
      </c>
      <c r="P113" s="5" t="s">
        <v>154</v>
      </c>
      <c r="Q113" s="5" t="s">
        <v>154</v>
      </c>
      <c r="R113" s="5" t="s">
        <v>167</v>
      </c>
      <c r="S113" s="5" t="s">
        <v>166</v>
      </c>
      <c r="T113" s="11"/>
      <c r="U113" s="11" t="s">
        <v>118</v>
      </c>
      <c r="V113" s="11" t="s">
        <v>522</v>
      </c>
      <c r="W113" s="11" t="s">
        <v>654</v>
      </c>
      <c r="X113" s="11"/>
      <c r="Y113" s="11"/>
      <c r="Z113" s="11"/>
      <c r="AA113" s="11"/>
      <c r="AB113" s="11"/>
      <c r="AC113" s="11"/>
      <c r="AD113" s="11" t="s">
        <v>677</v>
      </c>
      <c r="AE113" s="11"/>
      <c r="AF113" s="5"/>
      <c r="AG113" s="11"/>
      <c r="AH113" s="11"/>
      <c r="AI113" s="11"/>
      <c r="AJ113" s="11"/>
      <c r="AK113" s="11" t="s">
        <v>677</v>
      </c>
      <c r="AL113" s="11" t="s">
        <v>158</v>
      </c>
      <c r="AM113" s="11"/>
      <c r="AN113" s="11">
        <v>15</v>
      </c>
      <c r="AO113" s="11"/>
      <c r="AP113" s="11"/>
      <c r="AQ113" s="11"/>
      <c r="AR113" s="11"/>
      <c r="AS113" s="11" t="s">
        <v>334</v>
      </c>
      <c r="AT113" s="11"/>
      <c r="AU113" s="11">
        <v>15</v>
      </c>
      <c r="AV113" s="11"/>
      <c r="AW113" s="11"/>
      <c r="AX113" s="11"/>
      <c r="AY113" s="11"/>
      <c r="AZ113" s="11"/>
      <c r="BA113" s="12">
        <v>13.38</v>
      </c>
      <c r="BB113" s="11"/>
      <c r="BC113" s="12"/>
      <c r="BD113" s="11"/>
      <c r="BE113" s="12"/>
      <c r="BF113" s="11"/>
      <c r="BG113" s="11"/>
      <c r="BH113" s="11"/>
      <c r="BI113" s="11"/>
      <c r="BJ113" s="11"/>
      <c r="BK113" s="11"/>
      <c r="BL113" s="11"/>
      <c r="BM113" s="12"/>
      <c r="BN113" s="11"/>
      <c r="BO113" s="11"/>
      <c r="BP113" s="11"/>
      <c r="BQ113" s="11"/>
      <c r="BR113" s="11"/>
      <c r="BS113" s="12"/>
      <c r="BT113" s="11"/>
      <c r="BU113" s="11"/>
      <c r="BV113" s="11"/>
      <c r="BW113" s="11"/>
      <c r="BX113" s="11" t="s">
        <v>655</v>
      </c>
      <c r="BY113" s="11">
        <v>1</v>
      </c>
      <c r="BZ113" s="11" t="s">
        <v>125</v>
      </c>
      <c r="CA113" s="11"/>
      <c r="CB113" s="11"/>
      <c r="CC113" s="11"/>
      <c r="CD113" s="11"/>
      <c r="CE113" s="11"/>
      <c r="CF113" s="11"/>
      <c r="CG113" s="11">
        <v>14</v>
      </c>
      <c r="CH113" s="11" t="s">
        <v>192</v>
      </c>
      <c r="CI113" s="11" t="s">
        <v>742</v>
      </c>
      <c r="CJ113" s="5">
        <v>406236</v>
      </c>
      <c r="CK113" s="5">
        <v>83926</v>
      </c>
      <c r="CL113" s="11" t="s">
        <v>917</v>
      </c>
      <c r="CM113" s="11" t="s">
        <v>918</v>
      </c>
      <c r="CN113" s="11" t="s">
        <v>919</v>
      </c>
      <c r="CO113" s="11">
        <v>1992</v>
      </c>
      <c r="CP113" s="11" t="s">
        <v>920</v>
      </c>
      <c r="CQ113" s="15">
        <f t="shared" si="8"/>
        <v>13.392857142857142</v>
      </c>
      <c r="CR113" s="5" t="s">
        <v>100</v>
      </c>
    </row>
    <row r="114" spans="1:96" ht="57.6" x14ac:dyDescent="0.3">
      <c r="A114" s="11">
        <v>333415</v>
      </c>
      <c r="B114" s="11" t="s">
        <v>109</v>
      </c>
      <c r="C114" s="11"/>
      <c r="D114" s="11"/>
      <c r="E114" s="11">
        <v>3657</v>
      </c>
      <c r="F114" s="11">
        <v>30</v>
      </c>
      <c r="G114" s="11" t="s">
        <v>122</v>
      </c>
      <c r="H114" s="11" t="s">
        <v>916</v>
      </c>
      <c r="I114" s="11" t="s">
        <v>537</v>
      </c>
      <c r="J114" s="11" t="s">
        <v>538</v>
      </c>
      <c r="K114" s="11" t="s">
        <v>539</v>
      </c>
      <c r="L114" s="11" t="s">
        <v>540</v>
      </c>
      <c r="M114" s="11" t="s">
        <v>541</v>
      </c>
      <c r="N114" s="11" t="s">
        <v>542</v>
      </c>
      <c r="O114" s="11" t="s">
        <v>543</v>
      </c>
      <c r="P114" s="5" t="s">
        <v>154</v>
      </c>
      <c r="Q114" s="5" t="s">
        <v>154</v>
      </c>
      <c r="R114" s="5" t="s">
        <v>534</v>
      </c>
      <c r="S114" s="5" t="s">
        <v>166</v>
      </c>
      <c r="T114" s="11"/>
      <c r="U114" s="11" t="s">
        <v>118</v>
      </c>
      <c r="V114" s="11" t="s">
        <v>522</v>
      </c>
      <c r="W114" s="11" t="s">
        <v>654</v>
      </c>
      <c r="X114" s="11"/>
      <c r="Y114" s="11"/>
      <c r="Z114" s="11"/>
      <c r="AA114" s="11"/>
      <c r="AB114" s="11"/>
      <c r="AC114" s="11"/>
      <c r="AD114" s="11" t="s">
        <v>677</v>
      </c>
      <c r="AE114" s="11"/>
      <c r="AF114" s="5"/>
      <c r="AG114" s="11"/>
      <c r="AH114" s="11"/>
      <c r="AI114" s="11"/>
      <c r="AJ114" s="11"/>
      <c r="AK114" s="11" t="s">
        <v>677</v>
      </c>
      <c r="AL114" s="11" t="s">
        <v>158</v>
      </c>
      <c r="AM114" s="11"/>
      <c r="AN114" s="11">
        <v>15</v>
      </c>
      <c r="AO114" s="11"/>
      <c r="AP114" s="11"/>
      <c r="AQ114" s="11"/>
      <c r="AR114" s="11"/>
      <c r="AS114" s="11" t="s">
        <v>334</v>
      </c>
      <c r="AT114" s="11"/>
      <c r="AU114" s="11">
        <v>15</v>
      </c>
      <c r="AV114" s="11"/>
      <c r="AW114" s="11"/>
      <c r="AX114" s="11"/>
      <c r="AY114" s="11"/>
      <c r="AZ114" s="11"/>
      <c r="BA114" s="12">
        <v>13.38</v>
      </c>
      <c r="BB114" s="11"/>
      <c r="BC114" s="12"/>
      <c r="BD114" s="11"/>
      <c r="BE114" s="12"/>
      <c r="BF114" s="11"/>
      <c r="BG114" s="11"/>
      <c r="BH114" s="11"/>
      <c r="BI114" s="11"/>
      <c r="BJ114" s="11"/>
      <c r="BK114" s="11"/>
      <c r="BL114" s="11"/>
      <c r="BM114" s="12"/>
      <c r="BN114" s="11"/>
      <c r="BO114" s="11"/>
      <c r="BP114" s="11"/>
      <c r="BQ114" s="11"/>
      <c r="BR114" s="11"/>
      <c r="BS114" s="12"/>
      <c r="BT114" s="11"/>
      <c r="BU114" s="11"/>
      <c r="BV114" s="11"/>
      <c r="BW114" s="11"/>
      <c r="BX114" s="11" t="s">
        <v>655</v>
      </c>
      <c r="BY114" s="11">
        <v>1</v>
      </c>
      <c r="BZ114" s="11" t="s">
        <v>125</v>
      </c>
      <c r="CA114" s="11"/>
      <c r="CB114" s="11"/>
      <c r="CC114" s="11"/>
      <c r="CD114" s="11"/>
      <c r="CE114" s="11"/>
      <c r="CF114" s="11"/>
      <c r="CG114" s="11">
        <v>14</v>
      </c>
      <c r="CH114" s="11" t="s">
        <v>192</v>
      </c>
      <c r="CI114" s="11" t="s">
        <v>742</v>
      </c>
      <c r="CJ114" s="5">
        <v>406237</v>
      </c>
      <c r="CK114" s="5">
        <v>83926</v>
      </c>
      <c r="CL114" s="11" t="s">
        <v>917</v>
      </c>
      <c r="CM114" s="11" t="s">
        <v>918</v>
      </c>
      <c r="CN114" s="11" t="s">
        <v>919</v>
      </c>
      <c r="CO114" s="11">
        <v>1992</v>
      </c>
      <c r="CP114" s="11" t="s">
        <v>920</v>
      </c>
      <c r="CQ114" s="15">
        <f t="shared" si="8"/>
        <v>13.392857142857142</v>
      </c>
      <c r="CR114" s="5" t="s">
        <v>100</v>
      </c>
    </row>
    <row r="115" spans="1:96" ht="57.6" x14ac:dyDescent="0.3">
      <c r="A115" s="11">
        <v>333415</v>
      </c>
      <c r="B115" s="11" t="s">
        <v>109</v>
      </c>
      <c r="C115" s="11"/>
      <c r="D115" s="11"/>
      <c r="E115" s="11">
        <v>3657</v>
      </c>
      <c r="F115" s="11">
        <v>30</v>
      </c>
      <c r="G115" s="11" t="s">
        <v>122</v>
      </c>
      <c r="H115" s="11" t="s">
        <v>916</v>
      </c>
      <c r="I115" s="11" t="s">
        <v>537</v>
      </c>
      <c r="J115" s="11" t="s">
        <v>538</v>
      </c>
      <c r="K115" s="11" t="s">
        <v>539</v>
      </c>
      <c r="L115" s="11" t="s">
        <v>540</v>
      </c>
      <c r="M115" s="11" t="s">
        <v>541</v>
      </c>
      <c r="N115" s="11" t="s">
        <v>542</v>
      </c>
      <c r="O115" s="11" t="s">
        <v>543</v>
      </c>
      <c r="P115" s="5" t="s">
        <v>172</v>
      </c>
      <c r="Q115" s="5" t="s">
        <v>172</v>
      </c>
      <c r="R115" s="5" t="s">
        <v>839</v>
      </c>
      <c r="S115" s="5" t="s">
        <v>117</v>
      </c>
      <c r="T115" s="11"/>
      <c r="U115" s="11" t="s">
        <v>118</v>
      </c>
      <c r="V115" s="11" t="s">
        <v>522</v>
      </c>
      <c r="W115" s="11" t="s">
        <v>654</v>
      </c>
      <c r="X115" s="11"/>
      <c r="Y115" s="11"/>
      <c r="Z115" s="11"/>
      <c r="AA115" s="11"/>
      <c r="AB115" s="11"/>
      <c r="AC115" s="11"/>
      <c r="AD115" s="11" t="s">
        <v>677</v>
      </c>
      <c r="AE115" s="11"/>
      <c r="AF115" s="5"/>
      <c r="AG115" s="11"/>
      <c r="AH115" s="11"/>
      <c r="AI115" s="11"/>
      <c r="AJ115" s="11"/>
      <c r="AK115" s="11" t="s">
        <v>677</v>
      </c>
      <c r="AL115" s="11" t="s">
        <v>158</v>
      </c>
      <c r="AM115" s="11"/>
      <c r="AN115" s="11">
        <v>15</v>
      </c>
      <c r="AO115" s="11"/>
      <c r="AP115" s="11"/>
      <c r="AQ115" s="11"/>
      <c r="AR115" s="11"/>
      <c r="AS115" s="11" t="s">
        <v>334</v>
      </c>
      <c r="AT115" s="11"/>
      <c r="AU115" s="11">
        <v>15</v>
      </c>
      <c r="AV115" s="11"/>
      <c r="AW115" s="11"/>
      <c r="AX115" s="11"/>
      <c r="AY115" s="11"/>
      <c r="AZ115" s="11"/>
      <c r="BA115" s="12">
        <v>13.38</v>
      </c>
      <c r="BB115" s="11"/>
      <c r="BC115" s="12"/>
      <c r="BD115" s="11"/>
      <c r="BE115" s="12"/>
      <c r="BF115" s="11"/>
      <c r="BG115" s="11"/>
      <c r="BH115" s="11"/>
      <c r="BI115" s="11"/>
      <c r="BJ115" s="11"/>
      <c r="BK115" s="11"/>
      <c r="BL115" s="11"/>
      <c r="BM115" s="12"/>
      <c r="BN115" s="11"/>
      <c r="BO115" s="11"/>
      <c r="BP115" s="11"/>
      <c r="BQ115" s="11"/>
      <c r="BR115" s="11"/>
      <c r="BS115" s="12"/>
      <c r="BT115" s="11"/>
      <c r="BU115" s="11"/>
      <c r="BV115" s="11"/>
      <c r="BW115" s="11"/>
      <c r="BX115" s="11" t="s">
        <v>655</v>
      </c>
      <c r="BY115" s="11">
        <v>1</v>
      </c>
      <c r="BZ115" s="11" t="s">
        <v>125</v>
      </c>
      <c r="CA115" s="11"/>
      <c r="CB115" s="11"/>
      <c r="CC115" s="11"/>
      <c r="CD115" s="11"/>
      <c r="CE115" s="11"/>
      <c r="CF115" s="11"/>
      <c r="CG115" s="11">
        <v>14</v>
      </c>
      <c r="CH115" s="11" t="s">
        <v>192</v>
      </c>
      <c r="CI115" s="11" t="s">
        <v>742</v>
      </c>
      <c r="CJ115" s="5">
        <v>406238</v>
      </c>
      <c r="CK115" s="5">
        <v>83926</v>
      </c>
      <c r="CL115" s="11" t="s">
        <v>917</v>
      </c>
      <c r="CM115" s="11" t="s">
        <v>918</v>
      </c>
      <c r="CN115" s="11" t="s">
        <v>919</v>
      </c>
      <c r="CO115" s="11">
        <v>1992</v>
      </c>
      <c r="CP115" s="11" t="s">
        <v>920</v>
      </c>
      <c r="CQ115" s="15">
        <f t="shared" si="8"/>
        <v>13.392857142857142</v>
      </c>
      <c r="CR115" s="5" t="s">
        <v>100</v>
      </c>
    </row>
    <row r="116" spans="1:96" ht="57.6" x14ac:dyDescent="0.3">
      <c r="A116" s="11">
        <v>333415</v>
      </c>
      <c r="B116" s="11" t="s">
        <v>109</v>
      </c>
      <c r="C116" s="11"/>
      <c r="D116" s="11"/>
      <c r="E116" s="11">
        <v>3657</v>
      </c>
      <c r="F116" s="11">
        <v>30</v>
      </c>
      <c r="G116" s="11" t="s">
        <v>122</v>
      </c>
      <c r="H116" s="11" t="s">
        <v>916</v>
      </c>
      <c r="I116" s="11" t="s">
        <v>537</v>
      </c>
      <c r="J116" s="11" t="s">
        <v>538</v>
      </c>
      <c r="K116" s="11" t="s">
        <v>539</v>
      </c>
      <c r="L116" s="11" t="s">
        <v>540</v>
      </c>
      <c r="M116" s="11" t="s">
        <v>541</v>
      </c>
      <c r="N116" s="11" t="s">
        <v>542</v>
      </c>
      <c r="O116" s="11" t="s">
        <v>543</v>
      </c>
      <c r="P116" s="5" t="s">
        <v>154</v>
      </c>
      <c r="Q116" s="5" t="s">
        <v>154</v>
      </c>
      <c r="R116" s="5" t="s">
        <v>730</v>
      </c>
      <c r="S116" s="5" t="s">
        <v>117</v>
      </c>
      <c r="T116" s="11"/>
      <c r="U116" s="11" t="s">
        <v>118</v>
      </c>
      <c r="V116" s="11" t="s">
        <v>522</v>
      </c>
      <c r="W116" s="11" t="s">
        <v>654</v>
      </c>
      <c r="X116" s="11"/>
      <c r="Y116" s="11"/>
      <c r="Z116" s="11"/>
      <c r="AA116" s="11"/>
      <c r="AB116" s="11"/>
      <c r="AC116" s="11"/>
      <c r="AD116" s="11" t="s">
        <v>677</v>
      </c>
      <c r="AE116" s="11"/>
      <c r="AF116" s="5"/>
      <c r="AG116" s="11"/>
      <c r="AH116" s="11"/>
      <c r="AI116" s="11"/>
      <c r="AJ116" s="11"/>
      <c r="AK116" s="11" t="s">
        <v>677</v>
      </c>
      <c r="AL116" s="11" t="s">
        <v>158</v>
      </c>
      <c r="AM116" s="11"/>
      <c r="AN116" s="11">
        <v>15</v>
      </c>
      <c r="AO116" s="11"/>
      <c r="AP116" s="11"/>
      <c r="AQ116" s="11"/>
      <c r="AR116" s="11"/>
      <c r="AS116" s="11" t="s">
        <v>334</v>
      </c>
      <c r="AT116" s="11"/>
      <c r="AU116" s="11">
        <v>15</v>
      </c>
      <c r="AV116" s="11"/>
      <c r="AW116" s="11"/>
      <c r="AX116" s="11"/>
      <c r="AY116" s="11"/>
      <c r="AZ116" s="11"/>
      <c r="BA116" s="12">
        <v>13.38</v>
      </c>
      <c r="BB116" s="11"/>
      <c r="BC116" s="12"/>
      <c r="BD116" s="11"/>
      <c r="BE116" s="12"/>
      <c r="BF116" s="11"/>
      <c r="BG116" s="11"/>
      <c r="BH116" s="11"/>
      <c r="BI116" s="11"/>
      <c r="BJ116" s="11"/>
      <c r="BK116" s="11"/>
      <c r="BL116" s="11"/>
      <c r="BM116" s="12"/>
      <c r="BN116" s="11"/>
      <c r="BO116" s="11"/>
      <c r="BP116" s="11"/>
      <c r="BQ116" s="11"/>
      <c r="BR116" s="11"/>
      <c r="BS116" s="12"/>
      <c r="BT116" s="11"/>
      <c r="BU116" s="11"/>
      <c r="BV116" s="11"/>
      <c r="BW116" s="11"/>
      <c r="BX116" s="11" t="s">
        <v>655</v>
      </c>
      <c r="BY116" s="11">
        <v>1</v>
      </c>
      <c r="BZ116" s="11" t="s">
        <v>125</v>
      </c>
      <c r="CA116" s="11"/>
      <c r="CB116" s="11"/>
      <c r="CC116" s="11"/>
      <c r="CD116" s="11"/>
      <c r="CE116" s="11"/>
      <c r="CF116" s="11"/>
      <c r="CG116" s="11">
        <v>14</v>
      </c>
      <c r="CH116" s="11" t="s">
        <v>192</v>
      </c>
      <c r="CI116" s="11" t="s">
        <v>742</v>
      </c>
      <c r="CJ116" s="5">
        <v>406239</v>
      </c>
      <c r="CK116" s="5">
        <v>83926</v>
      </c>
      <c r="CL116" s="11" t="s">
        <v>917</v>
      </c>
      <c r="CM116" s="11" t="s">
        <v>918</v>
      </c>
      <c r="CN116" s="11" t="s">
        <v>919</v>
      </c>
      <c r="CO116" s="11">
        <v>1992</v>
      </c>
      <c r="CP116" s="11" t="s">
        <v>921</v>
      </c>
      <c r="CQ116" s="15">
        <f t="shared" si="8"/>
        <v>13.392857142857142</v>
      </c>
      <c r="CR116" s="5" t="s">
        <v>100</v>
      </c>
    </row>
    <row r="117" spans="1:96" ht="57.6" x14ac:dyDescent="0.3">
      <c r="A117" s="11">
        <v>333415</v>
      </c>
      <c r="B117" s="11" t="s">
        <v>109</v>
      </c>
      <c r="C117" s="11"/>
      <c r="D117" s="11"/>
      <c r="E117" s="11">
        <v>3657</v>
      </c>
      <c r="F117" s="11">
        <v>30</v>
      </c>
      <c r="G117" s="11" t="s">
        <v>122</v>
      </c>
      <c r="H117" s="11" t="s">
        <v>916</v>
      </c>
      <c r="I117" s="11" t="s">
        <v>537</v>
      </c>
      <c r="J117" s="11" t="s">
        <v>538</v>
      </c>
      <c r="K117" s="11" t="s">
        <v>539</v>
      </c>
      <c r="L117" s="11" t="s">
        <v>540</v>
      </c>
      <c r="M117" s="11" t="s">
        <v>541</v>
      </c>
      <c r="N117" s="11" t="s">
        <v>542</v>
      </c>
      <c r="O117" s="11" t="s">
        <v>543</v>
      </c>
      <c r="P117" s="5" t="s">
        <v>154</v>
      </c>
      <c r="Q117" s="5" t="s">
        <v>154</v>
      </c>
      <c r="R117" s="5" t="s">
        <v>167</v>
      </c>
      <c r="S117" s="5" t="s">
        <v>166</v>
      </c>
      <c r="T117" s="11"/>
      <c r="U117" s="11" t="s">
        <v>118</v>
      </c>
      <c r="V117" s="11" t="s">
        <v>522</v>
      </c>
      <c r="W117" s="11" t="s">
        <v>654</v>
      </c>
      <c r="X117" s="11"/>
      <c r="Y117" s="11"/>
      <c r="Z117" s="11"/>
      <c r="AA117" s="11"/>
      <c r="AB117" s="11"/>
      <c r="AC117" s="11"/>
      <c r="AD117" s="11" t="s">
        <v>677</v>
      </c>
      <c r="AE117" s="11"/>
      <c r="AF117" s="5"/>
      <c r="AG117" s="11"/>
      <c r="AH117" s="11"/>
      <c r="AI117" s="11"/>
      <c r="AJ117" s="11"/>
      <c r="AK117" s="11" t="s">
        <v>677</v>
      </c>
      <c r="AL117" s="11" t="s">
        <v>158</v>
      </c>
      <c r="AM117" s="11"/>
      <c r="AN117" s="11">
        <v>15</v>
      </c>
      <c r="AO117" s="11"/>
      <c r="AP117" s="11"/>
      <c r="AQ117" s="11"/>
      <c r="AR117" s="11"/>
      <c r="AS117" s="11" t="s">
        <v>334</v>
      </c>
      <c r="AT117" s="11"/>
      <c r="AU117" s="11">
        <v>15</v>
      </c>
      <c r="AV117" s="11"/>
      <c r="AW117" s="11"/>
      <c r="AX117" s="11"/>
      <c r="AY117" s="11"/>
      <c r="AZ117" s="11"/>
      <c r="BA117" s="12">
        <v>13.38</v>
      </c>
      <c r="BB117" s="11"/>
      <c r="BC117" s="12"/>
      <c r="BD117" s="11"/>
      <c r="BE117" s="12"/>
      <c r="BF117" s="11"/>
      <c r="BG117" s="11"/>
      <c r="BH117" s="11"/>
      <c r="BI117" s="11"/>
      <c r="BJ117" s="11"/>
      <c r="BK117" s="11"/>
      <c r="BL117" s="11"/>
      <c r="BM117" s="12"/>
      <c r="BN117" s="11"/>
      <c r="BO117" s="11"/>
      <c r="BP117" s="11"/>
      <c r="BQ117" s="11"/>
      <c r="BR117" s="11"/>
      <c r="BS117" s="12"/>
      <c r="BT117" s="11"/>
      <c r="BU117" s="11"/>
      <c r="BV117" s="11"/>
      <c r="BW117" s="11"/>
      <c r="BX117" s="11" t="s">
        <v>655</v>
      </c>
      <c r="BY117" s="11">
        <v>1</v>
      </c>
      <c r="BZ117" s="11" t="s">
        <v>125</v>
      </c>
      <c r="CA117" s="11"/>
      <c r="CB117" s="11"/>
      <c r="CC117" s="11"/>
      <c r="CD117" s="11"/>
      <c r="CE117" s="11"/>
      <c r="CF117" s="11"/>
      <c r="CG117" s="11">
        <v>14</v>
      </c>
      <c r="CH117" s="11" t="s">
        <v>192</v>
      </c>
      <c r="CI117" s="11" t="s">
        <v>742</v>
      </c>
      <c r="CJ117" s="5">
        <v>406240</v>
      </c>
      <c r="CK117" s="5">
        <v>83926</v>
      </c>
      <c r="CL117" s="11" t="s">
        <v>917</v>
      </c>
      <c r="CM117" s="11" t="s">
        <v>918</v>
      </c>
      <c r="CN117" s="11" t="s">
        <v>919</v>
      </c>
      <c r="CO117" s="11">
        <v>1992</v>
      </c>
      <c r="CP117" s="11" t="s">
        <v>921</v>
      </c>
      <c r="CQ117" s="15">
        <f t="shared" si="8"/>
        <v>13.392857142857142</v>
      </c>
      <c r="CR117" s="5" t="s">
        <v>100</v>
      </c>
    </row>
    <row r="118" spans="1:96" ht="57.6" x14ac:dyDescent="0.3">
      <c r="A118" s="11">
        <v>333415</v>
      </c>
      <c r="B118" s="11" t="s">
        <v>109</v>
      </c>
      <c r="C118" s="11"/>
      <c r="D118" s="11"/>
      <c r="E118" s="11">
        <v>3657</v>
      </c>
      <c r="F118" s="11">
        <v>30</v>
      </c>
      <c r="G118" s="11" t="s">
        <v>122</v>
      </c>
      <c r="H118" s="11" t="s">
        <v>916</v>
      </c>
      <c r="I118" s="11" t="s">
        <v>537</v>
      </c>
      <c r="J118" s="11" t="s">
        <v>538</v>
      </c>
      <c r="K118" s="11" t="s">
        <v>539</v>
      </c>
      <c r="L118" s="11" t="s">
        <v>540</v>
      </c>
      <c r="M118" s="11" t="s">
        <v>541</v>
      </c>
      <c r="N118" s="11" t="s">
        <v>542</v>
      </c>
      <c r="O118" s="11" t="s">
        <v>543</v>
      </c>
      <c r="P118" s="5" t="s">
        <v>154</v>
      </c>
      <c r="Q118" s="5" t="s">
        <v>154</v>
      </c>
      <c r="R118" s="5" t="s">
        <v>534</v>
      </c>
      <c r="S118" s="5" t="s">
        <v>166</v>
      </c>
      <c r="T118" s="11"/>
      <c r="U118" s="11" t="s">
        <v>118</v>
      </c>
      <c r="V118" s="11" t="s">
        <v>522</v>
      </c>
      <c r="W118" s="11" t="s">
        <v>654</v>
      </c>
      <c r="X118" s="11"/>
      <c r="Y118" s="11"/>
      <c r="Z118" s="11"/>
      <c r="AA118" s="11"/>
      <c r="AB118" s="11"/>
      <c r="AC118" s="11"/>
      <c r="AD118" s="11" t="s">
        <v>677</v>
      </c>
      <c r="AE118" s="11"/>
      <c r="AF118" s="5"/>
      <c r="AG118" s="11"/>
      <c r="AH118" s="11"/>
      <c r="AI118" s="11"/>
      <c r="AJ118" s="11"/>
      <c r="AK118" s="11" t="s">
        <v>677</v>
      </c>
      <c r="AL118" s="11" t="s">
        <v>158</v>
      </c>
      <c r="AM118" s="11"/>
      <c r="AN118" s="11">
        <v>15</v>
      </c>
      <c r="AO118" s="11"/>
      <c r="AP118" s="11"/>
      <c r="AQ118" s="11"/>
      <c r="AR118" s="11"/>
      <c r="AS118" s="11" t="s">
        <v>334</v>
      </c>
      <c r="AT118" s="11"/>
      <c r="AU118" s="11">
        <v>15</v>
      </c>
      <c r="AV118" s="11"/>
      <c r="AW118" s="11"/>
      <c r="AX118" s="11"/>
      <c r="AY118" s="11"/>
      <c r="AZ118" s="11"/>
      <c r="BA118" s="12">
        <v>13.38</v>
      </c>
      <c r="BB118" s="11"/>
      <c r="BC118" s="12"/>
      <c r="BD118" s="11"/>
      <c r="BE118" s="12"/>
      <c r="BF118" s="11"/>
      <c r="BG118" s="11"/>
      <c r="BH118" s="11"/>
      <c r="BI118" s="11"/>
      <c r="BJ118" s="11"/>
      <c r="BK118" s="11"/>
      <c r="BL118" s="11"/>
      <c r="BM118" s="12"/>
      <c r="BN118" s="11"/>
      <c r="BO118" s="11"/>
      <c r="BP118" s="11"/>
      <c r="BQ118" s="11"/>
      <c r="BR118" s="11"/>
      <c r="BS118" s="12"/>
      <c r="BT118" s="11"/>
      <c r="BU118" s="11"/>
      <c r="BV118" s="11"/>
      <c r="BW118" s="11"/>
      <c r="BX118" s="11" t="s">
        <v>655</v>
      </c>
      <c r="BY118" s="11">
        <v>1</v>
      </c>
      <c r="BZ118" s="11" t="s">
        <v>125</v>
      </c>
      <c r="CA118" s="11"/>
      <c r="CB118" s="11"/>
      <c r="CC118" s="11"/>
      <c r="CD118" s="11"/>
      <c r="CE118" s="11"/>
      <c r="CF118" s="11"/>
      <c r="CG118" s="11">
        <v>14</v>
      </c>
      <c r="CH118" s="11" t="s">
        <v>192</v>
      </c>
      <c r="CI118" s="11" t="s">
        <v>742</v>
      </c>
      <c r="CJ118" s="5">
        <v>406241</v>
      </c>
      <c r="CK118" s="5">
        <v>83926</v>
      </c>
      <c r="CL118" s="11" t="s">
        <v>917</v>
      </c>
      <c r="CM118" s="11" t="s">
        <v>918</v>
      </c>
      <c r="CN118" s="11" t="s">
        <v>919</v>
      </c>
      <c r="CO118" s="11">
        <v>1992</v>
      </c>
      <c r="CP118" s="11" t="s">
        <v>921</v>
      </c>
      <c r="CQ118" s="15">
        <f t="shared" si="8"/>
        <v>13.392857142857142</v>
      </c>
      <c r="CR118" s="5" t="s">
        <v>100</v>
      </c>
    </row>
    <row r="119" spans="1:96" ht="57.6" x14ac:dyDescent="0.3">
      <c r="A119" s="11">
        <v>333415</v>
      </c>
      <c r="B119" s="11" t="s">
        <v>109</v>
      </c>
      <c r="C119" s="11"/>
      <c r="D119" s="11"/>
      <c r="E119" s="11">
        <v>3657</v>
      </c>
      <c r="F119" s="11">
        <v>30</v>
      </c>
      <c r="G119" s="11" t="s">
        <v>122</v>
      </c>
      <c r="H119" s="11" t="s">
        <v>916</v>
      </c>
      <c r="I119" s="11" t="s">
        <v>537</v>
      </c>
      <c r="J119" s="11" t="s">
        <v>538</v>
      </c>
      <c r="K119" s="11" t="s">
        <v>539</v>
      </c>
      <c r="L119" s="11" t="s">
        <v>540</v>
      </c>
      <c r="M119" s="11" t="s">
        <v>541</v>
      </c>
      <c r="N119" s="11" t="s">
        <v>542</v>
      </c>
      <c r="O119" s="11" t="s">
        <v>543</v>
      </c>
      <c r="P119" s="5" t="s">
        <v>172</v>
      </c>
      <c r="Q119" s="5" t="s">
        <v>172</v>
      </c>
      <c r="R119" s="5" t="s">
        <v>839</v>
      </c>
      <c r="S119" s="5" t="s">
        <v>117</v>
      </c>
      <c r="T119" s="11"/>
      <c r="U119" s="11" t="s">
        <v>118</v>
      </c>
      <c r="V119" s="11" t="s">
        <v>522</v>
      </c>
      <c r="W119" s="11" t="s">
        <v>654</v>
      </c>
      <c r="X119" s="11"/>
      <c r="Y119" s="11"/>
      <c r="Z119" s="11"/>
      <c r="AA119" s="11"/>
      <c r="AB119" s="11"/>
      <c r="AC119" s="11"/>
      <c r="AD119" s="11" t="s">
        <v>677</v>
      </c>
      <c r="AE119" s="11"/>
      <c r="AF119" s="5"/>
      <c r="AG119" s="11"/>
      <c r="AH119" s="11"/>
      <c r="AI119" s="11"/>
      <c r="AJ119" s="11"/>
      <c r="AK119" s="11" t="s">
        <v>677</v>
      </c>
      <c r="AL119" s="11" t="s">
        <v>158</v>
      </c>
      <c r="AM119" s="11"/>
      <c r="AN119" s="11">
        <v>15</v>
      </c>
      <c r="AO119" s="11"/>
      <c r="AP119" s="11"/>
      <c r="AQ119" s="11"/>
      <c r="AR119" s="11"/>
      <c r="AS119" s="11" t="s">
        <v>334</v>
      </c>
      <c r="AT119" s="11"/>
      <c r="AU119" s="11">
        <v>15</v>
      </c>
      <c r="AV119" s="11"/>
      <c r="AW119" s="11"/>
      <c r="AX119" s="11"/>
      <c r="AY119" s="11"/>
      <c r="AZ119" s="11"/>
      <c r="BA119" s="12">
        <v>13.38</v>
      </c>
      <c r="BB119" s="11"/>
      <c r="BC119" s="12"/>
      <c r="BD119" s="11"/>
      <c r="BE119" s="12"/>
      <c r="BF119" s="11"/>
      <c r="BG119" s="11"/>
      <c r="BH119" s="11"/>
      <c r="BI119" s="11"/>
      <c r="BJ119" s="11"/>
      <c r="BK119" s="11"/>
      <c r="BL119" s="11"/>
      <c r="BM119" s="12"/>
      <c r="BN119" s="11"/>
      <c r="BO119" s="11"/>
      <c r="BP119" s="11"/>
      <c r="BQ119" s="11"/>
      <c r="BR119" s="11"/>
      <c r="BS119" s="12"/>
      <c r="BT119" s="11"/>
      <c r="BU119" s="11"/>
      <c r="BV119" s="11"/>
      <c r="BW119" s="11"/>
      <c r="BX119" s="11" t="s">
        <v>655</v>
      </c>
      <c r="BY119" s="11">
        <v>1</v>
      </c>
      <c r="BZ119" s="11" t="s">
        <v>125</v>
      </c>
      <c r="CA119" s="11"/>
      <c r="CB119" s="11"/>
      <c r="CC119" s="11"/>
      <c r="CD119" s="11"/>
      <c r="CE119" s="11"/>
      <c r="CF119" s="11"/>
      <c r="CG119" s="11">
        <v>14</v>
      </c>
      <c r="CH119" s="11" t="s">
        <v>192</v>
      </c>
      <c r="CI119" s="11" t="s">
        <v>742</v>
      </c>
      <c r="CJ119" s="5">
        <v>406242</v>
      </c>
      <c r="CK119" s="5">
        <v>83926</v>
      </c>
      <c r="CL119" s="11" t="s">
        <v>917</v>
      </c>
      <c r="CM119" s="11" t="s">
        <v>918</v>
      </c>
      <c r="CN119" s="11" t="s">
        <v>919</v>
      </c>
      <c r="CO119" s="11">
        <v>1992</v>
      </c>
      <c r="CP119" s="11" t="s">
        <v>921</v>
      </c>
      <c r="CQ119" s="15">
        <f t="shared" si="8"/>
        <v>13.392857142857142</v>
      </c>
      <c r="CR119" s="5" t="s">
        <v>100</v>
      </c>
    </row>
    <row r="120" spans="1:96" ht="57.6" x14ac:dyDescent="0.3">
      <c r="A120" s="11">
        <v>333415</v>
      </c>
      <c r="B120" s="11" t="s">
        <v>109</v>
      </c>
      <c r="C120" s="11"/>
      <c r="D120" s="11"/>
      <c r="E120" s="11">
        <v>3657</v>
      </c>
      <c r="F120" s="11">
        <v>30</v>
      </c>
      <c r="G120" s="11" t="s">
        <v>122</v>
      </c>
      <c r="H120" s="11" t="s">
        <v>916</v>
      </c>
      <c r="I120" s="11" t="s">
        <v>537</v>
      </c>
      <c r="J120" s="11" t="s">
        <v>538</v>
      </c>
      <c r="K120" s="11" t="s">
        <v>539</v>
      </c>
      <c r="L120" s="11" t="s">
        <v>540</v>
      </c>
      <c r="M120" s="11" t="s">
        <v>541</v>
      </c>
      <c r="N120" s="11" t="s">
        <v>542</v>
      </c>
      <c r="O120" s="11" t="s">
        <v>543</v>
      </c>
      <c r="P120" s="5" t="s">
        <v>154</v>
      </c>
      <c r="Q120" s="5" t="s">
        <v>154</v>
      </c>
      <c r="R120" s="5" t="s">
        <v>730</v>
      </c>
      <c r="S120" s="5" t="s">
        <v>166</v>
      </c>
      <c r="T120" s="11"/>
      <c r="U120" s="11" t="s">
        <v>118</v>
      </c>
      <c r="V120" s="11" t="s">
        <v>522</v>
      </c>
      <c r="W120" s="11" t="s">
        <v>654</v>
      </c>
      <c r="X120" s="11"/>
      <c r="Y120" s="11"/>
      <c r="Z120" s="11"/>
      <c r="AA120" s="11"/>
      <c r="AB120" s="11"/>
      <c r="AC120" s="11"/>
      <c r="AD120" s="11" t="s">
        <v>677</v>
      </c>
      <c r="AE120" s="11"/>
      <c r="AF120" s="5"/>
      <c r="AG120" s="11"/>
      <c r="AH120" s="11"/>
      <c r="AI120" s="11"/>
      <c r="AJ120" s="11"/>
      <c r="AK120" s="11" t="s">
        <v>677</v>
      </c>
      <c r="AL120" s="11" t="s">
        <v>158</v>
      </c>
      <c r="AM120" s="11"/>
      <c r="AN120" s="11">
        <v>15</v>
      </c>
      <c r="AO120" s="11"/>
      <c r="AP120" s="11"/>
      <c r="AQ120" s="11"/>
      <c r="AR120" s="11"/>
      <c r="AS120" s="11" t="s">
        <v>334</v>
      </c>
      <c r="AT120" s="11"/>
      <c r="AU120" s="11">
        <v>15</v>
      </c>
      <c r="AV120" s="11"/>
      <c r="AW120" s="11"/>
      <c r="AX120" s="11"/>
      <c r="AY120" s="11"/>
      <c r="AZ120" s="11"/>
      <c r="BA120" s="12">
        <v>13.38</v>
      </c>
      <c r="BB120" s="11"/>
      <c r="BC120" s="12"/>
      <c r="BD120" s="11"/>
      <c r="BE120" s="12"/>
      <c r="BF120" s="11"/>
      <c r="BG120" s="11"/>
      <c r="BH120" s="11"/>
      <c r="BI120" s="11"/>
      <c r="BJ120" s="11"/>
      <c r="BK120" s="11"/>
      <c r="BL120" s="11"/>
      <c r="BM120" s="12"/>
      <c r="BN120" s="11"/>
      <c r="BO120" s="11"/>
      <c r="BP120" s="11"/>
      <c r="BQ120" s="11"/>
      <c r="BR120" s="11"/>
      <c r="BS120" s="12"/>
      <c r="BT120" s="11"/>
      <c r="BU120" s="11"/>
      <c r="BV120" s="11"/>
      <c r="BW120" s="11"/>
      <c r="BX120" s="11" t="s">
        <v>655</v>
      </c>
      <c r="BY120" s="11">
        <v>1</v>
      </c>
      <c r="BZ120" s="11" t="s">
        <v>125</v>
      </c>
      <c r="CA120" s="11"/>
      <c r="CB120" s="11"/>
      <c r="CC120" s="11"/>
      <c r="CD120" s="11"/>
      <c r="CE120" s="11"/>
      <c r="CF120" s="11"/>
      <c r="CG120" s="11">
        <v>14</v>
      </c>
      <c r="CH120" s="11" t="s">
        <v>192</v>
      </c>
      <c r="CI120" s="11" t="s">
        <v>742</v>
      </c>
      <c r="CJ120" s="5">
        <v>406243</v>
      </c>
      <c r="CK120" s="5">
        <v>83926</v>
      </c>
      <c r="CL120" s="11" t="s">
        <v>917</v>
      </c>
      <c r="CM120" s="11" t="s">
        <v>918</v>
      </c>
      <c r="CN120" s="11" t="s">
        <v>919</v>
      </c>
      <c r="CO120" s="11">
        <v>1992</v>
      </c>
      <c r="CP120" s="11" t="s">
        <v>922</v>
      </c>
      <c r="CQ120" s="15">
        <f t="shared" si="8"/>
        <v>13.392857142857142</v>
      </c>
      <c r="CR120" s="5" t="s">
        <v>100</v>
      </c>
    </row>
    <row r="121" spans="1:96" ht="57.6" x14ac:dyDescent="0.3">
      <c r="A121" s="11">
        <v>333415</v>
      </c>
      <c r="B121" s="11" t="s">
        <v>109</v>
      </c>
      <c r="C121" s="11"/>
      <c r="D121" s="11"/>
      <c r="E121" s="11">
        <v>3657</v>
      </c>
      <c r="F121" s="11">
        <v>30</v>
      </c>
      <c r="G121" s="11" t="s">
        <v>122</v>
      </c>
      <c r="H121" s="11" t="s">
        <v>916</v>
      </c>
      <c r="I121" s="11" t="s">
        <v>537</v>
      </c>
      <c r="J121" s="11" t="s">
        <v>538</v>
      </c>
      <c r="K121" s="11" t="s">
        <v>539</v>
      </c>
      <c r="L121" s="11" t="s">
        <v>540</v>
      </c>
      <c r="M121" s="11" t="s">
        <v>541</v>
      </c>
      <c r="N121" s="11" t="s">
        <v>542</v>
      </c>
      <c r="O121" s="11" t="s">
        <v>543</v>
      </c>
      <c r="P121" s="5" t="s">
        <v>154</v>
      </c>
      <c r="Q121" s="5" t="s">
        <v>154</v>
      </c>
      <c r="R121" s="5" t="s">
        <v>167</v>
      </c>
      <c r="S121" s="5" t="s">
        <v>166</v>
      </c>
      <c r="T121" s="11"/>
      <c r="U121" s="11" t="s">
        <v>118</v>
      </c>
      <c r="V121" s="11" t="s">
        <v>522</v>
      </c>
      <c r="W121" s="11" t="s">
        <v>654</v>
      </c>
      <c r="X121" s="11"/>
      <c r="Y121" s="11"/>
      <c r="Z121" s="11"/>
      <c r="AA121" s="11"/>
      <c r="AB121" s="11"/>
      <c r="AC121" s="11"/>
      <c r="AD121" s="11" t="s">
        <v>677</v>
      </c>
      <c r="AE121" s="11"/>
      <c r="AF121" s="5"/>
      <c r="AG121" s="11"/>
      <c r="AH121" s="11"/>
      <c r="AI121" s="11"/>
      <c r="AJ121" s="11"/>
      <c r="AK121" s="11" t="s">
        <v>677</v>
      </c>
      <c r="AL121" s="11" t="s">
        <v>158</v>
      </c>
      <c r="AM121" s="11"/>
      <c r="AN121" s="11">
        <v>15</v>
      </c>
      <c r="AO121" s="11"/>
      <c r="AP121" s="11"/>
      <c r="AQ121" s="11"/>
      <c r="AR121" s="11"/>
      <c r="AS121" s="11" t="s">
        <v>334</v>
      </c>
      <c r="AT121" s="11"/>
      <c r="AU121" s="11">
        <v>15</v>
      </c>
      <c r="AV121" s="11"/>
      <c r="AW121" s="11"/>
      <c r="AX121" s="11"/>
      <c r="AY121" s="11"/>
      <c r="AZ121" s="11"/>
      <c r="BA121" s="12">
        <v>13.38</v>
      </c>
      <c r="BB121" s="11"/>
      <c r="BC121" s="12"/>
      <c r="BD121" s="11"/>
      <c r="BE121" s="12"/>
      <c r="BF121" s="11"/>
      <c r="BG121" s="11"/>
      <c r="BH121" s="11"/>
      <c r="BI121" s="11"/>
      <c r="BJ121" s="11"/>
      <c r="BK121" s="11"/>
      <c r="BL121" s="11"/>
      <c r="BM121" s="12"/>
      <c r="BN121" s="11"/>
      <c r="BO121" s="11"/>
      <c r="BP121" s="11"/>
      <c r="BQ121" s="11"/>
      <c r="BR121" s="11"/>
      <c r="BS121" s="12"/>
      <c r="BT121" s="11"/>
      <c r="BU121" s="11"/>
      <c r="BV121" s="11"/>
      <c r="BW121" s="11"/>
      <c r="BX121" s="11" t="s">
        <v>655</v>
      </c>
      <c r="BY121" s="11">
        <v>1</v>
      </c>
      <c r="BZ121" s="11" t="s">
        <v>125</v>
      </c>
      <c r="CA121" s="11"/>
      <c r="CB121" s="11"/>
      <c r="CC121" s="11"/>
      <c r="CD121" s="11"/>
      <c r="CE121" s="11"/>
      <c r="CF121" s="11"/>
      <c r="CG121" s="11">
        <v>14</v>
      </c>
      <c r="CH121" s="11" t="s">
        <v>192</v>
      </c>
      <c r="CI121" s="11" t="s">
        <v>742</v>
      </c>
      <c r="CJ121" s="5">
        <v>406244</v>
      </c>
      <c r="CK121" s="5">
        <v>83926</v>
      </c>
      <c r="CL121" s="11" t="s">
        <v>917</v>
      </c>
      <c r="CM121" s="11" t="s">
        <v>918</v>
      </c>
      <c r="CN121" s="11" t="s">
        <v>919</v>
      </c>
      <c r="CO121" s="11">
        <v>1992</v>
      </c>
      <c r="CP121" s="11" t="s">
        <v>922</v>
      </c>
      <c r="CQ121" s="15">
        <f t="shared" si="8"/>
        <v>13.392857142857142</v>
      </c>
      <c r="CR121" s="5" t="s">
        <v>100</v>
      </c>
    </row>
    <row r="122" spans="1:96" ht="57.6" x14ac:dyDescent="0.3">
      <c r="A122" s="11">
        <v>333415</v>
      </c>
      <c r="B122" s="11" t="s">
        <v>109</v>
      </c>
      <c r="C122" s="11"/>
      <c r="D122" s="11"/>
      <c r="E122" s="11">
        <v>3657</v>
      </c>
      <c r="F122" s="11">
        <v>30</v>
      </c>
      <c r="G122" s="11" t="s">
        <v>122</v>
      </c>
      <c r="H122" s="11" t="s">
        <v>916</v>
      </c>
      <c r="I122" s="11" t="s">
        <v>537</v>
      </c>
      <c r="J122" s="11" t="s">
        <v>538</v>
      </c>
      <c r="K122" s="11" t="s">
        <v>539</v>
      </c>
      <c r="L122" s="11" t="s">
        <v>540</v>
      </c>
      <c r="M122" s="11" t="s">
        <v>541</v>
      </c>
      <c r="N122" s="11" t="s">
        <v>542</v>
      </c>
      <c r="O122" s="11" t="s">
        <v>543</v>
      </c>
      <c r="P122" s="5" t="s">
        <v>154</v>
      </c>
      <c r="Q122" s="5" t="s">
        <v>154</v>
      </c>
      <c r="R122" s="5" t="s">
        <v>534</v>
      </c>
      <c r="S122" s="5" t="s">
        <v>166</v>
      </c>
      <c r="T122" s="11"/>
      <c r="U122" s="11" t="s">
        <v>118</v>
      </c>
      <c r="V122" s="11" t="s">
        <v>522</v>
      </c>
      <c r="W122" s="11" t="s">
        <v>654</v>
      </c>
      <c r="X122" s="11"/>
      <c r="Y122" s="11"/>
      <c r="Z122" s="11"/>
      <c r="AA122" s="11"/>
      <c r="AB122" s="11"/>
      <c r="AC122" s="11"/>
      <c r="AD122" s="11" t="s">
        <v>677</v>
      </c>
      <c r="AE122" s="11"/>
      <c r="AF122" s="5"/>
      <c r="AG122" s="11"/>
      <c r="AH122" s="11"/>
      <c r="AI122" s="11"/>
      <c r="AJ122" s="11"/>
      <c r="AK122" s="11" t="s">
        <v>677</v>
      </c>
      <c r="AL122" s="11" t="s">
        <v>158</v>
      </c>
      <c r="AM122" s="11"/>
      <c r="AN122" s="11">
        <v>15</v>
      </c>
      <c r="AO122" s="11"/>
      <c r="AP122" s="11"/>
      <c r="AQ122" s="11"/>
      <c r="AR122" s="11"/>
      <c r="AS122" s="11" t="s">
        <v>334</v>
      </c>
      <c r="AT122" s="11"/>
      <c r="AU122" s="11">
        <v>15</v>
      </c>
      <c r="AV122" s="11"/>
      <c r="AW122" s="11"/>
      <c r="AX122" s="11"/>
      <c r="AY122" s="11"/>
      <c r="AZ122" s="11"/>
      <c r="BA122" s="12">
        <v>13.38</v>
      </c>
      <c r="BB122" s="11"/>
      <c r="BC122" s="12"/>
      <c r="BD122" s="11"/>
      <c r="BE122" s="12"/>
      <c r="BF122" s="11"/>
      <c r="BG122" s="11"/>
      <c r="BH122" s="11"/>
      <c r="BI122" s="11"/>
      <c r="BJ122" s="11"/>
      <c r="BK122" s="11"/>
      <c r="BL122" s="11"/>
      <c r="BM122" s="12"/>
      <c r="BN122" s="11"/>
      <c r="BO122" s="11"/>
      <c r="BP122" s="11"/>
      <c r="BQ122" s="11"/>
      <c r="BR122" s="11"/>
      <c r="BS122" s="12"/>
      <c r="BT122" s="11"/>
      <c r="BU122" s="11"/>
      <c r="BV122" s="11"/>
      <c r="BW122" s="11"/>
      <c r="BX122" s="11" t="s">
        <v>655</v>
      </c>
      <c r="BY122" s="11">
        <v>1</v>
      </c>
      <c r="BZ122" s="11" t="s">
        <v>125</v>
      </c>
      <c r="CA122" s="11"/>
      <c r="CB122" s="11"/>
      <c r="CC122" s="11"/>
      <c r="CD122" s="11"/>
      <c r="CE122" s="11"/>
      <c r="CF122" s="11"/>
      <c r="CG122" s="11">
        <v>14</v>
      </c>
      <c r="CH122" s="11" t="s">
        <v>192</v>
      </c>
      <c r="CI122" s="11" t="s">
        <v>742</v>
      </c>
      <c r="CJ122" s="5">
        <v>406245</v>
      </c>
      <c r="CK122" s="5">
        <v>83926</v>
      </c>
      <c r="CL122" s="11" t="s">
        <v>917</v>
      </c>
      <c r="CM122" s="11" t="s">
        <v>918</v>
      </c>
      <c r="CN122" s="11" t="s">
        <v>919</v>
      </c>
      <c r="CO122" s="11">
        <v>1992</v>
      </c>
      <c r="CP122" s="11" t="s">
        <v>922</v>
      </c>
      <c r="CQ122" s="15">
        <f t="shared" si="8"/>
        <v>13.392857142857142</v>
      </c>
      <c r="CR122" s="5" t="s">
        <v>100</v>
      </c>
    </row>
    <row r="123" spans="1:96" ht="57.6" x14ac:dyDescent="0.3">
      <c r="A123" s="11">
        <v>333415</v>
      </c>
      <c r="B123" s="11" t="s">
        <v>109</v>
      </c>
      <c r="C123" s="11"/>
      <c r="D123" s="11"/>
      <c r="E123" s="11">
        <v>3657</v>
      </c>
      <c r="F123" s="11">
        <v>30</v>
      </c>
      <c r="G123" s="11" t="s">
        <v>122</v>
      </c>
      <c r="H123" s="11" t="s">
        <v>916</v>
      </c>
      <c r="I123" s="11" t="s">
        <v>537</v>
      </c>
      <c r="J123" s="11" t="s">
        <v>538</v>
      </c>
      <c r="K123" s="11" t="s">
        <v>539</v>
      </c>
      <c r="L123" s="11" t="s">
        <v>540</v>
      </c>
      <c r="M123" s="11" t="s">
        <v>541</v>
      </c>
      <c r="N123" s="11" t="s">
        <v>542</v>
      </c>
      <c r="O123" s="11" t="s">
        <v>543</v>
      </c>
      <c r="P123" s="5" t="s">
        <v>172</v>
      </c>
      <c r="Q123" s="5" t="s">
        <v>172</v>
      </c>
      <c r="R123" s="5" t="s">
        <v>839</v>
      </c>
      <c r="S123" s="5" t="s">
        <v>117</v>
      </c>
      <c r="T123" s="11"/>
      <c r="U123" s="11" t="s">
        <v>118</v>
      </c>
      <c r="V123" s="11" t="s">
        <v>522</v>
      </c>
      <c r="W123" s="11" t="s">
        <v>654</v>
      </c>
      <c r="X123" s="11"/>
      <c r="Y123" s="11"/>
      <c r="Z123" s="11"/>
      <c r="AA123" s="11"/>
      <c r="AB123" s="11"/>
      <c r="AC123" s="11"/>
      <c r="AD123" s="11" t="s">
        <v>677</v>
      </c>
      <c r="AE123" s="11"/>
      <c r="AF123" s="5"/>
      <c r="AG123" s="11"/>
      <c r="AH123" s="11"/>
      <c r="AI123" s="11"/>
      <c r="AJ123" s="11"/>
      <c r="AK123" s="11" t="s">
        <v>677</v>
      </c>
      <c r="AL123" s="11" t="s">
        <v>158</v>
      </c>
      <c r="AM123" s="11"/>
      <c r="AN123" s="11">
        <v>15</v>
      </c>
      <c r="AO123" s="11"/>
      <c r="AP123" s="11"/>
      <c r="AQ123" s="11"/>
      <c r="AR123" s="11"/>
      <c r="AS123" s="11" t="s">
        <v>334</v>
      </c>
      <c r="AT123" s="11"/>
      <c r="AU123" s="11">
        <v>15</v>
      </c>
      <c r="AV123" s="11"/>
      <c r="AW123" s="11"/>
      <c r="AX123" s="11"/>
      <c r="AY123" s="11"/>
      <c r="AZ123" s="11"/>
      <c r="BA123" s="12">
        <v>13.38</v>
      </c>
      <c r="BB123" s="11"/>
      <c r="BC123" s="12"/>
      <c r="BD123" s="11"/>
      <c r="BE123" s="12"/>
      <c r="BF123" s="11"/>
      <c r="BG123" s="11"/>
      <c r="BH123" s="11"/>
      <c r="BI123" s="11"/>
      <c r="BJ123" s="11"/>
      <c r="BK123" s="11"/>
      <c r="BL123" s="11"/>
      <c r="BM123" s="12"/>
      <c r="BN123" s="11"/>
      <c r="BO123" s="11"/>
      <c r="BP123" s="11"/>
      <c r="BQ123" s="11"/>
      <c r="BR123" s="11"/>
      <c r="BS123" s="12"/>
      <c r="BT123" s="11"/>
      <c r="BU123" s="11"/>
      <c r="BV123" s="11"/>
      <c r="BW123" s="11"/>
      <c r="BX123" s="11" t="s">
        <v>655</v>
      </c>
      <c r="BY123" s="11">
        <v>1</v>
      </c>
      <c r="BZ123" s="11" t="s">
        <v>125</v>
      </c>
      <c r="CA123" s="11"/>
      <c r="CB123" s="11"/>
      <c r="CC123" s="11"/>
      <c r="CD123" s="11"/>
      <c r="CE123" s="11"/>
      <c r="CF123" s="11"/>
      <c r="CG123" s="11">
        <v>14</v>
      </c>
      <c r="CH123" s="11" t="s">
        <v>192</v>
      </c>
      <c r="CI123" s="11" t="s">
        <v>742</v>
      </c>
      <c r="CJ123" s="5">
        <v>406246</v>
      </c>
      <c r="CK123" s="5">
        <v>83926</v>
      </c>
      <c r="CL123" s="11" t="s">
        <v>917</v>
      </c>
      <c r="CM123" s="11" t="s">
        <v>918</v>
      </c>
      <c r="CN123" s="11" t="s">
        <v>919</v>
      </c>
      <c r="CO123" s="11">
        <v>1992</v>
      </c>
      <c r="CP123" s="11" t="s">
        <v>922</v>
      </c>
      <c r="CQ123" s="15">
        <f t="shared" si="8"/>
        <v>13.392857142857142</v>
      </c>
      <c r="CR123" s="5" t="s">
        <v>100</v>
      </c>
    </row>
    <row r="124" spans="1:96" ht="57.6" x14ac:dyDescent="0.3">
      <c r="A124" s="11">
        <v>333415</v>
      </c>
      <c r="B124" s="11" t="s">
        <v>109</v>
      </c>
      <c r="C124" s="11"/>
      <c r="D124" s="11"/>
      <c r="E124" s="11">
        <v>3657</v>
      </c>
      <c r="F124" s="11">
        <v>30</v>
      </c>
      <c r="G124" s="11" t="s">
        <v>122</v>
      </c>
      <c r="H124" s="11" t="s">
        <v>916</v>
      </c>
      <c r="I124" s="11" t="s">
        <v>537</v>
      </c>
      <c r="J124" s="11" t="s">
        <v>538</v>
      </c>
      <c r="K124" s="11" t="s">
        <v>539</v>
      </c>
      <c r="L124" s="11" t="s">
        <v>540</v>
      </c>
      <c r="M124" s="11" t="s">
        <v>541</v>
      </c>
      <c r="N124" s="11" t="s">
        <v>542</v>
      </c>
      <c r="O124" s="11" t="s">
        <v>543</v>
      </c>
      <c r="P124" s="5" t="s">
        <v>154</v>
      </c>
      <c r="Q124" s="5" t="s">
        <v>154</v>
      </c>
      <c r="R124" s="5" t="s">
        <v>730</v>
      </c>
      <c r="S124" s="5" t="s">
        <v>166</v>
      </c>
      <c r="T124" s="11"/>
      <c r="U124" s="11" t="s">
        <v>118</v>
      </c>
      <c r="V124" s="11" t="s">
        <v>522</v>
      </c>
      <c r="W124" s="11" t="s">
        <v>654</v>
      </c>
      <c r="X124" s="11"/>
      <c r="Y124" s="11"/>
      <c r="Z124" s="11"/>
      <c r="AA124" s="11"/>
      <c r="AB124" s="11"/>
      <c r="AC124" s="11"/>
      <c r="AD124" s="11" t="s">
        <v>677</v>
      </c>
      <c r="AE124" s="11"/>
      <c r="AF124" s="5"/>
      <c r="AG124" s="11"/>
      <c r="AH124" s="11"/>
      <c r="AI124" s="11"/>
      <c r="AJ124" s="11"/>
      <c r="AK124" s="11" t="s">
        <v>677</v>
      </c>
      <c r="AL124" s="11" t="s">
        <v>158</v>
      </c>
      <c r="AM124" s="11"/>
      <c r="AN124" s="11">
        <v>15</v>
      </c>
      <c r="AO124" s="11"/>
      <c r="AP124" s="11"/>
      <c r="AQ124" s="11"/>
      <c r="AR124" s="11"/>
      <c r="AS124" s="11" t="s">
        <v>334</v>
      </c>
      <c r="AT124" s="11"/>
      <c r="AU124" s="11">
        <v>15</v>
      </c>
      <c r="AV124" s="11"/>
      <c r="AW124" s="11"/>
      <c r="AX124" s="11"/>
      <c r="AY124" s="11"/>
      <c r="AZ124" s="11"/>
      <c r="BA124" s="12">
        <v>13.38</v>
      </c>
      <c r="BB124" s="11"/>
      <c r="BC124" s="12"/>
      <c r="BD124" s="11"/>
      <c r="BE124" s="12"/>
      <c r="BF124" s="11"/>
      <c r="BG124" s="11"/>
      <c r="BH124" s="11"/>
      <c r="BI124" s="11"/>
      <c r="BJ124" s="11"/>
      <c r="BK124" s="11"/>
      <c r="BL124" s="11"/>
      <c r="BM124" s="12"/>
      <c r="BN124" s="11"/>
      <c r="BO124" s="11"/>
      <c r="BP124" s="11"/>
      <c r="BQ124" s="11"/>
      <c r="BR124" s="11"/>
      <c r="BS124" s="12"/>
      <c r="BT124" s="11"/>
      <c r="BU124" s="11"/>
      <c r="BV124" s="11"/>
      <c r="BW124" s="11"/>
      <c r="BX124" s="11" t="s">
        <v>655</v>
      </c>
      <c r="BY124" s="11">
        <v>1</v>
      </c>
      <c r="BZ124" s="11" t="s">
        <v>125</v>
      </c>
      <c r="CA124" s="11"/>
      <c r="CB124" s="11"/>
      <c r="CC124" s="11"/>
      <c r="CD124" s="11"/>
      <c r="CE124" s="11"/>
      <c r="CF124" s="11"/>
      <c r="CG124" s="11">
        <v>14</v>
      </c>
      <c r="CH124" s="11" t="s">
        <v>192</v>
      </c>
      <c r="CI124" s="11" t="s">
        <v>742</v>
      </c>
      <c r="CJ124" s="5">
        <v>406247</v>
      </c>
      <c r="CK124" s="5">
        <v>83926</v>
      </c>
      <c r="CL124" s="11" t="s">
        <v>917</v>
      </c>
      <c r="CM124" s="11" t="s">
        <v>918</v>
      </c>
      <c r="CN124" s="11" t="s">
        <v>919</v>
      </c>
      <c r="CO124" s="11">
        <v>1992</v>
      </c>
      <c r="CP124" s="11" t="s">
        <v>923</v>
      </c>
      <c r="CQ124" s="15">
        <f t="shared" si="8"/>
        <v>13.392857142857142</v>
      </c>
      <c r="CR124" s="5" t="s">
        <v>100</v>
      </c>
    </row>
    <row r="125" spans="1:96" ht="57.6" x14ac:dyDescent="0.3">
      <c r="A125" s="11">
        <v>333415</v>
      </c>
      <c r="B125" s="11" t="s">
        <v>109</v>
      </c>
      <c r="C125" s="11"/>
      <c r="D125" s="11"/>
      <c r="E125" s="11">
        <v>3657</v>
      </c>
      <c r="F125" s="11">
        <v>30</v>
      </c>
      <c r="G125" s="11" t="s">
        <v>122</v>
      </c>
      <c r="H125" s="11" t="s">
        <v>916</v>
      </c>
      <c r="I125" s="11" t="s">
        <v>537</v>
      </c>
      <c r="J125" s="11" t="s">
        <v>538</v>
      </c>
      <c r="K125" s="11" t="s">
        <v>539</v>
      </c>
      <c r="L125" s="11" t="s">
        <v>540</v>
      </c>
      <c r="M125" s="11" t="s">
        <v>541</v>
      </c>
      <c r="N125" s="11" t="s">
        <v>542</v>
      </c>
      <c r="O125" s="11" t="s">
        <v>543</v>
      </c>
      <c r="P125" s="5" t="s">
        <v>154</v>
      </c>
      <c r="Q125" s="5" t="s">
        <v>154</v>
      </c>
      <c r="R125" s="5" t="s">
        <v>167</v>
      </c>
      <c r="S125" s="5" t="s">
        <v>166</v>
      </c>
      <c r="T125" s="11"/>
      <c r="U125" s="11" t="s">
        <v>118</v>
      </c>
      <c r="V125" s="11" t="s">
        <v>522</v>
      </c>
      <c r="W125" s="11" t="s">
        <v>654</v>
      </c>
      <c r="X125" s="11"/>
      <c r="Y125" s="11"/>
      <c r="Z125" s="11"/>
      <c r="AA125" s="11"/>
      <c r="AB125" s="11"/>
      <c r="AC125" s="11"/>
      <c r="AD125" s="11" t="s">
        <v>677</v>
      </c>
      <c r="AE125" s="11"/>
      <c r="AF125" s="5"/>
      <c r="AG125" s="11"/>
      <c r="AH125" s="11"/>
      <c r="AI125" s="11"/>
      <c r="AJ125" s="11"/>
      <c r="AK125" s="11" t="s">
        <v>677</v>
      </c>
      <c r="AL125" s="11" t="s">
        <v>158</v>
      </c>
      <c r="AM125" s="11"/>
      <c r="AN125" s="11">
        <v>15</v>
      </c>
      <c r="AO125" s="11"/>
      <c r="AP125" s="11"/>
      <c r="AQ125" s="11"/>
      <c r="AR125" s="11"/>
      <c r="AS125" s="11" t="s">
        <v>334</v>
      </c>
      <c r="AT125" s="11"/>
      <c r="AU125" s="11">
        <v>15</v>
      </c>
      <c r="AV125" s="11"/>
      <c r="AW125" s="11"/>
      <c r="AX125" s="11"/>
      <c r="AY125" s="11"/>
      <c r="AZ125" s="11"/>
      <c r="BA125" s="12">
        <v>13.38</v>
      </c>
      <c r="BB125" s="11"/>
      <c r="BC125" s="12"/>
      <c r="BD125" s="11"/>
      <c r="BE125" s="12"/>
      <c r="BF125" s="11"/>
      <c r="BG125" s="11"/>
      <c r="BH125" s="11"/>
      <c r="BI125" s="11"/>
      <c r="BJ125" s="11"/>
      <c r="BK125" s="11"/>
      <c r="BL125" s="11"/>
      <c r="BM125" s="12"/>
      <c r="BN125" s="11"/>
      <c r="BO125" s="11"/>
      <c r="BP125" s="11"/>
      <c r="BQ125" s="11"/>
      <c r="BR125" s="11"/>
      <c r="BS125" s="12"/>
      <c r="BT125" s="11"/>
      <c r="BU125" s="11"/>
      <c r="BV125" s="11"/>
      <c r="BW125" s="11"/>
      <c r="BX125" s="11" t="s">
        <v>655</v>
      </c>
      <c r="BY125" s="11">
        <v>1</v>
      </c>
      <c r="BZ125" s="11" t="s">
        <v>125</v>
      </c>
      <c r="CA125" s="11"/>
      <c r="CB125" s="11"/>
      <c r="CC125" s="11"/>
      <c r="CD125" s="11"/>
      <c r="CE125" s="11"/>
      <c r="CF125" s="11"/>
      <c r="CG125" s="11">
        <v>14</v>
      </c>
      <c r="CH125" s="11" t="s">
        <v>192</v>
      </c>
      <c r="CI125" s="11" t="s">
        <v>742</v>
      </c>
      <c r="CJ125" s="5">
        <v>406248</v>
      </c>
      <c r="CK125" s="5">
        <v>83926</v>
      </c>
      <c r="CL125" s="11" t="s">
        <v>917</v>
      </c>
      <c r="CM125" s="11" t="s">
        <v>918</v>
      </c>
      <c r="CN125" s="11" t="s">
        <v>919</v>
      </c>
      <c r="CO125" s="11">
        <v>1992</v>
      </c>
      <c r="CP125" s="11" t="s">
        <v>923</v>
      </c>
      <c r="CQ125" s="15">
        <f t="shared" si="8"/>
        <v>13.392857142857142</v>
      </c>
      <c r="CR125" s="5" t="s">
        <v>100</v>
      </c>
    </row>
    <row r="126" spans="1:96" ht="57.6" x14ac:dyDescent="0.3">
      <c r="A126" s="11">
        <v>333415</v>
      </c>
      <c r="B126" s="11" t="s">
        <v>109</v>
      </c>
      <c r="C126" s="11"/>
      <c r="D126" s="11"/>
      <c r="E126" s="11">
        <v>3657</v>
      </c>
      <c r="F126" s="11">
        <v>30</v>
      </c>
      <c r="G126" s="11" t="s">
        <v>122</v>
      </c>
      <c r="H126" s="11" t="s">
        <v>916</v>
      </c>
      <c r="I126" s="11" t="s">
        <v>537</v>
      </c>
      <c r="J126" s="11" t="s">
        <v>538</v>
      </c>
      <c r="K126" s="11" t="s">
        <v>539</v>
      </c>
      <c r="L126" s="11" t="s">
        <v>540</v>
      </c>
      <c r="M126" s="11" t="s">
        <v>541</v>
      </c>
      <c r="N126" s="11" t="s">
        <v>542</v>
      </c>
      <c r="O126" s="11" t="s">
        <v>543</v>
      </c>
      <c r="P126" s="5" t="s">
        <v>154</v>
      </c>
      <c r="Q126" s="5" t="s">
        <v>154</v>
      </c>
      <c r="R126" s="5" t="s">
        <v>534</v>
      </c>
      <c r="S126" s="5" t="s">
        <v>166</v>
      </c>
      <c r="T126" s="11"/>
      <c r="U126" s="11" t="s">
        <v>118</v>
      </c>
      <c r="V126" s="11" t="s">
        <v>522</v>
      </c>
      <c r="W126" s="11" t="s">
        <v>654</v>
      </c>
      <c r="X126" s="11"/>
      <c r="Y126" s="11"/>
      <c r="Z126" s="11"/>
      <c r="AA126" s="11"/>
      <c r="AB126" s="11"/>
      <c r="AC126" s="11"/>
      <c r="AD126" s="11" t="s">
        <v>677</v>
      </c>
      <c r="AE126" s="11"/>
      <c r="AF126" s="5"/>
      <c r="AG126" s="11"/>
      <c r="AH126" s="11"/>
      <c r="AI126" s="11"/>
      <c r="AJ126" s="11"/>
      <c r="AK126" s="11" t="s">
        <v>677</v>
      </c>
      <c r="AL126" s="11" t="s">
        <v>158</v>
      </c>
      <c r="AM126" s="11"/>
      <c r="AN126" s="11">
        <v>15</v>
      </c>
      <c r="AO126" s="11"/>
      <c r="AP126" s="11"/>
      <c r="AQ126" s="11"/>
      <c r="AR126" s="11"/>
      <c r="AS126" s="11" t="s">
        <v>334</v>
      </c>
      <c r="AT126" s="11"/>
      <c r="AU126" s="11">
        <v>15</v>
      </c>
      <c r="AV126" s="11"/>
      <c r="AW126" s="11"/>
      <c r="AX126" s="11"/>
      <c r="AY126" s="11"/>
      <c r="AZ126" s="11"/>
      <c r="BA126" s="12">
        <v>13.38</v>
      </c>
      <c r="BB126" s="11"/>
      <c r="BC126" s="12"/>
      <c r="BD126" s="11"/>
      <c r="BE126" s="12"/>
      <c r="BF126" s="11"/>
      <c r="BG126" s="11"/>
      <c r="BH126" s="11"/>
      <c r="BI126" s="11"/>
      <c r="BJ126" s="11"/>
      <c r="BK126" s="11"/>
      <c r="BL126" s="11"/>
      <c r="BM126" s="12"/>
      <c r="BN126" s="11"/>
      <c r="BO126" s="11"/>
      <c r="BP126" s="11"/>
      <c r="BQ126" s="11"/>
      <c r="BR126" s="11"/>
      <c r="BS126" s="12"/>
      <c r="BT126" s="11"/>
      <c r="BU126" s="11"/>
      <c r="BV126" s="11"/>
      <c r="BW126" s="11"/>
      <c r="BX126" s="11" t="s">
        <v>655</v>
      </c>
      <c r="BY126" s="11">
        <v>1</v>
      </c>
      <c r="BZ126" s="11" t="s">
        <v>125</v>
      </c>
      <c r="CA126" s="11"/>
      <c r="CB126" s="11"/>
      <c r="CC126" s="11"/>
      <c r="CD126" s="11"/>
      <c r="CE126" s="11"/>
      <c r="CF126" s="11"/>
      <c r="CG126" s="11">
        <v>14</v>
      </c>
      <c r="CH126" s="11" t="s">
        <v>192</v>
      </c>
      <c r="CI126" s="11" t="s">
        <v>742</v>
      </c>
      <c r="CJ126" s="5">
        <v>406249</v>
      </c>
      <c r="CK126" s="5">
        <v>83926</v>
      </c>
      <c r="CL126" s="11" t="s">
        <v>917</v>
      </c>
      <c r="CM126" s="11" t="s">
        <v>918</v>
      </c>
      <c r="CN126" s="11" t="s">
        <v>919</v>
      </c>
      <c r="CO126" s="11">
        <v>1992</v>
      </c>
      <c r="CP126" s="11" t="s">
        <v>923</v>
      </c>
      <c r="CQ126" s="15">
        <f t="shared" si="8"/>
        <v>13.392857142857142</v>
      </c>
      <c r="CR126" s="5" t="s">
        <v>100</v>
      </c>
    </row>
    <row r="127" spans="1:96" ht="57.6" x14ac:dyDescent="0.3">
      <c r="A127" s="11">
        <v>333415</v>
      </c>
      <c r="B127" s="11" t="s">
        <v>109</v>
      </c>
      <c r="C127" s="11"/>
      <c r="D127" s="11"/>
      <c r="E127" s="11">
        <v>3657</v>
      </c>
      <c r="F127" s="11">
        <v>30</v>
      </c>
      <c r="G127" s="11" t="s">
        <v>122</v>
      </c>
      <c r="H127" s="11" t="s">
        <v>916</v>
      </c>
      <c r="I127" s="11" t="s">
        <v>537</v>
      </c>
      <c r="J127" s="11" t="s">
        <v>538</v>
      </c>
      <c r="K127" s="11" t="s">
        <v>539</v>
      </c>
      <c r="L127" s="11" t="s">
        <v>540</v>
      </c>
      <c r="M127" s="11" t="s">
        <v>541</v>
      </c>
      <c r="N127" s="11" t="s">
        <v>542</v>
      </c>
      <c r="O127" s="11" t="s">
        <v>543</v>
      </c>
      <c r="P127" s="5" t="s">
        <v>172</v>
      </c>
      <c r="Q127" s="5" t="s">
        <v>172</v>
      </c>
      <c r="R127" s="5" t="s">
        <v>839</v>
      </c>
      <c r="S127" s="5" t="s">
        <v>117</v>
      </c>
      <c r="T127" s="11"/>
      <c r="U127" s="11" t="s">
        <v>118</v>
      </c>
      <c r="V127" s="11" t="s">
        <v>522</v>
      </c>
      <c r="W127" s="11" t="s">
        <v>654</v>
      </c>
      <c r="X127" s="11"/>
      <c r="Y127" s="11"/>
      <c r="Z127" s="11"/>
      <c r="AA127" s="11"/>
      <c r="AB127" s="11"/>
      <c r="AC127" s="11"/>
      <c r="AD127" s="11" t="s">
        <v>677</v>
      </c>
      <c r="AE127" s="11"/>
      <c r="AF127" s="5"/>
      <c r="AG127" s="11"/>
      <c r="AH127" s="11"/>
      <c r="AI127" s="11"/>
      <c r="AJ127" s="11"/>
      <c r="AK127" s="11" t="s">
        <v>677</v>
      </c>
      <c r="AL127" s="11" t="s">
        <v>158</v>
      </c>
      <c r="AM127" s="11"/>
      <c r="AN127" s="11">
        <v>15</v>
      </c>
      <c r="AO127" s="11"/>
      <c r="AP127" s="11"/>
      <c r="AQ127" s="11"/>
      <c r="AR127" s="11"/>
      <c r="AS127" s="11" t="s">
        <v>334</v>
      </c>
      <c r="AT127" s="11"/>
      <c r="AU127" s="11">
        <v>15</v>
      </c>
      <c r="AV127" s="11"/>
      <c r="AW127" s="11"/>
      <c r="AX127" s="11"/>
      <c r="AY127" s="11"/>
      <c r="AZ127" s="11"/>
      <c r="BA127" s="12">
        <v>13.38</v>
      </c>
      <c r="BB127" s="11"/>
      <c r="BC127" s="12"/>
      <c r="BD127" s="11"/>
      <c r="BE127" s="12"/>
      <c r="BF127" s="11"/>
      <c r="BG127" s="11"/>
      <c r="BH127" s="11"/>
      <c r="BI127" s="11"/>
      <c r="BJ127" s="11"/>
      <c r="BK127" s="11"/>
      <c r="BL127" s="11"/>
      <c r="BM127" s="12"/>
      <c r="BN127" s="11"/>
      <c r="BO127" s="11"/>
      <c r="BP127" s="11"/>
      <c r="BQ127" s="11"/>
      <c r="BR127" s="11"/>
      <c r="BS127" s="12"/>
      <c r="BT127" s="11"/>
      <c r="BU127" s="11"/>
      <c r="BV127" s="11"/>
      <c r="BW127" s="11"/>
      <c r="BX127" s="11" t="s">
        <v>655</v>
      </c>
      <c r="BY127" s="11">
        <v>1</v>
      </c>
      <c r="BZ127" s="11" t="s">
        <v>125</v>
      </c>
      <c r="CA127" s="11"/>
      <c r="CB127" s="11"/>
      <c r="CC127" s="11"/>
      <c r="CD127" s="11"/>
      <c r="CE127" s="11"/>
      <c r="CF127" s="11"/>
      <c r="CG127" s="11">
        <v>14</v>
      </c>
      <c r="CH127" s="11" t="s">
        <v>192</v>
      </c>
      <c r="CI127" s="11" t="s">
        <v>742</v>
      </c>
      <c r="CJ127" s="5">
        <v>406250</v>
      </c>
      <c r="CK127" s="5">
        <v>83926</v>
      </c>
      <c r="CL127" s="11" t="s">
        <v>917</v>
      </c>
      <c r="CM127" s="11" t="s">
        <v>918</v>
      </c>
      <c r="CN127" s="11" t="s">
        <v>919</v>
      </c>
      <c r="CO127" s="11">
        <v>1992</v>
      </c>
      <c r="CP127" s="11" t="s">
        <v>923</v>
      </c>
      <c r="CQ127" s="15">
        <f t="shared" si="8"/>
        <v>13.392857142857142</v>
      </c>
      <c r="CR127" s="5" t="s">
        <v>100</v>
      </c>
    </row>
    <row r="128" spans="1:96" ht="43.2" x14ac:dyDescent="0.3">
      <c r="A128" s="78">
        <v>333415</v>
      </c>
      <c r="B128" s="78" t="s">
        <v>109</v>
      </c>
      <c r="C128" s="78"/>
      <c r="D128" s="78"/>
      <c r="E128" s="78">
        <v>3477</v>
      </c>
      <c r="F128" s="78"/>
      <c r="G128" s="78"/>
      <c r="H128" s="78" t="s">
        <v>536</v>
      </c>
      <c r="I128" s="78" t="s">
        <v>537</v>
      </c>
      <c r="J128" s="78" t="s">
        <v>648</v>
      </c>
      <c r="K128" s="78" t="s">
        <v>662</v>
      </c>
      <c r="L128" s="78" t="s">
        <v>663</v>
      </c>
      <c r="M128" s="78" t="s">
        <v>809</v>
      </c>
      <c r="N128" s="78" t="s">
        <v>810</v>
      </c>
      <c r="O128" s="78" t="s">
        <v>811</v>
      </c>
      <c r="P128" s="79" t="s">
        <v>172</v>
      </c>
      <c r="Q128" s="79" t="s">
        <v>173</v>
      </c>
      <c r="R128" s="79" t="s">
        <v>833</v>
      </c>
      <c r="S128" s="79" t="s">
        <v>117</v>
      </c>
      <c r="T128" s="78"/>
      <c r="U128" s="78" t="s">
        <v>118</v>
      </c>
      <c r="V128" s="78" t="s">
        <v>522</v>
      </c>
      <c r="W128" s="78" t="s">
        <v>804</v>
      </c>
      <c r="X128" s="78"/>
      <c r="Y128" s="78">
        <v>35</v>
      </c>
      <c r="Z128" s="78"/>
      <c r="AA128" s="78"/>
      <c r="AB128" s="78"/>
      <c r="AC128" s="78"/>
      <c r="AD128" s="78" t="s">
        <v>122</v>
      </c>
      <c r="AE128" s="78"/>
      <c r="AF128" s="79">
        <v>35</v>
      </c>
      <c r="AG128" s="78"/>
      <c r="AH128" s="78"/>
      <c r="AI128" s="78"/>
      <c r="AJ128" s="78"/>
      <c r="AK128" s="78" t="s">
        <v>122</v>
      </c>
      <c r="AL128" s="78" t="s">
        <v>123</v>
      </c>
      <c r="AM128" s="78"/>
      <c r="AN128" s="78">
        <v>22</v>
      </c>
      <c r="AO128" s="78"/>
      <c r="AP128" s="78"/>
      <c r="AQ128" s="78"/>
      <c r="AR128" s="78"/>
      <c r="AS128" s="78" t="s">
        <v>334</v>
      </c>
      <c r="AT128" s="78"/>
      <c r="AU128" s="78">
        <v>2.2000000000000002</v>
      </c>
      <c r="AV128" s="78"/>
      <c r="AW128" s="78"/>
      <c r="AX128" s="78"/>
      <c r="AY128" s="78"/>
      <c r="AZ128" s="78"/>
      <c r="BA128" s="80">
        <v>1.9623999999999999</v>
      </c>
      <c r="BB128" s="78"/>
      <c r="BC128" s="80"/>
      <c r="BD128" s="78"/>
      <c r="BE128" s="80"/>
      <c r="BF128" s="78"/>
      <c r="BG128" s="78">
        <v>22</v>
      </c>
      <c r="BH128" s="78"/>
      <c r="BI128" s="78"/>
      <c r="BJ128" s="78"/>
      <c r="BK128" s="78"/>
      <c r="BL128" s="78"/>
      <c r="BM128" s="80">
        <v>22</v>
      </c>
      <c r="BN128" s="78"/>
      <c r="BO128" s="78"/>
      <c r="BP128" s="78"/>
      <c r="BQ128" s="78"/>
      <c r="BR128" s="78"/>
      <c r="BS128" s="80">
        <v>19.623999999999999</v>
      </c>
      <c r="BT128" s="78"/>
      <c r="BU128" s="78"/>
      <c r="BV128" s="78"/>
      <c r="BW128" s="78"/>
      <c r="BX128" s="78" t="s">
        <v>655</v>
      </c>
      <c r="BY128" s="78">
        <v>1</v>
      </c>
      <c r="BZ128" s="78" t="s">
        <v>125</v>
      </c>
      <c r="CA128" s="78">
        <v>6.1</v>
      </c>
      <c r="CB128" s="78"/>
      <c r="CC128" s="78"/>
      <c r="CD128" s="78">
        <v>1.2</v>
      </c>
      <c r="CE128" s="78" t="s">
        <v>570</v>
      </c>
      <c r="CF128" s="78" t="s">
        <v>834</v>
      </c>
      <c r="CG128" s="78">
        <v>100</v>
      </c>
      <c r="CH128" s="78" t="s">
        <v>126</v>
      </c>
      <c r="CI128" s="78" t="s">
        <v>178</v>
      </c>
      <c r="CJ128" s="79">
        <v>407261</v>
      </c>
      <c r="CK128" s="79">
        <v>70794</v>
      </c>
      <c r="CL128" s="78" t="s">
        <v>835</v>
      </c>
      <c r="CM128" s="78" t="s">
        <v>836</v>
      </c>
      <c r="CN128" s="78" t="s">
        <v>837</v>
      </c>
      <c r="CO128" s="78">
        <v>1985</v>
      </c>
      <c r="CP128" s="78" t="s">
        <v>838</v>
      </c>
      <c r="CQ128" s="81">
        <f t="shared" si="8"/>
        <v>19.642857142857142</v>
      </c>
      <c r="CR128" s="79" t="s">
        <v>100</v>
      </c>
    </row>
    <row r="129" spans="1:96" ht="43.2" x14ac:dyDescent="0.3">
      <c r="A129" s="78">
        <v>333415</v>
      </c>
      <c r="B129" s="78" t="s">
        <v>109</v>
      </c>
      <c r="C129" s="78"/>
      <c r="D129" s="78"/>
      <c r="E129" s="78">
        <v>3477</v>
      </c>
      <c r="F129" s="78"/>
      <c r="G129" s="78"/>
      <c r="H129" s="78" t="s">
        <v>536</v>
      </c>
      <c r="I129" s="78" t="s">
        <v>537</v>
      </c>
      <c r="J129" s="78" t="s">
        <v>648</v>
      </c>
      <c r="K129" s="78" t="s">
        <v>662</v>
      </c>
      <c r="L129" s="78" t="s">
        <v>663</v>
      </c>
      <c r="M129" s="78" t="s">
        <v>809</v>
      </c>
      <c r="N129" s="78" t="s">
        <v>810</v>
      </c>
      <c r="O129" s="78" t="s">
        <v>811</v>
      </c>
      <c r="P129" s="79" t="s">
        <v>172</v>
      </c>
      <c r="Q129" s="79" t="s">
        <v>172</v>
      </c>
      <c r="R129" s="79" t="s">
        <v>839</v>
      </c>
      <c r="S129" s="79" t="s">
        <v>117</v>
      </c>
      <c r="T129" s="78"/>
      <c r="U129" s="78" t="s">
        <v>118</v>
      </c>
      <c r="V129" s="78" t="s">
        <v>522</v>
      </c>
      <c r="W129" s="78" t="s">
        <v>804</v>
      </c>
      <c r="X129" s="78"/>
      <c r="Y129" s="78">
        <v>35</v>
      </c>
      <c r="Z129" s="78"/>
      <c r="AA129" s="78"/>
      <c r="AB129" s="78"/>
      <c r="AC129" s="78"/>
      <c r="AD129" s="78" t="s">
        <v>122</v>
      </c>
      <c r="AE129" s="78"/>
      <c r="AF129" s="79">
        <v>35</v>
      </c>
      <c r="AG129" s="78"/>
      <c r="AH129" s="78"/>
      <c r="AI129" s="78"/>
      <c r="AJ129" s="78"/>
      <c r="AK129" s="78" t="s">
        <v>122</v>
      </c>
      <c r="AL129" s="78" t="s">
        <v>123</v>
      </c>
      <c r="AM129" s="78"/>
      <c r="AN129" s="78">
        <v>22</v>
      </c>
      <c r="AO129" s="78"/>
      <c r="AP129" s="78"/>
      <c r="AQ129" s="78"/>
      <c r="AR129" s="78"/>
      <c r="AS129" s="78" t="s">
        <v>334</v>
      </c>
      <c r="AT129" s="78"/>
      <c r="AU129" s="78">
        <v>2.2000000000000002</v>
      </c>
      <c r="AV129" s="78"/>
      <c r="AW129" s="78"/>
      <c r="AX129" s="78"/>
      <c r="AY129" s="78"/>
      <c r="AZ129" s="78"/>
      <c r="BA129" s="80">
        <v>1.9623999999999999</v>
      </c>
      <c r="BB129" s="78"/>
      <c r="BC129" s="80"/>
      <c r="BD129" s="78"/>
      <c r="BE129" s="80"/>
      <c r="BF129" s="78"/>
      <c r="BG129" s="78">
        <v>22</v>
      </c>
      <c r="BH129" s="78"/>
      <c r="BI129" s="78"/>
      <c r="BJ129" s="78"/>
      <c r="BK129" s="78"/>
      <c r="BL129" s="78"/>
      <c r="BM129" s="80">
        <v>22</v>
      </c>
      <c r="BN129" s="78"/>
      <c r="BO129" s="78"/>
      <c r="BP129" s="78"/>
      <c r="BQ129" s="78"/>
      <c r="BR129" s="78"/>
      <c r="BS129" s="80">
        <v>19.623999999999999</v>
      </c>
      <c r="BT129" s="78"/>
      <c r="BU129" s="78"/>
      <c r="BV129" s="78"/>
      <c r="BW129" s="78"/>
      <c r="BX129" s="78" t="s">
        <v>655</v>
      </c>
      <c r="BY129" s="78">
        <v>1</v>
      </c>
      <c r="BZ129" s="78" t="s">
        <v>125</v>
      </c>
      <c r="CA129" s="78">
        <v>6.1</v>
      </c>
      <c r="CB129" s="78"/>
      <c r="CC129" s="78"/>
      <c r="CD129" s="78">
        <v>1.2</v>
      </c>
      <c r="CE129" s="78" t="s">
        <v>570</v>
      </c>
      <c r="CF129" s="78" t="s">
        <v>834</v>
      </c>
      <c r="CG129" s="78">
        <v>100</v>
      </c>
      <c r="CH129" s="78" t="s">
        <v>126</v>
      </c>
      <c r="CI129" s="78" t="s">
        <v>178</v>
      </c>
      <c r="CJ129" s="79">
        <v>407262</v>
      </c>
      <c r="CK129" s="79">
        <v>70794</v>
      </c>
      <c r="CL129" s="78" t="s">
        <v>835</v>
      </c>
      <c r="CM129" s="78" t="s">
        <v>836</v>
      </c>
      <c r="CN129" s="78" t="s">
        <v>837</v>
      </c>
      <c r="CO129" s="78">
        <v>1985</v>
      </c>
      <c r="CP129" s="78" t="s">
        <v>838</v>
      </c>
      <c r="CQ129" s="81">
        <f t="shared" si="8"/>
        <v>19.642857142857142</v>
      </c>
      <c r="CR129" s="79" t="s">
        <v>100</v>
      </c>
    </row>
    <row r="130" spans="1:96" ht="28.8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 t="s">
        <v>649</v>
      </c>
      <c r="L130" s="11" t="s">
        <v>650</v>
      </c>
      <c r="M130" s="11"/>
      <c r="N130" s="11"/>
      <c r="O130" s="11" t="s">
        <v>862</v>
      </c>
      <c r="P130" s="5" t="s">
        <v>154</v>
      </c>
      <c r="Q130" s="5" t="s">
        <v>154</v>
      </c>
      <c r="R130" s="5" t="s">
        <v>156</v>
      </c>
      <c r="S130" s="5" t="s">
        <v>849</v>
      </c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5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5">
        <v>7</v>
      </c>
      <c r="CK130" s="5" t="s">
        <v>647</v>
      </c>
      <c r="CL130" s="11"/>
      <c r="CM130" s="11"/>
      <c r="CN130" s="11"/>
      <c r="CO130" s="11"/>
      <c r="CP130" s="11"/>
      <c r="CQ130" s="5">
        <v>22.1</v>
      </c>
      <c r="CR130" s="5" t="s">
        <v>100</v>
      </c>
    </row>
    <row r="131" spans="1:96" ht="28.8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 t="s">
        <v>704</v>
      </c>
      <c r="L131" s="11" t="s">
        <v>705</v>
      </c>
      <c r="M131" s="11"/>
      <c r="N131" s="11"/>
      <c r="O131" s="11" t="s">
        <v>861</v>
      </c>
      <c r="P131" s="5" t="s">
        <v>154</v>
      </c>
      <c r="Q131" s="5" t="s">
        <v>154</v>
      </c>
      <c r="R131" s="5" t="s">
        <v>156</v>
      </c>
      <c r="S131" s="5" t="s">
        <v>591</v>
      </c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5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5">
        <v>6</v>
      </c>
      <c r="CK131" s="5" t="s">
        <v>647</v>
      </c>
      <c r="CL131" s="11"/>
      <c r="CM131" s="11"/>
      <c r="CN131" s="11"/>
      <c r="CO131" s="11"/>
      <c r="CP131" s="11"/>
      <c r="CQ131" s="5">
        <v>30.4</v>
      </c>
      <c r="CR131" s="5" t="s">
        <v>100</v>
      </c>
    </row>
    <row r="132" spans="1:96" ht="100.8" x14ac:dyDescent="0.3">
      <c r="A132" s="11">
        <v>333415</v>
      </c>
      <c r="B132" s="11" t="s">
        <v>109</v>
      </c>
      <c r="C132" s="11"/>
      <c r="D132" s="11"/>
      <c r="E132" s="11">
        <v>8742</v>
      </c>
      <c r="F132" s="11"/>
      <c r="G132" s="11"/>
      <c r="H132" s="11"/>
      <c r="I132" s="11" t="s">
        <v>537</v>
      </c>
      <c r="J132" s="11" t="s">
        <v>648</v>
      </c>
      <c r="K132" s="11" t="s">
        <v>858</v>
      </c>
      <c r="L132" s="11" t="s">
        <v>859</v>
      </c>
      <c r="M132" s="11" t="s">
        <v>924</v>
      </c>
      <c r="N132" s="11" t="s">
        <v>925</v>
      </c>
      <c r="O132" s="11" t="s">
        <v>926</v>
      </c>
      <c r="P132" s="5" t="s">
        <v>154</v>
      </c>
      <c r="Q132" s="5" t="s">
        <v>154</v>
      </c>
      <c r="R132" s="5" t="s">
        <v>167</v>
      </c>
      <c r="S132" s="5" t="s">
        <v>166</v>
      </c>
      <c r="T132" s="11"/>
      <c r="U132" s="11" t="s">
        <v>118</v>
      </c>
      <c r="V132" s="11" t="s">
        <v>522</v>
      </c>
      <c r="W132" s="11" t="s">
        <v>804</v>
      </c>
      <c r="X132" s="11"/>
      <c r="Y132" s="11">
        <v>8</v>
      </c>
      <c r="Z132" s="11"/>
      <c r="AA132" s="11"/>
      <c r="AB132" s="11"/>
      <c r="AC132" s="11"/>
      <c r="AD132" s="11" t="s">
        <v>121</v>
      </c>
      <c r="AE132" s="11"/>
      <c r="AF132" s="5">
        <v>56</v>
      </c>
      <c r="AG132" s="11"/>
      <c r="AH132" s="11"/>
      <c r="AI132" s="11"/>
      <c r="AJ132" s="11"/>
      <c r="AK132" s="11" t="s">
        <v>122</v>
      </c>
      <c r="AL132" s="11" t="s">
        <v>158</v>
      </c>
      <c r="AM132" s="11"/>
      <c r="AN132" s="11">
        <v>32</v>
      </c>
      <c r="AO132" s="11"/>
      <c r="AP132" s="11"/>
      <c r="AQ132" s="11"/>
      <c r="AR132" s="11"/>
      <c r="AS132" s="11" t="s">
        <v>362</v>
      </c>
      <c r="AT132" s="11"/>
      <c r="AU132" s="11">
        <v>32</v>
      </c>
      <c r="AV132" s="11"/>
      <c r="AW132" s="11"/>
      <c r="AX132" s="11"/>
      <c r="AY132" s="11"/>
      <c r="AZ132" s="11"/>
      <c r="BA132" s="12">
        <v>32</v>
      </c>
      <c r="BB132" s="11"/>
      <c r="BC132" s="12"/>
      <c r="BD132" s="11"/>
      <c r="BE132" s="12"/>
      <c r="BF132" s="11"/>
      <c r="BG132" s="11">
        <v>64</v>
      </c>
      <c r="BH132" s="11"/>
      <c r="BI132" s="11"/>
      <c r="BJ132" s="11"/>
      <c r="BK132" s="11"/>
      <c r="BL132" s="11"/>
      <c r="BM132" s="12">
        <v>64</v>
      </c>
      <c r="BN132" s="11"/>
      <c r="BO132" s="11"/>
      <c r="BP132" s="11"/>
      <c r="BQ132" s="11"/>
      <c r="BR132" s="11"/>
      <c r="BS132" s="12">
        <v>64</v>
      </c>
      <c r="BT132" s="11"/>
      <c r="BU132" s="11"/>
      <c r="BV132" s="11"/>
      <c r="BW132" s="11"/>
      <c r="BX132" s="11" t="s">
        <v>362</v>
      </c>
      <c r="BY132" s="11">
        <v>4</v>
      </c>
      <c r="BZ132" s="11" t="s">
        <v>125</v>
      </c>
      <c r="CA132" s="11"/>
      <c r="CB132" s="11"/>
      <c r="CC132" s="11"/>
      <c r="CD132" s="11"/>
      <c r="CE132" s="11"/>
      <c r="CF132" s="11"/>
      <c r="CG132" s="11">
        <v>100</v>
      </c>
      <c r="CH132" s="11" t="s">
        <v>126</v>
      </c>
      <c r="CI132" s="11" t="s">
        <v>747</v>
      </c>
      <c r="CJ132" s="5">
        <v>583958</v>
      </c>
      <c r="CK132" s="5">
        <v>43712</v>
      </c>
      <c r="CL132" s="11" t="s">
        <v>927</v>
      </c>
      <c r="CM132" s="11" t="s">
        <v>928</v>
      </c>
      <c r="CN132" s="11" t="s">
        <v>929</v>
      </c>
      <c r="CO132" s="11">
        <v>1970</v>
      </c>
      <c r="CP132" s="11" t="s">
        <v>930</v>
      </c>
      <c r="CQ132" s="5">
        <f>AN132</f>
        <v>32</v>
      </c>
      <c r="CR132" s="5" t="s">
        <v>100</v>
      </c>
    </row>
    <row r="133" spans="1:96" ht="28.8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 t="s">
        <v>643</v>
      </c>
      <c r="L133" s="11" t="s">
        <v>540</v>
      </c>
      <c r="M133" s="11" t="s">
        <v>644</v>
      </c>
      <c r="N133" s="11" t="s">
        <v>542</v>
      </c>
      <c r="O133" s="11" t="s">
        <v>645</v>
      </c>
      <c r="P133" s="5" t="s">
        <v>154</v>
      </c>
      <c r="Q133" s="5" t="s">
        <v>154</v>
      </c>
      <c r="R133" s="5" t="s">
        <v>156</v>
      </c>
      <c r="S133" s="5" t="s">
        <v>591</v>
      </c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5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5">
        <v>8</v>
      </c>
      <c r="CK133" s="5" t="s">
        <v>647</v>
      </c>
      <c r="CL133" s="11"/>
      <c r="CM133" s="11"/>
      <c r="CN133" s="11"/>
      <c r="CO133" s="11"/>
      <c r="CP133" s="11"/>
      <c r="CQ133" s="5">
        <v>56.1</v>
      </c>
      <c r="CR133" s="5" t="s">
        <v>100</v>
      </c>
    </row>
    <row r="134" spans="1:96" ht="100.8" x14ac:dyDescent="0.3">
      <c r="A134" s="78">
        <v>333415</v>
      </c>
      <c r="B134" s="78" t="s">
        <v>109</v>
      </c>
      <c r="C134" s="78"/>
      <c r="D134" s="78"/>
      <c r="E134" s="78">
        <v>8742</v>
      </c>
      <c r="F134" s="78"/>
      <c r="G134" s="78"/>
      <c r="H134" s="78"/>
      <c r="I134" s="78" t="s">
        <v>537</v>
      </c>
      <c r="J134" s="78" t="s">
        <v>648</v>
      </c>
      <c r="K134" s="78" t="s">
        <v>858</v>
      </c>
      <c r="L134" s="78" t="s">
        <v>859</v>
      </c>
      <c r="M134" s="78" t="s">
        <v>924</v>
      </c>
      <c r="N134" s="78" t="s">
        <v>925</v>
      </c>
      <c r="O134" s="78" t="s">
        <v>926</v>
      </c>
      <c r="P134" s="79" t="s">
        <v>154</v>
      </c>
      <c r="Q134" s="79" t="s">
        <v>154</v>
      </c>
      <c r="R134" s="79" t="s">
        <v>167</v>
      </c>
      <c r="S134" s="79" t="s">
        <v>117</v>
      </c>
      <c r="T134" s="78"/>
      <c r="U134" s="78" t="s">
        <v>118</v>
      </c>
      <c r="V134" s="78" t="s">
        <v>522</v>
      </c>
      <c r="W134" s="78" t="s">
        <v>804</v>
      </c>
      <c r="X134" s="78"/>
      <c r="Y134" s="78">
        <v>8</v>
      </c>
      <c r="Z134" s="78"/>
      <c r="AA134" s="78"/>
      <c r="AB134" s="78"/>
      <c r="AC134" s="78"/>
      <c r="AD134" s="78" t="s">
        <v>121</v>
      </c>
      <c r="AE134" s="78"/>
      <c r="AF134" s="79">
        <v>56</v>
      </c>
      <c r="AG134" s="78"/>
      <c r="AH134" s="78"/>
      <c r="AI134" s="78"/>
      <c r="AJ134" s="78"/>
      <c r="AK134" s="78" t="s">
        <v>122</v>
      </c>
      <c r="AL134" s="78" t="s">
        <v>158</v>
      </c>
      <c r="AM134" s="78"/>
      <c r="AN134" s="78">
        <v>64</v>
      </c>
      <c r="AO134" s="78"/>
      <c r="AP134" s="78"/>
      <c r="AQ134" s="78"/>
      <c r="AR134" s="78"/>
      <c r="AS134" s="78" t="s">
        <v>362</v>
      </c>
      <c r="AT134" s="78"/>
      <c r="AU134" s="78">
        <v>32</v>
      </c>
      <c r="AV134" s="78"/>
      <c r="AW134" s="78"/>
      <c r="AX134" s="78"/>
      <c r="AY134" s="78"/>
      <c r="AZ134" s="78"/>
      <c r="BA134" s="80">
        <v>32</v>
      </c>
      <c r="BB134" s="78"/>
      <c r="BC134" s="80"/>
      <c r="BD134" s="78"/>
      <c r="BE134" s="80"/>
      <c r="BF134" s="78"/>
      <c r="BG134" s="78">
        <v>64</v>
      </c>
      <c r="BH134" s="78"/>
      <c r="BI134" s="78"/>
      <c r="BJ134" s="78"/>
      <c r="BK134" s="78"/>
      <c r="BL134" s="78"/>
      <c r="BM134" s="80">
        <v>64</v>
      </c>
      <c r="BN134" s="78"/>
      <c r="BO134" s="78"/>
      <c r="BP134" s="78"/>
      <c r="BQ134" s="78"/>
      <c r="BR134" s="78"/>
      <c r="BS134" s="80">
        <v>64</v>
      </c>
      <c r="BT134" s="78"/>
      <c r="BU134" s="78"/>
      <c r="BV134" s="78"/>
      <c r="BW134" s="78"/>
      <c r="BX134" s="78" t="s">
        <v>362</v>
      </c>
      <c r="BY134" s="78">
        <v>4</v>
      </c>
      <c r="BZ134" s="78" t="s">
        <v>125</v>
      </c>
      <c r="CA134" s="78"/>
      <c r="CB134" s="78"/>
      <c r="CC134" s="78"/>
      <c r="CD134" s="78"/>
      <c r="CE134" s="78"/>
      <c r="CF134" s="78"/>
      <c r="CG134" s="78">
        <v>100</v>
      </c>
      <c r="CH134" s="78" t="s">
        <v>126</v>
      </c>
      <c r="CI134" s="78" t="s">
        <v>747</v>
      </c>
      <c r="CJ134" s="79">
        <v>583958</v>
      </c>
      <c r="CK134" s="79">
        <v>43712</v>
      </c>
      <c r="CL134" s="78" t="s">
        <v>927</v>
      </c>
      <c r="CM134" s="78" t="s">
        <v>928</v>
      </c>
      <c r="CN134" s="78" t="s">
        <v>929</v>
      </c>
      <c r="CO134" s="78">
        <v>1970</v>
      </c>
      <c r="CP134" s="78" t="s">
        <v>930</v>
      </c>
      <c r="CQ134" s="79">
        <f>AN134</f>
        <v>64</v>
      </c>
      <c r="CR134" s="79" t="s">
        <v>100</v>
      </c>
    </row>
    <row r="135" spans="1:96" ht="28.8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 t="s">
        <v>649</v>
      </c>
      <c r="L135" s="11" t="s">
        <v>650</v>
      </c>
      <c r="M135" s="11"/>
      <c r="N135" s="11"/>
      <c r="O135" s="11" t="s">
        <v>862</v>
      </c>
      <c r="P135" s="5" t="s">
        <v>154</v>
      </c>
      <c r="Q135" s="5" t="s">
        <v>154</v>
      </c>
      <c r="R135" s="5" t="s">
        <v>156</v>
      </c>
      <c r="S135" s="5" t="s">
        <v>591</v>
      </c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5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5">
        <v>7</v>
      </c>
      <c r="CK135" s="5" t="s">
        <v>647</v>
      </c>
      <c r="CL135" s="11"/>
      <c r="CM135" s="11"/>
      <c r="CN135" s="11"/>
      <c r="CO135" s="11"/>
      <c r="CP135" s="11"/>
      <c r="CQ135" s="5">
        <v>106</v>
      </c>
      <c r="CR135" s="5" t="s">
        <v>100</v>
      </c>
    </row>
    <row r="136" spans="1:96" ht="100.8" x14ac:dyDescent="0.3">
      <c r="A136" s="11">
        <v>333415</v>
      </c>
      <c r="B136" s="11" t="s">
        <v>109</v>
      </c>
      <c r="C136" s="11"/>
      <c r="D136" s="11"/>
      <c r="E136" s="11">
        <v>8742</v>
      </c>
      <c r="F136" s="11"/>
      <c r="G136" s="11"/>
      <c r="H136" s="11"/>
      <c r="I136" s="11" t="s">
        <v>537</v>
      </c>
      <c r="J136" s="11" t="s">
        <v>648</v>
      </c>
      <c r="K136" s="11" t="s">
        <v>858</v>
      </c>
      <c r="L136" s="11" t="s">
        <v>859</v>
      </c>
      <c r="M136" s="11" t="s">
        <v>924</v>
      </c>
      <c r="N136" s="11" t="s">
        <v>925</v>
      </c>
      <c r="O136" s="11" t="s">
        <v>926</v>
      </c>
      <c r="P136" s="5" t="s">
        <v>172</v>
      </c>
      <c r="Q136" s="5" t="s">
        <v>172</v>
      </c>
      <c r="R136" s="5" t="s">
        <v>856</v>
      </c>
      <c r="S136" s="5" t="s">
        <v>166</v>
      </c>
      <c r="T136" s="11"/>
      <c r="U136" s="11" t="s">
        <v>118</v>
      </c>
      <c r="V136" s="11" t="s">
        <v>522</v>
      </c>
      <c r="W136" s="11" t="s">
        <v>804</v>
      </c>
      <c r="X136" s="11"/>
      <c r="Y136" s="11">
        <v>8</v>
      </c>
      <c r="Z136" s="11"/>
      <c r="AA136" s="11"/>
      <c r="AB136" s="11"/>
      <c r="AC136" s="11"/>
      <c r="AD136" s="11" t="s">
        <v>121</v>
      </c>
      <c r="AE136" s="11"/>
      <c r="AF136" s="5">
        <v>56</v>
      </c>
      <c r="AG136" s="11"/>
      <c r="AH136" s="11"/>
      <c r="AI136" s="11"/>
      <c r="AJ136" s="11"/>
      <c r="AK136" s="11" t="s">
        <v>122</v>
      </c>
      <c r="AL136" s="11" t="s">
        <v>158</v>
      </c>
      <c r="AM136" s="11"/>
      <c r="AN136" s="11">
        <v>128</v>
      </c>
      <c r="AO136" s="11"/>
      <c r="AP136" s="11"/>
      <c r="AQ136" s="11"/>
      <c r="AR136" s="11"/>
      <c r="AS136" s="11" t="s">
        <v>362</v>
      </c>
      <c r="AT136" s="11"/>
      <c r="AU136" s="11">
        <v>128</v>
      </c>
      <c r="AV136" s="11"/>
      <c r="AW136" s="11"/>
      <c r="AX136" s="11"/>
      <c r="AY136" s="11"/>
      <c r="AZ136" s="11"/>
      <c r="BA136" s="12">
        <v>128</v>
      </c>
      <c r="BB136" s="11"/>
      <c r="BC136" s="12"/>
      <c r="BD136" s="11"/>
      <c r="BE136" s="12"/>
      <c r="BF136" s="11"/>
      <c r="BG136" s="11"/>
      <c r="BH136" s="11"/>
      <c r="BI136" s="11"/>
      <c r="BJ136" s="11"/>
      <c r="BK136" s="11"/>
      <c r="BL136" s="11"/>
      <c r="BM136" s="12"/>
      <c r="BN136" s="11"/>
      <c r="BO136" s="11"/>
      <c r="BP136" s="11"/>
      <c r="BQ136" s="11"/>
      <c r="BR136" s="11"/>
      <c r="BS136" s="12"/>
      <c r="BT136" s="11"/>
      <c r="BU136" s="11"/>
      <c r="BV136" s="11"/>
      <c r="BW136" s="11"/>
      <c r="BX136" s="11" t="s">
        <v>362</v>
      </c>
      <c r="BY136" s="11">
        <v>4</v>
      </c>
      <c r="BZ136" s="11" t="s">
        <v>125</v>
      </c>
      <c r="CA136" s="11"/>
      <c r="CB136" s="11"/>
      <c r="CC136" s="11"/>
      <c r="CD136" s="11"/>
      <c r="CE136" s="11"/>
      <c r="CF136" s="11"/>
      <c r="CG136" s="11">
        <v>100</v>
      </c>
      <c r="CH136" s="11" t="s">
        <v>126</v>
      </c>
      <c r="CI136" s="11" t="s">
        <v>747</v>
      </c>
      <c r="CJ136" s="5">
        <v>583959</v>
      </c>
      <c r="CK136" s="5">
        <v>43712</v>
      </c>
      <c r="CL136" s="11" t="s">
        <v>927</v>
      </c>
      <c r="CM136" s="11" t="s">
        <v>928</v>
      </c>
      <c r="CN136" s="11" t="s">
        <v>929</v>
      </c>
      <c r="CO136" s="11">
        <v>1970</v>
      </c>
      <c r="CP136" s="11" t="s">
        <v>930</v>
      </c>
      <c r="CQ136" s="5">
        <f>AN136</f>
        <v>128</v>
      </c>
      <c r="CR136" s="5" t="s">
        <v>100</v>
      </c>
    </row>
    <row r="137" spans="1:96" ht="100.8" x14ac:dyDescent="0.3">
      <c r="A137" s="11">
        <v>333415</v>
      </c>
      <c r="B137" s="11" t="s">
        <v>109</v>
      </c>
      <c r="C137" s="11"/>
      <c r="D137" s="11"/>
      <c r="E137" s="11">
        <v>8742</v>
      </c>
      <c r="F137" s="11"/>
      <c r="G137" s="11"/>
      <c r="H137" s="11"/>
      <c r="I137" s="11" t="s">
        <v>537</v>
      </c>
      <c r="J137" s="11" t="s">
        <v>648</v>
      </c>
      <c r="K137" s="11" t="s">
        <v>858</v>
      </c>
      <c r="L137" s="11" t="s">
        <v>859</v>
      </c>
      <c r="M137" s="11" t="s">
        <v>924</v>
      </c>
      <c r="N137" s="11" t="s">
        <v>925</v>
      </c>
      <c r="O137" s="11" t="s">
        <v>926</v>
      </c>
      <c r="P137" s="5" t="s">
        <v>172</v>
      </c>
      <c r="Q137" s="5" t="s">
        <v>172</v>
      </c>
      <c r="R137" s="5" t="s">
        <v>856</v>
      </c>
      <c r="S137" s="5" t="s">
        <v>166</v>
      </c>
      <c r="T137" s="11"/>
      <c r="U137" s="11" t="s">
        <v>118</v>
      </c>
      <c r="V137" s="11" t="s">
        <v>522</v>
      </c>
      <c r="W137" s="11" t="s">
        <v>804</v>
      </c>
      <c r="X137" s="11"/>
      <c r="Y137" s="11">
        <v>8</v>
      </c>
      <c r="Z137" s="11"/>
      <c r="AA137" s="11"/>
      <c r="AB137" s="11"/>
      <c r="AC137" s="11"/>
      <c r="AD137" s="11" t="s">
        <v>121</v>
      </c>
      <c r="AE137" s="11"/>
      <c r="AF137" s="5">
        <v>56</v>
      </c>
      <c r="AG137" s="11"/>
      <c r="AH137" s="11"/>
      <c r="AI137" s="11"/>
      <c r="AJ137" s="11"/>
      <c r="AK137" s="11" t="s">
        <v>122</v>
      </c>
      <c r="AL137" s="11" t="s">
        <v>158</v>
      </c>
      <c r="AM137" s="11"/>
      <c r="AN137" s="11">
        <v>128</v>
      </c>
      <c r="AO137" s="11"/>
      <c r="AP137" s="11"/>
      <c r="AQ137" s="11"/>
      <c r="AR137" s="11"/>
      <c r="AS137" s="11" t="s">
        <v>362</v>
      </c>
      <c r="AT137" s="11"/>
      <c r="AU137" s="11">
        <v>128</v>
      </c>
      <c r="AV137" s="11"/>
      <c r="AW137" s="11"/>
      <c r="AX137" s="11"/>
      <c r="AY137" s="11"/>
      <c r="AZ137" s="11"/>
      <c r="BA137" s="12">
        <v>128</v>
      </c>
      <c r="BB137" s="11"/>
      <c r="BC137" s="12"/>
      <c r="BD137" s="11"/>
      <c r="BE137" s="12"/>
      <c r="BF137" s="11"/>
      <c r="BG137" s="11"/>
      <c r="BH137" s="11"/>
      <c r="BI137" s="11"/>
      <c r="BJ137" s="11"/>
      <c r="BK137" s="11"/>
      <c r="BL137" s="11"/>
      <c r="BM137" s="12"/>
      <c r="BN137" s="11"/>
      <c r="BO137" s="11"/>
      <c r="BP137" s="11"/>
      <c r="BQ137" s="11"/>
      <c r="BR137" s="11"/>
      <c r="BS137" s="12"/>
      <c r="BT137" s="11"/>
      <c r="BU137" s="11"/>
      <c r="BV137" s="11"/>
      <c r="BW137" s="11"/>
      <c r="BX137" s="11" t="s">
        <v>362</v>
      </c>
      <c r="BY137" s="11">
        <v>4</v>
      </c>
      <c r="BZ137" s="11" t="s">
        <v>125</v>
      </c>
      <c r="CA137" s="11"/>
      <c r="CB137" s="11"/>
      <c r="CC137" s="11"/>
      <c r="CD137" s="11"/>
      <c r="CE137" s="11"/>
      <c r="CF137" s="11"/>
      <c r="CG137" s="11">
        <v>100</v>
      </c>
      <c r="CH137" s="11" t="s">
        <v>126</v>
      </c>
      <c r="CI137" s="11" t="s">
        <v>747</v>
      </c>
      <c r="CJ137" s="5">
        <v>583960</v>
      </c>
      <c r="CK137" s="5">
        <v>43712</v>
      </c>
      <c r="CL137" s="11" t="s">
        <v>927</v>
      </c>
      <c r="CM137" s="11" t="s">
        <v>928</v>
      </c>
      <c r="CN137" s="11" t="s">
        <v>929</v>
      </c>
      <c r="CO137" s="11">
        <v>1970</v>
      </c>
      <c r="CP137" s="11" t="s">
        <v>930</v>
      </c>
      <c r="CQ137" s="5">
        <f>AN137</f>
        <v>128</v>
      </c>
      <c r="CR137" s="5" t="s">
        <v>100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9"/>
  <sheetViews>
    <sheetView topLeftCell="CG1" workbookViewId="0">
      <pane ySplit="1" topLeftCell="A2" activePane="bottomLeft" state="frozen"/>
      <selection activeCell="N1" sqref="N1"/>
      <selection pane="bottomLeft" activeCell="CQ1" sqref="CQ1"/>
    </sheetView>
  </sheetViews>
  <sheetFormatPr defaultColWidth="9.109375" defaultRowHeight="14.4" x14ac:dyDescent="0.3"/>
  <cols>
    <col min="1" max="1" width="9.33203125" style="65" bestFit="1" customWidth="1"/>
    <col min="2" max="4" width="9.109375" style="65"/>
    <col min="5" max="5" width="9.33203125" style="65" bestFit="1" customWidth="1"/>
    <col min="6" max="8" width="9.109375" style="65"/>
    <col min="9" max="15" width="14.5546875" style="65" customWidth="1"/>
    <col min="16" max="19" width="9.109375" style="64"/>
    <col min="20" max="24" width="9.109375" style="65"/>
    <col min="25" max="25" width="9.33203125" style="65" bestFit="1" customWidth="1"/>
    <col min="26" max="26" width="9.109375" style="65"/>
    <col min="27" max="27" width="9.33203125" style="65" bestFit="1" customWidth="1"/>
    <col min="28" max="28" width="9.109375" style="65"/>
    <col min="29" max="29" width="9.33203125" style="65" bestFit="1" customWidth="1"/>
    <col min="30" max="31" width="9.109375" style="65"/>
    <col min="32" max="32" width="9.33203125" style="65" bestFit="1" customWidth="1"/>
    <col min="33" max="33" width="9.109375" style="65"/>
    <col min="34" max="34" width="9.33203125" style="65" bestFit="1" customWidth="1"/>
    <col min="35" max="35" width="9.109375" style="65"/>
    <col min="36" max="36" width="9.33203125" style="65" bestFit="1" customWidth="1"/>
    <col min="37" max="39" width="9.109375" style="65"/>
    <col min="40" max="40" width="9.33203125" style="65" bestFit="1" customWidth="1"/>
    <col min="41" max="41" width="9.109375" style="65"/>
    <col min="42" max="42" width="9.33203125" style="65" bestFit="1" customWidth="1"/>
    <col min="43" max="43" width="9.109375" style="65"/>
    <col min="44" max="44" width="9.33203125" style="65" bestFit="1" customWidth="1"/>
    <col min="45" max="46" width="9.109375" style="65"/>
    <col min="47" max="47" width="9.5546875" style="65" bestFit="1" customWidth="1"/>
    <col min="48" max="48" width="9.109375" style="65"/>
    <col min="49" max="49" width="9.33203125" style="65" bestFit="1" customWidth="1"/>
    <col min="50" max="50" width="9.109375" style="65"/>
    <col min="51" max="51" width="9.33203125" style="65" bestFit="1" customWidth="1"/>
    <col min="52" max="52" width="9.109375" style="65"/>
    <col min="53" max="53" width="9.5546875" style="65" bestFit="1" customWidth="1"/>
    <col min="54" max="54" width="9.109375" style="65"/>
    <col min="55" max="55" width="9.33203125" style="65" bestFit="1" customWidth="1"/>
    <col min="56" max="56" width="9.109375" style="65"/>
    <col min="57" max="57" width="9.33203125" style="65" bestFit="1" customWidth="1"/>
    <col min="58" max="58" width="9.109375" style="65"/>
    <col min="59" max="59" width="9.33203125" style="65" bestFit="1" customWidth="1"/>
    <col min="60" max="64" width="9.109375" style="65"/>
    <col min="65" max="65" width="9.33203125" style="65" bestFit="1" customWidth="1"/>
    <col min="66" max="70" width="9.109375" style="65"/>
    <col min="71" max="71" width="9.33203125" style="65" bestFit="1" customWidth="1"/>
    <col min="72" max="76" width="9.109375" style="65"/>
    <col min="77" max="77" width="9.33203125" style="65" bestFit="1" customWidth="1"/>
    <col min="78" max="84" width="9.109375" style="65"/>
    <col min="85" max="85" width="9.33203125" style="65" bestFit="1" customWidth="1"/>
    <col min="86" max="87" width="9.109375" style="65"/>
    <col min="88" max="89" width="9.33203125" style="64" bestFit="1" customWidth="1"/>
    <col min="90" max="90" width="9.109375" style="65"/>
    <col min="91" max="91" width="20.88671875" style="65" customWidth="1"/>
    <col min="92" max="92" width="12.6640625" style="65" customWidth="1"/>
    <col min="93" max="93" width="9.33203125" style="65" bestFit="1" customWidth="1"/>
    <col min="94" max="94" width="33.44140625" style="65" customWidth="1"/>
    <col min="95" max="95" width="9.33203125" style="64" bestFit="1" customWidth="1"/>
    <col min="96" max="96" width="9.109375" style="64"/>
    <col min="97" max="97" width="9.33203125" style="64" bestFit="1" customWidth="1"/>
    <col min="98" max="16384" width="9.109375" style="65"/>
  </cols>
  <sheetData>
    <row r="1" spans="1:97" ht="100.8" x14ac:dyDescent="0.3">
      <c r="A1" s="61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61" t="s">
        <v>10</v>
      </c>
      <c r="L1" s="61" t="s">
        <v>11</v>
      </c>
      <c r="M1" s="61" t="s">
        <v>12</v>
      </c>
      <c r="N1" s="61" t="s">
        <v>13</v>
      </c>
      <c r="O1" s="61" t="s">
        <v>14</v>
      </c>
      <c r="P1" s="62" t="s">
        <v>15</v>
      </c>
      <c r="Q1" s="62" t="s">
        <v>16</v>
      </c>
      <c r="R1" s="62" t="s">
        <v>17</v>
      </c>
      <c r="S1" s="62" t="s">
        <v>18</v>
      </c>
      <c r="T1" s="61" t="s">
        <v>19</v>
      </c>
      <c r="U1" s="61" t="s">
        <v>20</v>
      </c>
      <c r="V1" s="61" t="s">
        <v>21</v>
      </c>
      <c r="W1" s="61" t="s">
        <v>22</v>
      </c>
      <c r="X1" s="61" t="s">
        <v>23</v>
      </c>
      <c r="Y1" s="61" t="s">
        <v>24</v>
      </c>
      <c r="Z1" s="61" t="s">
        <v>25</v>
      </c>
      <c r="AA1" s="61" t="s">
        <v>26</v>
      </c>
      <c r="AB1" s="61" t="s">
        <v>27</v>
      </c>
      <c r="AC1" s="61" t="s">
        <v>28</v>
      </c>
      <c r="AD1" s="61" t="s">
        <v>29</v>
      </c>
      <c r="AE1" s="61" t="s">
        <v>30</v>
      </c>
      <c r="AF1" s="61" t="s">
        <v>31</v>
      </c>
      <c r="AG1" s="61" t="s">
        <v>32</v>
      </c>
      <c r="AH1" s="61" t="s">
        <v>33</v>
      </c>
      <c r="AI1" s="61" t="s">
        <v>34</v>
      </c>
      <c r="AJ1" s="61" t="s">
        <v>35</v>
      </c>
      <c r="AK1" s="61" t="s">
        <v>36</v>
      </c>
      <c r="AL1" s="61" t="s">
        <v>37</v>
      </c>
      <c r="AM1" s="61" t="s">
        <v>38</v>
      </c>
      <c r="AN1" s="61" t="s">
        <v>39</v>
      </c>
      <c r="AO1" s="61" t="s">
        <v>40</v>
      </c>
      <c r="AP1" s="61" t="s">
        <v>41</v>
      </c>
      <c r="AQ1" s="61" t="s">
        <v>42</v>
      </c>
      <c r="AR1" s="61" t="s">
        <v>43</v>
      </c>
      <c r="AS1" s="61" t="s">
        <v>44</v>
      </c>
      <c r="AT1" s="61" t="s">
        <v>45</v>
      </c>
      <c r="AU1" s="61" t="s">
        <v>46</v>
      </c>
      <c r="AV1" s="61" t="s">
        <v>47</v>
      </c>
      <c r="AW1" s="61" t="s">
        <v>48</v>
      </c>
      <c r="AX1" s="61" t="s">
        <v>49</v>
      </c>
      <c r="AY1" s="61" t="s">
        <v>50</v>
      </c>
      <c r="AZ1" s="61" t="s">
        <v>51</v>
      </c>
      <c r="BA1" s="63" t="s">
        <v>52</v>
      </c>
      <c r="BB1" s="61" t="s">
        <v>53</v>
      </c>
      <c r="BC1" s="61" t="s">
        <v>54</v>
      </c>
      <c r="BD1" s="61" t="s">
        <v>55</v>
      </c>
      <c r="BE1" s="61" t="s">
        <v>56</v>
      </c>
      <c r="BF1" s="61" t="s">
        <v>57</v>
      </c>
      <c r="BG1" s="61" t="s">
        <v>58</v>
      </c>
      <c r="BH1" s="61" t="s">
        <v>59</v>
      </c>
      <c r="BI1" s="61" t="s">
        <v>60</v>
      </c>
      <c r="BJ1" s="61" t="s">
        <v>61</v>
      </c>
      <c r="BK1" s="61" t="s">
        <v>62</v>
      </c>
      <c r="BL1" s="61" t="s">
        <v>63</v>
      </c>
      <c r="BM1" s="61" t="s">
        <v>64</v>
      </c>
      <c r="BN1" s="61" t="s">
        <v>65</v>
      </c>
      <c r="BO1" s="61" t="s">
        <v>66</v>
      </c>
      <c r="BP1" s="61" t="s">
        <v>67</v>
      </c>
      <c r="BQ1" s="61" t="s">
        <v>68</v>
      </c>
      <c r="BR1" s="61" t="s">
        <v>69</v>
      </c>
      <c r="BS1" s="61" t="s">
        <v>70</v>
      </c>
      <c r="BT1" s="61" t="s">
        <v>71</v>
      </c>
      <c r="BU1" s="61" t="s">
        <v>72</v>
      </c>
      <c r="BV1" s="61" t="s">
        <v>73</v>
      </c>
      <c r="BW1" s="61" t="s">
        <v>74</v>
      </c>
      <c r="BX1" s="61" t="s">
        <v>75</v>
      </c>
      <c r="BY1" s="61" t="s">
        <v>76</v>
      </c>
      <c r="BZ1" s="61" t="s">
        <v>77</v>
      </c>
      <c r="CA1" s="61" t="s">
        <v>78</v>
      </c>
      <c r="CB1" s="61" t="s">
        <v>79</v>
      </c>
      <c r="CC1" s="61" t="s">
        <v>80</v>
      </c>
      <c r="CD1" s="61" t="s">
        <v>81</v>
      </c>
      <c r="CE1" s="61" t="s">
        <v>82</v>
      </c>
      <c r="CF1" s="61" t="s">
        <v>83</v>
      </c>
      <c r="CG1" s="61" t="s">
        <v>84</v>
      </c>
      <c r="CH1" s="61" t="s">
        <v>85</v>
      </c>
      <c r="CI1" s="61" t="s">
        <v>86</v>
      </c>
      <c r="CJ1" s="62" t="s">
        <v>87</v>
      </c>
      <c r="CK1" s="62" t="s">
        <v>88</v>
      </c>
      <c r="CL1" s="61" t="s">
        <v>89</v>
      </c>
      <c r="CM1" s="61" t="s">
        <v>90</v>
      </c>
      <c r="CN1" s="61" t="s">
        <v>91</v>
      </c>
      <c r="CO1" s="61" t="s">
        <v>92</v>
      </c>
      <c r="CP1" s="61" t="s">
        <v>93</v>
      </c>
      <c r="CQ1" s="64" t="s">
        <v>519</v>
      </c>
      <c r="CR1" s="64" t="s">
        <v>520</v>
      </c>
      <c r="CS1" s="62" t="s">
        <v>521</v>
      </c>
    </row>
    <row r="2" spans="1:97" ht="158.4" x14ac:dyDescent="0.3">
      <c r="A2" s="61">
        <v>333415</v>
      </c>
      <c r="B2" s="61" t="s">
        <v>109</v>
      </c>
      <c r="C2" s="61" t="s">
        <v>314</v>
      </c>
      <c r="D2" s="61" t="s">
        <v>397</v>
      </c>
      <c r="E2" s="61">
        <v>7551</v>
      </c>
      <c r="F2" s="61"/>
      <c r="G2" s="61"/>
      <c r="H2" s="61"/>
      <c r="I2" s="61" t="s">
        <v>522</v>
      </c>
      <c r="J2" s="61" t="s">
        <v>187</v>
      </c>
      <c r="K2" s="61" t="s">
        <v>187</v>
      </c>
      <c r="L2" s="61" t="s">
        <v>187</v>
      </c>
      <c r="M2" s="61" t="s">
        <v>187</v>
      </c>
      <c r="N2" s="61" t="s">
        <v>522</v>
      </c>
      <c r="O2" s="61" t="s">
        <v>523</v>
      </c>
      <c r="P2" s="62" t="s">
        <v>189</v>
      </c>
      <c r="Q2" s="62" t="s">
        <v>189</v>
      </c>
      <c r="R2" s="62" t="s">
        <v>524</v>
      </c>
      <c r="S2" s="62" t="s">
        <v>157</v>
      </c>
      <c r="T2" s="61"/>
      <c r="U2" s="61" t="s">
        <v>525</v>
      </c>
      <c r="V2" s="61" t="s">
        <v>522</v>
      </c>
      <c r="W2" s="61" t="s">
        <v>526</v>
      </c>
      <c r="X2" s="61"/>
      <c r="Y2" s="61">
        <v>35</v>
      </c>
      <c r="Z2" s="61"/>
      <c r="AA2" s="61"/>
      <c r="AB2" s="61"/>
      <c r="AC2" s="61"/>
      <c r="AD2" s="61" t="s">
        <v>122</v>
      </c>
      <c r="AE2" s="61"/>
      <c r="AF2" s="61">
        <v>35</v>
      </c>
      <c r="AG2" s="61"/>
      <c r="AH2" s="61"/>
      <c r="AI2" s="61"/>
      <c r="AJ2" s="61"/>
      <c r="AK2" s="61" t="s">
        <v>122</v>
      </c>
      <c r="AL2" s="61" t="s">
        <v>158</v>
      </c>
      <c r="AM2" s="61"/>
      <c r="AN2" s="61">
        <v>2.1</v>
      </c>
      <c r="AO2" s="61"/>
      <c r="AP2" s="61"/>
      <c r="AQ2" s="61"/>
      <c r="AR2" s="61"/>
      <c r="AS2" s="61" t="s">
        <v>527</v>
      </c>
      <c r="AT2" s="61"/>
      <c r="AU2" s="63">
        <v>2.1</v>
      </c>
      <c r="AV2" s="61"/>
      <c r="AW2" s="61"/>
      <c r="AX2" s="61"/>
      <c r="AY2" s="61"/>
      <c r="AZ2" s="61"/>
      <c r="BA2" s="63">
        <v>2.0999999999999999E-3</v>
      </c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3"/>
      <c r="BN2" s="61"/>
      <c r="BO2" s="61"/>
      <c r="BP2" s="61"/>
      <c r="BQ2" s="61"/>
      <c r="BR2" s="61"/>
      <c r="BS2" s="63"/>
      <c r="BT2" s="61"/>
      <c r="BU2" s="61"/>
      <c r="BV2" s="61"/>
      <c r="BW2" s="61"/>
      <c r="BX2" s="61" t="s">
        <v>528</v>
      </c>
      <c r="BY2" s="61">
        <v>1</v>
      </c>
      <c r="BZ2" s="61" t="s">
        <v>176</v>
      </c>
      <c r="CA2" s="61" t="s">
        <v>529</v>
      </c>
      <c r="CB2" s="61"/>
      <c r="CC2" s="61"/>
      <c r="CD2" s="61"/>
      <c r="CE2" s="61"/>
      <c r="CF2" s="61"/>
      <c r="CG2" s="61">
        <v>99.5</v>
      </c>
      <c r="CH2" s="61" t="s">
        <v>177</v>
      </c>
      <c r="CI2" s="61" t="s">
        <v>315</v>
      </c>
      <c r="CJ2" s="62">
        <v>1317634</v>
      </c>
      <c r="CK2" s="62">
        <v>114296</v>
      </c>
      <c r="CL2" s="61" t="s">
        <v>530</v>
      </c>
      <c r="CM2" s="61" t="s">
        <v>531</v>
      </c>
      <c r="CN2" s="61" t="s">
        <v>532</v>
      </c>
      <c r="CO2" s="61">
        <v>2009</v>
      </c>
      <c r="CP2" s="61" t="s">
        <v>533</v>
      </c>
      <c r="CQ2" s="64">
        <f t="shared" ref="CQ2:CQ8" si="0">IF(AS2="mg/L", AN2, AN2/1000)</f>
        <v>2.1000000000000003E-3</v>
      </c>
      <c r="CR2" s="64" t="s">
        <v>528</v>
      </c>
      <c r="CS2" s="62">
        <v>35</v>
      </c>
    </row>
    <row r="3" spans="1:97" ht="158.4" x14ac:dyDescent="0.3">
      <c r="A3" s="61">
        <v>333415</v>
      </c>
      <c r="B3" s="61" t="s">
        <v>109</v>
      </c>
      <c r="C3" s="61" t="s">
        <v>314</v>
      </c>
      <c r="D3" s="61" t="s">
        <v>397</v>
      </c>
      <c r="E3" s="61">
        <v>7551</v>
      </c>
      <c r="F3" s="61"/>
      <c r="G3" s="61"/>
      <c r="H3" s="61"/>
      <c r="I3" s="61" t="s">
        <v>522</v>
      </c>
      <c r="J3" s="61" t="s">
        <v>187</v>
      </c>
      <c r="K3" s="61" t="s">
        <v>187</v>
      </c>
      <c r="L3" s="61" t="s">
        <v>187</v>
      </c>
      <c r="M3" s="61" t="s">
        <v>187</v>
      </c>
      <c r="N3" s="61" t="s">
        <v>522</v>
      </c>
      <c r="O3" s="61" t="s">
        <v>523</v>
      </c>
      <c r="P3" s="62" t="s">
        <v>189</v>
      </c>
      <c r="Q3" s="62" t="s">
        <v>189</v>
      </c>
      <c r="R3" s="62" t="s">
        <v>534</v>
      </c>
      <c r="S3" s="62" t="s">
        <v>143</v>
      </c>
      <c r="T3" s="61"/>
      <c r="U3" s="61" t="s">
        <v>525</v>
      </c>
      <c r="V3" s="61" t="s">
        <v>522</v>
      </c>
      <c r="W3" s="61" t="s">
        <v>526</v>
      </c>
      <c r="X3" s="61"/>
      <c r="Y3" s="61">
        <v>36</v>
      </c>
      <c r="Z3" s="61"/>
      <c r="AA3" s="61"/>
      <c r="AB3" s="61"/>
      <c r="AC3" s="61"/>
      <c r="AD3" s="61" t="s">
        <v>122</v>
      </c>
      <c r="AE3" s="61"/>
      <c r="AF3" s="61">
        <v>36</v>
      </c>
      <c r="AG3" s="61"/>
      <c r="AH3" s="61"/>
      <c r="AI3" s="61"/>
      <c r="AJ3" s="61"/>
      <c r="AK3" s="61" t="s">
        <v>122</v>
      </c>
      <c r="AL3" s="61" t="s">
        <v>158</v>
      </c>
      <c r="AM3" s="61"/>
      <c r="AN3" s="61">
        <v>2.1</v>
      </c>
      <c r="AO3" s="61"/>
      <c r="AP3" s="61"/>
      <c r="AQ3" s="61"/>
      <c r="AR3" s="61"/>
      <c r="AS3" s="61" t="s">
        <v>527</v>
      </c>
      <c r="AT3" s="61"/>
      <c r="AU3" s="63">
        <v>2.1</v>
      </c>
      <c r="AV3" s="61"/>
      <c r="AW3" s="61"/>
      <c r="AX3" s="61"/>
      <c r="AY3" s="61"/>
      <c r="AZ3" s="61"/>
      <c r="BA3" s="63">
        <v>2.0999999999999999E-3</v>
      </c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3"/>
      <c r="BN3" s="61"/>
      <c r="BO3" s="61"/>
      <c r="BP3" s="61"/>
      <c r="BQ3" s="61"/>
      <c r="BR3" s="61"/>
      <c r="BS3" s="63"/>
      <c r="BT3" s="61"/>
      <c r="BU3" s="61"/>
      <c r="BV3" s="61"/>
      <c r="BW3" s="61"/>
      <c r="BX3" s="61" t="s">
        <v>528</v>
      </c>
      <c r="BY3" s="61">
        <v>1</v>
      </c>
      <c r="BZ3" s="61" t="s">
        <v>176</v>
      </c>
      <c r="CA3" s="61" t="s">
        <v>529</v>
      </c>
      <c r="CB3" s="61"/>
      <c r="CC3" s="61"/>
      <c r="CD3" s="61"/>
      <c r="CE3" s="61"/>
      <c r="CF3" s="61"/>
      <c r="CG3" s="61">
        <v>99.5</v>
      </c>
      <c r="CH3" s="61" t="s">
        <v>177</v>
      </c>
      <c r="CI3" s="61" t="s">
        <v>315</v>
      </c>
      <c r="CJ3" s="62">
        <v>1317637</v>
      </c>
      <c r="CK3" s="62">
        <v>114296</v>
      </c>
      <c r="CL3" s="61" t="s">
        <v>530</v>
      </c>
      <c r="CM3" s="61" t="s">
        <v>531</v>
      </c>
      <c r="CN3" s="61" t="s">
        <v>532</v>
      </c>
      <c r="CO3" s="61">
        <v>2009</v>
      </c>
      <c r="CP3" s="61" t="s">
        <v>535</v>
      </c>
      <c r="CQ3" s="64">
        <f t="shared" si="0"/>
        <v>2.1000000000000003E-3</v>
      </c>
      <c r="CR3" s="64" t="s">
        <v>528</v>
      </c>
      <c r="CS3" s="62">
        <v>36</v>
      </c>
    </row>
    <row r="4" spans="1:97" ht="158.4" x14ac:dyDescent="0.3">
      <c r="A4" s="61">
        <v>333415</v>
      </c>
      <c r="B4" s="61" t="s">
        <v>109</v>
      </c>
      <c r="C4" s="61" t="s">
        <v>314</v>
      </c>
      <c r="D4" s="61" t="s">
        <v>397</v>
      </c>
      <c r="E4" s="61">
        <v>7551</v>
      </c>
      <c r="F4" s="61"/>
      <c r="G4" s="61"/>
      <c r="H4" s="61"/>
      <c r="I4" s="61" t="s">
        <v>522</v>
      </c>
      <c r="J4" s="61" t="s">
        <v>187</v>
      </c>
      <c r="K4" s="61" t="s">
        <v>187</v>
      </c>
      <c r="L4" s="61" t="s">
        <v>187</v>
      </c>
      <c r="M4" s="61" t="s">
        <v>187</v>
      </c>
      <c r="N4" s="61" t="s">
        <v>522</v>
      </c>
      <c r="O4" s="61" t="s">
        <v>523</v>
      </c>
      <c r="P4" s="62" t="s">
        <v>189</v>
      </c>
      <c r="Q4" s="62" t="s">
        <v>189</v>
      </c>
      <c r="R4" s="62" t="s">
        <v>524</v>
      </c>
      <c r="S4" s="62" t="s">
        <v>157</v>
      </c>
      <c r="T4" s="61"/>
      <c r="U4" s="61" t="s">
        <v>525</v>
      </c>
      <c r="V4" s="61" t="s">
        <v>522</v>
      </c>
      <c r="W4" s="61" t="s">
        <v>526</v>
      </c>
      <c r="X4" s="61"/>
      <c r="Y4" s="61">
        <v>16</v>
      </c>
      <c r="Z4" s="61"/>
      <c r="AA4" s="61"/>
      <c r="AB4" s="61"/>
      <c r="AC4" s="61"/>
      <c r="AD4" s="61" t="s">
        <v>122</v>
      </c>
      <c r="AE4" s="61"/>
      <c r="AF4" s="61">
        <v>16</v>
      </c>
      <c r="AG4" s="61"/>
      <c r="AH4" s="61"/>
      <c r="AI4" s="61"/>
      <c r="AJ4" s="61"/>
      <c r="AK4" s="61" t="s">
        <v>122</v>
      </c>
      <c r="AL4" s="61" t="s">
        <v>158</v>
      </c>
      <c r="AM4" s="61"/>
      <c r="AN4" s="61">
        <v>2.1</v>
      </c>
      <c r="AO4" s="61"/>
      <c r="AP4" s="61"/>
      <c r="AQ4" s="61"/>
      <c r="AR4" s="61"/>
      <c r="AS4" s="61" t="s">
        <v>527</v>
      </c>
      <c r="AT4" s="61"/>
      <c r="AU4" s="63">
        <v>2.1</v>
      </c>
      <c r="AV4" s="61"/>
      <c r="AW4" s="61"/>
      <c r="AX4" s="61"/>
      <c r="AY4" s="61"/>
      <c r="AZ4" s="61"/>
      <c r="BA4" s="63">
        <v>2.0999999999999999E-3</v>
      </c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3"/>
      <c r="BN4" s="61"/>
      <c r="BO4" s="61"/>
      <c r="BP4" s="61"/>
      <c r="BQ4" s="61"/>
      <c r="BR4" s="61"/>
      <c r="BS4" s="63"/>
      <c r="BT4" s="61"/>
      <c r="BU4" s="61"/>
      <c r="BV4" s="61"/>
      <c r="BW4" s="61"/>
      <c r="BX4" s="61" t="s">
        <v>528</v>
      </c>
      <c r="BY4" s="61">
        <v>1</v>
      </c>
      <c r="BZ4" s="61" t="s">
        <v>176</v>
      </c>
      <c r="CA4" s="61" t="s">
        <v>529</v>
      </c>
      <c r="CB4" s="61"/>
      <c r="CC4" s="61"/>
      <c r="CD4" s="61"/>
      <c r="CE4" s="61"/>
      <c r="CF4" s="61"/>
      <c r="CG4" s="61">
        <v>99.5</v>
      </c>
      <c r="CH4" s="61" t="s">
        <v>177</v>
      </c>
      <c r="CI4" s="61" t="s">
        <v>315</v>
      </c>
      <c r="CJ4" s="62">
        <v>1317635</v>
      </c>
      <c r="CK4" s="62">
        <v>114296</v>
      </c>
      <c r="CL4" s="61" t="s">
        <v>530</v>
      </c>
      <c r="CM4" s="61" t="s">
        <v>531</v>
      </c>
      <c r="CN4" s="61" t="s">
        <v>532</v>
      </c>
      <c r="CO4" s="61">
        <v>2009</v>
      </c>
      <c r="CP4" s="61" t="s">
        <v>533</v>
      </c>
      <c r="CQ4" s="64">
        <f t="shared" si="0"/>
        <v>2.1000000000000003E-3</v>
      </c>
      <c r="CR4" s="64" t="s">
        <v>528</v>
      </c>
      <c r="CS4" s="62">
        <v>16</v>
      </c>
    </row>
    <row r="5" spans="1:97" ht="158.4" x14ac:dyDescent="0.3">
      <c r="A5" s="61">
        <v>333415</v>
      </c>
      <c r="B5" s="61" t="s">
        <v>109</v>
      </c>
      <c r="C5" s="61" t="s">
        <v>314</v>
      </c>
      <c r="D5" s="61" t="s">
        <v>397</v>
      </c>
      <c r="E5" s="61">
        <v>7551</v>
      </c>
      <c r="F5" s="61"/>
      <c r="G5" s="61"/>
      <c r="H5" s="61"/>
      <c r="I5" s="61" t="s">
        <v>522</v>
      </c>
      <c r="J5" s="61" t="s">
        <v>187</v>
      </c>
      <c r="K5" s="61" t="s">
        <v>187</v>
      </c>
      <c r="L5" s="61" t="s">
        <v>187</v>
      </c>
      <c r="M5" s="61" t="s">
        <v>187</v>
      </c>
      <c r="N5" s="61" t="s">
        <v>522</v>
      </c>
      <c r="O5" s="61" t="s">
        <v>523</v>
      </c>
      <c r="P5" s="62" t="s">
        <v>189</v>
      </c>
      <c r="Q5" s="62" t="s">
        <v>189</v>
      </c>
      <c r="R5" s="62" t="s">
        <v>534</v>
      </c>
      <c r="S5" s="62" t="s">
        <v>143</v>
      </c>
      <c r="T5" s="61"/>
      <c r="U5" s="61" t="s">
        <v>525</v>
      </c>
      <c r="V5" s="61" t="s">
        <v>522</v>
      </c>
      <c r="W5" s="61" t="s">
        <v>526</v>
      </c>
      <c r="X5" s="61"/>
      <c r="Y5" s="61">
        <v>25</v>
      </c>
      <c r="Z5" s="61"/>
      <c r="AA5" s="61"/>
      <c r="AB5" s="61"/>
      <c r="AC5" s="61"/>
      <c r="AD5" s="61" t="s">
        <v>122</v>
      </c>
      <c r="AE5" s="61"/>
      <c r="AF5" s="61">
        <v>25</v>
      </c>
      <c r="AG5" s="61"/>
      <c r="AH5" s="61"/>
      <c r="AI5" s="61"/>
      <c r="AJ5" s="61"/>
      <c r="AK5" s="61" t="s">
        <v>122</v>
      </c>
      <c r="AL5" s="61" t="s">
        <v>158</v>
      </c>
      <c r="AM5" s="61"/>
      <c r="AN5" s="61">
        <v>2.1</v>
      </c>
      <c r="AO5" s="61"/>
      <c r="AP5" s="61"/>
      <c r="AQ5" s="61"/>
      <c r="AR5" s="61"/>
      <c r="AS5" s="61" t="s">
        <v>527</v>
      </c>
      <c r="AT5" s="61"/>
      <c r="AU5" s="63">
        <v>2.1</v>
      </c>
      <c r="AV5" s="61"/>
      <c r="AW5" s="61"/>
      <c r="AX5" s="61"/>
      <c r="AY5" s="61"/>
      <c r="AZ5" s="61"/>
      <c r="BA5" s="63">
        <v>2.0999999999999999E-3</v>
      </c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3"/>
      <c r="BN5" s="61"/>
      <c r="BO5" s="61"/>
      <c r="BP5" s="61"/>
      <c r="BQ5" s="61"/>
      <c r="BR5" s="61"/>
      <c r="BS5" s="63"/>
      <c r="BT5" s="61"/>
      <c r="BU5" s="61"/>
      <c r="BV5" s="61"/>
      <c r="BW5" s="61"/>
      <c r="BX5" s="61" t="s">
        <v>528</v>
      </c>
      <c r="BY5" s="61">
        <v>1</v>
      </c>
      <c r="BZ5" s="61" t="s">
        <v>176</v>
      </c>
      <c r="CA5" s="61" t="s">
        <v>529</v>
      </c>
      <c r="CB5" s="61"/>
      <c r="CC5" s="61"/>
      <c r="CD5" s="61"/>
      <c r="CE5" s="61"/>
      <c r="CF5" s="61"/>
      <c r="CG5" s="61">
        <v>99.5</v>
      </c>
      <c r="CH5" s="61" t="s">
        <v>177</v>
      </c>
      <c r="CI5" s="61" t="s">
        <v>315</v>
      </c>
      <c r="CJ5" s="62">
        <v>1317636</v>
      </c>
      <c r="CK5" s="62">
        <v>114296</v>
      </c>
      <c r="CL5" s="61" t="s">
        <v>530</v>
      </c>
      <c r="CM5" s="61" t="s">
        <v>531</v>
      </c>
      <c r="CN5" s="61" t="s">
        <v>532</v>
      </c>
      <c r="CO5" s="61">
        <v>2009</v>
      </c>
      <c r="CP5" s="61" t="s">
        <v>535</v>
      </c>
      <c r="CQ5" s="64">
        <f t="shared" si="0"/>
        <v>2.1000000000000003E-3</v>
      </c>
      <c r="CR5" s="64" t="s">
        <v>528</v>
      </c>
      <c r="CS5" s="62">
        <v>25</v>
      </c>
    </row>
    <row r="6" spans="1:97" ht="86.4" x14ac:dyDescent="0.3">
      <c r="A6" s="61">
        <v>333415</v>
      </c>
      <c r="B6" s="61" t="s">
        <v>109</v>
      </c>
      <c r="C6" s="61"/>
      <c r="D6" s="61"/>
      <c r="E6" s="61">
        <v>3657</v>
      </c>
      <c r="F6" s="61"/>
      <c r="G6" s="61"/>
      <c r="H6" s="61" t="s">
        <v>536</v>
      </c>
      <c r="I6" s="61" t="s">
        <v>537</v>
      </c>
      <c r="J6" s="61" t="s">
        <v>538</v>
      </c>
      <c r="K6" s="61" t="s">
        <v>539</v>
      </c>
      <c r="L6" s="61" t="s">
        <v>540</v>
      </c>
      <c r="M6" s="61" t="s">
        <v>541</v>
      </c>
      <c r="N6" s="61" t="s">
        <v>542</v>
      </c>
      <c r="O6" s="61" t="s">
        <v>543</v>
      </c>
      <c r="P6" s="62" t="s">
        <v>154</v>
      </c>
      <c r="Q6" s="62" t="s">
        <v>155</v>
      </c>
      <c r="R6" s="62" t="s">
        <v>156</v>
      </c>
      <c r="S6" s="62" t="s">
        <v>157</v>
      </c>
      <c r="T6" s="61"/>
      <c r="U6" s="61" t="s">
        <v>525</v>
      </c>
      <c r="V6" s="61" t="s">
        <v>522</v>
      </c>
      <c r="W6" s="61" t="s">
        <v>526</v>
      </c>
      <c r="X6" s="61"/>
      <c r="Y6" s="61">
        <v>4</v>
      </c>
      <c r="Z6" s="61"/>
      <c r="AA6" s="61"/>
      <c r="AB6" s="61"/>
      <c r="AC6" s="61"/>
      <c r="AD6" s="61" t="s">
        <v>122</v>
      </c>
      <c r="AE6" s="61"/>
      <c r="AF6" s="61">
        <v>4</v>
      </c>
      <c r="AG6" s="61"/>
      <c r="AH6" s="61"/>
      <c r="AI6" s="61"/>
      <c r="AJ6" s="61"/>
      <c r="AK6" s="61" t="s">
        <v>122</v>
      </c>
      <c r="AL6" s="61" t="s">
        <v>158</v>
      </c>
      <c r="AM6" s="61"/>
      <c r="AN6" s="61">
        <v>6.43</v>
      </c>
      <c r="AO6" s="61"/>
      <c r="AP6" s="61"/>
      <c r="AQ6" s="61"/>
      <c r="AR6" s="61"/>
      <c r="AS6" s="61" t="s">
        <v>544</v>
      </c>
      <c r="AT6" s="61"/>
      <c r="AU6" s="63">
        <v>6.43</v>
      </c>
      <c r="AV6" s="61"/>
      <c r="AW6" s="61"/>
      <c r="AX6" s="61"/>
      <c r="AY6" s="61"/>
      <c r="AZ6" s="61"/>
      <c r="BA6" s="63">
        <v>6.43E-3</v>
      </c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3"/>
      <c r="BN6" s="61"/>
      <c r="BO6" s="61"/>
      <c r="BP6" s="61"/>
      <c r="BQ6" s="61"/>
      <c r="BR6" s="61"/>
      <c r="BS6" s="63"/>
      <c r="BT6" s="61"/>
      <c r="BU6" s="61"/>
      <c r="BV6" s="61"/>
      <c r="BW6" s="61"/>
      <c r="BX6" s="61" t="s">
        <v>528</v>
      </c>
      <c r="BY6" s="61">
        <v>1</v>
      </c>
      <c r="BZ6" s="61" t="s">
        <v>176</v>
      </c>
      <c r="CA6" s="61"/>
      <c r="CB6" s="61"/>
      <c r="CC6" s="61"/>
      <c r="CD6" s="61"/>
      <c r="CE6" s="61"/>
      <c r="CF6" s="61"/>
      <c r="CG6" s="61">
        <v>100</v>
      </c>
      <c r="CH6" s="61" t="s">
        <v>126</v>
      </c>
      <c r="CI6" s="61" t="s">
        <v>545</v>
      </c>
      <c r="CJ6" s="62">
        <v>1338468</v>
      </c>
      <c r="CK6" s="62">
        <v>153578</v>
      </c>
      <c r="CL6" s="61" t="s">
        <v>546</v>
      </c>
      <c r="CM6" s="61" t="s">
        <v>547</v>
      </c>
      <c r="CN6" s="61" t="s">
        <v>548</v>
      </c>
      <c r="CO6" s="61">
        <v>2010</v>
      </c>
      <c r="CP6" s="61" t="s">
        <v>549</v>
      </c>
      <c r="CQ6" s="64">
        <f t="shared" si="0"/>
        <v>6.43E-3</v>
      </c>
      <c r="CR6" s="64" t="s">
        <v>528</v>
      </c>
      <c r="CS6" s="62">
        <v>4</v>
      </c>
    </row>
    <row r="7" spans="1:97" ht="86.4" x14ac:dyDescent="0.3">
      <c r="A7" s="61">
        <v>333415</v>
      </c>
      <c r="B7" s="61" t="s">
        <v>109</v>
      </c>
      <c r="C7" s="61"/>
      <c r="D7" s="61"/>
      <c r="E7" s="61">
        <v>3657</v>
      </c>
      <c r="F7" s="61"/>
      <c r="G7" s="61"/>
      <c r="H7" s="61" t="s">
        <v>536</v>
      </c>
      <c r="I7" s="61" t="s">
        <v>537</v>
      </c>
      <c r="J7" s="61" t="s">
        <v>538</v>
      </c>
      <c r="K7" s="61" t="s">
        <v>539</v>
      </c>
      <c r="L7" s="61" t="s">
        <v>540</v>
      </c>
      <c r="M7" s="61" t="s">
        <v>541</v>
      </c>
      <c r="N7" s="61" t="s">
        <v>542</v>
      </c>
      <c r="O7" s="61" t="s">
        <v>543</v>
      </c>
      <c r="P7" s="62" t="s">
        <v>154</v>
      </c>
      <c r="Q7" s="62" t="s">
        <v>155</v>
      </c>
      <c r="R7" s="62" t="s">
        <v>156</v>
      </c>
      <c r="S7" s="62" t="s">
        <v>157</v>
      </c>
      <c r="T7" s="61"/>
      <c r="U7" s="61" t="s">
        <v>525</v>
      </c>
      <c r="V7" s="61" t="s">
        <v>522</v>
      </c>
      <c r="W7" s="61" t="s">
        <v>526</v>
      </c>
      <c r="X7" s="61"/>
      <c r="Y7" s="61">
        <v>4</v>
      </c>
      <c r="Z7" s="61"/>
      <c r="AA7" s="61"/>
      <c r="AB7" s="61"/>
      <c r="AC7" s="61"/>
      <c r="AD7" s="61" t="s">
        <v>122</v>
      </c>
      <c r="AE7" s="61"/>
      <c r="AF7" s="61">
        <v>4</v>
      </c>
      <c r="AG7" s="61"/>
      <c r="AH7" s="61"/>
      <c r="AI7" s="61"/>
      <c r="AJ7" s="61"/>
      <c r="AK7" s="61" t="s">
        <v>122</v>
      </c>
      <c r="AL7" s="61" t="s">
        <v>158</v>
      </c>
      <c r="AM7" s="61"/>
      <c r="AN7" s="61">
        <v>6.43</v>
      </c>
      <c r="AO7" s="61"/>
      <c r="AP7" s="61"/>
      <c r="AQ7" s="61"/>
      <c r="AR7" s="61"/>
      <c r="AS7" s="61" t="s">
        <v>544</v>
      </c>
      <c r="AT7" s="61"/>
      <c r="AU7" s="63">
        <v>6.43</v>
      </c>
      <c r="AV7" s="61"/>
      <c r="AW7" s="61"/>
      <c r="AX7" s="61"/>
      <c r="AY7" s="61"/>
      <c r="AZ7" s="61"/>
      <c r="BA7" s="63">
        <v>6.43E-3</v>
      </c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3"/>
      <c r="BN7" s="61"/>
      <c r="BO7" s="61"/>
      <c r="BP7" s="61"/>
      <c r="BQ7" s="61"/>
      <c r="BR7" s="61"/>
      <c r="BS7" s="63"/>
      <c r="BT7" s="61"/>
      <c r="BU7" s="61"/>
      <c r="BV7" s="61"/>
      <c r="BW7" s="61"/>
      <c r="BX7" s="61" t="s">
        <v>528</v>
      </c>
      <c r="BY7" s="61">
        <v>1</v>
      </c>
      <c r="BZ7" s="61" t="s">
        <v>176</v>
      </c>
      <c r="CA7" s="61"/>
      <c r="CB7" s="61"/>
      <c r="CC7" s="61"/>
      <c r="CD7" s="61"/>
      <c r="CE7" s="61"/>
      <c r="CF7" s="61"/>
      <c r="CG7" s="61">
        <v>100</v>
      </c>
      <c r="CH7" s="61" t="s">
        <v>126</v>
      </c>
      <c r="CI7" s="61" t="s">
        <v>545</v>
      </c>
      <c r="CJ7" s="62">
        <v>1338469</v>
      </c>
      <c r="CK7" s="62">
        <v>153578</v>
      </c>
      <c r="CL7" s="61" t="s">
        <v>546</v>
      </c>
      <c r="CM7" s="61" t="s">
        <v>547</v>
      </c>
      <c r="CN7" s="61" t="s">
        <v>548</v>
      </c>
      <c r="CO7" s="61">
        <v>2010</v>
      </c>
      <c r="CP7" s="61" t="s">
        <v>550</v>
      </c>
      <c r="CQ7" s="64">
        <f t="shared" si="0"/>
        <v>6.43E-3</v>
      </c>
      <c r="CR7" s="64" t="s">
        <v>528</v>
      </c>
      <c r="CS7" s="62">
        <v>4</v>
      </c>
    </row>
    <row r="8" spans="1:97" ht="86.4" x14ac:dyDescent="0.3">
      <c r="A8" s="61">
        <v>333415</v>
      </c>
      <c r="B8" s="61" t="s">
        <v>109</v>
      </c>
      <c r="C8" s="61"/>
      <c r="D8" s="61"/>
      <c r="E8" s="61">
        <v>3657</v>
      </c>
      <c r="F8" s="61"/>
      <c r="G8" s="61"/>
      <c r="H8" s="61" t="s">
        <v>536</v>
      </c>
      <c r="I8" s="61" t="s">
        <v>537</v>
      </c>
      <c r="J8" s="61" t="s">
        <v>538</v>
      </c>
      <c r="K8" s="61" t="s">
        <v>539</v>
      </c>
      <c r="L8" s="61" t="s">
        <v>540</v>
      </c>
      <c r="M8" s="61" t="s">
        <v>541</v>
      </c>
      <c r="N8" s="61" t="s">
        <v>542</v>
      </c>
      <c r="O8" s="61" t="s">
        <v>543</v>
      </c>
      <c r="P8" s="62" t="s">
        <v>137</v>
      </c>
      <c r="Q8" s="62" t="s">
        <v>137</v>
      </c>
      <c r="R8" s="62" t="s">
        <v>551</v>
      </c>
      <c r="S8" s="62" t="s">
        <v>157</v>
      </c>
      <c r="T8" s="61"/>
      <c r="U8" s="61" t="s">
        <v>525</v>
      </c>
      <c r="V8" s="61" t="s">
        <v>522</v>
      </c>
      <c r="W8" s="61" t="s">
        <v>526</v>
      </c>
      <c r="X8" s="61"/>
      <c r="Y8" s="61">
        <v>4</v>
      </c>
      <c r="Z8" s="61"/>
      <c r="AA8" s="61"/>
      <c r="AB8" s="61"/>
      <c r="AC8" s="61"/>
      <c r="AD8" s="61" t="s">
        <v>122</v>
      </c>
      <c r="AE8" s="61"/>
      <c r="AF8" s="61">
        <v>4</v>
      </c>
      <c r="AG8" s="61"/>
      <c r="AH8" s="61"/>
      <c r="AI8" s="61"/>
      <c r="AJ8" s="61"/>
      <c r="AK8" s="61" t="s">
        <v>122</v>
      </c>
      <c r="AL8" s="61" t="s">
        <v>158</v>
      </c>
      <c r="AM8" s="61"/>
      <c r="AN8" s="61">
        <v>6.43</v>
      </c>
      <c r="AO8" s="61"/>
      <c r="AP8" s="61"/>
      <c r="AQ8" s="61"/>
      <c r="AR8" s="61"/>
      <c r="AS8" s="61" t="s">
        <v>544</v>
      </c>
      <c r="AT8" s="61"/>
      <c r="AU8" s="63">
        <v>6.43</v>
      </c>
      <c r="AV8" s="61"/>
      <c r="AW8" s="61"/>
      <c r="AX8" s="61"/>
      <c r="AY8" s="61"/>
      <c r="AZ8" s="61"/>
      <c r="BA8" s="63">
        <v>6.43E-3</v>
      </c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3"/>
      <c r="BN8" s="61"/>
      <c r="BO8" s="61"/>
      <c r="BP8" s="61"/>
      <c r="BQ8" s="61"/>
      <c r="BR8" s="61"/>
      <c r="BS8" s="63"/>
      <c r="BT8" s="61"/>
      <c r="BU8" s="61"/>
      <c r="BV8" s="61"/>
      <c r="BW8" s="61"/>
      <c r="BX8" s="61" t="s">
        <v>528</v>
      </c>
      <c r="BY8" s="61">
        <v>1</v>
      </c>
      <c r="BZ8" s="61" t="s">
        <v>176</v>
      </c>
      <c r="CA8" s="61"/>
      <c r="CB8" s="61"/>
      <c r="CC8" s="61"/>
      <c r="CD8" s="61"/>
      <c r="CE8" s="61"/>
      <c r="CF8" s="61"/>
      <c r="CG8" s="61">
        <v>100</v>
      </c>
      <c r="CH8" s="61" t="s">
        <v>126</v>
      </c>
      <c r="CI8" s="61" t="s">
        <v>545</v>
      </c>
      <c r="CJ8" s="62">
        <v>1338467</v>
      </c>
      <c r="CK8" s="62">
        <v>153578</v>
      </c>
      <c r="CL8" s="61" t="s">
        <v>546</v>
      </c>
      <c r="CM8" s="61" t="s">
        <v>547</v>
      </c>
      <c r="CN8" s="61" t="s">
        <v>548</v>
      </c>
      <c r="CO8" s="61">
        <v>2010</v>
      </c>
      <c r="CP8" s="61" t="s">
        <v>552</v>
      </c>
      <c r="CQ8" s="64">
        <f t="shared" si="0"/>
        <v>6.43E-3</v>
      </c>
      <c r="CR8" s="64" t="s">
        <v>528</v>
      </c>
      <c r="CS8" s="62">
        <v>4</v>
      </c>
    </row>
    <row r="9" spans="1:97" ht="27" x14ac:dyDescent="0.3">
      <c r="A9" s="61">
        <v>333415</v>
      </c>
      <c r="B9" s="61" t="s">
        <v>109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6" t="s">
        <v>553</v>
      </c>
      <c r="P9" s="62" t="s">
        <v>189</v>
      </c>
      <c r="Q9" s="62" t="s">
        <v>189</v>
      </c>
      <c r="R9" s="67" t="s">
        <v>554</v>
      </c>
      <c r="S9" s="62" t="s">
        <v>251</v>
      </c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2">
        <v>10</v>
      </c>
      <c r="CK9" s="68" t="s">
        <v>555</v>
      </c>
      <c r="CL9" s="61"/>
      <c r="CM9" s="61"/>
      <c r="CN9" s="61"/>
      <c r="CO9" s="61"/>
      <c r="CP9" s="61"/>
      <c r="CQ9" s="69">
        <v>0.01</v>
      </c>
      <c r="CR9" s="64" t="s">
        <v>528</v>
      </c>
      <c r="CS9" s="62">
        <v>196</v>
      </c>
    </row>
    <row r="10" spans="1:97" ht="27" x14ac:dyDescent="0.3">
      <c r="A10" s="61">
        <v>333415</v>
      </c>
      <c r="B10" s="61" t="s">
        <v>109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6" t="s">
        <v>556</v>
      </c>
      <c r="P10" s="62" t="s">
        <v>189</v>
      </c>
      <c r="Q10" s="62" t="s">
        <v>189</v>
      </c>
      <c r="R10" s="67" t="s">
        <v>554</v>
      </c>
      <c r="S10" s="62" t="s">
        <v>251</v>
      </c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2">
        <v>11</v>
      </c>
      <c r="CK10" s="68" t="s">
        <v>555</v>
      </c>
      <c r="CL10" s="61"/>
      <c r="CM10" s="61"/>
      <c r="CN10" s="61"/>
      <c r="CO10" s="61"/>
      <c r="CP10" s="61"/>
      <c r="CQ10" s="69">
        <v>0.02</v>
      </c>
      <c r="CR10" s="64" t="s">
        <v>528</v>
      </c>
      <c r="CS10" s="62">
        <v>196</v>
      </c>
    </row>
    <row r="11" spans="1:97" ht="27" x14ac:dyDescent="0.3">
      <c r="A11" s="61">
        <v>333415</v>
      </c>
      <c r="B11" s="61" t="s">
        <v>109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6" t="s">
        <v>553</v>
      </c>
      <c r="P11" s="62" t="s">
        <v>189</v>
      </c>
      <c r="Q11" s="62" t="s">
        <v>189</v>
      </c>
      <c r="R11" s="67" t="s">
        <v>554</v>
      </c>
      <c r="S11" s="62" t="s">
        <v>136</v>
      </c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2">
        <v>10</v>
      </c>
      <c r="CK11" s="68" t="s">
        <v>555</v>
      </c>
      <c r="CL11" s="61"/>
      <c r="CM11" s="61"/>
      <c r="CN11" s="61"/>
      <c r="CO11" s="61"/>
      <c r="CP11" s="61"/>
      <c r="CQ11" s="69">
        <v>0.02</v>
      </c>
      <c r="CR11" s="64" t="s">
        <v>528</v>
      </c>
      <c r="CS11" s="62">
        <v>196</v>
      </c>
    </row>
    <row r="12" spans="1:97" ht="27" x14ac:dyDescent="0.3">
      <c r="A12" s="61">
        <v>333415</v>
      </c>
      <c r="B12" s="61" t="s">
        <v>109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6" t="s">
        <v>556</v>
      </c>
      <c r="P12" s="62" t="s">
        <v>189</v>
      </c>
      <c r="Q12" s="62" t="s">
        <v>189</v>
      </c>
      <c r="R12" s="67" t="s">
        <v>554</v>
      </c>
      <c r="S12" s="62" t="s">
        <v>136</v>
      </c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2">
        <v>11</v>
      </c>
      <c r="CK12" s="68" t="s">
        <v>555</v>
      </c>
      <c r="CL12" s="61"/>
      <c r="CM12" s="61"/>
      <c r="CN12" s="61"/>
      <c r="CO12" s="61"/>
      <c r="CP12" s="61"/>
      <c r="CQ12" s="69">
        <v>3.7999999999999999E-2</v>
      </c>
      <c r="CR12" s="64" t="s">
        <v>528</v>
      </c>
      <c r="CS12" s="62">
        <v>196</v>
      </c>
    </row>
    <row r="13" spans="1:97" ht="39.6" x14ac:dyDescent="0.3">
      <c r="A13" s="61">
        <v>333415</v>
      </c>
      <c r="B13" s="61" t="s">
        <v>109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6" t="s">
        <v>557</v>
      </c>
      <c r="P13" s="62" t="s">
        <v>189</v>
      </c>
      <c r="Q13" s="62" t="s">
        <v>189</v>
      </c>
      <c r="R13" s="67" t="s">
        <v>534</v>
      </c>
      <c r="S13" s="62" t="s">
        <v>251</v>
      </c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2">
        <v>12</v>
      </c>
      <c r="CK13" s="68" t="s">
        <v>555</v>
      </c>
      <c r="CL13" s="61"/>
      <c r="CM13" s="61"/>
      <c r="CN13" s="61"/>
      <c r="CO13" s="61"/>
      <c r="CP13" s="61"/>
      <c r="CQ13" s="70">
        <v>3.7999999999999999E-2</v>
      </c>
      <c r="CR13" s="64" t="s">
        <v>528</v>
      </c>
      <c r="CS13" s="62">
        <v>196</v>
      </c>
    </row>
    <row r="14" spans="1:97" ht="144" x14ac:dyDescent="0.3">
      <c r="A14" s="61">
        <v>333415</v>
      </c>
      <c r="B14" s="61" t="s">
        <v>109</v>
      </c>
      <c r="C14" s="61"/>
      <c r="D14" s="61" t="s">
        <v>147</v>
      </c>
      <c r="E14" s="61">
        <v>479</v>
      </c>
      <c r="F14" s="61"/>
      <c r="G14" s="61"/>
      <c r="H14" s="61" t="s">
        <v>558</v>
      </c>
      <c r="I14" s="61" t="s">
        <v>559</v>
      </c>
      <c r="J14" s="61" t="s">
        <v>560</v>
      </c>
      <c r="K14" s="61" t="s">
        <v>561</v>
      </c>
      <c r="L14" s="61" t="s">
        <v>562</v>
      </c>
      <c r="M14" s="61" t="s">
        <v>563</v>
      </c>
      <c r="N14" s="61" t="s">
        <v>379</v>
      </c>
      <c r="O14" s="61" t="s">
        <v>564</v>
      </c>
      <c r="P14" s="62" t="s">
        <v>189</v>
      </c>
      <c r="Q14" s="62" t="s">
        <v>189</v>
      </c>
      <c r="R14" s="62" t="s">
        <v>565</v>
      </c>
      <c r="S14" s="62" t="s">
        <v>157</v>
      </c>
      <c r="T14" s="61"/>
      <c r="U14" s="61" t="s">
        <v>525</v>
      </c>
      <c r="V14" s="61" t="s">
        <v>522</v>
      </c>
      <c r="W14" s="61" t="s">
        <v>526</v>
      </c>
      <c r="X14" s="61"/>
      <c r="Y14" s="61">
        <v>96</v>
      </c>
      <c r="Z14" s="61"/>
      <c r="AA14" s="61"/>
      <c r="AB14" s="61"/>
      <c r="AC14" s="61"/>
      <c r="AD14" s="61" t="s">
        <v>276</v>
      </c>
      <c r="AE14" s="61"/>
      <c r="AF14" s="61">
        <v>4</v>
      </c>
      <c r="AG14" s="61"/>
      <c r="AH14" s="61"/>
      <c r="AI14" s="61"/>
      <c r="AJ14" s="61"/>
      <c r="AK14" s="61" t="s">
        <v>122</v>
      </c>
      <c r="AL14" s="61" t="s">
        <v>158</v>
      </c>
      <c r="AM14" s="61"/>
      <c r="AN14" s="61">
        <v>0.17</v>
      </c>
      <c r="AO14" s="61"/>
      <c r="AP14" s="61"/>
      <c r="AQ14" s="61"/>
      <c r="AR14" s="61"/>
      <c r="AS14" s="61" t="s">
        <v>528</v>
      </c>
      <c r="AT14" s="61"/>
      <c r="AU14" s="61">
        <v>0.17</v>
      </c>
      <c r="AV14" s="61"/>
      <c r="AW14" s="61"/>
      <c r="AX14" s="61"/>
      <c r="AY14" s="61"/>
      <c r="AZ14" s="61"/>
      <c r="BA14" s="63">
        <v>0.17</v>
      </c>
      <c r="BB14" s="61"/>
      <c r="BC14" s="61"/>
      <c r="BD14" s="61"/>
      <c r="BE14" s="61"/>
      <c r="BF14" s="61"/>
      <c r="BG14" s="61">
        <v>0.31</v>
      </c>
      <c r="BH14" s="61"/>
      <c r="BI14" s="61"/>
      <c r="BJ14" s="61"/>
      <c r="BK14" s="61"/>
      <c r="BL14" s="61"/>
      <c r="BM14" s="61">
        <v>0.31</v>
      </c>
      <c r="BN14" s="61"/>
      <c r="BO14" s="61"/>
      <c r="BP14" s="61"/>
      <c r="BQ14" s="61"/>
      <c r="BR14" s="61"/>
      <c r="BS14" s="61">
        <v>0.31</v>
      </c>
      <c r="BT14" s="61"/>
      <c r="BU14" s="61"/>
      <c r="BV14" s="61"/>
      <c r="BW14" s="61"/>
      <c r="BX14" s="61" t="s">
        <v>528</v>
      </c>
      <c r="BY14" s="61">
        <v>1</v>
      </c>
      <c r="BZ14" s="61" t="s">
        <v>176</v>
      </c>
      <c r="CA14" s="61" t="s">
        <v>566</v>
      </c>
      <c r="CB14" s="61" t="s">
        <v>567</v>
      </c>
      <c r="CC14" s="61" t="s">
        <v>568</v>
      </c>
      <c r="CD14" s="61" t="s">
        <v>569</v>
      </c>
      <c r="CE14" s="61" t="s">
        <v>570</v>
      </c>
      <c r="CF14" s="61"/>
      <c r="CG14" s="61">
        <v>100</v>
      </c>
      <c r="CH14" s="61" t="s">
        <v>126</v>
      </c>
      <c r="CI14" s="61" t="s">
        <v>545</v>
      </c>
      <c r="CJ14" s="62">
        <v>2076215</v>
      </c>
      <c r="CK14" s="62">
        <v>160446</v>
      </c>
      <c r="CL14" s="61" t="s">
        <v>571</v>
      </c>
      <c r="CM14" s="61" t="s">
        <v>572</v>
      </c>
      <c r="CN14" s="61" t="s">
        <v>573</v>
      </c>
      <c r="CO14" s="61">
        <v>2012</v>
      </c>
      <c r="CP14" s="61" t="s">
        <v>574</v>
      </c>
      <c r="CQ14" s="64">
        <f t="shared" ref="CQ14:CQ20" si="1">IF(AS14="mg/L", AN14, AN14/1000)</f>
        <v>0.17</v>
      </c>
      <c r="CR14" s="64" t="s">
        <v>528</v>
      </c>
      <c r="CS14" s="62">
        <v>4</v>
      </c>
    </row>
    <row r="15" spans="1:97" ht="86.4" x14ac:dyDescent="0.3">
      <c r="A15" s="61">
        <v>333415</v>
      </c>
      <c r="B15" s="61" t="s">
        <v>109</v>
      </c>
      <c r="C15" s="61" t="s">
        <v>314</v>
      </c>
      <c r="D15" s="61" t="s">
        <v>323</v>
      </c>
      <c r="E15" s="61">
        <v>482</v>
      </c>
      <c r="F15" s="61"/>
      <c r="G15" s="61"/>
      <c r="H15" s="61"/>
      <c r="I15" s="61" t="s">
        <v>522</v>
      </c>
      <c r="J15" s="61" t="s">
        <v>187</v>
      </c>
      <c r="K15" s="61" t="s">
        <v>187</v>
      </c>
      <c r="L15" s="61" t="s">
        <v>187</v>
      </c>
      <c r="M15" s="61" t="s">
        <v>575</v>
      </c>
      <c r="N15" s="61" t="s">
        <v>187</v>
      </c>
      <c r="O15" s="61" t="s">
        <v>575</v>
      </c>
      <c r="P15" s="62" t="s">
        <v>189</v>
      </c>
      <c r="Q15" s="62" t="s">
        <v>189</v>
      </c>
      <c r="R15" s="62" t="s">
        <v>190</v>
      </c>
      <c r="S15" s="62" t="s">
        <v>251</v>
      </c>
      <c r="T15" s="61"/>
      <c r="U15" s="61" t="s">
        <v>525</v>
      </c>
      <c r="V15" s="61" t="s">
        <v>522</v>
      </c>
      <c r="W15" s="61" t="s">
        <v>526</v>
      </c>
      <c r="X15" s="61"/>
      <c r="Y15" s="61">
        <v>70</v>
      </c>
      <c r="Z15" s="61"/>
      <c r="AA15" s="61"/>
      <c r="AB15" s="61"/>
      <c r="AC15" s="61"/>
      <c r="AD15" s="61" t="s">
        <v>122</v>
      </c>
      <c r="AE15" s="61"/>
      <c r="AF15" s="61">
        <v>70</v>
      </c>
      <c r="AG15" s="61"/>
      <c r="AH15" s="61"/>
      <c r="AI15" s="61"/>
      <c r="AJ15" s="61"/>
      <c r="AK15" s="61" t="s">
        <v>122</v>
      </c>
      <c r="AL15" s="61" t="s">
        <v>158</v>
      </c>
      <c r="AM15" s="61"/>
      <c r="AN15" s="61">
        <v>205</v>
      </c>
      <c r="AO15" s="61"/>
      <c r="AP15" s="61"/>
      <c r="AQ15" s="61"/>
      <c r="AR15" s="61"/>
      <c r="AS15" s="61" t="s">
        <v>544</v>
      </c>
      <c r="AT15" s="61"/>
      <c r="AU15" s="61">
        <v>205</v>
      </c>
      <c r="AV15" s="61"/>
      <c r="AW15" s="61"/>
      <c r="AX15" s="61"/>
      <c r="AY15" s="61"/>
      <c r="AZ15" s="61"/>
      <c r="BA15" s="63">
        <v>0.20499999999999999</v>
      </c>
      <c r="BB15" s="61"/>
      <c r="BC15" s="63"/>
      <c r="BD15" s="61"/>
      <c r="BE15" s="63"/>
      <c r="BF15" s="61"/>
      <c r="BG15" s="61"/>
      <c r="BH15" s="61"/>
      <c r="BI15" s="61"/>
      <c r="BJ15" s="61"/>
      <c r="BK15" s="61"/>
      <c r="BL15" s="61"/>
      <c r="BM15" s="63"/>
      <c r="BN15" s="61"/>
      <c r="BO15" s="61"/>
      <c r="BP15" s="61"/>
      <c r="BQ15" s="61"/>
      <c r="BR15" s="61"/>
      <c r="BS15" s="63"/>
      <c r="BT15" s="61"/>
      <c r="BU15" s="61"/>
      <c r="BV15" s="61"/>
      <c r="BW15" s="61"/>
      <c r="BX15" s="61" t="s">
        <v>528</v>
      </c>
      <c r="BY15" s="61"/>
      <c r="BZ15" s="61" t="s">
        <v>176</v>
      </c>
      <c r="CA15" s="61" t="s">
        <v>576</v>
      </c>
      <c r="CB15" s="61" t="s">
        <v>577</v>
      </c>
      <c r="CC15" s="61" t="s">
        <v>568</v>
      </c>
      <c r="CD15" s="61"/>
      <c r="CE15" s="61"/>
      <c r="CF15" s="61"/>
      <c r="CG15" s="61">
        <v>88</v>
      </c>
      <c r="CH15" s="61" t="s">
        <v>192</v>
      </c>
      <c r="CI15" s="61" t="s">
        <v>315</v>
      </c>
      <c r="CJ15" s="62">
        <v>1187543</v>
      </c>
      <c r="CK15" s="62">
        <v>16753</v>
      </c>
      <c r="CL15" s="61" t="s">
        <v>578</v>
      </c>
      <c r="CM15" s="61" t="s">
        <v>579</v>
      </c>
      <c r="CN15" s="61" t="s">
        <v>580</v>
      </c>
      <c r="CO15" s="61">
        <v>1996</v>
      </c>
      <c r="CP15" s="61" t="s">
        <v>581</v>
      </c>
      <c r="CQ15" s="64">
        <f t="shared" si="1"/>
        <v>0.20499999999999999</v>
      </c>
      <c r="CR15" s="64" t="s">
        <v>528</v>
      </c>
      <c r="CS15" s="62">
        <v>70</v>
      </c>
    </row>
    <row r="16" spans="1:97" ht="144" x14ac:dyDescent="0.3">
      <c r="A16" s="61">
        <v>333415</v>
      </c>
      <c r="B16" s="61" t="s">
        <v>109</v>
      </c>
      <c r="C16" s="61"/>
      <c r="D16" s="61" t="s">
        <v>147</v>
      </c>
      <c r="E16" s="61">
        <v>479</v>
      </c>
      <c r="F16" s="61"/>
      <c r="G16" s="61"/>
      <c r="H16" s="61" t="s">
        <v>558</v>
      </c>
      <c r="I16" s="61" t="s">
        <v>559</v>
      </c>
      <c r="J16" s="61" t="s">
        <v>560</v>
      </c>
      <c r="K16" s="61" t="s">
        <v>561</v>
      </c>
      <c r="L16" s="61" t="s">
        <v>562</v>
      </c>
      <c r="M16" s="61" t="s">
        <v>563</v>
      </c>
      <c r="N16" s="61" t="s">
        <v>379</v>
      </c>
      <c r="O16" s="61" t="s">
        <v>564</v>
      </c>
      <c r="P16" s="62" t="s">
        <v>189</v>
      </c>
      <c r="Q16" s="62" t="s">
        <v>189</v>
      </c>
      <c r="R16" s="62" t="s">
        <v>565</v>
      </c>
      <c r="S16" s="62" t="s">
        <v>582</v>
      </c>
      <c r="T16" s="61"/>
      <c r="U16" s="61" t="s">
        <v>525</v>
      </c>
      <c r="V16" s="61" t="s">
        <v>522</v>
      </c>
      <c r="W16" s="61" t="s">
        <v>526</v>
      </c>
      <c r="X16" s="61"/>
      <c r="Y16" s="61">
        <v>96</v>
      </c>
      <c r="Z16" s="61"/>
      <c r="AA16" s="61"/>
      <c r="AB16" s="61"/>
      <c r="AC16" s="61"/>
      <c r="AD16" s="61" t="s">
        <v>276</v>
      </c>
      <c r="AE16" s="61"/>
      <c r="AF16" s="61">
        <v>4</v>
      </c>
      <c r="AG16" s="61"/>
      <c r="AH16" s="61"/>
      <c r="AI16" s="61"/>
      <c r="AJ16" s="61"/>
      <c r="AK16" s="61" t="s">
        <v>122</v>
      </c>
      <c r="AL16" s="61" t="s">
        <v>158</v>
      </c>
      <c r="AM16" s="61" t="s">
        <v>226</v>
      </c>
      <c r="AN16" s="61">
        <v>0.223</v>
      </c>
      <c r="AO16" s="61"/>
      <c r="AP16" s="61">
        <v>4.8800000000000003E-2</v>
      </c>
      <c r="AQ16" s="61"/>
      <c r="AR16" s="61">
        <v>0.39600000000000002</v>
      </c>
      <c r="AS16" s="61" t="s">
        <v>528</v>
      </c>
      <c r="AT16" s="61" t="s">
        <v>226</v>
      </c>
      <c r="AU16" s="61">
        <v>0.223</v>
      </c>
      <c r="AV16" s="61"/>
      <c r="AW16" s="61">
        <v>4.8800000000000003E-2</v>
      </c>
      <c r="AX16" s="61"/>
      <c r="AY16" s="61">
        <v>0.39600000000000002</v>
      </c>
      <c r="AZ16" s="61" t="s">
        <v>226</v>
      </c>
      <c r="BA16" s="63">
        <v>0.223</v>
      </c>
      <c r="BB16" s="61"/>
      <c r="BC16" s="61">
        <v>4.8800000000000003E-2</v>
      </c>
      <c r="BD16" s="61"/>
      <c r="BE16" s="61">
        <v>0.39600000000000002</v>
      </c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 t="s">
        <v>528</v>
      </c>
      <c r="BY16" s="61">
        <v>1</v>
      </c>
      <c r="BZ16" s="61" t="s">
        <v>176</v>
      </c>
      <c r="CA16" s="61" t="s">
        <v>566</v>
      </c>
      <c r="CB16" s="61" t="s">
        <v>567</v>
      </c>
      <c r="CC16" s="61" t="s">
        <v>568</v>
      </c>
      <c r="CD16" s="61" t="s">
        <v>569</v>
      </c>
      <c r="CE16" s="61" t="s">
        <v>570</v>
      </c>
      <c r="CF16" s="61"/>
      <c r="CG16" s="61">
        <v>100</v>
      </c>
      <c r="CH16" s="61" t="s">
        <v>126</v>
      </c>
      <c r="CI16" s="61" t="s">
        <v>545</v>
      </c>
      <c r="CJ16" s="62">
        <v>2076215</v>
      </c>
      <c r="CK16" s="62">
        <v>160446</v>
      </c>
      <c r="CL16" s="61" t="s">
        <v>571</v>
      </c>
      <c r="CM16" s="61" t="s">
        <v>572</v>
      </c>
      <c r="CN16" s="61" t="s">
        <v>573</v>
      </c>
      <c r="CO16" s="61">
        <v>2012</v>
      </c>
      <c r="CP16" s="61" t="s">
        <v>574</v>
      </c>
      <c r="CQ16" s="64">
        <f t="shared" si="1"/>
        <v>0.223</v>
      </c>
      <c r="CR16" s="64" t="s">
        <v>528</v>
      </c>
      <c r="CS16" s="62">
        <v>4</v>
      </c>
    </row>
    <row r="17" spans="1:97" ht="144" x14ac:dyDescent="0.3">
      <c r="A17" s="61">
        <v>333415</v>
      </c>
      <c r="B17" s="61" t="s">
        <v>109</v>
      </c>
      <c r="C17" s="61"/>
      <c r="D17" s="61" t="s">
        <v>147</v>
      </c>
      <c r="E17" s="61">
        <v>479</v>
      </c>
      <c r="F17" s="61"/>
      <c r="G17" s="61"/>
      <c r="H17" s="61" t="s">
        <v>558</v>
      </c>
      <c r="I17" s="61" t="s">
        <v>559</v>
      </c>
      <c r="J17" s="61" t="s">
        <v>560</v>
      </c>
      <c r="K17" s="61" t="s">
        <v>561</v>
      </c>
      <c r="L17" s="61" t="s">
        <v>562</v>
      </c>
      <c r="M17" s="61" t="s">
        <v>563</v>
      </c>
      <c r="N17" s="61" t="s">
        <v>379</v>
      </c>
      <c r="O17" s="61" t="s">
        <v>564</v>
      </c>
      <c r="P17" s="62" t="s">
        <v>189</v>
      </c>
      <c r="Q17" s="62" t="s">
        <v>189</v>
      </c>
      <c r="R17" s="62" t="s">
        <v>565</v>
      </c>
      <c r="S17" s="62" t="s">
        <v>143</v>
      </c>
      <c r="T17" s="61"/>
      <c r="U17" s="61" t="s">
        <v>525</v>
      </c>
      <c r="V17" s="61" t="s">
        <v>522</v>
      </c>
      <c r="W17" s="61" t="s">
        <v>526</v>
      </c>
      <c r="X17" s="61"/>
      <c r="Y17" s="61">
        <v>96</v>
      </c>
      <c r="Z17" s="61"/>
      <c r="AA17" s="61"/>
      <c r="AB17" s="61"/>
      <c r="AC17" s="61"/>
      <c r="AD17" s="61" t="s">
        <v>276</v>
      </c>
      <c r="AE17" s="61"/>
      <c r="AF17" s="61">
        <v>4</v>
      </c>
      <c r="AG17" s="61"/>
      <c r="AH17" s="61"/>
      <c r="AI17" s="61"/>
      <c r="AJ17" s="61"/>
      <c r="AK17" s="61" t="s">
        <v>122</v>
      </c>
      <c r="AL17" s="61" t="s">
        <v>158</v>
      </c>
      <c r="AM17" s="61"/>
      <c r="AN17" s="61">
        <v>0.31</v>
      </c>
      <c r="AO17" s="61"/>
      <c r="AP17" s="61"/>
      <c r="AQ17" s="61"/>
      <c r="AR17" s="61"/>
      <c r="AS17" s="61" t="s">
        <v>528</v>
      </c>
      <c r="AT17" s="61"/>
      <c r="AU17" s="61">
        <v>0.17</v>
      </c>
      <c r="AV17" s="61"/>
      <c r="AW17" s="61"/>
      <c r="AX17" s="61"/>
      <c r="AY17" s="61"/>
      <c r="AZ17" s="61"/>
      <c r="BA17" s="63">
        <v>0.17</v>
      </c>
      <c r="BB17" s="61"/>
      <c r="BC17" s="61"/>
      <c r="BD17" s="61"/>
      <c r="BE17" s="61"/>
      <c r="BF17" s="61"/>
      <c r="BG17" s="61">
        <v>0.31</v>
      </c>
      <c r="BH17" s="61"/>
      <c r="BI17" s="61"/>
      <c r="BJ17" s="61"/>
      <c r="BK17" s="61"/>
      <c r="BL17" s="61"/>
      <c r="BM17" s="61">
        <v>0.31</v>
      </c>
      <c r="BN17" s="61"/>
      <c r="BO17" s="61"/>
      <c r="BP17" s="61"/>
      <c r="BQ17" s="61"/>
      <c r="BR17" s="61"/>
      <c r="BS17" s="61">
        <v>0.31</v>
      </c>
      <c r="BT17" s="61"/>
      <c r="BU17" s="61"/>
      <c r="BV17" s="61"/>
      <c r="BW17" s="61"/>
      <c r="BX17" s="61" t="s">
        <v>528</v>
      </c>
      <c r="BY17" s="61">
        <v>1</v>
      </c>
      <c r="BZ17" s="61" t="s">
        <v>176</v>
      </c>
      <c r="CA17" s="61" t="s">
        <v>566</v>
      </c>
      <c r="CB17" s="61" t="s">
        <v>567</v>
      </c>
      <c r="CC17" s="61" t="s">
        <v>568</v>
      </c>
      <c r="CD17" s="61" t="s">
        <v>569</v>
      </c>
      <c r="CE17" s="61" t="s">
        <v>570</v>
      </c>
      <c r="CF17" s="61"/>
      <c r="CG17" s="61">
        <v>100</v>
      </c>
      <c r="CH17" s="61" t="s">
        <v>126</v>
      </c>
      <c r="CI17" s="61" t="s">
        <v>545</v>
      </c>
      <c r="CJ17" s="62">
        <v>2076215</v>
      </c>
      <c r="CK17" s="62">
        <v>160446</v>
      </c>
      <c r="CL17" s="61" t="s">
        <v>571</v>
      </c>
      <c r="CM17" s="61" t="s">
        <v>572</v>
      </c>
      <c r="CN17" s="61" t="s">
        <v>573</v>
      </c>
      <c r="CO17" s="61">
        <v>2012</v>
      </c>
      <c r="CP17" s="61" t="s">
        <v>574</v>
      </c>
      <c r="CQ17" s="64">
        <f t="shared" si="1"/>
        <v>0.31</v>
      </c>
      <c r="CR17" s="64" t="s">
        <v>528</v>
      </c>
      <c r="CS17" s="62">
        <v>4</v>
      </c>
    </row>
    <row r="18" spans="1:97" ht="86.4" x14ac:dyDescent="0.3">
      <c r="A18" s="61">
        <v>333415</v>
      </c>
      <c r="B18" s="61" t="s">
        <v>109</v>
      </c>
      <c r="C18" s="61" t="s">
        <v>314</v>
      </c>
      <c r="D18" s="61" t="s">
        <v>323</v>
      </c>
      <c r="E18" s="61">
        <v>482</v>
      </c>
      <c r="F18" s="61"/>
      <c r="G18" s="61"/>
      <c r="H18" s="61"/>
      <c r="I18" s="61" t="s">
        <v>522</v>
      </c>
      <c r="J18" s="61" t="s">
        <v>187</v>
      </c>
      <c r="K18" s="61" t="s">
        <v>187</v>
      </c>
      <c r="L18" s="61" t="s">
        <v>187</v>
      </c>
      <c r="M18" s="61" t="s">
        <v>575</v>
      </c>
      <c r="N18" s="61" t="s">
        <v>187</v>
      </c>
      <c r="O18" s="61" t="s">
        <v>575</v>
      </c>
      <c r="P18" s="62" t="s">
        <v>189</v>
      </c>
      <c r="Q18" s="62" t="s">
        <v>189</v>
      </c>
      <c r="R18" s="62" t="s">
        <v>190</v>
      </c>
      <c r="S18" s="62" t="s">
        <v>136</v>
      </c>
      <c r="T18" s="61"/>
      <c r="U18" s="61" t="s">
        <v>525</v>
      </c>
      <c r="V18" s="61" t="s">
        <v>522</v>
      </c>
      <c r="W18" s="61" t="s">
        <v>526</v>
      </c>
      <c r="X18" s="61"/>
      <c r="Y18" s="61">
        <v>70</v>
      </c>
      <c r="Z18" s="61"/>
      <c r="AA18" s="61"/>
      <c r="AB18" s="61"/>
      <c r="AC18" s="61"/>
      <c r="AD18" s="61" t="s">
        <v>122</v>
      </c>
      <c r="AE18" s="61"/>
      <c r="AF18" s="61">
        <v>70</v>
      </c>
      <c r="AG18" s="61"/>
      <c r="AH18" s="61"/>
      <c r="AI18" s="61"/>
      <c r="AJ18" s="61"/>
      <c r="AK18" s="61" t="s">
        <v>122</v>
      </c>
      <c r="AL18" s="61" t="s">
        <v>158</v>
      </c>
      <c r="AM18" s="61"/>
      <c r="AN18" s="61">
        <v>443</v>
      </c>
      <c r="AO18" s="61"/>
      <c r="AP18" s="61"/>
      <c r="AQ18" s="61"/>
      <c r="AR18" s="61"/>
      <c r="AS18" s="61" t="s">
        <v>544</v>
      </c>
      <c r="AT18" s="61"/>
      <c r="AU18" s="61">
        <v>443</v>
      </c>
      <c r="AV18" s="61"/>
      <c r="AW18" s="61"/>
      <c r="AX18" s="61"/>
      <c r="AY18" s="61"/>
      <c r="AZ18" s="61"/>
      <c r="BA18" s="63">
        <v>0.443</v>
      </c>
      <c r="BB18" s="61"/>
      <c r="BC18" s="63"/>
      <c r="BD18" s="61"/>
      <c r="BE18" s="63"/>
      <c r="BF18" s="61"/>
      <c r="BG18" s="61"/>
      <c r="BH18" s="61"/>
      <c r="BI18" s="61"/>
      <c r="BJ18" s="61"/>
      <c r="BK18" s="61"/>
      <c r="BL18" s="61"/>
      <c r="BM18" s="63"/>
      <c r="BN18" s="61"/>
      <c r="BO18" s="61"/>
      <c r="BP18" s="61"/>
      <c r="BQ18" s="61"/>
      <c r="BR18" s="61"/>
      <c r="BS18" s="63"/>
      <c r="BT18" s="61"/>
      <c r="BU18" s="61"/>
      <c r="BV18" s="61"/>
      <c r="BW18" s="61"/>
      <c r="BX18" s="61" t="s">
        <v>528</v>
      </c>
      <c r="BY18" s="61"/>
      <c r="BZ18" s="61" t="s">
        <v>176</v>
      </c>
      <c r="CA18" s="61" t="s">
        <v>576</v>
      </c>
      <c r="CB18" s="61" t="s">
        <v>577</v>
      </c>
      <c r="CC18" s="61" t="s">
        <v>568</v>
      </c>
      <c r="CD18" s="61"/>
      <c r="CE18" s="61"/>
      <c r="CF18" s="61"/>
      <c r="CG18" s="61">
        <v>88</v>
      </c>
      <c r="CH18" s="61" t="s">
        <v>192</v>
      </c>
      <c r="CI18" s="61" t="s">
        <v>315</v>
      </c>
      <c r="CJ18" s="62">
        <v>1187542</v>
      </c>
      <c r="CK18" s="62">
        <v>16753</v>
      </c>
      <c r="CL18" s="61" t="s">
        <v>578</v>
      </c>
      <c r="CM18" s="61" t="s">
        <v>579</v>
      </c>
      <c r="CN18" s="61" t="s">
        <v>580</v>
      </c>
      <c r="CO18" s="61">
        <v>1996</v>
      </c>
      <c r="CP18" s="61" t="s">
        <v>581</v>
      </c>
      <c r="CQ18" s="64">
        <f t="shared" si="1"/>
        <v>0.443</v>
      </c>
      <c r="CR18" s="64" t="s">
        <v>528</v>
      </c>
      <c r="CS18" s="62">
        <v>70</v>
      </c>
    </row>
    <row r="19" spans="1:97" ht="100.8" x14ac:dyDescent="0.3">
      <c r="A19" s="61">
        <v>333415</v>
      </c>
      <c r="B19" s="61" t="s">
        <v>109</v>
      </c>
      <c r="C19" s="61"/>
      <c r="D19" s="61" t="s">
        <v>583</v>
      </c>
      <c r="E19" s="61">
        <v>487</v>
      </c>
      <c r="F19" s="61"/>
      <c r="G19" s="61"/>
      <c r="H19" s="61"/>
      <c r="I19" s="61" t="s">
        <v>559</v>
      </c>
      <c r="J19" s="61" t="s">
        <v>560</v>
      </c>
      <c r="K19" s="61" t="s">
        <v>561</v>
      </c>
      <c r="L19" s="61" t="s">
        <v>584</v>
      </c>
      <c r="M19" s="61" t="s">
        <v>585</v>
      </c>
      <c r="N19" s="61" t="s">
        <v>586</v>
      </c>
      <c r="O19" s="61" t="s">
        <v>564</v>
      </c>
      <c r="P19" s="62" t="s">
        <v>189</v>
      </c>
      <c r="Q19" s="62" t="s">
        <v>189</v>
      </c>
      <c r="R19" s="62" t="s">
        <v>534</v>
      </c>
      <c r="S19" s="62" t="s">
        <v>251</v>
      </c>
      <c r="T19" s="61"/>
      <c r="U19" s="61" t="s">
        <v>525</v>
      </c>
      <c r="V19" s="61" t="s">
        <v>522</v>
      </c>
      <c r="W19" s="61" t="s">
        <v>526</v>
      </c>
      <c r="X19" s="61"/>
      <c r="Y19" s="61">
        <v>96</v>
      </c>
      <c r="Z19" s="61"/>
      <c r="AA19" s="61"/>
      <c r="AB19" s="61"/>
      <c r="AC19" s="61"/>
      <c r="AD19" s="61" t="s">
        <v>276</v>
      </c>
      <c r="AE19" s="61"/>
      <c r="AF19" s="61">
        <v>4</v>
      </c>
      <c r="AG19" s="61"/>
      <c r="AH19" s="61"/>
      <c r="AI19" s="61"/>
      <c r="AJ19" s="61"/>
      <c r="AK19" s="61" t="s">
        <v>122</v>
      </c>
      <c r="AL19" s="61" t="s">
        <v>123</v>
      </c>
      <c r="AM19" s="61"/>
      <c r="AN19" s="61">
        <v>0.5</v>
      </c>
      <c r="AO19" s="61"/>
      <c r="AP19" s="61"/>
      <c r="AQ19" s="61"/>
      <c r="AR19" s="61"/>
      <c r="AS19" s="61" t="s">
        <v>528</v>
      </c>
      <c r="AT19" s="61"/>
      <c r="AU19" s="63">
        <v>0.47499999999999998</v>
      </c>
      <c r="AV19" s="61"/>
      <c r="AW19" s="61"/>
      <c r="AX19" s="61"/>
      <c r="AY19" s="61"/>
      <c r="AZ19" s="61"/>
      <c r="BA19" s="63">
        <v>0.47499999999999998</v>
      </c>
      <c r="BB19" s="61"/>
      <c r="BC19" s="61"/>
      <c r="BD19" s="61"/>
      <c r="BE19" s="61"/>
      <c r="BF19" s="61"/>
      <c r="BG19" s="61">
        <v>1</v>
      </c>
      <c r="BH19" s="61"/>
      <c r="BI19" s="61"/>
      <c r="BJ19" s="61"/>
      <c r="BK19" s="61"/>
      <c r="BL19" s="61"/>
      <c r="BM19" s="63">
        <v>0.95</v>
      </c>
      <c r="BN19" s="61"/>
      <c r="BO19" s="61"/>
      <c r="BP19" s="61"/>
      <c r="BQ19" s="61"/>
      <c r="BR19" s="61"/>
      <c r="BS19" s="63">
        <v>0.95</v>
      </c>
      <c r="BT19" s="61"/>
      <c r="BU19" s="61"/>
      <c r="BV19" s="61"/>
      <c r="BW19" s="61"/>
      <c r="BX19" s="61" t="s">
        <v>528</v>
      </c>
      <c r="BY19" s="61">
        <v>12</v>
      </c>
      <c r="BZ19" s="61" t="s">
        <v>125</v>
      </c>
      <c r="CA19" s="61"/>
      <c r="CB19" s="61"/>
      <c r="CC19" s="61"/>
      <c r="CD19" s="61"/>
      <c r="CE19" s="61"/>
      <c r="CF19" s="61"/>
      <c r="CG19" s="61">
        <v>95</v>
      </c>
      <c r="CH19" s="61" t="s">
        <v>126</v>
      </c>
      <c r="CI19" s="61" t="s">
        <v>545</v>
      </c>
      <c r="CJ19" s="62">
        <v>1338373</v>
      </c>
      <c r="CK19" s="62">
        <v>102905</v>
      </c>
      <c r="CL19" s="61" t="s">
        <v>587</v>
      </c>
      <c r="CM19" s="61" t="s">
        <v>588</v>
      </c>
      <c r="CN19" s="61" t="s">
        <v>589</v>
      </c>
      <c r="CO19" s="61">
        <v>2005</v>
      </c>
      <c r="CP19" s="61" t="s">
        <v>590</v>
      </c>
      <c r="CQ19" s="64">
        <f t="shared" si="1"/>
        <v>0.5</v>
      </c>
      <c r="CR19" s="64" t="s">
        <v>528</v>
      </c>
      <c r="CS19" s="62">
        <v>4</v>
      </c>
    </row>
    <row r="20" spans="1:97" ht="144" x14ac:dyDescent="0.3">
      <c r="A20" s="61">
        <v>333415</v>
      </c>
      <c r="B20" s="61" t="s">
        <v>109</v>
      </c>
      <c r="C20" s="61"/>
      <c r="D20" s="61" t="s">
        <v>147</v>
      </c>
      <c r="E20" s="61">
        <v>479</v>
      </c>
      <c r="F20" s="61"/>
      <c r="G20" s="61"/>
      <c r="H20" s="61" t="s">
        <v>558</v>
      </c>
      <c r="I20" s="61" t="s">
        <v>559</v>
      </c>
      <c r="J20" s="61" t="s">
        <v>560</v>
      </c>
      <c r="K20" s="61" t="s">
        <v>561</v>
      </c>
      <c r="L20" s="61" t="s">
        <v>562</v>
      </c>
      <c r="M20" s="61" t="s">
        <v>563</v>
      </c>
      <c r="N20" s="61" t="s">
        <v>379</v>
      </c>
      <c r="O20" s="61" t="s">
        <v>564</v>
      </c>
      <c r="P20" s="62" t="s">
        <v>189</v>
      </c>
      <c r="Q20" s="62" t="s">
        <v>189</v>
      </c>
      <c r="R20" s="62" t="s">
        <v>565</v>
      </c>
      <c r="S20" s="62" t="s">
        <v>591</v>
      </c>
      <c r="T20" s="61"/>
      <c r="U20" s="61" t="s">
        <v>525</v>
      </c>
      <c r="V20" s="61" t="s">
        <v>522</v>
      </c>
      <c r="W20" s="61" t="s">
        <v>526</v>
      </c>
      <c r="X20" s="61"/>
      <c r="Y20" s="61">
        <v>96</v>
      </c>
      <c r="Z20" s="61"/>
      <c r="AA20" s="61"/>
      <c r="AB20" s="61"/>
      <c r="AC20" s="61"/>
      <c r="AD20" s="61" t="s">
        <v>276</v>
      </c>
      <c r="AE20" s="61"/>
      <c r="AF20" s="61">
        <v>4</v>
      </c>
      <c r="AG20" s="61"/>
      <c r="AH20" s="61"/>
      <c r="AI20" s="61"/>
      <c r="AJ20" s="61"/>
      <c r="AK20" s="61" t="s">
        <v>122</v>
      </c>
      <c r="AL20" s="61" t="s">
        <v>158</v>
      </c>
      <c r="AM20" s="61" t="s">
        <v>226</v>
      </c>
      <c r="AN20" s="61">
        <v>0.74199999999999999</v>
      </c>
      <c r="AO20" s="61"/>
      <c r="AP20" s="61">
        <v>0.13100000000000001</v>
      </c>
      <c r="AQ20" s="61"/>
      <c r="AR20" s="61">
        <v>1.35</v>
      </c>
      <c r="AS20" s="61" t="s">
        <v>528</v>
      </c>
      <c r="AT20" s="61" t="s">
        <v>226</v>
      </c>
      <c r="AU20" s="61">
        <v>0.74199999999999999</v>
      </c>
      <c r="AV20" s="61"/>
      <c r="AW20" s="61">
        <v>0.13100000000000001</v>
      </c>
      <c r="AX20" s="61"/>
      <c r="AY20" s="61">
        <v>1.35</v>
      </c>
      <c r="AZ20" s="61" t="s">
        <v>226</v>
      </c>
      <c r="BA20" s="63">
        <v>0.74199999999999999</v>
      </c>
      <c r="BB20" s="61"/>
      <c r="BC20" s="61">
        <v>0.13100000000000001</v>
      </c>
      <c r="BD20" s="61"/>
      <c r="BE20" s="61">
        <v>1.35</v>
      </c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 t="s">
        <v>528</v>
      </c>
      <c r="BY20" s="61">
        <v>1</v>
      </c>
      <c r="BZ20" s="61" t="s">
        <v>176</v>
      </c>
      <c r="CA20" s="61" t="s">
        <v>566</v>
      </c>
      <c r="CB20" s="61" t="s">
        <v>567</v>
      </c>
      <c r="CC20" s="61" t="s">
        <v>568</v>
      </c>
      <c r="CD20" s="61" t="s">
        <v>569</v>
      </c>
      <c r="CE20" s="61" t="s">
        <v>570</v>
      </c>
      <c r="CF20" s="61"/>
      <c r="CG20" s="61">
        <v>100</v>
      </c>
      <c r="CH20" s="61" t="s">
        <v>126</v>
      </c>
      <c r="CI20" s="61" t="s">
        <v>545</v>
      </c>
      <c r="CJ20" s="62">
        <v>2076215</v>
      </c>
      <c r="CK20" s="62">
        <v>160446</v>
      </c>
      <c r="CL20" s="61" t="s">
        <v>571</v>
      </c>
      <c r="CM20" s="61" t="s">
        <v>572</v>
      </c>
      <c r="CN20" s="61" t="s">
        <v>573</v>
      </c>
      <c r="CO20" s="61">
        <v>2012</v>
      </c>
      <c r="CP20" s="61" t="s">
        <v>574</v>
      </c>
      <c r="CQ20" s="64">
        <f t="shared" si="1"/>
        <v>0.74199999999999999</v>
      </c>
      <c r="CR20" s="64" t="s">
        <v>528</v>
      </c>
      <c r="CS20" s="62">
        <v>4</v>
      </c>
    </row>
    <row r="21" spans="1:97" ht="28.8" x14ac:dyDescent="0.3">
      <c r="A21" s="61"/>
      <c r="B21" s="61" t="s">
        <v>109</v>
      </c>
      <c r="C21" s="61" t="s">
        <v>106</v>
      </c>
      <c r="D21" s="61"/>
      <c r="E21" s="61"/>
      <c r="F21" s="61"/>
      <c r="G21" s="61"/>
      <c r="H21" s="61"/>
      <c r="I21" s="61"/>
      <c r="J21" s="61"/>
      <c r="K21" s="61"/>
      <c r="L21" s="61"/>
      <c r="M21" s="61" t="s">
        <v>592</v>
      </c>
      <c r="N21" s="61"/>
      <c r="O21" s="61" t="s">
        <v>593</v>
      </c>
      <c r="P21" s="62" t="s">
        <v>189</v>
      </c>
      <c r="Q21" s="62" t="s">
        <v>189</v>
      </c>
      <c r="R21" s="62" t="s">
        <v>534</v>
      </c>
      <c r="S21" s="62" t="s">
        <v>251</v>
      </c>
      <c r="T21" s="61"/>
      <c r="U21" s="61" t="s">
        <v>525</v>
      </c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>
        <v>7</v>
      </c>
      <c r="AK21" s="61" t="s">
        <v>122</v>
      </c>
      <c r="AL21" s="61"/>
      <c r="AM21" s="61"/>
      <c r="AN21" s="61">
        <v>0.98</v>
      </c>
      <c r="AO21" s="61"/>
      <c r="AP21" s="61"/>
      <c r="AQ21" s="61"/>
      <c r="AR21" s="61"/>
      <c r="AS21" s="61" t="s">
        <v>528</v>
      </c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2">
        <v>2</v>
      </c>
      <c r="CK21" s="62" t="s">
        <v>594</v>
      </c>
      <c r="CL21" s="61"/>
      <c r="CM21" s="61"/>
      <c r="CN21" s="61"/>
      <c r="CO21" s="61"/>
      <c r="CP21" s="61"/>
      <c r="CQ21" s="64">
        <v>0.98</v>
      </c>
      <c r="CR21" s="64" t="s">
        <v>528</v>
      </c>
      <c r="CS21" s="62">
        <v>7</v>
      </c>
    </row>
    <row r="22" spans="1:97" ht="100.8" x14ac:dyDescent="0.3">
      <c r="A22" s="61">
        <v>333415</v>
      </c>
      <c r="B22" s="61" t="s">
        <v>109</v>
      </c>
      <c r="C22" s="61"/>
      <c r="D22" s="61" t="s">
        <v>583</v>
      </c>
      <c r="E22" s="61">
        <v>486</v>
      </c>
      <c r="F22" s="61"/>
      <c r="G22" s="61"/>
      <c r="H22" s="61"/>
      <c r="I22" s="61" t="s">
        <v>559</v>
      </c>
      <c r="J22" s="61" t="s">
        <v>560</v>
      </c>
      <c r="K22" s="61" t="s">
        <v>561</v>
      </c>
      <c r="L22" s="61" t="s">
        <v>584</v>
      </c>
      <c r="M22" s="61" t="s">
        <v>595</v>
      </c>
      <c r="N22" s="61" t="s">
        <v>596</v>
      </c>
      <c r="O22" s="61" t="s">
        <v>564</v>
      </c>
      <c r="P22" s="62" t="s">
        <v>189</v>
      </c>
      <c r="Q22" s="62" t="s">
        <v>189</v>
      </c>
      <c r="R22" s="62" t="s">
        <v>534</v>
      </c>
      <c r="S22" s="62" t="s">
        <v>251</v>
      </c>
      <c r="T22" s="61"/>
      <c r="U22" s="61" t="s">
        <v>525</v>
      </c>
      <c r="V22" s="61" t="s">
        <v>522</v>
      </c>
      <c r="W22" s="61" t="s">
        <v>526</v>
      </c>
      <c r="X22" s="61"/>
      <c r="Y22" s="61">
        <v>96</v>
      </c>
      <c r="Z22" s="61"/>
      <c r="AA22" s="61"/>
      <c r="AB22" s="61"/>
      <c r="AC22" s="61"/>
      <c r="AD22" s="61" t="s">
        <v>276</v>
      </c>
      <c r="AE22" s="61"/>
      <c r="AF22" s="61">
        <v>4</v>
      </c>
      <c r="AG22" s="61"/>
      <c r="AH22" s="61"/>
      <c r="AI22" s="61"/>
      <c r="AJ22" s="61"/>
      <c r="AK22" s="61" t="s">
        <v>122</v>
      </c>
      <c r="AL22" s="61" t="s">
        <v>123</v>
      </c>
      <c r="AM22" s="61"/>
      <c r="AN22" s="61">
        <v>1</v>
      </c>
      <c r="AO22" s="61"/>
      <c r="AP22" s="61"/>
      <c r="AQ22" s="61"/>
      <c r="AR22" s="61"/>
      <c r="AS22" s="61" t="s">
        <v>528</v>
      </c>
      <c r="AT22" s="61"/>
      <c r="AU22" s="63">
        <v>0.95</v>
      </c>
      <c r="AV22" s="61"/>
      <c r="AW22" s="61"/>
      <c r="AX22" s="61"/>
      <c r="AY22" s="61"/>
      <c r="AZ22" s="61"/>
      <c r="BA22" s="63">
        <v>0.95</v>
      </c>
      <c r="BB22" s="61"/>
      <c r="BC22" s="61"/>
      <c r="BD22" s="61"/>
      <c r="BE22" s="61"/>
      <c r="BF22" s="61"/>
      <c r="BG22" s="61">
        <v>2</v>
      </c>
      <c r="BH22" s="61"/>
      <c r="BI22" s="61"/>
      <c r="BJ22" s="61"/>
      <c r="BK22" s="61"/>
      <c r="BL22" s="61"/>
      <c r="BM22" s="63">
        <v>1.9</v>
      </c>
      <c r="BN22" s="61"/>
      <c r="BO22" s="61"/>
      <c r="BP22" s="61"/>
      <c r="BQ22" s="61"/>
      <c r="BR22" s="61"/>
      <c r="BS22" s="63">
        <v>1.9</v>
      </c>
      <c r="BT22" s="61"/>
      <c r="BU22" s="61"/>
      <c r="BV22" s="61"/>
      <c r="BW22" s="61"/>
      <c r="BX22" s="61" t="s">
        <v>528</v>
      </c>
      <c r="BY22" s="61">
        <v>12</v>
      </c>
      <c r="BZ22" s="61" t="s">
        <v>125</v>
      </c>
      <c r="CA22" s="61"/>
      <c r="CB22" s="61"/>
      <c r="CC22" s="61"/>
      <c r="CD22" s="61"/>
      <c r="CE22" s="61"/>
      <c r="CF22" s="61"/>
      <c r="CG22" s="61">
        <v>95</v>
      </c>
      <c r="CH22" s="61" t="s">
        <v>126</v>
      </c>
      <c r="CI22" s="61" t="s">
        <v>545</v>
      </c>
      <c r="CJ22" s="62">
        <v>1338371</v>
      </c>
      <c r="CK22" s="62">
        <v>102905</v>
      </c>
      <c r="CL22" s="61" t="s">
        <v>587</v>
      </c>
      <c r="CM22" s="61" t="s">
        <v>588</v>
      </c>
      <c r="CN22" s="61" t="s">
        <v>589</v>
      </c>
      <c r="CO22" s="61">
        <v>2005</v>
      </c>
      <c r="CP22" s="61" t="s">
        <v>590</v>
      </c>
      <c r="CQ22" s="64">
        <f t="shared" ref="CQ22:CQ27" si="2">IF(AS22="mg/L", AN22, AN22/1000)</f>
        <v>1</v>
      </c>
      <c r="CR22" s="64" t="s">
        <v>528</v>
      </c>
      <c r="CS22" s="62">
        <v>4</v>
      </c>
    </row>
    <row r="23" spans="1:97" ht="100.8" x14ac:dyDescent="0.3">
      <c r="A23" s="61">
        <v>333415</v>
      </c>
      <c r="B23" s="61" t="s">
        <v>109</v>
      </c>
      <c r="C23" s="61"/>
      <c r="D23" s="61" t="s">
        <v>583</v>
      </c>
      <c r="E23" s="61">
        <v>426</v>
      </c>
      <c r="F23" s="61"/>
      <c r="G23" s="61"/>
      <c r="H23" s="61"/>
      <c r="I23" s="61" t="s">
        <v>559</v>
      </c>
      <c r="J23" s="61" t="s">
        <v>560</v>
      </c>
      <c r="K23" s="61" t="s">
        <v>561</v>
      </c>
      <c r="L23" s="61" t="s">
        <v>562</v>
      </c>
      <c r="M23" s="61" t="s">
        <v>563</v>
      </c>
      <c r="N23" s="61" t="s">
        <v>597</v>
      </c>
      <c r="O23" s="61" t="s">
        <v>564</v>
      </c>
      <c r="P23" s="62" t="s">
        <v>189</v>
      </c>
      <c r="Q23" s="62" t="s">
        <v>189</v>
      </c>
      <c r="R23" s="62" t="s">
        <v>534</v>
      </c>
      <c r="S23" s="62" t="s">
        <v>251</v>
      </c>
      <c r="T23" s="61"/>
      <c r="U23" s="61" t="s">
        <v>525</v>
      </c>
      <c r="V23" s="61" t="s">
        <v>522</v>
      </c>
      <c r="W23" s="61" t="s">
        <v>526</v>
      </c>
      <c r="X23" s="61"/>
      <c r="Y23" s="61">
        <v>96</v>
      </c>
      <c r="Z23" s="61"/>
      <c r="AA23" s="61"/>
      <c r="AB23" s="61"/>
      <c r="AC23" s="61"/>
      <c r="AD23" s="61" t="s">
        <v>276</v>
      </c>
      <c r="AE23" s="61"/>
      <c r="AF23" s="61">
        <v>4</v>
      </c>
      <c r="AG23" s="61"/>
      <c r="AH23" s="61"/>
      <c r="AI23" s="61"/>
      <c r="AJ23" s="61"/>
      <c r="AK23" s="61" t="s">
        <v>122</v>
      </c>
      <c r="AL23" s="61" t="s">
        <v>123</v>
      </c>
      <c r="AM23" s="61"/>
      <c r="AN23" s="61">
        <v>1</v>
      </c>
      <c r="AO23" s="61"/>
      <c r="AP23" s="61"/>
      <c r="AQ23" s="61"/>
      <c r="AR23" s="61"/>
      <c r="AS23" s="61" t="s">
        <v>528</v>
      </c>
      <c r="AT23" s="61"/>
      <c r="AU23" s="63">
        <v>0.95</v>
      </c>
      <c r="AV23" s="61"/>
      <c r="AW23" s="61"/>
      <c r="AX23" s="61"/>
      <c r="AY23" s="61"/>
      <c r="AZ23" s="61"/>
      <c r="BA23" s="63">
        <v>0.95</v>
      </c>
      <c r="BB23" s="61"/>
      <c r="BC23" s="61"/>
      <c r="BD23" s="61"/>
      <c r="BE23" s="61"/>
      <c r="BF23" s="61"/>
      <c r="BG23" s="61">
        <v>2</v>
      </c>
      <c r="BH23" s="61"/>
      <c r="BI23" s="61"/>
      <c r="BJ23" s="61"/>
      <c r="BK23" s="61"/>
      <c r="BL23" s="61"/>
      <c r="BM23" s="63">
        <v>1.9</v>
      </c>
      <c r="BN23" s="61"/>
      <c r="BO23" s="61"/>
      <c r="BP23" s="61"/>
      <c r="BQ23" s="61"/>
      <c r="BR23" s="61"/>
      <c r="BS23" s="63">
        <v>1.9</v>
      </c>
      <c r="BT23" s="61"/>
      <c r="BU23" s="61"/>
      <c r="BV23" s="61"/>
      <c r="BW23" s="61"/>
      <c r="BX23" s="61" t="s">
        <v>528</v>
      </c>
      <c r="BY23" s="61">
        <v>12</v>
      </c>
      <c r="BZ23" s="61" t="s">
        <v>125</v>
      </c>
      <c r="CA23" s="61"/>
      <c r="CB23" s="61"/>
      <c r="CC23" s="61"/>
      <c r="CD23" s="61"/>
      <c r="CE23" s="61"/>
      <c r="CF23" s="61"/>
      <c r="CG23" s="61">
        <v>95</v>
      </c>
      <c r="CH23" s="61" t="s">
        <v>126</v>
      </c>
      <c r="CI23" s="61" t="s">
        <v>545</v>
      </c>
      <c r="CJ23" s="62">
        <v>1338379</v>
      </c>
      <c r="CK23" s="62">
        <v>102905</v>
      </c>
      <c r="CL23" s="61" t="s">
        <v>587</v>
      </c>
      <c r="CM23" s="61" t="s">
        <v>588</v>
      </c>
      <c r="CN23" s="61" t="s">
        <v>589</v>
      </c>
      <c r="CO23" s="61">
        <v>2005</v>
      </c>
      <c r="CP23" s="61" t="s">
        <v>590</v>
      </c>
      <c r="CQ23" s="64">
        <f t="shared" si="2"/>
        <v>1</v>
      </c>
      <c r="CR23" s="64" t="s">
        <v>528</v>
      </c>
      <c r="CS23" s="62">
        <v>4</v>
      </c>
    </row>
    <row r="24" spans="1:97" ht="100.8" x14ac:dyDescent="0.3">
      <c r="A24" s="61">
        <v>333415</v>
      </c>
      <c r="B24" s="61" t="s">
        <v>109</v>
      </c>
      <c r="C24" s="61"/>
      <c r="D24" s="61" t="s">
        <v>583</v>
      </c>
      <c r="E24" s="61">
        <v>17854</v>
      </c>
      <c r="F24" s="61"/>
      <c r="G24" s="61"/>
      <c r="H24" s="61"/>
      <c r="I24" s="61" t="s">
        <v>559</v>
      </c>
      <c r="J24" s="61" t="s">
        <v>560</v>
      </c>
      <c r="K24" s="61" t="s">
        <v>561</v>
      </c>
      <c r="L24" s="61" t="s">
        <v>584</v>
      </c>
      <c r="M24" s="61" t="s">
        <v>585</v>
      </c>
      <c r="N24" s="61" t="s">
        <v>598</v>
      </c>
      <c r="O24" s="61" t="s">
        <v>564</v>
      </c>
      <c r="P24" s="62" t="s">
        <v>189</v>
      </c>
      <c r="Q24" s="62" t="s">
        <v>189</v>
      </c>
      <c r="R24" s="62" t="s">
        <v>534</v>
      </c>
      <c r="S24" s="62" t="s">
        <v>251</v>
      </c>
      <c r="T24" s="61"/>
      <c r="U24" s="61" t="s">
        <v>525</v>
      </c>
      <c r="V24" s="61" t="s">
        <v>522</v>
      </c>
      <c r="W24" s="61" t="s">
        <v>526</v>
      </c>
      <c r="X24" s="61"/>
      <c r="Y24" s="61">
        <v>96</v>
      </c>
      <c r="Z24" s="61"/>
      <c r="AA24" s="61"/>
      <c r="AB24" s="61"/>
      <c r="AC24" s="61"/>
      <c r="AD24" s="61" t="s">
        <v>276</v>
      </c>
      <c r="AE24" s="61"/>
      <c r="AF24" s="61">
        <v>4</v>
      </c>
      <c r="AG24" s="61"/>
      <c r="AH24" s="61"/>
      <c r="AI24" s="61"/>
      <c r="AJ24" s="61"/>
      <c r="AK24" s="61" t="s">
        <v>122</v>
      </c>
      <c r="AL24" s="61" t="s">
        <v>123</v>
      </c>
      <c r="AM24" s="61"/>
      <c r="AN24" s="61">
        <v>1</v>
      </c>
      <c r="AO24" s="61"/>
      <c r="AP24" s="61"/>
      <c r="AQ24" s="61"/>
      <c r="AR24" s="61"/>
      <c r="AS24" s="61" t="s">
        <v>528</v>
      </c>
      <c r="AT24" s="61"/>
      <c r="AU24" s="63">
        <v>0.95</v>
      </c>
      <c r="AV24" s="61"/>
      <c r="AW24" s="61"/>
      <c r="AX24" s="61"/>
      <c r="AY24" s="61"/>
      <c r="AZ24" s="61"/>
      <c r="BA24" s="63">
        <v>0.95</v>
      </c>
      <c r="BB24" s="61"/>
      <c r="BC24" s="61"/>
      <c r="BD24" s="61"/>
      <c r="BE24" s="61"/>
      <c r="BF24" s="61"/>
      <c r="BG24" s="61">
        <v>2</v>
      </c>
      <c r="BH24" s="61"/>
      <c r="BI24" s="61"/>
      <c r="BJ24" s="61"/>
      <c r="BK24" s="61"/>
      <c r="BL24" s="61"/>
      <c r="BM24" s="63">
        <v>1.9</v>
      </c>
      <c r="BN24" s="61"/>
      <c r="BO24" s="61"/>
      <c r="BP24" s="61"/>
      <c r="BQ24" s="61"/>
      <c r="BR24" s="61"/>
      <c r="BS24" s="63">
        <v>1.9</v>
      </c>
      <c r="BT24" s="61"/>
      <c r="BU24" s="61"/>
      <c r="BV24" s="61"/>
      <c r="BW24" s="61"/>
      <c r="BX24" s="61" t="s">
        <v>528</v>
      </c>
      <c r="BY24" s="61">
        <v>12</v>
      </c>
      <c r="BZ24" s="61" t="s">
        <v>125</v>
      </c>
      <c r="CA24" s="61"/>
      <c r="CB24" s="61"/>
      <c r="CC24" s="61"/>
      <c r="CD24" s="61"/>
      <c r="CE24" s="61"/>
      <c r="CF24" s="61"/>
      <c r="CG24" s="61">
        <v>95</v>
      </c>
      <c r="CH24" s="61" t="s">
        <v>126</v>
      </c>
      <c r="CI24" s="61" t="s">
        <v>545</v>
      </c>
      <c r="CJ24" s="62">
        <v>1338375</v>
      </c>
      <c r="CK24" s="62">
        <v>102905</v>
      </c>
      <c r="CL24" s="61" t="s">
        <v>587</v>
      </c>
      <c r="CM24" s="61" t="s">
        <v>588</v>
      </c>
      <c r="CN24" s="61" t="s">
        <v>589</v>
      </c>
      <c r="CO24" s="61">
        <v>2005</v>
      </c>
      <c r="CP24" s="61" t="s">
        <v>590</v>
      </c>
      <c r="CQ24" s="64">
        <f t="shared" si="2"/>
        <v>1</v>
      </c>
      <c r="CR24" s="64" t="s">
        <v>528</v>
      </c>
      <c r="CS24" s="62">
        <v>4</v>
      </c>
    </row>
    <row r="25" spans="1:97" ht="100.8" x14ac:dyDescent="0.3">
      <c r="A25" s="61">
        <v>333415</v>
      </c>
      <c r="B25" s="61" t="s">
        <v>109</v>
      </c>
      <c r="C25" s="61"/>
      <c r="D25" s="61" t="s">
        <v>583</v>
      </c>
      <c r="E25" s="61">
        <v>471</v>
      </c>
      <c r="F25" s="61"/>
      <c r="G25" s="61"/>
      <c r="H25" s="61"/>
      <c r="I25" s="61" t="s">
        <v>599</v>
      </c>
      <c r="J25" s="61" t="s">
        <v>600</v>
      </c>
      <c r="K25" s="61" t="s">
        <v>601</v>
      </c>
      <c r="L25" s="61" t="s">
        <v>602</v>
      </c>
      <c r="M25" s="61" t="s">
        <v>603</v>
      </c>
      <c r="N25" s="61" t="s">
        <v>604</v>
      </c>
      <c r="O25" s="61" t="s">
        <v>605</v>
      </c>
      <c r="P25" s="62" t="s">
        <v>189</v>
      </c>
      <c r="Q25" s="62" t="s">
        <v>189</v>
      </c>
      <c r="R25" s="62" t="s">
        <v>534</v>
      </c>
      <c r="S25" s="62" t="s">
        <v>251</v>
      </c>
      <c r="T25" s="61"/>
      <c r="U25" s="61" t="s">
        <v>525</v>
      </c>
      <c r="V25" s="61" t="s">
        <v>606</v>
      </c>
      <c r="W25" s="61" t="s">
        <v>526</v>
      </c>
      <c r="X25" s="61"/>
      <c r="Y25" s="61">
        <v>96</v>
      </c>
      <c r="Z25" s="61"/>
      <c r="AA25" s="61"/>
      <c r="AB25" s="61"/>
      <c r="AC25" s="61"/>
      <c r="AD25" s="61" t="s">
        <v>276</v>
      </c>
      <c r="AE25" s="61"/>
      <c r="AF25" s="61">
        <v>4</v>
      </c>
      <c r="AG25" s="61"/>
      <c r="AH25" s="61"/>
      <c r="AI25" s="61"/>
      <c r="AJ25" s="61"/>
      <c r="AK25" s="61" t="s">
        <v>122</v>
      </c>
      <c r="AL25" s="61" t="s">
        <v>123</v>
      </c>
      <c r="AM25" s="61"/>
      <c r="AN25" s="61">
        <v>1</v>
      </c>
      <c r="AO25" s="61"/>
      <c r="AP25" s="61"/>
      <c r="AQ25" s="61"/>
      <c r="AR25" s="61"/>
      <c r="AS25" s="61" t="s">
        <v>528</v>
      </c>
      <c r="AT25" s="61"/>
      <c r="AU25" s="63">
        <v>0.95</v>
      </c>
      <c r="AV25" s="61"/>
      <c r="AW25" s="61"/>
      <c r="AX25" s="61"/>
      <c r="AY25" s="61"/>
      <c r="AZ25" s="61"/>
      <c r="BA25" s="63">
        <v>0.95</v>
      </c>
      <c r="BB25" s="61"/>
      <c r="BC25" s="61"/>
      <c r="BD25" s="61"/>
      <c r="BE25" s="61"/>
      <c r="BF25" s="61"/>
      <c r="BG25" s="61">
        <v>2</v>
      </c>
      <c r="BH25" s="61"/>
      <c r="BI25" s="61"/>
      <c r="BJ25" s="61"/>
      <c r="BK25" s="61"/>
      <c r="BL25" s="61"/>
      <c r="BM25" s="63">
        <v>1.9</v>
      </c>
      <c r="BN25" s="61"/>
      <c r="BO25" s="61"/>
      <c r="BP25" s="61"/>
      <c r="BQ25" s="61"/>
      <c r="BR25" s="61"/>
      <c r="BS25" s="63">
        <v>1.9</v>
      </c>
      <c r="BT25" s="61"/>
      <c r="BU25" s="61"/>
      <c r="BV25" s="61"/>
      <c r="BW25" s="61"/>
      <c r="BX25" s="61" t="s">
        <v>528</v>
      </c>
      <c r="BY25" s="61">
        <v>12</v>
      </c>
      <c r="BZ25" s="61" t="s">
        <v>125</v>
      </c>
      <c r="CA25" s="61"/>
      <c r="CB25" s="61"/>
      <c r="CC25" s="61"/>
      <c r="CD25" s="61"/>
      <c r="CE25" s="61"/>
      <c r="CF25" s="61"/>
      <c r="CG25" s="61">
        <v>95</v>
      </c>
      <c r="CH25" s="61" t="s">
        <v>126</v>
      </c>
      <c r="CI25" s="61" t="s">
        <v>545</v>
      </c>
      <c r="CJ25" s="62">
        <v>1338365</v>
      </c>
      <c r="CK25" s="62">
        <v>102905</v>
      </c>
      <c r="CL25" s="61" t="s">
        <v>587</v>
      </c>
      <c r="CM25" s="61" t="s">
        <v>588</v>
      </c>
      <c r="CN25" s="61" t="s">
        <v>589</v>
      </c>
      <c r="CO25" s="61">
        <v>2005</v>
      </c>
      <c r="CP25" s="61" t="s">
        <v>590</v>
      </c>
      <c r="CQ25" s="64">
        <f t="shared" si="2"/>
        <v>1</v>
      </c>
      <c r="CR25" s="64" t="s">
        <v>528</v>
      </c>
      <c r="CS25" s="62">
        <v>4</v>
      </c>
    </row>
    <row r="26" spans="1:97" ht="100.8" x14ac:dyDescent="0.3">
      <c r="A26" s="61">
        <v>333415</v>
      </c>
      <c r="B26" s="61" t="s">
        <v>109</v>
      </c>
      <c r="C26" s="61"/>
      <c r="D26" s="61" t="s">
        <v>583</v>
      </c>
      <c r="E26" s="61">
        <v>487</v>
      </c>
      <c r="F26" s="61"/>
      <c r="G26" s="61"/>
      <c r="H26" s="61"/>
      <c r="I26" s="61" t="s">
        <v>559</v>
      </c>
      <c r="J26" s="61" t="s">
        <v>560</v>
      </c>
      <c r="K26" s="61" t="s">
        <v>561</v>
      </c>
      <c r="L26" s="61" t="s">
        <v>584</v>
      </c>
      <c r="M26" s="61" t="s">
        <v>585</v>
      </c>
      <c r="N26" s="61" t="s">
        <v>586</v>
      </c>
      <c r="O26" s="61" t="s">
        <v>564</v>
      </c>
      <c r="P26" s="62" t="s">
        <v>189</v>
      </c>
      <c r="Q26" s="62" t="s">
        <v>189</v>
      </c>
      <c r="R26" s="62" t="s">
        <v>534</v>
      </c>
      <c r="S26" s="62" t="s">
        <v>136</v>
      </c>
      <c r="T26" s="61"/>
      <c r="U26" s="61" t="s">
        <v>525</v>
      </c>
      <c r="V26" s="61" t="s">
        <v>522</v>
      </c>
      <c r="W26" s="61" t="s">
        <v>526</v>
      </c>
      <c r="X26" s="61"/>
      <c r="Y26" s="61">
        <v>96</v>
      </c>
      <c r="Z26" s="61"/>
      <c r="AA26" s="61"/>
      <c r="AB26" s="61"/>
      <c r="AC26" s="61"/>
      <c r="AD26" s="61" t="s">
        <v>276</v>
      </c>
      <c r="AE26" s="61"/>
      <c r="AF26" s="61">
        <v>4</v>
      </c>
      <c r="AG26" s="61"/>
      <c r="AH26" s="61"/>
      <c r="AI26" s="61"/>
      <c r="AJ26" s="61"/>
      <c r="AK26" s="61" t="s">
        <v>122</v>
      </c>
      <c r="AL26" s="61" t="s">
        <v>123</v>
      </c>
      <c r="AM26" s="61"/>
      <c r="AN26" s="61">
        <v>1</v>
      </c>
      <c r="AO26" s="61"/>
      <c r="AP26" s="61"/>
      <c r="AQ26" s="61"/>
      <c r="AR26" s="61"/>
      <c r="AS26" s="61" t="s">
        <v>528</v>
      </c>
      <c r="AT26" s="61"/>
      <c r="AU26" s="63">
        <v>0.47499999999999998</v>
      </c>
      <c r="AV26" s="61"/>
      <c r="AW26" s="61"/>
      <c r="AX26" s="61"/>
      <c r="AY26" s="61"/>
      <c r="AZ26" s="61"/>
      <c r="BA26" s="63">
        <v>0.47499999999999998</v>
      </c>
      <c r="BB26" s="61"/>
      <c r="BC26" s="61"/>
      <c r="BD26" s="61"/>
      <c r="BE26" s="61"/>
      <c r="BF26" s="61"/>
      <c r="BG26" s="61">
        <v>1</v>
      </c>
      <c r="BH26" s="61"/>
      <c r="BI26" s="61"/>
      <c r="BJ26" s="61"/>
      <c r="BK26" s="61"/>
      <c r="BL26" s="61"/>
      <c r="BM26" s="63">
        <v>0.95</v>
      </c>
      <c r="BN26" s="61"/>
      <c r="BO26" s="61"/>
      <c r="BP26" s="61"/>
      <c r="BQ26" s="61"/>
      <c r="BR26" s="61"/>
      <c r="BS26" s="63">
        <v>0.95</v>
      </c>
      <c r="BT26" s="61"/>
      <c r="BU26" s="61"/>
      <c r="BV26" s="61"/>
      <c r="BW26" s="61"/>
      <c r="BX26" s="61" t="s">
        <v>528</v>
      </c>
      <c r="BY26" s="61">
        <v>12</v>
      </c>
      <c r="BZ26" s="61" t="s">
        <v>125</v>
      </c>
      <c r="CA26" s="61"/>
      <c r="CB26" s="61"/>
      <c r="CC26" s="61"/>
      <c r="CD26" s="61"/>
      <c r="CE26" s="61"/>
      <c r="CF26" s="61"/>
      <c r="CG26" s="61">
        <v>95</v>
      </c>
      <c r="CH26" s="61" t="s">
        <v>126</v>
      </c>
      <c r="CI26" s="61" t="s">
        <v>545</v>
      </c>
      <c r="CJ26" s="62">
        <v>1338373</v>
      </c>
      <c r="CK26" s="62">
        <v>102905</v>
      </c>
      <c r="CL26" s="61" t="s">
        <v>587</v>
      </c>
      <c r="CM26" s="61" t="s">
        <v>588</v>
      </c>
      <c r="CN26" s="61" t="s">
        <v>589</v>
      </c>
      <c r="CO26" s="61">
        <v>2005</v>
      </c>
      <c r="CP26" s="61" t="s">
        <v>590</v>
      </c>
      <c r="CQ26" s="64">
        <f t="shared" si="2"/>
        <v>1</v>
      </c>
      <c r="CR26" s="64" t="s">
        <v>528</v>
      </c>
      <c r="CS26" s="62">
        <v>4</v>
      </c>
    </row>
    <row r="27" spans="1:97" ht="86.4" x14ac:dyDescent="0.3">
      <c r="A27" s="61">
        <v>333415</v>
      </c>
      <c r="B27" s="61" t="s">
        <v>109</v>
      </c>
      <c r="C27" s="61"/>
      <c r="D27" s="61"/>
      <c r="E27" s="61">
        <v>2366</v>
      </c>
      <c r="F27" s="61"/>
      <c r="G27" s="61"/>
      <c r="H27" s="61"/>
      <c r="I27" s="61" t="s">
        <v>607</v>
      </c>
      <c r="J27" s="61" t="s">
        <v>608</v>
      </c>
      <c r="K27" s="61" t="s">
        <v>609</v>
      </c>
      <c r="L27" s="61" t="s">
        <v>610</v>
      </c>
      <c r="M27" s="61" t="s">
        <v>611</v>
      </c>
      <c r="N27" s="61" t="s">
        <v>612</v>
      </c>
      <c r="O27" s="61" t="s">
        <v>613</v>
      </c>
      <c r="P27" s="62" t="s">
        <v>137</v>
      </c>
      <c r="Q27" s="62" t="s">
        <v>137</v>
      </c>
      <c r="R27" s="62" t="s">
        <v>614</v>
      </c>
      <c r="S27" s="62" t="s">
        <v>157</v>
      </c>
      <c r="T27" s="61"/>
      <c r="U27" s="61" t="s">
        <v>525</v>
      </c>
      <c r="V27" s="61" t="s">
        <v>522</v>
      </c>
      <c r="W27" s="61" t="s">
        <v>615</v>
      </c>
      <c r="X27" s="61"/>
      <c r="Y27" s="61">
        <v>13</v>
      </c>
      <c r="Z27" s="61"/>
      <c r="AA27" s="61"/>
      <c r="AB27" s="61"/>
      <c r="AC27" s="61"/>
      <c r="AD27" s="61" t="s">
        <v>122</v>
      </c>
      <c r="AE27" s="61"/>
      <c r="AF27" s="61">
        <v>13</v>
      </c>
      <c r="AG27" s="61"/>
      <c r="AH27" s="61"/>
      <c r="AI27" s="61"/>
      <c r="AJ27" s="61"/>
      <c r="AK27" s="61" t="s">
        <v>122</v>
      </c>
      <c r="AL27" s="61" t="s">
        <v>123</v>
      </c>
      <c r="AM27" s="61"/>
      <c r="AN27" s="61">
        <v>1000</v>
      </c>
      <c r="AO27" s="61"/>
      <c r="AP27" s="61"/>
      <c r="AQ27" s="61"/>
      <c r="AR27" s="61"/>
      <c r="AS27" s="61" t="s">
        <v>544</v>
      </c>
      <c r="AT27" s="61"/>
      <c r="AU27" s="63">
        <v>1000</v>
      </c>
      <c r="AV27" s="61"/>
      <c r="AW27" s="61"/>
      <c r="AX27" s="61"/>
      <c r="AY27" s="61"/>
      <c r="AZ27" s="61"/>
      <c r="BA27" s="63">
        <v>1</v>
      </c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3"/>
      <c r="BN27" s="61"/>
      <c r="BO27" s="61"/>
      <c r="BP27" s="61"/>
      <c r="BQ27" s="61"/>
      <c r="BR27" s="61"/>
      <c r="BS27" s="63"/>
      <c r="BT27" s="61"/>
      <c r="BU27" s="61"/>
      <c r="BV27" s="61"/>
      <c r="BW27" s="61"/>
      <c r="BX27" s="61" t="s">
        <v>528</v>
      </c>
      <c r="BY27" s="61">
        <v>7</v>
      </c>
      <c r="BZ27" s="61" t="s">
        <v>125</v>
      </c>
      <c r="CA27" s="61"/>
      <c r="CB27" s="61"/>
      <c r="CC27" s="61"/>
      <c r="CD27" s="61"/>
      <c r="CE27" s="61"/>
      <c r="CF27" s="61"/>
      <c r="CG27" s="61">
        <v>100</v>
      </c>
      <c r="CH27" s="61" t="s">
        <v>126</v>
      </c>
      <c r="CI27" s="61" t="s">
        <v>187</v>
      </c>
      <c r="CJ27" s="62">
        <v>1338514</v>
      </c>
      <c r="CK27" s="62">
        <v>88030</v>
      </c>
      <c r="CL27" s="61" t="s">
        <v>616</v>
      </c>
      <c r="CM27" s="61" t="s">
        <v>617</v>
      </c>
      <c r="CN27" s="61" t="s">
        <v>618</v>
      </c>
      <c r="CO27" s="61">
        <v>1988</v>
      </c>
      <c r="CP27" s="61" t="s">
        <v>619</v>
      </c>
      <c r="CQ27" s="64">
        <f t="shared" si="2"/>
        <v>1</v>
      </c>
      <c r="CR27" s="64" t="s">
        <v>528</v>
      </c>
      <c r="CS27" s="62">
        <v>13</v>
      </c>
    </row>
    <row r="28" spans="1:97" ht="100.8" x14ac:dyDescent="0.3">
      <c r="A28" s="61">
        <v>333415</v>
      </c>
      <c r="B28" s="61" t="s">
        <v>109</v>
      </c>
      <c r="C28" s="61"/>
      <c r="D28" s="61" t="s">
        <v>397</v>
      </c>
      <c r="E28" s="61">
        <v>1680</v>
      </c>
      <c r="F28" s="61"/>
      <c r="G28" s="61"/>
      <c r="H28" s="61"/>
      <c r="I28" s="61" t="s">
        <v>537</v>
      </c>
      <c r="J28" s="61" t="s">
        <v>538</v>
      </c>
      <c r="K28" s="61" t="s">
        <v>620</v>
      </c>
      <c r="L28" s="61" t="s">
        <v>621</v>
      </c>
      <c r="M28" s="61" t="s">
        <v>622</v>
      </c>
      <c r="N28" s="61" t="s">
        <v>623</v>
      </c>
      <c r="O28" s="61" t="s">
        <v>624</v>
      </c>
      <c r="P28" s="62" t="s">
        <v>189</v>
      </c>
      <c r="Q28" s="62" t="s">
        <v>189</v>
      </c>
      <c r="R28" s="62" t="s">
        <v>190</v>
      </c>
      <c r="S28" s="62" t="s">
        <v>251</v>
      </c>
      <c r="T28" s="61"/>
      <c r="U28" s="61" t="s">
        <v>525</v>
      </c>
      <c r="V28" s="61" t="s">
        <v>522</v>
      </c>
      <c r="W28" s="61" t="s">
        <v>187</v>
      </c>
      <c r="X28" s="61"/>
      <c r="Y28" s="61"/>
      <c r="Z28" s="61"/>
      <c r="AA28" s="61">
        <v>12</v>
      </c>
      <c r="AB28" s="61"/>
      <c r="AC28" s="61">
        <v>30</v>
      </c>
      <c r="AD28" s="61" t="s">
        <v>122</v>
      </c>
      <c r="AE28" s="61"/>
      <c r="AF28" s="61"/>
      <c r="AG28" s="61"/>
      <c r="AH28" s="61">
        <v>12</v>
      </c>
      <c r="AI28" s="61"/>
      <c r="AJ28" s="61">
        <v>30</v>
      </c>
      <c r="AK28" s="61" t="s">
        <v>122</v>
      </c>
      <c r="AL28" s="61" t="s">
        <v>123</v>
      </c>
      <c r="AM28" s="61"/>
      <c r="AN28" s="61">
        <v>100000</v>
      </c>
      <c r="AO28" s="61"/>
      <c r="AP28" s="61"/>
      <c r="AQ28" s="61"/>
      <c r="AR28" s="61"/>
      <c r="AS28" s="61" t="s">
        <v>544</v>
      </c>
      <c r="AT28" s="61"/>
      <c r="AU28" s="61">
        <v>97000</v>
      </c>
      <c r="AV28" s="61"/>
      <c r="AW28" s="61"/>
      <c r="AX28" s="61"/>
      <c r="AY28" s="61"/>
      <c r="AZ28" s="61"/>
      <c r="BA28" s="63">
        <v>97</v>
      </c>
      <c r="BB28" s="61"/>
      <c r="BC28" s="63"/>
      <c r="BD28" s="61"/>
      <c r="BE28" s="63"/>
      <c r="BF28" s="61"/>
      <c r="BG28" s="61"/>
      <c r="BH28" s="61"/>
      <c r="BI28" s="61"/>
      <c r="BJ28" s="61"/>
      <c r="BK28" s="61"/>
      <c r="BL28" s="61"/>
      <c r="BM28" s="63"/>
      <c r="BN28" s="61"/>
      <c r="BO28" s="61"/>
      <c r="BP28" s="61"/>
      <c r="BQ28" s="61"/>
      <c r="BR28" s="61"/>
      <c r="BS28" s="63"/>
      <c r="BT28" s="61"/>
      <c r="BU28" s="61"/>
      <c r="BV28" s="61"/>
      <c r="BW28" s="61"/>
      <c r="BX28" s="61" t="s">
        <v>528</v>
      </c>
      <c r="BY28" s="61"/>
      <c r="BZ28" s="61" t="s">
        <v>125</v>
      </c>
      <c r="CA28" s="61"/>
      <c r="CB28" s="61"/>
      <c r="CC28" s="61"/>
      <c r="CD28" s="61"/>
      <c r="CE28" s="61"/>
      <c r="CF28" s="61"/>
      <c r="CG28" s="61">
        <v>97</v>
      </c>
      <c r="CH28" s="61" t="s">
        <v>126</v>
      </c>
      <c r="CI28" s="61" t="s">
        <v>545</v>
      </c>
      <c r="CJ28" s="62">
        <v>1118285</v>
      </c>
      <c r="CK28" s="62">
        <v>9184</v>
      </c>
      <c r="CL28" s="61" t="s">
        <v>625</v>
      </c>
      <c r="CM28" s="61" t="s">
        <v>626</v>
      </c>
      <c r="CN28" s="61" t="s">
        <v>627</v>
      </c>
      <c r="CO28" s="61">
        <v>1972</v>
      </c>
      <c r="CP28" s="61" t="s">
        <v>628</v>
      </c>
      <c r="CQ28" s="64">
        <v>1</v>
      </c>
      <c r="CR28" s="64" t="s">
        <v>528</v>
      </c>
      <c r="CS28" s="62">
        <v>12</v>
      </c>
    </row>
    <row r="29" spans="1:97" ht="28.8" x14ac:dyDescent="0.3">
      <c r="A29" s="61"/>
      <c r="B29" s="61" t="s">
        <v>109</v>
      </c>
      <c r="C29" s="61" t="s">
        <v>106</v>
      </c>
      <c r="D29" s="61"/>
      <c r="E29" s="61"/>
      <c r="F29" s="61"/>
      <c r="G29" s="61"/>
      <c r="H29" s="61"/>
      <c r="I29" s="61"/>
      <c r="J29" s="61"/>
      <c r="K29" s="61"/>
      <c r="L29" s="61"/>
      <c r="M29" s="61" t="s">
        <v>592</v>
      </c>
      <c r="N29" s="61"/>
      <c r="O29" s="61" t="s">
        <v>593</v>
      </c>
      <c r="P29" s="62" t="s">
        <v>189</v>
      </c>
      <c r="Q29" s="62" t="s">
        <v>189</v>
      </c>
      <c r="R29" s="62" t="s">
        <v>534</v>
      </c>
      <c r="S29" s="62" t="s">
        <v>136</v>
      </c>
      <c r="T29" s="61"/>
      <c r="U29" s="61" t="s">
        <v>525</v>
      </c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>
        <v>7</v>
      </c>
      <c r="AK29" s="61" t="s">
        <v>122</v>
      </c>
      <c r="AL29" s="61"/>
      <c r="AM29" s="61"/>
      <c r="AN29" s="61">
        <v>1.83</v>
      </c>
      <c r="AO29" s="61"/>
      <c r="AP29" s="61"/>
      <c r="AQ29" s="61"/>
      <c r="AR29" s="61"/>
      <c r="AS29" s="61" t="s">
        <v>528</v>
      </c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2">
        <v>2</v>
      </c>
      <c r="CK29" s="62" t="s">
        <v>594</v>
      </c>
      <c r="CL29" s="61"/>
      <c r="CM29" s="61"/>
      <c r="CN29" s="61"/>
      <c r="CO29" s="61"/>
      <c r="CP29" s="61"/>
      <c r="CQ29" s="64">
        <v>1.83</v>
      </c>
      <c r="CR29" s="64" t="s">
        <v>528</v>
      </c>
      <c r="CS29" s="62">
        <v>7</v>
      </c>
    </row>
    <row r="30" spans="1:97" ht="100.8" x14ac:dyDescent="0.3">
      <c r="A30" s="61">
        <v>333415</v>
      </c>
      <c r="B30" s="61" t="s">
        <v>109</v>
      </c>
      <c r="C30" s="61"/>
      <c r="D30" s="61" t="s">
        <v>583</v>
      </c>
      <c r="E30" s="61">
        <v>486</v>
      </c>
      <c r="F30" s="61"/>
      <c r="G30" s="61"/>
      <c r="H30" s="61"/>
      <c r="I30" s="61" t="s">
        <v>559</v>
      </c>
      <c r="J30" s="61" t="s">
        <v>560</v>
      </c>
      <c r="K30" s="61" t="s">
        <v>561</v>
      </c>
      <c r="L30" s="61" t="s">
        <v>584</v>
      </c>
      <c r="M30" s="61" t="s">
        <v>595</v>
      </c>
      <c r="N30" s="61" t="s">
        <v>596</v>
      </c>
      <c r="O30" s="61" t="s">
        <v>564</v>
      </c>
      <c r="P30" s="62" t="s">
        <v>189</v>
      </c>
      <c r="Q30" s="62" t="s">
        <v>189</v>
      </c>
      <c r="R30" s="62" t="s">
        <v>534</v>
      </c>
      <c r="S30" s="62" t="s">
        <v>136</v>
      </c>
      <c r="T30" s="61"/>
      <c r="U30" s="61" t="s">
        <v>525</v>
      </c>
      <c r="V30" s="61" t="s">
        <v>522</v>
      </c>
      <c r="W30" s="61" t="s">
        <v>526</v>
      </c>
      <c r="X30" s="61"/>
      <c r="Y30" s="61">
        <v>96</v>
      </c>
      <c r="Z30" s="61"/>
      <c r="AA30" s="61"/>
      <c r="AB30" s="61"/>
      <c r="AC30" s="61"/>
      <c r="AD30" s="61" t="s">
        <v>276</v>
      </c>
      <c r="AE30" s="61"/>
      <c r="AF30" s="61">
        <v>4</v>
      </c>
      <c r="AG30" s="61"/>
      <c r="AH30" s="61"/>
      <c r="AI30" s="61"/>
      <c r="AJ30" s="61"/>
      <c r="AK30" s="61" t="s">
        <v>122</v>
      </c>
      <c r="AL30" s="61" t="s">
        <v>123</v>
      </c>
      <c r="AM30" s="61"/>
      <c r="AN30" s="61">
        <v>2</v>
      </c>
      <c r="AO30" s="61"/>
      <c r="AP30" s="61"/>
      <c r="AQ30" s="61"/>
      <c r="AR30" s="61"/>
      <c r="AS30" s="61" t="s">
        <v>528</v>
      </c>
      <c r="AT30" s="61"/>
      <c r="AU30" s="63">
        <v>0.95</v>
      </c>
      <c r="AV30" s="61"/>
      <c r="AW30" s="61"/>
      <c r="AX30" s="61"/>
      <c r="AY30" s="61"/>
      <c r="AZ30" s="61"/>
      <c r="BA30" s="63">
        <v>0.95</v>
      </c>
      <c r="BB30" s="61"/>
      <c r="BC30" s="61"/>
      <c r="BD30" s="61"/>
      <c r="BE30" s="61"/>
      <c r="BF30" s="61"/>
      <c r="BG30" s="61">
        <v>2</v>
      </c>
      <c r="BH30" s="61"/>
      <c r="BI30" s="61"/>
      <c r="BJ30" s="61"/>
      <c r="BK30" s="61"/>
      <c r="BL30" s="61"/>
      <c r="BM30" s="63">
        <v>1.9</v>
      </c>
      <c r="BN30" s="61"/>
      <c r="BO30" s="61"/>
      <c r="BP30" s="61"/>
      <c r="BQ30" s="61"/>
      <c r="BR30" s="61"/>
      <c r="BS30" s="63">
        <v>1.9</v>
      </c>
      <c r="BT30" s="61"/>
      <c r="BU30" s="61"/>
      <c r="BV30" s="61"/>
      <c r="BW30" s="61"/>
      <c r="BX30" s="61" t="s">
        <v>528</v>
      </c>
      <c r="BY30" s="61">
        <v>12</v>
      </c>
      <c r="BZ30" s="61" t="s">
        <v>125</v>
      </c>
      <c r="CA30" s="61"/>
      <c r="CB30" s="61"/>
      <c r="CC30" s="61"/>
      <c r="CD30" s="61"/>
      <c r="CE30" s="61"/>
      <c r="CF30" s="61"/>
      <c r="CG30" s="61">
        <v>95</v>
      </c>
      <c r="CH30" s="61" t="s">
        <v>126</v>
      </c>
      <c r="CI30" s="61" t="s">
        <v>545</v>
      </c>
      <c r="CJ30" s="62">
        <v>1338371</v>
      </c>
      <c r="CK30" s="62">
        <v>102905</v>
      </c>
      <c r="CL30" s="61" t="s">
        <v>587</v>
      </c>
      <c r="CM30" s="61" t="s">
        <v>588</v>
      </c>
      <c r="CN30" s="61" t="s">
        <v>589</v>
      </c>
      <c r="CO30" s="61">
        <v>2005</v>
      </c>
      <c r="CP30" s="61" t="s">
        <v>590</v>
      </c>
      <c r="CQ30" s="64">
        <f t="shared" ref="CQ30:CQ35" si="3">IF(AS30="mg/L", AN30, AN30/1000)</f>
        <v>2</v>
      </c>
      <c r="CR30" s="64" t="s">
        <v>528</v>
      </c>
      <c r="CS30" s="62">
        <v>4</v>
      </c>
    </row>
    <row r="31" spans="1:97" ht="100.8" x14ac:dyDescent="0.3">
      <c r="A31" s="61">
        <v>333415</v>
      </c>
      <c r="B31" s="61" t="s">
        <v>109</v>
      </c>
      <c r="C31" s="61"/>
      <c r="D31" s="61" t="s">
        <v>583</v>
      </c>
      <c r="E31" s="61">
        <v>426</v>
      </c>
      <c r="F31" s="61"/>
      <c r="G31" s="61"/>
      <c r="H31" s="61"/>
      <c r="I31" s="61" t="s">
        <v>559</v>
      </c>
      <c r="J31" s="61" t="s">
        <v>560</v>
      </c>
      <c r="K31" s="61" t="s">
        <v>561</v>
      </c>
      <c r="L31" s="61" t="s">
        <v>562</v>
      </c>
      <c r="M31" s="61" t="s">
        <v>563</v>
      </c>
      <c r="N31" s="61" t="s">
        <v>597</v>
      </c>
      <c r="O31" s="61" t="s">
        <v>564</v>
      </c>
      <c r="P31" s="62" t="s">
        <v>189</v>
      </c>
      <c r="Q31" s="62" t="s">
        <v>189</v>
      </c>
      <c r="R31" s="62" t="s">
        <v>534</v>
      </c>
      <c r="S31" s="62" t="s">
        <v>136</v>
      </c>
      <c r="T31" s="61"/>
      <c r="U31" s="61" t="s">
        <v>525</v>
      </c>
      <c r="V31" s="61" t="s">
        <v>522</v>
      </c>
      <c r="W31" s="61" t="s">
        <v>526</v>
      </c>
      <c r="X31" s="61"/>
      <c r="Y31" s="61">
        <v>96</v>
      </c>
      <c r="Z31" s="61"/>
      <c r="AA31" s="61"/>
      <c r="AB31" s="61"/>
      <c r="AC31" s="61"/>
      <c r="AD31" s="61" t="s">
        <v>276</v>
      </c>
      <c r="AE31" s="61"/>
      <c r="AF31" s="61">
        <v>4</v>
      </c>
      <c r="AG31" s="61"/>
      <c r="AH31" s="61"/>
      <c r="AI31" s="61"/>
      <c r="AJ31" s="61"/>
      <c r="AK31" s="61" t="s">
        <v>122</v>
      </c>
      <c r="AL31" s="61" t="s">
        <v>123</v>
      </c>
      <c r="AM31" s="61"/>
      <c r="AN31" s="61">
        <v>2</v>
      </c>
      <c r="AO31" s="61"/>
      <c r="AP31" s="61"/>
      <c r="AQ31" s="61"/>
      <c r="AR31" s="61"/>
      <c r="AS31" s="61" t="s">
        <v>528</v>
      </c>
      <c r="AT31" s="61"/>
      <c r="AU31" s="63">
        <v>0.95</v>
      </c>
      <c r="AV31" s="61"/>
      <c r="AW31" s="61"/>
      <c r="AX31" s="61"/>
      <c r="AY31" s="61"/>
      <c r="AZ31" s="61"/>
      <c r="BA31" s="63">
        <v>0.95</v>
      </c>
      <c r="BB31" s="61"/>
      <c r="BC31" s="61"/>
      <c r="BD31" s="61"/>
      <c r="BE31" s="61"/>
      <c r="BF31" s="61"/>
      <c r="BG31" s="61">
        <v>2</v>
      </c>
      <c r="BH31" s="61"/>
      <c r="BI31" s="61"/>
      <c r="BJ31" s="61"/>
      <c r="BK31" s="61"/>
      <c r="BL31" s="61"/>
      <c r="BM31" s="63">
        <v>1.9</v>
      </c>
      <c r="BN31" s="61"/>
      <c r="BO31" s="61"/>
      <c r="BP31" s="61"/>
      <c r="BQ31" s="61"/>
      <c r="BR31" s="61"/>
      <c r="BS31" s="63">
        <v>1.9</v>
      </c>
      <c r="BT31" s="61"/>
      <c r="BU31" s="61"/>
      <c r="BV31" s="61"/>
      <c r="BW31" s="61"/>
      <c r="BX31" s="61" t="s">
        <v>528</v>
      </c>
      <c r="BY31" s="61">
        <v>12</v>
      </c>
      <c r="BZ31" s="61" t="s">
        <v>125</v>
      </c>
      <c r="CA31" s="61"/>
      <c r="CB31" s="61"/>
      <c r="CC31" s="61"/>
      <c r="CD31" s="61"/>
      <c r="CE31" s="61"/>
      <c r="CF31" s="61"/>
      <c r="CG31" s="61">
        <v>95</v>
      </c>
      <c r="CH31" s="61" t="s">
        <v>126</v>
      </c>
      <c r="CI31" s="61" t="s">
        <v>545</v>
      </c>
      <c r="CJ31" s="62">
        <v>1338379</v>
      </c>
      <c r="CK31" s="62">
        <v>102905</v>
      </c>
      <c r="CL31" s="61" t="s">
        <v>587</v>
      </c>
      <c r="CM31" s="61" t="s">
        <v>588</v>
      </c>
      <c r="CN31" s="61" t="s">
        <v>589</v>
      </c>
      <c r="CO31" s="61">
        <v>2005</v>
      </c>
      <c r="CP31" s="61" t="s">
        <v>590</v>
      </c>
      <c r="CQ31" s="64">
        <f t="shared" si="3"/>
        <v>2</v>
      </c>
      <c r="CR31" s="64" t="s">
        <v>528</v>
      </c>
      <c r="CS31" s="62">
        <v>4</v>
      </c>
    </row>
    <row r="32" spans="1:97" ht="100.8" x14ac:dyDescent="0.3">
      <c r="A32" s="61">
        <v>333415</v>
      </c>
      <c r="B32" s="61" t="s">
        <v>109</v>
      </c>
      <c r="C32" s="61"/>
      <c r="D32" s="61" t="s">
        <v>583</v>
      </c>
      <c r="E32" s="61">
        <v>17854</v>
      </c>
      <c r="F32" s="61"/>
      <c r="G32" s="61"/>
      <c r="H32" s="61"/>
      <c r="I32" s="61" t="s">
        <v>559</v>
      </c>
      <c r="J32" s="61" t="s">
        <v>560</v>
      </c>
      <c r="K32" s="61" t="s">
        <v>561</v>
      </c>
      <c r="L32" s="61" t="s">
        <v>584</v>
      </c>
      <c r="M32" s="61" t="s">
        <v>585</v>
      </c>
      <c r="N32" s="61" t="s">
        <v>598</v>
      </c>
      <c r="O32" s="61" t="s">
        <v>564</v>
      </c>
      <c r="P32" s="62" t="s">
        <v>189</v>
      </c>
      <c r="Q32" s="62" t="s">
        <v>189</v>
      </c>
      <c r="R32" s="62" t="s">
        <v>534</v>
      </c>
      <c r="S32" s="62" t="s">
        <v>136</v>
      </c>
      <c r="T32" s="61"/>
      <c r="U32" s="61" t="s">
        <v>525</v>
      </c>
      <c r="V32" s="61" t="s">
        <v>522</v>
      </c>
      <c r="W32" s="61" t="s">
        <v>526</v>
      </c>
      <c r="X32" s="61"/>
      <c r="Y32" s="61">
        <v>96</v>
      </c>
      <c r="Z32" s="61"/>
      <c r="AA32" s="61"/>
      <c r="AB32" s="61"/>
      <c r="AC32" s="61"/>
      <c r="AD32" s="61" t="s">
        <v>276</v>
      </c>
      <c r="AE32" s="61"/>
      <c r="AF32" s="61">
        <v>4</v>
      </c>
      <c r="AG32" s="61"/>
      <c r="AH32" s="61"/>
      <c r="AI32" s="61"/>
      <c r="AJ32" s="61"/>
      <c r="AK32" s="61" t="s">
        <v>122</v>
      </c>
      <c r="AL32" s="61" t="s">
        <v>123</v>
      </c>
      <c r="AM32" s="61"/>
      <c r="AN32" s="61">
        <v>2</v>
      </c>
      <c r="AO32" s="61"/>
      <c r="AP32" s="61"/>
      <c r="AQ32" s="61"/>
      <c r="AR32" s="61"/>
      <c r="AS32" s="61" t="s">
        <v>528</v>
      </c>
      <c r="AT32" s="61"/>
      <c r="AU32" s="63">
        <v>0.95</v>
      </c>
      <c r="AV32" s="61"/>
      <c r="AW32" s="61"/>
      <c r="AX32" s="61"/>
      <c r="AY32" s="61"/>
      <c r="AZ32" s="61"/>
      <c r="BA32" s="63">
        <v>0.95</v>
      </c>
      <c r="BB32" s="61"/>
      <c r="BC32" s="61"/>
      <c r="BD32" s="61"/>
      <c r="BE32" s="61"/>
      <c r="BF32" s="61"/>
      <c r="BG32" s="61">
        <v>2</v>
      </c>
      <c r="BH32" s="61"/>
      <c r="BI32" s="61"/>
      <c r="BJ32" s="61"/>
      <c r="BK32" s="61"/>
      <c r="BL32" s="61"/>
      <c r="BM32" s="63">
        <v>1.9</v>
      </c>
      <c r="BN32" s="61"/>
      <c r="BO32" s="61"/>
      <c r="BP32" s="61"/>
      <c r="BQ32" s="61"/>
      <c r="BR32" s="61"/>
      <c r="BS32" s="63">
        <v>1.9</v>
      </c>
      <c r="BT32" s="61"/>
      <c r="BU32" s="61"/>
      <c r="BV32" s="61"/>
      <c r="BW32" s="61"/>
      <c r="BX32" s="61" t="s">
        <v>528</v>
      </c>
      <c r="BY32" s="61">
        <v>12</v>
      </c>
      <c r="BZ32" s="61" t="s">
        <v>125</v>
      </c>
      <c r="CA32" s="61"/>
      <c r="CB32" s="61"/>
      <c r="CC32" s="61"/>
      <c r="CD32" s="61"/>
      <c r="CE32" s="61"/>
      <c r="CF32" s="61"/>
      <c r="CG32" s="61">
        <v>95</v>
      </c>
      <c r="CH32" s="61" t="s">
        <v>126</v>
      </c>
      <c r="CI32" s="61" t="s">
        <v>545</v>
      </c>
      <c r="CJ32" s="62">
        <v>1338375</v>
      </c>
      <c r="CK32" s="62">
        <v>102905</v>
      </c>
      <c r="CL32" s="61" t="s">
        <v>587</v>
      </c>
      <c r="CM32" s="61" t="s">
        <v>588</v>
      </c>
      <c r="CN32" s="61" t="s">
        <v>589</v>
      </c>
      <c r="CO32" s="61">
        <v>2005</v>
      </c>
      <c r="CP32" s="61" t="s">
        <v>590</v>
      </c>
      <c r="CQ32" s="64">
        <f t="shared" si="3"/>
        <v>2</v>
      </c>
      <c r="CR32" s="64" t="s">
        <v>528</v>
      </c>
      <c r="CS32" s="62">
        <v>4</v>
      </c>
    </row>
    <row r="33" spans="1:97" ht="100.8" x14ac:dyDescent="0.3">
      <c r="A33" s="61">
        <v>333415</v>
      </c>
      <c r="B33" s="61" t="s">
        <v>109</v>
      </c>
      <c r="C33" s="61"/>
      <c r="D33" s="61" t="s">
        <v>583</v>
      </c>
      <c r="E33" s="61">
        <v>471</v>
      </c>
      <c r="F33" s="61"/>
      <c r="G33" s="61"/>
      <c r="H33" s="61"/>
      <c r="I33" s="61" t="s">
        <v>599</v>
      </c>
      <c r="J33" s="61" t="s">
        <v>600</v>
      </c>
      <c r="K33" s="61" t="s">
        <v>601</v>
      </c>
      <c r="L33" s="61" t="s">
        <v>602</v>
      </c>
      <c r="M33" s="61" t="s">
        <v>603</v>
      </c>
      <c r="N33" s="61" t="s">
        <v>604</v>
      </c>
      <c r="O33" s="61" t="s">
        <v>605</v>
      </c>
      <c r="P33" s="62" t="s">
        <v>189</v>
      </c>
      <c r="Q33" s="62" t="s">
        <v>189</v>
      </c>
      <c r="R33" s="62" t="s">
        <v>534</v>
      </c>
      <c r="S33" s="62" t="s">
        <v>136</v>
      </c>
      <c r="T33" s="61"/>
      <c r="U33" s="61" t="s">
        <v>525</v>
      </c>
      <c r="V33" s="61" t="s">
        <v>606</v>
      </c>
      <c r="W33" s="61" t="s">
        <v>526</v>
      </c>
      <c r="X33" s="61"/>
      <c r="Y33" s="61">
        <v>96</v>
      </c>
      <c r="Z33" s="61"/>
      <c r="AA33" s="61"/>
      <c r="AB33" s="61"/>
      <c r="AC33" s="61"/>
      <c r="AD33" s="61" t="s">
        <v>276</v>
      </c>
      <c r="AE33" s="61"/>
      <c r="AF33" s="61">
        <v>4</v>
      </c>
      <c r="AG33" s="61"/>
      <c r="AH33" s="61"/>
      <c r="AI33" s="61"/>
      <c r="AJ33" s="61"/>
      <c r="AK33" s="61" t="s">
        <v>122</v>
      </c>
      <c r="AL33" s="61" t="s">
        <v>123</v>
      </c>
      <c r="AM33" s="61"/>
      <c r="AN33" s="61">
        <v>2</v>
      </c>
      <c r="AO33" s="61"/>
      <c r="AP33" s="61"/>
      <c r="AQ33" s="61"/>
      <c r="AR33" s="61"/>
      <c r="AS33" s="61" t="s">
        <v>528</v>
      </c>
      <c r="AT33" s="61"/>
      <c r="AU33" s="63">
        <v>0.95</v>
      </c>
      <c r="AV33" s="61"/>
      <c r="AW33" s="61"/>
      <c r="AX33" s="61"/>
      <c r="AY33" s="61"/>
      <c r="AZ33" s="61"/>
      <c r="BA33" s="63">
        <v>0.95</v>
      </c>
      <c r="BB33" s="61"/>
      <c r="BC33" s="61"/>
      <c r="BD33" s="61"/>
      <c r="BE33" s="61"/>
      <c r="BF33" s="61"/>
      <c r="BG33" s="61">
        <v>2</v>
      </c>
      <c r="BH33" s="61"/>
      <c r="BI33" s="61"/>
      <c r="BJ33" s="61"/>
      <c r="BK33" s="61"/>
      <c r="BL33" s="61"/>
      <c r="BM33" s="63">
        <v>1.9</v>
      </c>
      <c r="BN33" s="61"/>
      <c r="BO33" s="61"/>
      <c r="BP33" s="61"/>
      <c r="BQ33" s="61"/>
      <c r="BR33" s="61"/>
      <c r="BS33" s="63">
        <v>1.9</v>
      </c>
      <c r="BT33" s="61"/>
      <c r="BU33" s="61"/>
      <c r="BV33" s="61"/>
      <c r="BW33" s="61"/>
      <c r="BX33" s="61" t="s">
        <v>528</v>
      </c>
      <c r="BY33" s="61">
        <v>12</v>
      </c>
      <c r="BZ33" s="61" t="s">
        <v>125</v>
      </c>
      <c r="CA33" s="61"/>
      <c r="CB33" s="61"/>
      <c r="CC33" s="61"/>
      <c r="CD33" s="61"/>
      <c r="CE33" s="61"/>
      <c r="CF33" s="61"/>
      <c r="CG33" s="61">
        <v>95</v>
      </c>
      <c r="CH33" s="61" t="s">
        <v>126</v>
      </c>
      <c r="CI33" s="61" t="s">
        <v>545</v>
      </c>
      <c r="CJ33" s="62">
        <v>1338365</v>
      </c>
      <c r="CK33" s="62">
        <v>102905</v>
      </c>
      <c r="CL33" s="61" t="s">
        <v>587</v>
      </c>
      <c r="CM33" s="61" t="s">
        <v>588</v>
      </c>
      <c r="CN33" s="61" t="s">
        <v>589</v>
      </c>
      <c r="CO33" s="61">
        <v>2005</v>
      </c>
      <c r="CP33" s="61" t="s">
        <v>590</v>
      </c>
      <c r="CQ33" s="64">
        <f t="shared" si="3"/>
        <v>2</v>
      </c>
      <c r="CR33" s="64" t="s">
        <v>528</v>
      </c>
      <c r="CS33" s="62">
        <v>4</v>
      </c>
    </row>
    <row r="34" spans="1:97" ht="28.8" x14ac:dyDescent="0.3">
      <c r="A34" s="61"/>
      <c r="B34" s="61" t="s">
        <v>109</v>
      </c>
      <c r="C34" s="61" t="s">
        <v>106</v>
      </c>
      <c r="D34" s="61"/>
      <c r="E34" s="61"/>
      <c r="F34" s="61"/>
      <c r="G34" s="61"/>
      <c r="H34" s="61"/>
      <c r="I34" s="61"/>
      <c r="J34" s="61"/>
      <c r="K34" s="61"/>
      <c r="L34" s="61"/>
      <c r="M34" s="61" t="s">
        <v>592</v>
      </c>
      <c r="N34" s="61"/>
      <c r="O34" s="61" t="s">
        <v>593</v>
      </c>
      <c r="P34" s="62" t="s">
        <v>189</v>
      </c>
      <c r="Q34" s="62" t="s">
        <v>189</v>
      </c>
      <c r="R34" s="62" t="s">
        <v>534</v>
      </c>
      <c r="S34" s="62" t="s">
        <v>591</v>
      </c>
      <c r="T34" s="61"/>
      <c r="U34" s="61" t="s">
        <v>525</v>
      </c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>
        <v>7</v>
      </c>
      <c r="AK34" s="61" t="s">
        <v>122</v>
      </c>
      <c r="AL34" s="61"/>
      <c r="AM34" s="61"/>
      <c r="AN34" s="61">
        <v>3.7</v>
      </c>
      <c r="AO34" s="61"/>
      <c r="AP34" s="61"/>
      <c r="AQ34" s="61"/>
      <c r="AR34" s="61"/>
      <c r="AS34" s="61" t="s">
        <v>528</v>
      </c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2">
        <v>2</v>
      </c>
      <c r="CK34" s="62" t="s">
        <v>594</v>
      </c>
      <c r="CL34" s="61"/>
      <c r="CM34" s="61"/>
      <c r="CN34" s="61"/>
      <c r="CO34" s="61"/>
      <c r="CP34" s="61"/>
      <c r="CQ34" s="64">
        <f t="shared" si="3"/>
        <v>3.7</v>
      </c>
      <c r="CR34" s="64" t="s">
        <v>528</v>
      </c>
      <c r="CS34" s="62">
        <v>7</v>
      </c>
    </row>
    <row r="35" spans="1:97" ht="28.8" x14ac:dyDescent="0.3">
      <c r="A35" s="61"/>
      <c r="B35" s="61" t="s">
        <v>109</v>
      </c>
      <c r="C35" s="61" t="s">
        <v>106</v>
      </c>
      <c r="D35" s="61"/>
      <c r="E35" s="61"/>
      <c r="F35" s="61"/>
      <c r="G35" s="61"/>
      <c r="H35" s="61"/>
      <c r="I35" s="61"/>
      <c r="J35" s="61"/>
      <c r="K35" s="61"/>
      <c r="L35" s="61"/>
      <c r="M35" s="61" t="s">
        <v>592</v>
      </c>
      <c r="N35" s="61"/>
      <c r="O35" s="61" t="s">
        <v>593</v>
      </c>
      <c r="P35" s="62" t="s">
        <v>189</v>
      </c>
      <c r="Q35" s="62" t="s">
        <v>189</v>
      </c>
      <c r="R35" s="62" t="s">
        <v>534</v>
      </c>
      <c r="S35" s="62" t="s">
        <v>591</v>
      </c>
      <c r="T35" s="61"/>
      <c r="U35" s="61" t="s">
        <v>525</v>
      </c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>
        <v>4</v>
      </c>
      <c r="AK35" s="61" t="s">
        <v>122</v>
      </c>
      <c r="AL35" s="61"/>
      <c r="AM35" s="61"/>
      <c r="AN35" s="61">
        <v>4.1399999999999997</v>
      </c>
      <c r="AO35" s="61"/>
      <c r="AP35" s="61"/>
      <c r="AQ35" s="61"/>
      <c r="AR35" s="61"/>
      <c r="AS35" s="61" t="s">
        <v>528</v>
      </c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2">
        <v>1</v>
      </c>
      <c r="CK35" s="62" t="s">
        <v>594</v>
      </c>
      <c r="CL35" s="61"/>
      <c r="CM35" s="61"/>
      <c r="CN35" s="61"/>
      <c r="CO35" s="61"/>
      <c r="CP35" s="61"/>
      <c r="CQ35" s="64">
        <f t="shared" si="3"/>
        <v>4.1399999999999997</v>
      </c>
      <c r="CR35" s="64" t="s">
        <v>528</v>
      </c>
      <c r="CS35" s="62">
        <v>4</v>
      </c>
    </row>
    <row r="36" spans="1:97" ht="100.8" x14ac:dyDescent="0.3">
      <c r="A36" s="61">
        <v>333415</v>
      </c>
      <c r="B36" s="61" t="s">
        <v>109</v>
      </c>
      <c r="C36" s="61"/>
      <c r="D36" s="61" t="s">
        <v>397</v>
      </c>
      <c r="E36" s="61">
        <v>1680</v>
      </c>
      <c r="F36" s="61"/>
      <c r="G36" s="61"/>
      <c r="H36" s="61"/>
      <c r="I36" s="61" t="s">
        <v>537</v>
      </c>
      <c r="J36" s="61" t="s">
        <v>538</v>
      </c>
      <c r="K36" s="61" t="s">
        <v>620</v>
      </c>
      <c r="L36" s="61" t="s">
        <v>621</v>
      </c>
      <c r="M36" s="61" t="s">
        <v>622</v>
      </c>
      <c r="N36" s="61" t="s">
        <v>623</v>
      </c>
      <c r="O36" s="61" t="s">
        <v>624</v>
      </c>
      <c r="P36" s="62" t="s">
        <v>189</v>
      </c>
      <c r="Q36" s="62" t="s">
        <v>189</v>
      </c>
      <c r="R36" s="62" t="s">
        <v>190</v>
      </c>
      <c r="S36" s="62" t="s">
        <v>136</v>
      </c>
      <c r="T36" s="61"/>
      <c r="U36" s="61" t="s">
        <v>525</v>
      </c>
      <c r="V36" s="61" t="s">
        <v>522</v>
      </c>
      <c r="W36" s="61" t="s">
        <v>187</v>
      </c>
      <c r="X36" s="61"/>
      <c r="Y36" s="61"/>
      <c r="Z36" s="61"/>
      <c r="AA36" s="61">
        <v>12</v>
      </c>
      <c r="AB36" s="61"/>
      <c r="AC36" s="61">
        <v>30</v>
      </c>
      <c r="AD36" s="61" t="s">
        <v>122</v>
      </c>
      <c r="AE36" s="61"/>
      <c r="AF36" s="61"/>
      <c r="AG36" s="61"/>
      <c r="AH36" s="61">
        <v>12</v>
      </c>
      <c r="AI36" s="61"/>
      <c r="AJ36" s="61">
        <v>30</v>
      </c>
      <c r="AK36" s="61" t="s">
        <v>122</v>
      </c>
      <c r="AL36" s="61" t="s">
        <v>123</v>
      </c>
      <c r="AM36" s="61"/>
      <c r="AN36" s="61">
        <v>100000</v>
      </c>
      <c r="AO36" s="61"/>
      <c r="AP36" s="61"/>
      <c r="AQ36" s="61"/>
      <c r="AR36" s="61"/>
      <c r="AS36" s="61" t="s">
        <v>544</v>
      </c>
      <c r="AT36" s="61"/>
      <c r="AU36" s="61">
        <v>97000</v>
      </c>
      <c r="AV36" s="61"/>
      <c r="AW36" s="61"/>
      <c r="AX36" s="61"/>
      <c r="AY36" s="61"/>
      <c r="AZ36" s="61"/>
      <c r="BA36" s="63">
        <v>97</v>
      </c>
      <c r="BB36" s="61"/>
      <c r="BC36" s="63"/>
      <c r="BD36" s="61"/>
      <c r="BE36" s="63"/>
      <c r="BF36" s="61"/>
      <c r="BG36" s="61"/>
      <c r="BH36" s="61"/>
      <c r="BI36" s="61"/>
      <c r="BJ36" s="61"/>
      <c r="BK36" s="61"/>
      <c r="BL36" s="61"/>
      <c r="BM36" s="63"/>
      <c r="BN36" s="61"/>
      <c r="BO36" s="61"/>
      <c r="BP36" s="61"/>
      <c r="BQ36" s="61"/>
      <c r="BR36" s="61"/>
      <c r="BS36" s="63"/>
      <c r="BT36" s="61"/>
      <c r="BU36" s="61"/>
      <c r="BV36" s="61"/>
      <c r="BW36" s="61"/>
      <c r="BX36" s="61" t="s">
        <v>528</v>
      </c>
      <c r="BY36" s="61"/>
      <c r="BZ36" s="61" t="s">
        <v>125</v>
      </c>
      <c r="CA36" s="61"/>
      <c r="CB36" s="61"/>
      <c r="CC36" s="61"/>
      <c r="CD36" s="61"/>
      <c r="CE36" s="61"/>
      <c r="CF36" s="61"/>
      <c r="CG36" s="61">
        <v>97</v>
      </c>
      <c r="CH36" s="61" t="s">
        <v>126</v>
      </c>
      <c r="CI36" s="61" t="s">
        <v>545</v>
      </c>
      <c r="CJ36" s="62">
        <v>1118285</v>
      </c>
      <c r="CK36" s="62">
        <v>9184</v>
      </c>
      <c r="CL36" s="61" t="s">
        <v>625</v>
      </c>
      <c r="CM36" s="61" t="s">
        <v>626</v>
      </c>
      <c r="CN36" s="61" t="s">
        <v>627</v>
      </c>
      <c r="CO36" s="61">
        <v>1972</v>
      </c>
      <c r="CP36" s="61" t="s">
        <v>628</v>
      </c>
      <c r="CQ36" s="64">
        <v>5</v>
      </c>
      <c r="CR36" s="64" t="s">
        <v>528</v>
      </c>
      <c r="CS36" s="62">
        <v>12</v>
      </c>
    </row>
    <row r="37" spans="1:97" ht="100.8" x14ac:dyDescent="0.3">
      <c r="A37" s="61">
        <v>333415</v>
      </c>
      <c r="B37" s="61" t="s">
        <v>109</v>
      </c>
      <c r="C37" s="61"/>
      <c r="D37" s="61" t="s">
        <v>583</v>
      </c>
      <c r="E37" s="61">
        <v>479</v>
      </c>
      <c r="F37" s="61"/>
      <c r="G37" s="61"/>
      <c r="H37" s="61"/>
      <c r="I37" s="61" t="s">
        <v>559</v>
      </c>
      <c r="J37" s="61" t="s">
        <v>560</v>
      </c>
      <c r="K37" s="61" t="s">
        <v>561</v>
      </c>
      <c r="L37" s="61" t="s">
        <v>562</v>
      </c>
      <c r="M37" s="61" t="s">
        <v>563</v>
      </c>
      <c r="N37" s="61" t="s">
        <v>379</v>
      </c>
      <c r="O37" s="61" t="s">
        <v>564</v>
      </c>
      <c r="P37" s="62" t="s">
        <v>189</v>
      </c>
      <c r="Q37" s="62" t="s">
        <v>189</v>
      </c>
      <c r="R37" s="62" t="s">
        <v>534</v>
      </c>
      <c r="S37" s="62" t="s">
        <v>251</v>
      </c>
      <c r="T37" s="61"/>
      <c r="U37" s="61" t="s">
        <v>525</v>
      </c>
      <c r="V37" s="61" t="s">
        <v>522</v>
      </c>
      <c r="W37" s="61" t="s">
        <v>526</v>
      </c>
      <c r="X37" s="61"/>
      <c r="Y37" s="61">
        <v>96</v>
      </c>
      <c r="Z37" s="61"/>
      <c r="AA37" s="61"/>
      <c r="AB37" s="61"/>
      <c r="AC37" s="61"/>
      <c r="AD37" s="61" t="s">
        <v>276</v>
      </c>
      <c r="AE37" s="61"/>
      <c r="AF37" s="61">
        <v>4</v>
      </c>
      <c r="AG37" s="61"/>
      <c r="AH37" s="61"/>
      <c r="AI37" s="61"/>
      <c r="AJ37" s="61"/>
      <c r="AK37" s="61" t="s">
        <v>122</v>
      </c>
      <c r="AL37" s="61" t="s">
        <v>123</v>
      </c>
      <c r="AM37" s="61"/>
      <c r="AN37" s="61">
        <v>10</v>
      </c>
      <c r="AO37" s="61"/>
      <c r="AP37" s="61"/>
      <c r="AQ37" s="61"/>
      <c r="AR37" s="61"/>
      <c r="AS37" s="61" t="s">
        <v>528</v>
      </c>
      <c r="AT37" s="61"/>
      <c r="AU37" s="63">
        <v>9.5</v>
      </c>
      <c r="AV37" s="61"/>
      <c r="AW37" s="61"/>
      <c r="AX37" s="61"/>
      <c r="AY37" s="61"/>
      <c r="AZ37" s="61"/>
      <c r="BA37" s="63">
        <v>9.5</v>
      </c>
      <c r="BB37" s="61"/>
      <c r="BC37" s="61"/>
      <c r="BD37" s="61"/>
      <c r="BE37" s="61"/>
      <c r="BF37" s="61"/>
      <c r="BG37" s="61">
        <v>20</v>
      </c>
      <c r="BH37" s="61"/>
      <c r="BI37" s="61"/>
      <c r="BJ37" s="61"/>
      <c r="BK37" s="61"/>
      <c r="BL37" s="61"/>
      <c r="BM37" s="63">
        <v>19</v>
      </c>
      <c r="BN37" s="61"/>
      <c r="BO37" s="61"/>
      <c r="BP37" s="61"/>
      <c r="BQ37" s="61"/>
      <c r="BR37" s="61"/>
      <c r="BS37" s="63">
        <v>19</v>
      </c>
      <c r="BT37" s="61"/>
      <c r="BU37" s="61"/>
      <c r="BV37" s="61"/>
      <c r="BW37" s="61"/>
      <c r="BX37" s="61" t="s">
        <v>528</v>
      </c>
      <c r="BY37" s="61">
        <v>12</v>
      </c>
      <c r="BZ37" s="61" t="s">
        <v>125</v>
      </c>
      <c r="CA37" s="61"/>
      <c r="CB37" s="61"/>
      <c r="CC37" s="61"/>
      <c r="CD37" s="61"/>
      <c r="CE37" s="61"/>
      <c r="CF37" s="61"/>
      <c r="CG37" s="61">
        <v>95</v>
      </c>
      <c r="CH37" s="61" t="s">
        <v>126</v>
      </c>
      <c r="CI37" s="61" t="s">
        <v>545</v>
      </c>
      <c r="CJ37" s="62">
        <v>1338377</v>
      </c>
      <c r="CK37" s="62">
        <v>102905</v>
      </c>
      <c r="CL37" s="61" t="s">
        <v>587</v>
      </c>
      <c r="CM37" s="61" t="s">
        <v>588</v>
      </c>
      <c r="CN37" s="61" t="s">
        <v>589</v>
      </c>
      <c r="CO37" s="61">
        <v>2005</v>
      </c>
      <c r="CP37" s="61" t="s">
        <v>590</v>
      </c>
      <c r="CQ37" s="64">
        <f t="shared" ref="CQ37:CQ59" si="4">IF(AS37="mg/L", AN37, AN37/1000)</f>
        <v>10</v>
      </c>
      <c r="CR37" s="64" t="s">
        <v>528</v>
      </c>
      <c r="CS37" s="62">
        <v>4</v>
      </c>
    </row>
    <row r="38" spans="1:97" ht="100.8" x14ac:dyDescent="0.3">
      <c r="A38" s="61">
        <v>333415</v>
      </c>
      <c r="B38" s="61" t="s">
        <v>109</v>
      </c>
      <c r="C38" s="61"/>
      <c r="D38" s="61" t="s">
        <v>583</v>
      </c>
      <c r="E38" s="61">
        <v>6003</v>
      </c>
      <c r="F38" s="61"/>
      <c r="G38" s="61"/>
      <c r="H38" s="61"/>
      <c r="I38" s="61" t="s">
        <v>599</v>
      </c>
      <c r="J38" s="61" t="s">
        <v>600</v>
      </c>
      <c r="K38" s="61" t="s">
        <v>629</v>
      </c>
      <c r="L38" s="61" t="s">
        <v>630</v>
      </c>
      <c r="M38" s="61" t="s">
        <v>631</v>
      </c>
      <c r="N38" s="61" t="s">
        <v>604</v>
      </c>
      <c r="O38" s="61" t="s">
        <v>605</v>
      </c>
      <c r="P38" s="62" t="s">
        <v>189</v>
      </c>
      <c r="Q38" s="62" t="s">
        <v>189</v>
      </c>
      <c r="R38" s="62" t="s">
        <v>534</v>
      </c>
      <c r="S38" s="62" t="s">
        <v>251</v>
      </c>
      <c r="T38" s="61"/>
      <c r="U38" s="61" t="s">
        <v>525</v>
      </c>
      <c r="V38" s="61" t="s">
        <v>606</v>
      </c>
      <c r="W38" s="61" t="s">
        <v>526</v>
      </c>
      <c r="X38" s="61"/>
      <c r="Y38" s="61">
        <v>96</v>
      </c>
      <c r="Z38" s="61"/>
      <c r="AA38" s="61"/>
      <c r="AB38" s="61"/>
      <c r="AC38" s="61"/>
      <c r="AD38" s="61" t="s">
        <v>276</v>
      </c>
      <c r="AE38" s="61"/>
      <c r="AF38" s="61">
        <v>4</v>
      </c>
      <c r="AG38" s="61"/>
      <c r="AH38" s="61"/>
      <c r="AI38" s="61"/>
      <c r="AJ38" s="61"/>
      <c r="AK38" s="61" t="s">
        <v>122</v>
      </c>
      <c r="AL38" s="61" t="s">
        <v>123</v>
      </c>
      <c r="AM38" s="61"/>
      <c r="AN38" s="61">
        <v>10</v>
      </c>
      <c r="AO38" s="61"/>
      <c r="AP38" s="61"/>
      <c r="AQ38" s="61"/>
      <c r="AR38" s="61"/>
      <c r="AS38" s="61" t="s">
        <v>528</v>
      </c>
      <c r="AT38" s="61"/>
      <c r="AU38" s="63">
        <v>9.5</v>
      </c>
      <c r="AV38" s="61"/>
      <c r="AW38" s="61"/>
      <c r="AX38" s="61"/>
      <c r="AY38" s="61"/>
      <c r="AZ38" s="61"/>
      <c r="BA38" s="63">
        <v>9.5</v>
      </c>
      <c r="BB38" s="61"/>
      <c r="BC38" s="61"/>
      <c r="BD38" s="61"/>
      <c r="BE38" s="61"/>
      <c r="BF38" s="61"/>
      <c r="BG38" s="61">
        <v>20</v>
      </c>
      <c r="BH38" s="61"/>
      <c r="BI38" s="61"/>
      <c r="BJ38" s="61"/>
      <c r="BK38" s="61"/>
      <c r="BL38" s="61"/>
      <c r="BM38" s="63">
        <v>19</v>
      </c>
      <c r="BN38" s="61"/>
      <c r="BO38" s="61"/>
      <c r="BP38" s="61"/>
      <c r="BQ38" s="61"/>
      <c r="BR38" s="61"/>
      <c r="BS38" s="63">
        <v>19</v>
      </c>
      <c r="BT38" s="61"/>
      <c r="BU38" s="61"/>
      <c r="BV38" s="61"/>
      <c r="BW38" s="61"/>
      <c r="BX38" s="61" t="s">
        <v>528</v>
      </c>
      <c r="BY38" s="61">
        <v>12</v>
      </c>
      <c r="BZ38" s="61" t="s">
        <v>125</v>
      </c>
      <c r="CA38" s="61"/>
      <c r="CB38" s="61"/>
      <c r="CC38" s="61"/>
      <c r="CD38" s="61"/>
      <c r="CE38" s="61"/>
      <c r="CF38" s="61"/>
      <c r="CG38" s="61">
        <v>95</v>
      </c>
      <c r="CH38" s="61" t="s">
        <v>126</v>
      </c>
      <c r="CI38" s="61" t="s">
        <v>545</v>
      </c>
      <c r="CJ38" s="62">
        <v>1338369</v>
      </c>
      <c r="CK38" s="62">
        <v>102905</v>
      </c>
      <c r="CL38" s="61" t="s">
        <v>587</v>
      </c>
      <c r="CM38" s="61" t="s">
        <v>588</v>
      </c>
      <c r="CN38" s="61" t="s">
        <v>589</v>
      </c>
      <c r="CO38" s="61">
        <v>2005</v>
      </c>
      <c r="CP38" s="61" t="s">
        <v>590</v>
      </c>
      <c r="CQ38" s="64">
        <f t="shared" si="4"/>
        <v>10</v>
      </c>
      <c r="CR38" s="64" t="s">
        <v>528</v>
      </c>
      <c r="CS38" s="62">
        <v>4</v>
      </c>
    </row>
    <row r="39" spans="1:97" ht="100.8" x14ac:dyDescent="0.3">
      <c r="A39" s="61">
        <v>333415</v>
      </c>
      <c r="B39" s="61" t="s">
        <v>109</v>
      </c>
      <c r="C39" s="61"/>
      <c r="D39" s="61" t="s">
        <v>583</v>
      </c>
      <c r="E39" s="61">
        <v>4403</v>
      </c>
      <c r="F39" s="61"/>
      <c r="G39" s="61"/>
      <c r="H39" s="61"/>
      <c r="I39" s="61" t="s">
        <v>599</v>
      </c>
      <c r="J39" s="61" t="s">
        <v>600</v>
      </c>
      <c r="K39" s="61" t="s">
        <v>629</v>
      </c>
      <c r="L39" s="61" t="s">
        <v>630</v>
      </c>
      <c r="M39" s="61" t="s">
        <v>631</v>
      </c>
      <c r="N39" s="61" t="s">
        <v>632</v>
      </c>
      <c r="O39" s="61" t="s">
        <v>605</v>
      </c>
      <c r="P39" s="62" t="s">
        <v>189</v>
      </c>
      <c r="Q39" s="62" t="s">
        <v>189</v>
      </c>
      <c r="R39" s="62" t="s">
        <v>534</v>
      </c>
      <c r="S39" s="62" t="s">
        <v>251</v>
      </c>
      <c r="T39" s="61"/>
      <c r="U39" s="61" t="s">
        <v>525</v>
      </c>
      <c r="V39" s="61" t="s">
        <v>606</v>
      </c>
      <c r="W39" s="61" t="s">
        <v>526</v>
      </c>
      <c r="X39" s="61"/>
      <c r="Y39" s="61">
        <v>96</v>
      </c>
      <c r="Z39" s="61"/>
      <c r="AA39" s="61"/>
      <c r="AB39" s="61"/>
      <c r="AC39" s="61"/>
      <c r="AD39" s="61" t="s">
        <v>276</v>
      </c>
      <c r="AE39" s="61"/>
      <c r="AF39" s="61">
        <v>4</v>
      </c>
      <c r="AG39" s="61"/>
      <c r="AH39" s="61"/>
      <c r="AI39" s="61"/>
      <c r="AJ39" s="61"/>
      <c r="AK39" s="61" t="s">
        <v>122</v>
      </c>
      <c r="AL39" s="61" t="s">
        <v>123</v>
      </c>
      <c r="AM39" s="61"/>
      <c r="AN39" s="61">
        <v>10</v>
      </c>
      <c r="AO39" s="61"/>
      <c r="AP39" s="61"/>
      <c r="AQ39" s="61"/>
      <c r="AR39" s="61"/>
      <c r="AS39" s="61" t="s">
        <v>528</v>
      </c>
      <c r="AT39" s="61"/>
      <c r="AU39" s="63">
        <v>9.5</v>
      </c>
      <c r="AV39" s="61"/>
      <c r="AW39" s="61"/>
      <c r="AX39" s="61"/>
      <c r="AY39" s="61"/>
      <c r="AZ39" s="61"/>
      <c r="BA39" s="63">
        <v>9.5</v>
      </c>
      <c r="BB39" s="61"/>
      <c r="BC39" s="61"/>
      <c r="BD39" s="61"/>
      <c r="BE39" s="61"/>
      <c r="BF39" s="61"/>
      <c r="BG39" s="61">
        <v>20</v>
      </c>
      <c r="BH39" s="61"/>
      <c r="BI39" s="61"/>
      <c r="BJ39" s="61"/>
      <c r="BK39" s="61"/>
      <c r="BL39" s="61"/>
      <c r="BM39" s="63">
        <v>19</v>
      </c>
      <c r="BN39" s="61"/>
      <c r="BO39" s="61"/>
      <c r="BP39" s="61"/>
      <c r="BQ39" s="61"/>
      <c r="BR39" s="61"/>
      <c r="BS39" s="63">
        <v>19</v>
      </c>
      <c r="BT39" s="61"/>
      <c r="BU39" s="61"/>
      <c r="BV39" s="61"/>
      <c r="BW39" s="61"/>
      <c r="BX39" s="61" t="s">
        <v>528</v>
      </c>
      <c r="BY39" s="61">
        <v>12</v>
      </c>
      <c r="BZ39" s="61" t="s">
        <v>125</v>
      </c>
      <c r="CA39" s="61"/>
      <c r="CB39" s="61"/>
      <c r="CC39" s="61"/>
      <c r="CD39" s="61"/>
      <c r="CE39" s="61"/>
      <c r="CF39" s="61"/>
      <c r="CG39" s="61">
        <v>95</v>
      </c>
      <c r="CH39" s="61" t="s">
        <v>126</v>
      </c>
      <c r="CI39" s="61" t="s">
        <v>545</v>
      </c>
      <c r="CJ39" s="62">
        <v>1338367</v>
      </c>
      <c r="CK39" s="62">
        <v>102905</v>
      </c>
      <c r="CL39" s="61" t="s">
        <v>587</v>
      </c>
      <c r="CM39" s="61" t="s">
        <v>588</v>
      </c>
      <c r="CN39" s="61" t="s">
        <v>589</v>
      </c>
      <c r="CO39" s="61">
        <v>2005</v>
      </c>
      <c r="CP39" s="61" t="s">
        <v>590</v>
      </c>
      <c r="CQ39" s="64">
        <f t="shared" si="4"/>
        <v>10</v>
      </c>
      <c r="CR39" s="64" t="s">
        <v>528</v>
      </c>
      <c r="CS39" s="62">
        <v>4</v>
      </c>
    </row>
    <row r="40" spans="1:97" ht="72" x14ac:dyDescent="0.3">
      <c r="A40" s="61">
        <v>333415</v>
      </c>
      <c r="B40" s="61" t="s">
        <v>109</v>
      </c>
      <c r="C40" s="61"/>
      <c r="D40" s="61" t="s">
        <v>397</v>
      </c>
      <c r="E40" s="61">
        <v>486</v>
      </c>
      <c r="F40" s="61"/>
      <c r="G40" s="61"/>
      <c r="H40" s="61"/>
      <c r="I40" s="61" t="s">
        <v>559</v>
      </c>
      <c r="J40" s="61" t="s">
        <v>560</v>
      </c>
      <c r="K40" s="61" t="s">
        <v>561</v>
      </c>
      <c r="L40" s="61" t="s">
        <v>584</v>
      </c>
      <c r="M40" s="61" t="s">
        <v>595</v>
      </c>
      <c r="N40" s="61" t="s">
        <v>596</v>
      </c>
      <c r="O40" s="61" t="s">
        <v>564</v>
      </c>
      <c r="P40" s="62" t="s">
        <v>189</v>
      </c>
      <c r="Q40" s="62" t="s">
        <v>189</v>
      </c>
      <c r="R40" s="62" t="s">
        <v>565</v>
      </c>
      <c r="S40" s="62" t="s">
        <v>591</v>
      </c>
      <c r="T40" s="61"/>
      <c r="U40" s="61" t="s">
        <v>525</v>
      </c>
      <c r="V40" s="61" t="s">
        <v>522</v>
      </c>
      <c r="W40" s="61" t="s">
        <v>526</v>
      </c>
      <c r="X40" s="61"/>
      <c r="Y40" s="61"/>
      <c r="Z40" s="61"/>
      <c r="AA40" s="61">
        <v>0</v>
      </c>
      <c r="AB40" s="61"/>
      <c r="AC40" s="61">
        <v>72</v>
      </c>
      <c r="AD40" s="61" t="s">
        <v>276</v>
      </c>
      <c r="AE40" s="61"/>
      <c r="AF40" s="61"/>
      <c r="AG40" s="61"/>
      <c r="AH40" s="61">
        <v>0</v>
      </c>
      <c r="AI40" s="61"/>
      <c r="AJ40" s="61">
        <v>3</v>
      </c>
      <c r="AK40" s="61" t="s">
        <v>122</v>
      </c>
      <c r="AL40" s="61" t="s">
        <v>123</v>
      </c>
      <c r="AM40" s="61" t="s">
        <v>260</v>
      </c>
      <c r="AN40" s="61">
        <v>10000</v>
      </c>
      <c r="AO40" s="61"/>
      <c r="AP40" s="61"/>
      <c r="AQ40" s="61"/>
      <c r="AR40" s="61"/>
      <c r="AS40" s="61" t="s">
        <v>544</v>
      </c>
      <c r="AT40" s="61" t="s">
        <v>260</v>
      </c>
      <c r="AU40" s="61">
        <v>9900</v>
      </c>
      <c r="AV40" s="61"/>
      <c r="AW40" s="61"/>
      <c r="AX40" s="61"/>
      <c r="AY40" s="61"/>
      <c r="AZ40" s="61" t="s">
        <v>260</v>
      </c>
      <c r="BA40" s="63">
        <v>9.9</v>
      </c>
      <c r="BB40" s="61"/>
      <c r="BC40" s="63"/>
      <c r="BD40" s="61"/>
      <c r="BE40" s="63"/>
      <c r="BF40" s="61"/>
      <c r="BG40" s="61"/>
      <c r="BH40" s="61"/>
      <c r="BI40" s="61"/>
      <c r="BJ40" s="61"/>
      <c r="BK40" s="61"/>
      <c r="BL40" s="61"/>
      <c r="BM40" s="63"/>
      <c r="BN40" s="61"/>
      <c r="BO40" s="61"/>
      <c r="BP40" s="61"/>
      <c r="BQ40" s="61"/>
      <c r="BR40" s="61"/>
      <c r="BS40" s="63"/>
      <c r="BT40" s="61"/>
      <c r="BU40" s="61"/>
      <c r="BV40" s="61"/>
      <c r="BW40" s="61"/>
      <c r="BX40" s="61" t="s">
        <v>528</v>
      </c>
      <c r="BY40" s="61"/>
      <c r="BZ40" s="61" t="s">
        <v>187</v>
      </c>
      <c r="CA40" s="61"/>
      <c r="CB40" s="61"/>
      <c r="CC40" s="61"/>
      <c r="CD40" s="61"/>
      <c r="CE40" s="61"/>
      <c r="CF40" s="61"/>
      <c r="CG40" s="61">
        <v>99</v>
      </c>
      <c r="CH40" s="61" t="s">
        <v>126</v>
      </c>
      <c r="CI40" s="61" t="s">
        <v>187</v>
      </c>
      <c r="CJ40" s="62">
        <v>1039849</v>
      </c>
      <c r="CK40" s="62">
        <v>2478</v>
      </c>
      <c r="CL40" s="61" t="s">
        <v>633</v>
      </c>
      <c r="CM40" s="61" t="s">
        <v>634</v>
      </c>
      <c r="CN40" s="61" t="s">
        <v>635</v>
      </c>
      <c r="CO40" s="61">
        <v>1993</v>
      </c>
      <c r="CP40" s="61" t="s">
        <v>619</v>
      </c>
      <c r="CQ40" s="64">
        <f t="shared" si="4"/>
        <v>10</v>
      </c>
      <c r="CR40" s="64" t="s">
        <v>528</v>
      </c>
      <c r="CS40" s="62">
        <v>3</v>
      </c>
    </row>
    <row r="41" spans="1:97" ht="72" x14ac:dyDescent="0.3">
      <c r="A41" s="71">
        <v>333415</v>
      </c>
      <c r="B41" s="71" t="s">
        <v>109</v>
      </c>
      <c r="C41" s="71"/>
      <c r="D41" s="71" t="s">
        <v>397</v>
      </c>
      <c r="E41" s="71">
        <v>486</v>
      </c>
      <c r="F41" s="71"/>
      <c r="G41" s="71"/>
      <c r="H41" s="71"/>
      <c r="I41" s="71" t="s">
        <v>559</v>
      </c>
      <c r="J41" s="71" t="s">
        <v>560</v>
      </c>
      <c r="K41" s="71" t="s">
        <v>561</v>
      </c>
      <c r="L41" s="71" t="s">
        <v>584</v>
      </c>
      <c r="M41" s="71" t="s">
        <v>595</v>
      </c>
      <c r="N41" s="71" t="s">
        <v>596</v>
      </c>
      <c r="O41" s="71" t="s">
        <v>564</v>
      </c>
      <c r="P41" s="62" t="s">
        <v>189</v>
      </c>
      <c r="Q41" s="62" t="s">
        <v>189</v>
      </c>
      <c r="R41" s="62" t="s">
        <v>190</v>
      </c>
      <c r="S41" s="72" t="s">
        <v>591</v>
      </c>
      <c r="T41" s="71"/>
      <c r="U41" s="61" t="s">
        <v>525</v>
      </c>
      <c r="V41" s="71" t="s">
        <v>522</v>
      </c>
      <c r="W41" s="71" t="s">
        <v>526</v>
      </c>
      <c r="X41" s="71"/>
      <c r="Y41" s="71"/>
      <c r="Z41" s="71"/>
      <c r="AA41" s="71">
        <v>0</v>
      </c>
      <c r="AB41" s="71"/>
      <c r="AC41" s="71">
        <v>72</v>
      </c>
      <c r="AD41" s="71" t="s">
        <v>276</v>
      </c>
      <c r="AE41" s="71"/>
      <c r="AF41" s="71"/>
      <c r="AG41" s="71"/>
      <c r="AH41" s="71">
        <v>0</v>
      </c>
      <c r="AI41" s="71"/>
      <c r="AJ41" s="71">
        <v>3</v>
      </c>
      <c r="AK41" s="71" t="s">
        <v>122</v>
      </c>
      <c r="AL41" s="71" t="s">
        <v>123</v>
      </c>
      <c r="AM41" s="71" t="s">
        <v>260</v>
      </c>
      <c r="AN41" s="71">
        <v>10000</v>
      </c>
      <c r="AO41" s="71"/>
      <c r="AP41" s="71"/>
      <c r="AQ41" s="71"/>
      <c r="AR41" s="71"/>
      <c r="AS41" s="71" t="s">
        <v>544</v>
      </c>
      <c r="AT41" s="71" t="s">
        <v>260</v>
      </c>
      <c r="AU41" s="71">
        <v>9900</v>
      </c>
      <c r="AV41" s="71"/>
      <c r="AW41" s="71"/>
      <c r="AX41" s="71"/>
      <c r="AY41" s="71"/>
      <c r="AZ41" s="71" t="s">
        <v>260</v>
      </c>
      <c r="BA41" s="73">
        <v>9.9</v>
      </c>
      <c r="BB41" s="71"/>
      <c r="BC41" s="73"/>
      <c r="BD41" s="71"/>
      <c r="BE41" s="73"/>
      <c r="BF41" s="71"/>
      <c r="BG41" s="71"/>
      <c r="BH41" s="71"/>
      <c r="BI41" s="71"/>
      <c r="BJ41" s="71"/>
      <c r="BK41" s="71"/>
      <c r="BL41" s="71"/>
      <c r="BM41" s="73"/>
      <c r="BN41" s="71"/>
      <c r="BO41" s="71"/>
      <c r="BP41" s="71"/>
      <c r="BQ41" s="71"/>
      <c r="BR41" s="71"/>
      <c r="BS41" s="73"/>
      <c r="BT41" s="71"/>
      <c r="BU41" s="71"/>
      <c r="BV41" s="71"/>
      <c r="BW41" s="71"/>
      <c r="BX41" s="71" t="s">
        <v>528</v>
      </c>
      <c r="BY41" s="71"/>
      <c r="BZ41" s="71" t="s">
        <v>187</v>
      </c>
      <c r="CA41" s="71"/>
      <c r="CB41" s="71"/>
      <c r="CC41" s="71"/>
      <c r="CD41" s="71"/>
      <c r="CE41" s="71"/>
      <c r="CF41" s="71"/>
      <c r="CG41" s="71">
        <v>99</v>
      </c>
      <c r="CH41" s="71" t="s">
        <v>126</v>
      </c>
      <c r="CI41" s="71" t="s">
        <v>187</v>
      </c>
      <c r="CJ41" s="72">
        <v>1039852</v>
      </c>
      <c r="CK41" s="72">
        <v>2478</v>
      </c>
      <c r="CL41" s="71" t="s">
        <v>633</v>
      </c>
      <c r="CM41" s="71" t="s">
        <v>634</v>
      </c>
      <c r="CN41" s="71" t="s">
        <v>635</v>
      </c>
      <c r="CO41" s="71">
        <v>1993</v>
      </c>
      <c r="CP41" s="71" t="s">
        <v>619</v>
      </c>
      <c r="CQ41" s="64">
        <f t="shared" si="4"/>
        <v>10</v>
      </c>
      <c r="CR41" s="64" t="s">
        <v>528</v>
      </c>
      <c r="CS41" s="72">
        <v>3</v>
      </c>
    </row>
    <row r="42" spans="1:97" ht="100.8" x14ac:dyDescent="0.3">
      <c r="A42" s="71">
        <v>333415</v>
      </c>
      <c r="B42" s="71" t="s">
        <v>109</v>
      </c>
      <c r="C42" s="71"/>
      <c r="D42" s="71" t="s">
        <v>583</v>
      </c>
      <c r="E42" s="71">
        <v>426</v>
      </c>
      <c r="F42" s="71"/>
      <c r="G42" s="71"/>
      <c r="H42" s="71"/>
      <c r="I42" s="71" t="s">
        <v>559</v>
      </c>
      <c r="J42" s="71" t="s">
        <v>560</v>
      </c>
      <c r="K42" s="71" t="s">
        <v>561</v>
      </c>
      <c r="L42" s="71" t="s">
        <v>562</v>
      </c>
      <c r="M42" s="71" t="s">
        <v>563</v>
      </c>
      <c r="N42" s="71" t="s">
        <v>597</v>
      </c>
      <c r="O42" s="71" t="s">
        <v>564</v>
      </c>
      <c r="P42" s="62" t="s">
        <v>189</v>
      </c>
      <c r="Q42" s="62" t="s">
        <v>189</v>
      </c>
      <c r="R42" s="62" t="s">
        <v>534</v>
      </c>
      <c r="S42" s="72" t="s">
        <v>591</v>
      </c>
      <c r="T42" s="71"/>
      <c r="U42" s="61" t="s">
        <v>525</v>
      </c>
      <c r="V42" s="71" t="s">
        <v>522</v>
      </c>
      <c r="W42" s="71" t="s">
        <v>526</v>
      </c>
      <c r="X42" s="71"/>
      <c r="Y42" s="71">
        <v>96</v>
      </c>
      <c r="Z42" s="71"/>
      <c r="AA42" s="71"/>
      <c r="AB42" s="71"/>
      <c r="AC42" s="71"/>
      <c r="AD42" s="71" t="s">
        <v>276</v>
      </c>
      <c r="AE42" s="71"/>
      <c r="AF42" s="71">
        <v>4</v>
      </c>
      <c r="AG42" s="71"/>
      <c r="AH42" s="71"/>
      <c r="AI42" s="71"/>
      <c r="AJ42" s="71"/>
      <c r="AK42" s="71" t="s">
        <v>122</v>
      </c>
      <c r="AL42" s="71" t="s">
        <v>123</v>
      </c>
      <c r="AM42" s="71"/>
      <c r="AN42" s="71">
        <v>10.82</v>
      </c>
      <c r="AO42" s="71"/>
      <c r="AP42" s="71"/>
      <c r="AQ42" s="71"/>
      <c r="AR42" s="71"/>
      <c r="AS42" s="71" t="s">
        <v>528</v>
      </c>
      <c r="AT42" s="71"/>
      <c r="AU42" s="73">
        <v>10.279</v>
      </c>
      <c r="AV42" s="71"/>
      <c r="AW42" s="71"/>
      <c r="AX42" s="71"/>
      <c r="AY42" s="71"/>
      <c r="AZ42" s="71"/>
      <c r="BA42" s="73">
        <v>10.279</v>
      </c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3"/>
      <c r="BN42" s="71"/>
      <c r="BO42" s="71"/>
      <c r="BP42" s="71"/>
      <c r="BQ42" s="71"/>
      <c r="BR42" s="71"/>
      <c r="BS42" s="73"/>
      <c r="BT42" s="71"/>
      <c r="BU42" s="71"/>
      <c r="BV42" s="71"/>
      <c r="BW42" s="71"/>
      <c r="BX42" s="71" t="s">
        <v>528</v>
      </c>
      <c r="BY42" s="71">
        <v>12</v>
      </c>
      <c r="BZ42" s="71" t="s">
        <v>125</v>
      </c>
      <c r="CA42" s="71"/>
      <c r="CB42" s="71"/>
      <c r="CC42" s="71"/>
      <c r="CD42" s="71"/>
      <c r="CE42" s="71"/>
      <c r="CF42" s="71"/>
      <c r="CG42" s="71">
        <v>95</v>
      </c>
      <c r="CH42" s="71" t="s">
        <v>126</v>
      </c>
      <c r="CI42" s="71" t="s">
        <v>545</v>
      </c>
      <c r="CJ42" s="72">
        <v>1338378</v>
      </c>
      <c r="CK42" s="72">
        <v>102905</v>
      </c>
      <c r="CL42" s="71" t="s">
        <v>587</v>
      </c>
      <c r="CM42" s="71" t="s">
        <v>588</v>
      </c>
      <c r="CN42" s="71" t="s">
        <v>589</v>
      </c>
      <c r="CO42" s="71">
        <v>2005</v>
      </c>
      <c r="CP42" s="71" t="s">
        <v>590</v>
      </c>
      <c r="CQ42" s="64">
        <f t="shared" si="4"/>
        <v>10.82</v>
      </c>
      <c r="CR42" s="64" t="s">
        <v>528</v>
      </c>
      <c r="CS42" s="72">
        <v>4</v>
      </c>
    </row>
    <row r="43" spans="1:97" ht="57.6" x14ac:dyDescent="0.3">
      <c r="A43" s="71">
        <v>333415</v>
      </c>
      <c r="B43" s="71" t="s">
        <v>109</v>
      </c>
      <c r="C43" s="71"/>
      <c r="D43" s="71" t="s">
        <v>323</v>
      </c>
      <c r="E43" s="71">
        <v>556</v>
      </c>
      <c r="F43" s="71"/>
      <c r="G43" s="71"/>
      <c r="H43" s="71"/>
      <c r="I43" s="71" t="s">
        <v>559</v>
      </c>
      <c r="J43" s="71" t="s">
        <v>560</v>
      </c>
      <c r="K43" s="71" t="s">
        <v>561</v>
      </c>
      <c r="L43" s="71" t="s">
        <v>584</v>
      </c>
      <c r="M43" s="71" t="s">
        <v>585</v>
      </c>
      <c r="N43" s="71" t="s">
        <v>636</v>
      </c>
      <c r="O43" s="71" t="s">
        <v>564</v>
      </c>
      <c r="P43" s="62" t="s">
        <v>189</v>
      </c>
      <c r="Q43" s="62" t="s">
        <v>189</v>
      </c>
      <c r="R43" s="62" t="s">
        <v>190</v>
      </c>
      <c r="S43" s="72" t="s">
        <v>637</v>
      </c>
      <c r="T43" s="71"/>
      <c r="U43" s="61" t="s">
        <v>525</v>
      </c>
      <c r="V43" s="71" t="s">
        <v>522</v>
      </c>
      <c r="W43" s="71" t="s">
        <v>526</v>
      </c>
      <c r="X43" s="71"/>
      <c r="Y43" s="71">
        <v>6</v>
      </c>
      <c r="Z43" s="71"/>
      <c r="AA43" s="71"/>
      <c r="AB43" s="71"/>
      <c r="AC43" s="71"/>
      <c r="AD43" s="71" t="s">
        <v>122</v>
      </c>
      <c r="AE43" s="71"/>
      <c r="AF43" s="71">
        <v>6</v>
      </c>
      <c r="AG43" s="71"/>
      <c r="AH43" s="71"/>
      <c r="AI43" s="71"/>
      <c r="AJ43" s="71"/>
      <c r="AK43" s="71" t="s">
        <v>122</v>
      </c>
      <c r="AL43" s="71" t="s">
        <v>123</v>
      </c>
      <c r="AM43" s="71"/>
      <c r="AN43" s="71">
        <v>11.05</v>
      </c>
      <c r="AO43" s="71"/>
      <c r="AP43" s="71"/>
      <c r="AQ43" s="71"/>
      <c r="AR43" s="71"/>
      <c r="AS43" s="71" t="s">
        <v>528</v>
      </c>
      <c r="AT43" s="71"/>
      <c r="AU43" s="71">
        <v>6.63</v>
      </c>
      <c r="AV43" s="71"/>
      <c r="AW43" s="71"/>
      <c r="AX43" s="71"/>
      <c r="AY43" s="71"/>
      <c r="AZ43" s="71"/>
      <c r="BA43" s="73">
        <v>6.63</v>
      </c>
      <c r="BB43" s="71"/>
      <c r="BC43" s="73"/>
      <c r="BD43" s="71"/>
      <c r="BE43" s="73"/>
      <c r="BF43" s="71"/>
      <c r="BG43" s="71"/>
      <c r="BH43" s="71"/>
      <c r="BI43" s="71"/>
      <c r="BJ43" s="71"/>
      <c r="BK43" s="71"/>
      <c r="BL43" s="71"/>
      <c r="BM43" s="73"/>
      <c r="BN43" s="71"/>
      <c r="BO43" s="71"/>
      <c r="BP43" s="71"/>
      <c r="BQ43" s="71"/>
      <c r="BR43" s="71"/>
      <c r="BS43" s="73"/>
      <c r="BT43" s="71"/>
      <c r="BU43" s="71"/>
      <c r="BV43" s="71"/>
      <c r="BW43" s="71"/>
      <c r="BX43" s="71" t="s">
        <v>528</v>
      </c>
      <c r="BY43" s="71"/>
      <c r="BZ43" s="71" t="s">
        <v>125</v>
      </c>
      <c r="CA43" s="71"/>
      <c r="CB43" s="71"/>
      <c r="CC43" s="71"/>
      <c r="CD43" s="71"/>
      <c r="CE43" s="71"/>
      <c r="CF43" s="71"/>
      <c r="CG43" s="71">
        <v>60</v>
      </c>
      <c r="CH43" s="71" t="s">
        <v>126</v>
      </c>
      <c r="CI43" s="71" t="s">
        <v>545</v>
      </c>
      <c r="CJ43" s="72">
        <v>1261485</v>
      </c>
      <c r="CK43" s="72">
        <v>61937</v>
      </c>
      <c r="CL43" s="71" t="s">
        <v>638</v>
      </c>
      <c r="CM43" s="71" t="s">
        <v>639</v>
      </c>
      <c r="CN43" s="71" t="s">
        <v>640</v>
      </c>
      <c r="CO43" s="71">
        <v>1999</v>
      </c>
      <c r="CP43" s="71" t="s">
        <v>641</v>
      </c>
      <c r="CQ43" s="64">
        <f t="shared" si="4"/>
        <v>11.05</v>
      </c>
      <c r="CR43" s="64" t="s">
        <v>528</v>
      </c>
      <c r="CS43" s="72">
        <v>6</v>
      </c>
    </row>
    <row r="44" spans="1:97" ht="100.8" x14ac:dyDescent="0.3">
      <c r="A44" s="61">
        <v>333415</v>
      </c>
      <c r="B44" s="61" t="s">
        <v>109</v>
      </c>
      <c r="C44" s="61"/>
      <c r="D44" s="61" t="s">
        <v>583</v>
      </c>
      <c r="E44" s="61">
        <v>6003</v>
      </c>
      <c r="F44" s="61"/>
      <c r="G44" s="61"/>
      <c r="H44" s="61"/>
      <c r="I44" s="61" t="s">
        <v>599</v>
      </c>
      <c r="J44" s="61" t="s">
        <v>600</v>
      </c>
      <c r="K44" s="61" t="s">
        <v>629</v>
      </c>
      <c r="L44" s="61" t="s">
        <v>630</v>
      </c>
      <c r="M44" s="61" t="s">
        <v>631</v>
      </c>
      <c r="N44" s="61" t="s">
        <v>604</v>
      </c>
      <c r="O44" s="61" t="s">
        <v>605</v>
      </c>
      <c r="P44" s="62" t="s">
        <v>189</v>
      </c>
      <c r="Q44" s="62" t="s">
        <v>189</v>
      </c>
      <c r="R44" s="62" t="s">
        <v>534</v>
      </c>
      <c r="S44" s="62" t="s">
        <v>591</v>
      </c>
      <c r="T44" s="61"/>
      <c r="U44" s="61" t="s">
        <v>525</v>
      </c>
      <c r="V44" s="61" t="s">
        <v>606</v>
      </c>
      <c r="W44" s="61" t="s">
        <v>526</v>
      </c>
      <c r="X44" s="61"/>
      <c r="Y44" s="61">
        <v>96</v>
      </c>
      <c r="Z44" s="61"/>
      <c r="AA44" s="61"/>
      <c r="AB44" s="61"/>
      <c r="AC44" s="61"/>
      <c r="AD44" s="61" t="s">
        <v>276</v>
      </c>
      <c r="AE44" s="61"/>
      <c r="AF44" s="61">
        <v>4</v>
      </c>
      <c r="AG44" s="61"/>
      <c r="AH44" s="61"/>
      <c r="AI44" s="61"/>
      <c r="AJ44" s="61"/>
      <c r="AK44" s="61" t="s">
        <v>122</v>
      </c>
      <c r="AL44" s="61" t="s">
        <v>123</v>
      </c>
      <c r="AM44" s="61"/>
      <c r="AN44" s="61">
        <v>11.5441</v>
      </c>
      <c r="AO44" s="61"/>
      <c r="AP44" s="61"/>
      <c r="AQ44" s="61"/>
      <c r="AR44" s="61"/>
      <c r="AS44" s="61" t="s">
        <v>528</v>
      </c>
      <c r="AT44" s="61"/>
      <c r="AU44" s="63">
        <v>10.966894999999999</v>
      </c>
      <c r="AV44" s="61"/>
      <c r="AW44" s="61"/>
      <c r="AX44" s="61"/>
      <c r="AY44" s="61"/>
      <c r="AZ44" s="61"/>
      <c r="BA44" s="63">
        <v>10.966894999999999</v>
      </c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3"/>
      <c r="BN44" s="61"/>
      <c r="BO44" s="61"/>
      <c r="BP44" s="61"/>
      <c r="BQ44" s="61"/>
      <c r="BR44" s="61"/>
      <c r="BS44" s="63"/>
      <c r="BT44" s="61"/>
      <c r="BU44" s="61"/>
      <c r="BV44" s="61"/>
      <c r="BW44" s="61"/>
      <c r="BX44" s="61" t="s">
        <v>528</v>
      </c>
      <c r="BY44" s="61">
        <v>12</v>
      </c>
      <c r="BZ44" s="61" t="s">
        <v>125</v>
      </c>
      <c r="CA44" s="61"/>
      <c r="CB44" s="61"/>
      <c r="CC44" s="61"/>
      <c r="CD44" s="61"/>
      <c r="CE44" s="61"/>
      <c r="CF44" s="61"/>
      <c r="CG44" s="61">
        <v>95</v>
      </c>
      <c r="CH44" s="61" t="s">
        <v>126</v>
      </c>
      <c r="CI44" s="61" t="s">
        <v>545</v>
      </c>
      <c r="CJ44" s="62">
        <v>1338368</v>
      </c>
      <c r="CK44" s="62">
        <v>102905</v>
      </c>
      <c r="CL44" s="61" t="s">
        <v>587</v>
      </c>
      <c r="CM44" s="61" t="s">
        <v>588</v>
      </c>
      <c r="CN44" s="61" t="s">
        <v>589</v>
      </c>
      <c r="CO44" s="61">
        <v>2005</v>
      </c>
      <c r="CP44" s="61" t="s">
        <v>590</v>
      </c>
      <c r="CQ44" s="64">
        <f t="shared" si="4"/>
        <v>11.5441</v>
      </c>
      <c r="CR44" s="64" t="s">
        <v>528</v>
      </c>
      <c r="CS44" s="62">
        <v>4</v>
      </c>
    </row>
    <row r="45" spans="1:97" ht="100.8" x14ac:dyDescent="0.3">
      <c r="A45" s="61">
        <v>333415</v>
      </c>
      <c r="B45" s="61" t="s">
        <v>109</v>
      </c>
      <c r="C45" s="61"/>
      <c r="D45" s="61" t="s">
        <v>583</v>
      </c>
      <c r="E45" s="61">
        <v>486</v>
      </c>
      <c r="F45" s="61"/>
      <c r="G45" s="61"/>
      <c r="H45" s="61"/>
      <c r="I45" s="61" t="s">
        <v>559</v>
      </c>
      <c r="J45" s="61" t="s">
        <v>560</v>
      </c>
      <c r="K45" s="61" t="s">
        <v>561</v>
      </c>
      <c r="L45" s="61" t="s">
        <v>584</v>
      </c>
      <c r="M45" s="61" t="s">
        <v>595</v>
      </c>
      <c r="N45" s="61" t="s">
        <v>596</v>
      </c>
      <c r="O45" s="61" t="s">
        <v>564</v>
      </c>
      <c r="P45" s="62" t="s">
        <v>189</v>
      </c>
      <c r="Q45" s="62" t="s">
        <v>189</v>
      </c>
      <c r="R45" s="62" t="s">
        <v>534</v>
      </c>
      <c r="S45" s="62" t="s">
        <v>591</v>
      </c>
      <c r="T45" s="61"/>
      <c r="U45" s="61" t="s">
        <v>525</v>
      </c>
      <c r="V45" s="61" t="s">
        <v>522</v>
      </c>
      <c r="W45" s="61" t="s">
        <v>526</v>
      </c>
      <c r="X45" s="61"/>
      <c r="Y45" s="61">
        <v>96</v>
      </c>
      <c r="Z45" s="61"/>
      <c r="AA45" s="61"/>
      <c r="AB45" s="61"/>
      <c r="AC45" s="61"/>
      <c r="AD45" s="61" t="s">
        <v>276</v>
      </c>
      <c r="AE45" s="61"/>
      <c r="AF45" s="61">
        <v>4</v>
      </c>
      <c r="AG45" s="61"/>
      <c r="AH45" s="61"/>
      <c r="AI45" s="61"/>
      <c r="AJ45" s="61"/>
      <c r="AK45" s="61" t="s">
        <v>122</v>
      </c>
      <c r="AL45" s="61" t="s">
        <v>123</v>
      </c>
      <c r="AM45" s="61"/>
      <c r="AN45" s="61">
        <v>15.3207</v>
      </c>
      <c r="AO45" s="61"/>
      <c r="AP45" s="61"/>
      <c r="AQ45" s="61"/>
      <c r="AR45" s="61"/>
      <c r="AS45" s="61" t="s">
        <v>528</v>
      </c>
      <c r="AT45" s="61"/>
      <c r="AU45" s="63">
        <v>14.554665</v>
      </c>
      <c r="AV45" s="61"/>
      <c r="AW45" s="61"/>
      <c r="AX45" s="61"/>
      <c r="AY45" s="61"/>
      <c r="AZ45" s="61"/>
      <c r="BA45" s="63">
        <v>14.554665</v>
      </c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3"/>
      <c r="BN45" s="61"/>
      <c r="BO45" s="61"/>
      <c r="BP45" s="61"/>
      <c r="BQ45" s="61"/>
      <c r="BR45" s="61"/>
      <c r="BS45" s="63"/>
      <c r="BT45" s="61"/>
      <c r="BU45" s="61"/>
      <c r="BV45" s="61"/>
      <c r="BW45" s="61"/>
      <c r="BX45" s="61" t="s">
        <v>528</v>
      </c>
      <c r="BY45" s="61">
        <v>12</v>
      </c>
      <c r="BZ45" s="61" t="s">
        <v>125</v>
      </c>
      <c r="CA45" s="61"/>
      <c r="CB45" s="61"/>
      <c r="CC45" s="61"/>
      <c r="CD45" s="61"/>
      <c r="CE45" s="61"/>
      <c r="CF45" s="61"/>
      <c r="CG45" s="61">
        <v>95</v>
      </c>
      <c r="CH45" s="61" t="s">
        <v>126</v>
      </c>
      <c r="CI45" s="61" t="s">
        <v>545</v>
      </c>
      <c r="CJ45" s="62">
        <v>1338370</v>
      </c>
      <c r="CK45" s="62">
        <v>102905</v>
      </c>
      <c r="CL45" s="61" t="s">
        <v>587</v>
      </c>
      <c r="CM45" s="61" t="s">
        <v>588</v>
      </c>
      <c r="CN45" s="61" t="s">
        <v>589</v>
      </c>
      <c r="CO45" s="61">
        <v>2005</v>
      </c>
      <c r="CP45" s="61" t="s">
        <v>590</v>
      </c>
      <c r="CQ45" s="64">
        <f t="shared" si="4"/>
        <v>15.3207</v>
      </c>
      <c r="CR45" s="64" t="s">
        <v>528</v>
      </c>
      <c r="CS45" s="62">
        <v>4</v>
      </c>
    </row>
    <row r="46" spans="1:97" ht="100.8" x14ac:dyDescent="0.3">
      <c r="A46" s="61">
        <v>333415</v>
      </c>
      <c r="B46" s="61" t="s">
        <v>109</v>
      </c>
      <c r="C46" s="61"/>
      <c r="D46" s="61" t="s">
        <v>583</v>
      </c>
      <c r="E46" s="61">
        <v>479</v>
      </c>
      <c r="F46" s="61"/>
      <c r="G46" s="61"/>
      <c r="H46" s="61"/>
      <c r="I46" s="61" t="s">
        <v>559</v>
      </c>
      <c r="J46" s="61" t="s">
        <v>560</v>
      </c>
      <c r="K46" s="61" t="s">
        <v>561</v>
      </c>
      <c r="L46" s="61" t="s">
        <v>562</v>
      </c>
      <c r="M46" s="61" t="s">
        <v>563</v>
      </c>
      <c r="N46" s="61" t="s">
        <v>379</v>
      </c>
      <c r="O46" s="61" t="s">
        <v>564</v>
      </c>
      <c r="P46" s="62" t="s">
        <v>189</v>
      </c>
      <c r="Q46" s="62" t="s">
        <v>189</v>
      </c>
      <c r="R46" s="62" t="s">
        <v>534</v>
      </c>
      <c r="S46" s="62" t="s">
        <v>136</v>
      </c>
      <c r="T46" s="61"/>
      <c r="U46" s="61" t="s">
        <v>525</v>
      </c>
      <c r="V46" s="61" t="s">
        <v>522</v>
      </c>
      <c r="W46" s="61" t="s">
        <v>526</v>
      </c>
      <c r="X46" s="61"/>
      <c r="Y46" s="61">
        <v>96</v>
      </c>
      <c r="Z46" s="61"/>
      <c r="AA46" s="61"/>
      <c r="AB46" s="61"/>
      <c r="AC46" s="61"/>
      <c r="AD46" s="61" t="s">
        <v>276</v>
      </c>
      <c r="AE46" s="61"/>
      <c r="AF46" s="61">
        <v>4</v>
      </c>
      <c r="AG46" s="61"/>
      <c r="AH46" s="61"/>
      <c r="AI46" s="61"/>
      <c r="AJ46" s="61"/>
      <c r="AK46" s="61" t="s">
        <v>122</v>
      </c>
      <c r="AL46" s="61" t="s">
        <v>123</v>
      </c>
      <c r="AM46" s="61"/>
      <c r="AN46" s="61">
        <v>20</v>
      </c>
      <c r="AO46" s="61"/>
      <c r="AP46" s="61"/>
      <c r="AQ46" s="61"/>
      <c r="AR46" s="61"/>
      <c r="AS46" s="61" t="s">
        <v>528</v>
      </c>
      <c r="AT46" s="61"/>
      <c r="AU46" s="63">
        <v>9.5</v>
      </c>
      <c r="AV46" s="61"/>
      <c r="AW46" s="61"/>
      <c r="AX46" s="61"/>
      <c r="AY46" s="61"/>
      <c r="AZ46" s="61"/>
      <c r="BA46" s="63">
        <v>9.5</v>
      </c>
      <c r="BB46" s="61"/>
      <c r="BC46" s="61"/>
      <c r="BD46" s="61"/>
      <c r="BE46" s="61"/>
      <c r="BF46" s="61"/>
      <c r="BG46" s="61">
        <v>20</v>
      </c>
      <c r="BH46" s="61"/>
      <c r="BI46" s="61"/>
      <c r="BJ46" s="61"/>
      <c r="BK46" s="61"/>
      <c r="BL46" s="61"/>
      <c r="BM46" s="63">
        <v>19</v>
      </c>
      <c r="BN46" s="61"/>
      <c r="BO46" s="61"/>
      <c r="BP46" s="61"/>
      <c r="BQ46" s="61"/>
      <c r="BR46" s="61"/>
      <c r="BS46" s="63">
        <v>19</v>
      </c>
      <c r="BT46" s="61"/>
      <c r="BU46" s="61"/>
      <c r="BV46" s="61"/>
      <c r="BW46" s="61"/>
      <c r="BX46" s="61" t="s">
        <v>528</v>
      </c>
      <c r="BY46" s="61">
        <v>12</v>
      </c>
      <c r="BZ46" s="61" t="s">
        <v>125</v>
      </c>
      <c r="CA46" s="61"/>
      <c r="CB46" s="61"/>
      <c r="CC46" s="61"/>
      <c r="CD46" s="61"/>
      <c r="CE46" s="61"/>
      <c r="CF46" s="61"/>
      <c r="CG46" s="61">
        <v>95</v>
      </c>
      <c r="CH46" s="61" t="s">
        <v>126</v>
      </c>
      <c r="CI46" s="61" t="s">
        <v>545</v>
      </c>
      <c r="CJ46" s="62">
        <v>1338377</v>
      </c>
      <c r="CK46" s="62">
        <v>102905</v>
      </c>
      <c r="CL46" s="61" t="s">
        <v>587</v>
      </c>
      <c r="CM46" s="61" t="s">
        <v>588</v>
      </c>
      <c r="CN46" s="61" t="s">
        <v>589</v>
      </c>
      <c r="CO46" s="61">
        <v>2005</v>
      </c>
      <c r="CP46" s="61" t="s">
        <v>590</v>
      </c>
      <c r="CQ46" s="64">
        <f t="shared" si="4"/>
        <v>20</v>
      </c>
      <c r="CR46" s="64" t="s">
        <v>528</v>
      </c>
      <c r="CS46" s="62">
        <v>4</v>
      </c>
    </row>
    <row r="47" spans="1:97" ht="100.8" x14ac:dyDescent="0.3">
      <c r="A47" s="61">
        <v>333415</v>
      </c>
      <c r="B47" s="61" t="s">
        <v>109</v>
      </c>
      <c r="C47" s="61"/>
      <c r="D47" s="61" t="s">
        <v>583</v>
      </c>
      <c r="E47" s="61">
        <v>6003</v>
      </c>
      <c r="F47" s="61"/>
      <c r="G47" s="61"/>
      <c r="H47" s="61"/>
      <c r="I47" s="61" t="s">
        <v>599</v>
      </c>
      <c r="J47" s="61" t="s">
        <v>600</v>
      </c>
      <c r="K47" s="61" t="s">
        <v>629</v>
      </c>
      <c r="L47" s="61" t="s">
        <v>630</v>
      </c>
      <c r="M47" s="61" t="s">
        <v>631</v>
      </c>
      <c r="N47" s="61" t="s">
        <v>604</v>
      </c>
      <c r="O47" s="61" t="s">
        <v>605</v>
      </c>
      <c r="P47" s="62" t="s">
        <v>189</v>
      </c>
      <c r="Q47" s="62" t="s">
        <v>189</v>
      </c>
      <c r="R47" s="62" t="s">
        <v>534</v>
      </c>
      <c r="S47" s="62" t="s">
        <v>136</v>
      </c>
      <c r="T47" s="61"/>
      <c r="U47" s="61" t="s">
        <v>525</v>
      </c>
      <c r="V47" s="61" t="s">
        <v>606</v>
      </c>
      <c r="W47" s="61" t="s">
        <v>526</v>
      </c>
      <c r="X47" s="61"/>
      <c r="Y47" s="61">
        <v>96</v>
      </c>
      <c r="Z47" s="61"/>
      <c r="AA47" s="61"/>
      <c r="AB47" s="61"/>
      <c r="AC47" s="61"/>
      <c r="AD47" s="61" t="s">
        <v>276</v>
      </c>
      <c r="AE47" s="61"/>
      <c r="AF47" s="61">
        <v>4</v>
      </c>
      <c r="AG47" s="61"/>
      <c r="AH47" s="61"/>
      <c r="AI47" s="61"/>
      <c r="AJ47" s="61"/>
      <c r="AK47" s="61" t="s">
        <v>122</v>
      </c>
      <c r="AL47" s="61" t="s">
        <v>123</v>
      </c>
      <c r="AM47" s="61"/>
      <c r="AN47" s="61">
        <v>20</v>
      </c>
      <c r="AO47" s="61"/>
      <c r="AP47" s="61"/>
      <c r="AQ47" s="61"/>
      <c r="AR47" s="61"/>
      <c r="AS47" s="61" t="s">
        <v>528</v>
      </c>
      <c r="AT47" s="61"/>
      <c r="AU47" s="63">
        <v>9.5</v>
      </c>
      <c r="AV47" s="61"/>
      <c r="AW47" s="61"/>
      <c r="AX47" s="61"/>
      <c r="AY47" s="61"/>
      <c r="AZ47" s="61"/>
      <c r="BA47" s="63">
        <v>9.5</v>
      </c>
      <c r="BB47" s="61"/>
      <c r="BC47" s="61"/>
      <c r="BD47" s="61"/>
      <c r="BE47" s="61"/>
      <c r="BF47" s="61"/>
      <c r="BG47" s="61">
        <v>20</v>
      </c>
      <c r="BH47" s="61"/>
      <c r="BI47" s="61"/>
      <c r="BJ47" s="61"/>
      <c r="BK47" s="61"/>
      <c r="BL47" s="61"/>
      <c r="BM47" s="63">
        <v>19</v>
      </c>
      <c r="BN47" s="61"/>
      <c r="BO47" s="61"/>
      <c r="BP47" s="61"/>
      <c r="BQ47" s="61"/>
      <c r="BR47" s="61"/>
      <c r="BS47" s="63">
        <v>19</v>
      </c>
      <c r="BT47" s="61"/>
      <c r="BU47" s="61"/>
      <c r="BV47" s="61"/>
      <c r="BW47" s="61"/>
      <c r="BX47" s="61" t="s">
        <v>528</v>
      </c>
      <c r="BY47" s="61">
        <v>12</v>
      </c>
      <c r="BZ47" s="61" t="s">
        <v>125</v>
      </c>
      <c r="CA47" s="61"/>
      <c r="CB47" s="61"/>
      <c r="CC47" s="61"/>
      <c r="CD47" s="61"/>
      <c r="CE47" s="61"/>
      <c r="CF47" s="61"/>
      <c r="CG47" s="61">
        <v>95</v>
      </c>
      <c r="CH47" s="61" t="s">
        <v>126</v>
      </c>
      <c r="CI47" s="61" t="s">
        <v>545</v>
      </c>
      <c r="CJ47" s="62">
        <v>1338369</v>
      </c>
      <c r="CK47" s="62">
        <v>102905</v>
      </c>
      <c r="CL47" s="61" t="s">
        <v>587</v>
      </c>
      <c r="CM47" s="61" t="s">
        <v>588</v>
      </c>
      <c r="CN47" s="61" t="s">
        <v>589</v>
      </c>
      <c r="CO47" s="61">
        <v>2005</v>
      </c>
      <c r="CP47" s="61" t="s">
        <v>590</v>
      </c>
      <c r="CQ47" s="64">
        <f t="shared" si="4"/>
        <v>20</v>
      </c>
      <c r="CR47" s="64" t="s">
        <v>528</v>
      </c>
      <c r="CS47" s="62">
        <v>4</v>
      </c>
    </row>
    <row r="48" spans="1:97" ht="100.8" x14ac:dyDescent="0.3">
      <c r="A48" s="61">
        <v>333415</v>
      </c>
      <c r="B48" s="61" t="s">
        <v>109</v>
      </c>
      <c r="C48" s="61"/>
      <c r="D48" s="61" t="s">
        <v>583</v>
      </c>
      <c r="E48" s="61">
        <v>4403</v>
      </c>
      <c r="F48" s="61"/>
      <c r="G48" s="61"/>
      <c r="H48" s="61"/>
      <c r="I48" s="61" t="s">
        <v>599</v>
      </c>
      <c r="J48" s="61" t="s">
        <v>600</v>
      </c>
      <c r="K48" s="61" t="s">
        <v>629</v>
      </c>
      <c r="L48" s="61" t="s">
        <v>630</v>
      </c>
      <c r="M48" s="61" t="s">
        <v>631</v>
      </c>
      <c r="N48" s="61" t="s">
        <v>632</v>
      </c>
      <c r="O48" s="61" t="s">
        <v>605</v>
      </c>
      <c r="P48" s="62" t="s">
        <v>189</v>
      </c>
      <c r="Q48" s="62" t="s">
        <v>189</v>
      </c>
      <c r="R48" s="62" t="s">
        <v>534</v>
      </c>
      <c r="S48" s="62" t="s">
        <v>136</v>
      </c>
      <c r="T48" s="61"/>
      <c r="U48" s="61" t="s">
        <v>525</v>
      </c>
      <c r="V48" s="61" t="s">
        <v>606</v>
      </c>
      <c r="W48" s="61" t="s">
        <v>526</v>
      </c>
      <c r="X48" s="61"/>
      <c r="Y48" s="61">
        <v>96</v>
      </c>
      <c r="Z48" s="61"/>
      <c r="AA48" s="61"/>
      <c r="AB48" s="61"/>
      <c r="AC48" s="61"/>
      <c r="AD48" s="61" t="s">
        <v>276</v>
      </c>
      <c r="AE48" s="61"/>
      <c r="AF48" s="61">
        <v>4</v>
      </c>
      <c r="AG48" s="61"/>
      <c r="AH48" s="61"/>
      <c r="AI48" s="61"/>
      <c r="AJ48" s="61"/>
      <c r="AK48" s="61" t="s">
        <v>122</v>
      </c>
      <c r="AL48" s="61" t="s">
        <v>123</v>
      </c>
      <c r="AM48" s="61"/>
      <c r="AN48" s="61">
        <v>20</v>
      </c>
      <c r="AO48" s="61"/>
      <c r="AP48" s="61"/>
      <c r="AQ48" s="61"/>
      <c r="AR48" s="61"/>
      <c r="AS48" s="61" t="s">
        <v>528</v>
      </c>
      <c r="AT48" s="61"/>
      <c r="AU48" s="63">
        <v>9.5</v>
      </c>
      <c r="AV48" s="61"/>
      <c r="AW48" s="61"/>
      <c r="AX48" s="61"/>
      <c r="AY48" s="61"/>
      <c r="AZ48" s="61"/>
      <c r="BA48" s="63">
        <v>9.5</v>
      </c>
      <c r="BB48" s="61"/>
      <c r="BC48" s="61"/>
      <c r="BD48" s="61"/>
      <c r="BE48" s="61"/>
      <c r="BF48" s="61"/>
      <c r="BG48" s="61">
        <v>20</v>
      </c>
      <c r="BH48" s="61"/>
      <c r="BI48" s="61"/>
      <c r="BJ48" s="61"/>
      <c r="BK48" s="61"/>
      <c r="BL48" s="61"/>
      <c r="BM48" s="63">
        <v>19</v>
      </c>
      <c r="BN48" s="61"/>
      <c r="BO48" s="61"/>
      <c r="BP48" s="61"/>
      <c r="BQ48" s="61"/>
      <c r="BR48" s="61"/>
      <c r="BS48" s="63">
        <v>19</v>
      </c>
      <c r="BT48" s="61"/>
      <c r="BU48" s="61"/>
      <c r="BV48" s="61"/>
      <c r="BW48" s="61"/>
      <c r="BX48" s="61" t="s">
        <v>528</v>
      </c>
      <c r="BY48" s="61">
        <v>12</v>
      </c>
      <c r="BZ48" s="61" t="s">
        <v>125</v>
      </c>
      <c r="CA48" s="61"/>
      <c r="CB48" s="61"/>
      <c r="CC48" s="61"/>
      <c r="CD48" s="61"/>
      <c r="CE48" s="61"/>
      <c r="CF48" s="61"/>
      <c r="CG48" s="61">
        <v>95</v>
      </c>
      <c r="CH48" s="61" t="s">
        <v>126</v>
      </c>
      <c r="CI48" s="61" t="s">
        <v>545</v>
      </c>
      <c r="CJ48" s="62">
        <v>1338367</v>
      </c>
      <c r="CK48" s="62">
        <v>102905</v>
      </c>
      <c r="CL48" s="61" t="s">
        <v>587</v>
      </c>
      <c r="CM48" s="61" t="s">
        <v>588</v>
      </c>
      <c r="CN48" s="61" t="s">
        <v>589</v>
      </c>
      <c r="CO48" s="61">
        <v>2005</v>
      </c>
      <c r="CP48" s="61" t="s">
        <v>590</v>
      </c>
      <c r="CQ48" s="64">
        <f t="shared" si="4"/>
        <v>20</v>
      </c>
      <c r="CR48" s="64" t="s">
        <v>528</v>
      </c>
      <c r="CS48" s="62">
        <v>4</v>
      </c>
    </row>
    <row r="49" spans="1:97" ht="100.8" x14ac:dyDescent="0.3">
      <c r="A49" s="61">
        <v>333415</v>
      </c>
      <c r="B49" s="61" t="s">
        <v>109</v>
      </c>
      <c r="C49" s="61"/>
      <c r="D49" s="61" t="s">
        <v>583</v>
      </c>
      <c r="E49" s="61">
        <v>487</v>
      </c>
      <c r="F49" s="61"/>
      <c r="G49" s="61"/>
      <c r="H49" s="61"/>
      <c r="I49" s="61" t="s">
        <v>559</v>
      </c>
      <c r="J49" s="61" t="s">
        <v>560</v>
      </c>
      <c r="K49" s="61" t="s">
        <v>561</v>
      </c>
      <c r="L49" s="61" t="s">
        <v>584</v>
      </c>
      <c r="M49" s="61" t="s">
        <v>585</v>
      </c>
      <c r="N49" s="61" t="s">
        <v>586</v>
      </c>
      <c r="O49" s="61" t="s">
        <v>564</v>
      </c>
      <c r="P49" s="62" t="s">
        <v>189</v>
      </c>
      <c r="Q49" s="62" t="s">
        <v>189</v>
      </c>
      <c r="R49" s="62" t="s">
        <v>534</v>
      </c>
      <c r="S49" s="62" t="s">
        <v>591</v>
      </c>
      <c r="T49" s="61"/>
      <c r="U49" s="61" t="s">
        <v>525</v>
      </c>
      <c r="V49" s="61" t="s">
        <v>522</v>
      </c>
      <c r="W49" s="61" t="s">
        <v>526</v>
      </c>
      <c r="X49" s="61"/>
      <c r="Y49" s="61">
        <v>96</v>
      </c>
      <c r="Z49" s="61"/>
      <c r="AA49" s="61"/>
      <c r="AB49" s="61"/>
      <c r="AC49" s="61"/>
      <c r="AD49" s="61" t="s">
        <v>276</v>
      </c>
      <c r="AE49" s="61"/>
      <c r="AF49" s="61">
        <v>4</v>
      </c>
      <c r="AG49" s="61"/>
      <c r="AH49" s="61"/>
      <c r="AI49" s="61"/>
      <c r="AJ49" s="61"/>
      <c r="AK49" s="61" t="s">
        <v>122</v>
      </c>
      <c r="AL49" s="61" t="s">
        <v>123</v>
      </c>
      <c r="AM49" s="61"/>
      <c r="AN49" s="61">
        <v>20.648299999999999</v>
      </c>
      <c r="AO49" s="61"/>
      <c r="AP49" s="61"/>
      <c r="AQ49" s="61"/>
      <c r="AR49" s="61"/>
      <c r="AS49" s="61" t="s">
        <v>528</v>
      </c>
      <c r="AT49" s="61"/>
      <c r="AU49" s="63">
        <v>19.615884999999999</v>
      </c>
      <c r="AV49" s="61"/>
      <c r="AW49" s="61"/>
      <c r="AX49" s="61"/>
      <c r="AY49" s="61"/>
      <c r="AZ49" s="61"/>
      <c r="BA49" s="63">
        <v>19.615884999999999</v>
      </c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3"/>
      <c r="BN49" s="61"/>
      <c r="BO49" s="61"/>
      <c r="BP49" s="61"/>
      <c r="BQ49" s="61"/>
      <c r="BR49" s="61"/>
      <c r="BS49" s="63"/>
      <c r="BT49" s="61"/>
      <c r="BU49" s="61"/>
      <c r="BV49" s="61"/>
      <c r="BW49" s="61"/>
      <c r="BX49" s="61" t="s">
        <v>528</v>
      </c>
      <c r="BY49" s="61">
        <v>12</v>
      </c>
      <c r="BZ49" s="61" t="s">
        <v>125</v>
      </c>
      <c r="CA49" s="61"/>
      <c r="CB49" s="61"/>
      <c r="CC49" s="61"/>
      <c r="CD49" s="61"/>
      <c r="CE49" s="61"/>
      <c r="CF49" s="61"/>
      <c r="CG49" s="61">
        <v>95</v>
      </c>
      <c r="CH49" s="61" t="s">
        <v>126</v>
      </c>
      <c r="CI49" s="61" t="s">
        <v>545</v>
      </c>
      <c r="CJ49" s="62">
        <v>1338372</v>
      </c>
      <c r="CK49" s="62">
        <v>102905</v>
      </c>
      <c r="CL49" s="61" t="s">
        <v>587</v>
      </c>
      <c r="CM49" s="61" t="s">
        <v>588</v>
      </c>
      <c r="CN49" s="61" t="s">
        <v>589</v>
      </c>
      <c r="CO49" s="61">
        <v>2005</v>
      </c>
      <c r="CP49" s="61" t="s">
        <v>590</v>
      </c>
      <c r="CQ49" s="64">
        <f t="shared" si="4"/>
        <v>20.648299999999999</v>
      </c>
      <c r="CR49" s="64" t="s">
        <v>528</v>
      </c>
      <c r="CS49" s="62">
        <v>4</v>
      </c>
    </row>
    <row r="50" spans="1:97" ht="100.8" x14ac:dyDescent="0.3">
      <c r="A50" s="61">
        <v>333415</v>
      </c>
      <c r="B50" s="61" t="s">
        <v>109</v>
      </c>
      <c r="C50" s="61"/>
      <c r="D50" s="61" t="s">
        <v>583</v>
      </c>
      <c r="E50" s="61">
        <v>4403</v>
      </c>
      <c r="F50" s="61"/>
      <c r="G50" s="61"/>
      <c r="H50" s="61"/>
      <c r="I50" s="61" t="s">
        <v>599</v>
      </c>
      <c r="J50" s="61" t="s">
        <v>600</v>
      </c>
      <c r="K50" s="61" t="s">
        <v>629</v>
      </c>
      <c r="L50" s="61" t="s">
        <v>630</v>
      </c>
      <c r="M50" s="61" t="s">
        <v>631</v>
      </c>
      <c r="N50" s="61" t="s">
        <v>632</v>
      </c>
      <c r="O50" s="61" t="s">
        <v>605</v>
      </c>
      <c r="P50" s="62" t="s">
        <v>189</v>
      </c>
      <c r="Q50" s="62" t="s">
        <v>189</v>
      </c>
      <c r="R50" s="62" t="s">
        <v>534</v>
      </c>
      <c r="S50" s="62" t="s">
        <v>591</v>
      </c>
      <c r="T50" s="61"/>
      <c r="U50" s="61" t="s">
        <v>525</v>
      </c>
      <c r="V50" s="61" t="s">
        <v>606</v>
      </c>
      <c r="W50" s="61" t="s">
        <v>526</v>
      </c>
      <c r="X50" s="61"/>
      <c r="Y50" s="61">
        <v>96</v>
      </c>
      <c r="Z50" s="61"/>
      <c r="AA50" s="61"/>
      <c r="AB50" s="61"/>
      <c r="AC50" s="61"/>
      <c r="AD50" s="61" t="s">
        <v>276</v>
      </c>
      <c r="AE50" s="61"/>
      <c r="AF50" s="61">
        <v>4</v>
      </c>
      <c r="AG50" s="61"/>
      <c r="AH50" s="61"/>
      <c r="AI50" s="61"/>
      <c r="AJ50" s="61"/>
      <c r="AK50" s="61" t="s">
        <v>122</v>
      </c>
      <c r="AL50" s="61" t="s">
        <v>123</v>
      </c>
      <c r="AM50" s="61"/>
      <c r="AN50" s="61">
        <v>21.292899999999999</v>
      </c>
      <c r="AO50" s="61"/>
      <c r="AP50" s="61"/>
      <c r="AQ50" s="61"/>
      <c r="AR50" s="61"/>
      <c r="AS50" s="61" t="s">
        <v>528</v>
      </c>
      <c r="AT50" s="61"/>
      <c r="AU50" s="63">
        <v>20.228255000000001</v>
      </c>
      <c r="AV50" s="61"/>
      <c r="AW50" s="61"/>
      <c r="AX50" s="61"/>
      <c r="AY50" s="61"/>
      <c r="AZ50" s="61"/>
      <c r="BA50" s="63">
        <v>20.228255000000001</v>
      </c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3"/>
      <c r="BN50" s="61"/>
      <c r="BO50" s="61"/>
      <c r="BP50" s="61"/>
      <c r="BQ50" s="61"/>
      <c r="BR50" s="61"/>
      <c r="BS50" s="63"/>
      <c r="BT50" s="61"/>
      <c r="BU50" s="61"/>
      <c r="BV50" s="61"/>
      <c r="BW50" s="61"/>
      <c r="BX50" s="61" t="s">
        <v>528</v>
      </c>
      <c r="BY50" s="61">
        <v>12</v>
      </c>
      <c r="BZ50" s="61" t="s">
        <v>125</v>
      </c>
      <c r="CA50" s="61"/>
      <c r="CB50" s="61"/>
      <c r="CC50" s="61"/>
      <c r="CD50" s="61"/>
      <c r="CE50" s="61"/>
      <c r="CF50" s="61"/>
      <c r="CG50" s="61">
        <v>95</v>
      </c>
      <c r="CH50" s="61" t="s">
        <v>126</v>
      </c>
      <c r="CI50" s="61" t="s">
        <v>545</v>
      </c>
      <c r="CJ50" s="62">
        <v>1338366</v>
      </c>
      <c r="CK50" s="62">
        <v>102905</v>
      </c>
      <c r="CL50" s="61" t="s">
        <v>587</v>
      </c>
      <c r="CM50" s="61" t="s">
        <v>588</v>
      </c>
      <c r="CN50" s="61" t="s">
        <v>589</v>
      </c>
      <c r="CO50" s="61">
        <v>2005</v>
      </c>
      <c r="CP50" s="61" t="s">
        <v>590</v>
      </c>
      <c r="CQ50" s="64">
        <f t="shared" si="4"/>
        <v>21.292899999999999</v>
      </c>
      <c r="CR50" s="64" t="s">
        <v>528</v>
      </c>
      <c r="CS50" s="62">
        <v>4</v>
      </c>
    </row>
    <row r="51" spans="1:97" ht="100.8" x14ac:dyDescent="0.3">
      <c r="A51" s="61">
        <v>333415</v>
      </c>
      <c r="B51" s="61" t="s">
        <v>109</v>
      </c>
      <c r="C51" s="61"/>
      <c r="D51" s="61" t="s">
        <v>583</v>
      </c>
      <c r="E51" s="61">
        <v>471</v>
      </c>
      <c r="F51" s="61"/>
      <c r="G51" s="61"/>
      <c r="H51" s="61"/>
      <c r="I51" s="61" t="s">
        <v>599</v>
      </c>
      <c r="J51" s="61" t="s">
        <v>600</v>
      </c>
      <c r="K51" s="61" t="s">
        <v>601</v>
      </c>
      <c r="L51" s="61" t="s">
        <v>602</v>
      </c>
      <c r="M51" s="61" t="s">
        <v>603</v>
      </c>
      <c r="N51" s="61" t="s">
        <v>604</v>
      </c>
      <c r="O51" s="61" t="s">
        <v>605</v>
      </c>
      <c r="P51" s="62" t="s">
        <v>189</v>
      </c>
      <c r="Q51" s="62" t="s">
        <v>189</v>
      </c>
      <c r="R51" s="62" t="s">
        <v>534</v>
      </c>
      <c r="S51" s="62" t="s">
        <v>591</v>
      </c>
      <c r="T51" s="61"/>
      <c r="U51" s="61" t="s">
        <v>525</v>
      </c>
      <c r="V51" s="61" t="s">
        <v>606</v>
      </c>
      <c r="W51" s="61" t="s">
        <v>526</v>
      </c>
      <c r="X51" s="61"/>
      <c r="Y51" s="61">
        <v>96</v>
      </c>
      <c r="Z51" s="61"/>
      <c r="AA51" s="61"/>
      <c r="AB51" s="61"/>
      <c r="AC51" s="61"/>
      <c r="AD51" s="61" t="s">
        <v>276</v>
      </c>
      <c r="AE51" s="61"/>
      <c r="AF51" s="61">
        <v>4</v>
      </c>
      <c r="AG51" s="61"/>
      <c r="AH51" s="61"/>
      <c r="AI51" s="61"/>
      <c r="AJ51" s="61"/>
      <c r="AK51" s="61" t="s">
        <v>122</v>
      </c>
      <c r="AL51" s="61" t="s">
        <v>123</v>
      </c>
      <c r="AM51" s="61"/>
      <c r="AN51" s="61">
        <v>22.126200000000001</v>
      </c>
      <c r="AO51" s="61"/>
      <c r="AP51" s="61"/>
      <c r="AQ51" s="61"/>
      <c r="AR51" s="61"/>
      <c r="AS51" s="61" t="s">
        <v>528</v>
      </c>
      <c r="AT51" s="61"/>
      <c r="AU51" s="63">
        <v>21.01989</v>
      </c>
      <c r="AV51" s="61"/>
      <c r="AW51" s="61"/>
      <c r="AX51" s="61"/>
      <c r="AY51" s="61"/>
      <c r="AZ51" s="61"/>
      <c r="BA51" s="63">
        <v>21.01989</v>
      </c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3"/>
      <c r="BN51" s="61"/>
      <c r="BO51" s="61"/>
      <c r="BP51" s="61"/>
      <c r="BQ51" s="61"/>
      <c r="BR51" s="61"/>
      <c r="BS51" s="63"/>
      <c r="BT51" s="61"/>
      <c r="BU51" s="61"/>
      <c r="BV51" s="61"/>
      <c r="BW51" s="61"/>
      <c r="BX51" s="61" t="s">
        <v>528</v>
      </c>
      <c r="BY51" s="61">
        <v>12</v>
      </c>
      <c r="BZ51" s="61" t="s">
        <v>125</v>
      </c>
      <c r="CA51" s="61"/>
      <c r="CB51" s="61"/>
      <c r="CC51" s="61"/>
      <c r="CD51" s="61"/>
      <c r="CE51" s="61"/>
      <c r="CF51" s="61"/>
      <c r="CG51" s="61">
        <v>95</v>
      </c>
      <c r="CH51" s="61" t="s">
        <v>126</v>
      </c>
      <c r="CI51" s="61" t="s">
        <v>545</v>
      </c>
      <c r="CJ51" s="62">
        <v>1338364</v>
      </c>
      <c r="CK51" s="62">
        <v>102905</v>
      </c>
      <c r="CL51" s="61" t="s">
        <v>587</v>
      </c>
      <c r="CM51" s="61" t="s">
        <v>588</v>
      </c>
      <c r="CN51" s="61" t="s">
        <v>589</v>
      </c>
      <c r="CO51" s="61">
        <v>2005</v>
      </c>
      <c r="CP51" s="61" t="s">
        <v>590</v>
      </c>
      <c r="CQ51" s="64">
        <f t="shared" si="4"/>
        <v>22.126200000000001</v>
      </c>
      <c r="CR51" s="64" t="s">
        <v>528</v>
      </c>
      <c r="CS51" s="62">
        <v>4</v>
      </c>
    </row>
    <row r="52" spans="1:97" ht="58.2" thickBot="1" x14ac:dyDescent="0.35">
      <c r="A52" s="61">
        <v>333415</v>
      </c>
      <c r="B52" s="61" t="s">
        <v>109</v>
      </c>
      <c r="C52" s="61"/>
      <c r="D52" s="61" t="s">
        <v>323</v>
      </c>
      <c r="E52" s="61">
        <v>556</v>
      </c>
      <c r="F52" s="61"/>
      <c r="G52" s="61"/>
      <c r="H52" s="61"/>
      <c r="I52" s="61" t="s">
        <v>559</v>
      </c>
      <c r="J52" s="61" t="s">
        <v>560</v>
      </c>
      <c r="K52" s="61" t="s">
        <v>561</v>
      </c>
      <c r="L52" s="61" t="s">
        <v>584</v>
      </c>
      <c r="M52" s="61" t="s">
        <v>585</v>
      </c>
      <c r="N52" s="61" t="s">
        <v>636</v>
      </c>
      <c r="O52" s="61" t="s">
        <v>564</v>
      </c>
      <c r="P52" s="62" t="s">
        <v>189</v>
      </c>
      <c r="Q52" s="62" t="s">
        <v>189</v>
      </c>
      <c r="R52" s="62" t="s">
        <v>190</v>
      </c>
      <c r="S52" s="62" t="s">
        <v>591</v>
      </c>
      <c r="T52" s="61"/>
      <c r="U52" s="61" t="s">
        <v>525</v>
      </c>
      <c r="V52" s="61" t="s">
        <v>522</v>
      </c>
      <c r="W52" s="61" t="s">
        <v>526</v>
      </c>
      <c r="X52" s="61"/>
      <c r="Y52" s="61">
        <v>6</v>
      </c>
      <c r="Z52" s="61"/>
      <c r="AA52" s="61"/>
      <c r="AB52" s="61"/>
      <c r="AC52" s="61"/>
      <c r="AD52" s="61" t="s">
        <v>122</v>
      </c>
      <c r="AE52" s="61"/>
      <c r="AF52" s="61">
        <v>6</v>
      </c>
      <c r="AG52" s="61"/>
      <c r="AH52" s="61"/>
      <c r="AI52" s="61"/>
      <c r="AJ52" s="61"/>
      <c r="AK52" s="61" t="s">
        <v>122</v>
      </c>
      <c r="AL52" s="61" t="s">
        <v>123</v>
      </c>
      <c r="AM52" s="61"/>
      <c r="AN52" s="61">
        <v>22.78</v>
      </c>
      <c r="AO52" s="61"/>
      <c r="AP52" s="61"/>
      <c r="AQ52" s="61"/>
      <c r="AR52" s="61"/>
      <c r="AS52" s="61" t="s">
        <v>528</v>
      </c>
      <c r="AT52" s="61"/>
      <c r="AU52" s="61">
        <v>13.667999999999999</v>
      </c>
      <c r="AV52" s="61"/>
      <c r="AW52" s="61"/>
      <c r="AX52" s="61"/>
      <c r="AY52" s="61"/>
      <c r="AZ52" s="61"/>
      <c r="BA52" s="63">
        <v>13.667999999999999</v>
      </c>
      <c r="BB52" s="61"/>
      <c r="BC52" s="63"/>
      <c r="BD52" s="61"/>
      <c r="BE52" s="63"/>
      <c r="BF52" s="61"/>
      <c r="BG52" s="61"/>
      <c r="BH52" s="61"/>
      <c r="BI52" s="61"/>
      <c r="BJ52" s="61"/>
      <c r="BK52" s="61"/>
      <c r="BL52" s="61"/>
      <c r="BM52" s="63"/>
      <c r="BN52" s="61"/>
      <c r="BO52" s="61"/>
      <c r="BP52" s="61"/>
      <c r="BQ52" s="61"/>
      <c r="BR52" s="61"/>
      <c r="BS52" s="63"/>
      <c r="BT52" s="61"/>
      <c r="BU52" s="61"/>
      <c r="BV52" s="61"/>
      <c r="BW52" s="61"/>
      <c r="BX52" s="61" t="s">
        <v>528</v>
      </c>
      <c r="BY52" s="61"/>
      <c r="BZ52" s="61" t="s">
        <v>125</v>
      </c>
      <c r="CA52" s="61"/>
      <c r="CB52" s="61"/>
      <c r="CC52" s="61"/>
      <c r="CD52" s="61"/>
      <c r="CE52" s="61"/>
      <c r="CF52" s="61"/>
      <c r="CG52" s="61">
        <v>60</v>
      </c>
      <c r="CH52" s="61" t="s">
        <v>126</v>
      </c>
      <c r="CI52" s="61" t="s">
        <v>545</v>
      </c>
      <c r="CJ52" s="62">
        <v>1261486</v>
      </c>
      <c r="CK52" s="62">
        <v>61937</v>
      </c>
      <c r="CL52" s="61" t="s">
        <v>638</v>
      </c>
      <c r="CM52" s="61" t="s">
        <v>639</v>
      </c>
      <c r="CN52" s="61" t="s">
        <v>640</v>
      </c>
      <c r="CO52" s="61">
        <v>1999</v>
      </c>
      <c r="CP52" s="61" t="s">
        <v>641</v>
      </c>
      <c r="CQ52" s="64">
        <f t="shared" si="4"/>
        <v>22.78</v>
      </c>
      <c r="CR52" s="64" t="s">
        <v>528</v>
      </c>
      <c r="CS52" s="62">
        <v>6</v>
      </c>
    </row>
    <row r="53" spans="1:97" ht="101.4" thickBot="1" x14ac:dyDescent="0.35">
      <c r="A53" s="61">
        <v>333415</v>
      </c>
      <c r="B53" s="61" t="s">
        <v>109</v>
      </c>
      <c r="C53" s="71"/>
      <c r="D53" s="71" t="s">
        <v>583</v>
      </c>
      <c r="E53" s="71">
        <v>479</v>
      </c>
      <c r="F53" s="71"/>
      <c r="G53" s="71"/>
      <c r="H53" s="71"/>
      <c r="I53" s="71" t="s">
        <v>559</v>
      </c>
      <c r="J53" s="71" t="s">
        <v>560</v>
      </c>
      <c r="K53" s="71" t="s">
        <v>561</v>
      </c>
      <c r="L53" s="71" t="s">
        <v>562</v>
      </c>
      <c r="M53" s="71" t="s">
        <v>563</v>
      </c>
      <c r="N53" s="71" t="s">
        <v>379</v>
      </c>
      <c r="O53" s="71" t="s">
        <v>564</v>
      </c>
      <c r="P53" s="62" t="s">
        <v>189</v>
      </c>
      <c r="Q53" s="62" t="s">
        <v>189</v>
      </c>
      <c r="R53" s="74" t="s">
        <v>534</v>
      </c>
      <c r="S53" s="72" t="s">
        <v>591</v>
      </c>
      <c r="T53" s="71"/>
      <c r="U53" s="71" t="s">
        <v>525</v>
      </c>
      <c r="V53" s="71" t="s">
        <v>522</v>
      </c>
      <c r="W53" s="71" t="s">
        <v>526</v>
      </c>
      <c r="X53" s="71"/>
      <c r="Y53" s="71">
        <v>96</v>
      </c>
      <c r="Z53" s="71"/>
      <c r="AA53" s="71"/>
      <c r="AB53" s="71"/>
      <c r="AC53" s="71"/>
      <c r="AD53" s="71" t="s">
        <v>276</v>
      </c>
      <c r="AE53" s="71"/>
      <c r="AF53" s="71">
        <v>4</v>
      </c>
      <c r="AG53" s="71"/>
      <c r="AH53" s="71"/>
      <c r="AI53" s="71"/>
      <c r="AJ53" s="71"/>
      <c r="AK53" s="71" t="s">
        <v>122</v>
      </c>
      <c r="AL53" s="71" t="s">
        <v>123</v>
      </c>
      <c r="AM53" s="71"/>
      <c r="AN53" s="71">
        <v>41.565100000000001</v>
      </c>
      <c r="AO53" s="71"/>
      <c r="AP53" s="71"/>
      <c r="AQ53" s="71"/>
      <c r="AR53" s="71"/>
      <c r="AS53" s="71" t="s">
        <v>528</v>
      </c>
      <c r="AT53" s="71"/>
      <c r="AU53" s="73">
        <v>39.486845000000002</v>
      </c>
      <c r="AV53" s="71"/>
      <c r="AW53" s="71"/>
      <c r="AX53" s="71"/>
      <c r="AY53" s="71"/>
      <c r="AZ53" s="71"/>
      <c r="BA53" s="73">
        <v>39.486845000000002</v>
      </c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3"/>
      <c r="BN53" s="71"/>
      <c r="BO53" s="71"/>
      <c r="BP53" s="71"/>
      <c r="BQ53" s="71"/>
      <c r="BR53" s="71"/>
      <c r="BS53" s="73"/>
      <c r="BT53" s="71"/>
      <c r="BU53" s="71"/>
      <c r="BV53" s="71"/>
      <c r="BW53" s="71"/>
      <c r="BX53" s="71" t="s">
        <v>528</v>
      </c>
      <c r="BY53" s="71">
        <v>12</v>
      </c>
      <c r="BZ53" s="71" t="s">
        <v>125</v>
      </c>
      <c r="CA53" s="71"/>
      <c r="CB53" s="71"/>
      <c r="CC53" s="71"/>
      <c r="CD53" s="71"/>
      <c r="CE53" s="71"/>
      <c r="CF53" s="71"/>
      <c r="CG53" s="71">
        <v>95</v>
      </c>
      <c r="CH53" s="71" t="s">
        <v>126</v>
      </c>
      <c r="CI53" s="71" t="s">
        <v>545</v>
      </c>
      <c r="CJ53" s="72">
        <v>1338376</v>
      </c>
      <c r="CK53" s="72">
        <v>102905</v>
      </c>
      <c r="CL53" s="71" t="s">
        <v>587</v>
      </c>
      <c r="CM53" s="71" t="s">
        <v>588</v>
      </c>
      <c r="CN53" s="71" t="s">
        <v>589</v>
      </c>
      <c r="CO53" s="71">
        <v>2005</v>
      </c>
      <c r="CP53" s="71" t="s">
        <v>590</v>
      </c>
      <c r="CQ53" s="74">
        <f t="shared" si="4"/>
        <v>41.565100000000001</v>
      </c>
      <c r="CR53" s="64" t="s">
        <v>528</v>
      </c>
      <c r="CS53" s="72">
        <v>4</v>
      </c>
    </row>
    <row r="54" spans="1:97" ht="58.2" thickBot="1" x14ac:dyDescent="0.35">
      <c r="A54" s="61">
        <v>333415</v>
      </c>
      <c r="B54" s="61" t="s">
        <v>109</v>
      </c>
      <c r="C54" s="71"/>
      <c r="D54" s="71" t="s">
        <v>323</v>
      </c>
      <c r="E54" s="71">
        <v>471</v>
      </c>
      <c r="F54" s="71"/>
      <c r="G54" s="71"/>
      <c r="H54" s="71"/>
      <c r="I54" s="71" t="s">
        <v>599</v>
      </c>
      <c r="J54" s="71" t="s">
        <v>600</v>
      </c>
      <c r="K54" s="71" t="s">
        <v>601</v>
      </c>
      <c r="L54" s="71" t="s">
        <v>602</v>
      </c>
      <c r="M54" s="71" t="s">
        <v>603</v>
      </c>
      <c r="N54" s="71" t="s">
        <v>604</v>
      </c>
      <c r="O54" s="71" t="s">
        <v>605</v>
      </c>
      <c r="P54" s="62" t="s">
        <v>189</v>
      </c>
      <c r="Q54" s="62" t="s">
        <v>189</v>
      </c>
      <c r="R54" s="75" t="s">
        <v>190</v>
      </c>
      <c r="S54" s="72" t="s">
        <v>637</v>
      </c>
      <c r="T54" s="71"/>
      <c r="U54" s="71" t="s">
        <v>525</v>
      </c>
      <c r="V54" s="71" t="s">
        <v>606</v>
      </c>
      <c r="W54" s="71" t="s">
        <v>526</v>
      </c>
      <c r="X54" s="71"/>
      <c r="Y54" s="71">
        <v>6</v>
      </c>
      <c r="Z54" s="71"/>
      <c r="AA54" s="71"/>
      <c r="AB54" s="71"/>
      <c r="AC54" s="71"/>
      <c r="AD54" s="71" t="s">
        <v>122</v>
      </c>
      <c r="AE54" s="71"/>
      <c r="AF54" s="71">
        <v>6</v>
      </c>
      <c r="AG54" s="71"/>
      <c r="AH54" s="71"/>
      <c r="AI54" s="71"/>
      <c r="AJ54" s="71"/>
      <c r="AK54" s="71" t="s">
        <v>122</v>
      </c>
      <c r="AL54" s="71" t="s">
        <v>123</v>
      </c>
      <c r="AM54" s="71"/>
      <c r="AN54" s="71">
        <v>43.75</v>
      </c>
      <c r="AO54" s="71"/>
      <c r="AP54" s="71"/>
      <c r="AQ54" s="71"/>
      <c r="AR54" s="71"/>
      <c r="AS54" s="71" t="s">
        <v>528</v>
      </c>
      <c r="AT54" s="71"/>
      <c r="AU54" s="71">
        <v>26.25</v>
      </c>
      <c r="AV54" s="71"/>
      <c r="AW54" s="71"/>
      <c r="AX54" s="71"/>
      <c r="AY54" s="71"/>
      <c r="AZ54" s="71"/>
      <c r="BA54" s="73">
        <v>26.25</v>
      </c>
      <c r="BB54" s="71"/>
      <c r="BC54" s="73"/>
      <c r="BD54" s="71"/>
      <c r="BE54" s="73"/>
      <c r="BF54" s="71"/>
      <c r="BG54" s="71"/>
      <c r="BH54" s="71"/>
      <c r="BI54" s="71"/>
      <c r="BJ54" s="71"/>
      <c r="BK54" s="71"/>
      <c r="BL54" s="71"/>
      <c r="BM54" s="73"/>
      <c r="BN54" s="71"/>
      <c r="BO54" s="71"/>
      <c r="BP54" s="71"/>
      <c r="BQ54" s="71"/>
      <c r="BR54" s="71"/>
      <c r="BS54" s="73"/>
      <c r="BT54" s="71"/>
      <c r="BU54" s="71"/>
      <c r="BV54" s="71"/>
      <c r="BW54" s="71"/>
      <c r="BX54" s="71" t="s">
        <v>528</v>
      </c>
      <c r="BY54" s="71"/>
      <c r="BZ54" s="71" t="s">
        <v>125</v>
      </c>
      <c r="CA54" s="71"/>
      <c r="CB54" s="71"/>
      <c r="CC54" s="71"/>
      <c r="CD54" s="71"/>
      <c r="CE54" s="71"/>
      <c r="CF54" s="71"/>
      <c r="CG54" s="71">
        <v>60</v>
      </c>
      <c r="CH54" s="71" t="s">
        <v>126</v>
      </c>
      <c r="CI54" s="71" t="s">
        <v>545</v>
      </c>
      <c r="CJ54" s="72">
        <v>1259332</v>
      </c>
      <c r="CK54" s="72">
        <v>61937</v>
      </c>
      <c r="CL54" s="71" t="s">
        <v>638</v>
      </c>
      <c r="CM54" s="71" t="s">
        <v>639</v>
      </c>
      <c r="CN54" s="71" t="s">
        <v>640</v>
      </c>
      <c r="CO54" s="71">
        <v>1999</v>
      </c>
      <c r="CP54" s="71" t="s">
        <v>641</v>
      </c>
      <c r="CQ54" s="75">
        <f t="shared" si="4"/>
        <v>43.75</v>
      </c>
      <c r="CR54" s="64" t="s">
        <v>528</v>
      </c>
      <c r="CS54" s="72">
        <v>6</v>
      </c>
    </row>
    <row r="55" spans="1:97" ht="58.2" thickBot="1" x14ac:dyDescent="0.35">
      <c r="A55" s="61">
        <v>333415</v>
      </c>
      <c r="B55" s="61" t="s">
        <v>109</v>
      </c>
      <c r="C55" s="71"/>
      <c r="D55" s="71" t="s">
        <v>323</v>
      </c>
      <c r="E55" s="71">
        <v>556</v>
      </c>
      <c r="F55" s="71"/>
      <c r="G55" s="71"/>
      <c r="H55" s="71"/>
      <c r="I55" s="71" t="s">
        <v>559</v>
      </c>
      <c r="J55" s="71" t="s">
        <v>560</v>
      </c>
      <c r="K55" s="71" t="s">
        <v>561</v>
      </c>
      <c r="L55" s="71" t="s">
        <v>584</v>
      </c>
      <c r="M55" s="71" t="s">
        <v>585</v>
      </c>
      <c r="N55" s="71" t="s">
        <v>636</v>
      </c>
      <c r="O55" s="71" t="s">
        <v>564</v>
      </c>
      <c r="P55" s="62" t="s">
        <v>189</v>
      </c>
      <c r="Q55" s="62" t="s">
        <v>189</v>
      </c>
      <c r="R55" s="74" t="s">
        <v>190</v>
      </c>
      <c r="S55" s="72" t="s">
        <v>642</v>
      </c>
      <c r="T55" s="71"/>
      <c r="U55" s="71" t="s">
        <v>525</v>
      </c>
      <c r="V55" s="71" t="s">
        <v>522</v>
      </c>
      <c r="W55" s="71" t="s">
        <v>526</v>
      </c>
      <c r="X55" s="71"/>
      <c r="Y55" s="71">
        <v>6</v>
      </c>
      <c r="Z55" s="71"/>
      <c r="AA55" s="71"/>
      <c r="AB55" s="71"/>
      <c r="AC55" s="71"/>
      <c r="AD55" s="71" t="s">
        <v>122</v>
      </c>
      <c r="AE55" s="71"/>
      <c r="AF55" s="71">
        <v>6</v>
      </c>
      <c r="AG55" s="71"/>
      <c r="AH55" s="71"/>
      <c r="AI55" s="71"/>
      <c r="AJ55" s="71"/>
      <c r="AK55" s="71" t="s">
        <v>122</v>
      </c>
      <c r="AL55" s="71" t="s">
        <v>123</v>
      </c>
      <c r="AM55" s="71"/>
      <c r="AN55" s="71">
        <v>46.95</v>
      </c>
      <c r="AO55" s="71"/>
      <c r="AP55" s="71"/>
      <c r="AQ55" s="71"/>
      <c r="AR55" s="71"/>
      <c r="AS55" s="71" t="s">
        <v>528</v>
      </c>
      <c r="AT55" s="71"/>
      <c r="AU55" s="71">
        <v>28.17</v>
      </c>
      <c r="AV55" s="71"/>
      <c r="AW55" s="71"/>
      <c r="AX55" s="71"/>
      <c r="AY55" s="71"/>
      <c r="AZ55" s="71"/>
      <c r="BA55" s="73">
        <v>28.17</v>
      </c>
      <c r="BB55" s="71"/>
      <c r="BC55" s="73"/>
      <c r="BD55" s="71"/>
      <c r="BE55" s="73"/>
      <c r="BF55" s="71"/>
      <c r="BG55" s="71"/>
      <c r="BH55" s="71"/>
      <c r="BI55" s="71"/>
      <c r="BJ55" s="71"/>
      <c r="BK55" s="71"/>
      <c r="BL55" s="71"/>
      <c r="BM55" s="73"/>
      <c r="BN55" s="71"/>
      <c r="BO55" s="71"/>
      <c r="BP55" s="71"/>
      <c r="BQ55" s="71"/>
      <c r="BR55" s="71"/>
      <c r="BS55" s="73"/>
      <c r="BT55" s="71"/>
      <c r="BU55" s="71"/>
      <c r="BV55" s="71"/>
      <c r="BW55" s="71"/>
      <c r="BX55" s="71" t="s">
        <v>528</v>
      </c>
      <c r="BY55" s="71"/>
      <c r="BZ55" s="71" t="s">
        <v>125</v>
      </c>
      <c r="CA55" s="71"/>
      <c r="CB55" s="71"/>
      <c r="CC55" s="71"/>
      <c r="CD55" s="71"/>
      <c r="CE55" s="71"/>
      <c r="CF55" s="71"/>
      <c r="CG55" s="71">
        <v>60</v>
      </c>
      <c r="CH55" s="71" t="s">
        <v>126</v>
      </c>
      <c r="CI55" s="71" t="s">
        <v>545</v>
      </c>
      <c r="CJ55" s="72">
        <v>1259191</v>
      </c>
      <c r="CK55" s="72">
        <v>61937</v>
      </c>
      <c r="CL55" s="71" t="s">
        <v>638</v>
      </c>
      <c r="CM55" s="71" t="s">
        <v>639</v>
      </c>
      <c r="CN55" s="71" t="s">
        <v>640</v>
      </c>
      <c r="CO55" s="71">
        <v>1999</v>
      </c>
      <c r="CP55" s="71" t="s">
        <v>641</v>
      </c>
      <c r="CQ55" s="74">
        <f t="shared" si="4"/>
        <v>46.95</v>
      </c>
      <c r="CR55" s="64" t="s">
        <v>528</v>
      </c>
      <c r="CS55" s="72">
        <v>6</v>
      </c>
    </row>
    <row r="56" spans="1:97" ht="101.4" thickBot="1" x14ac:dyDescent="0.35">
      <c r="A56" s="61">
        <v>333415</v>
      </c>
      <c r="B56" s="61" t="s">
        <v>109</v>
      </c>
      <c r="C56" s="71"/>
      <c r="D56" s="71" t="s">
        <v>583</v>
      </c>
      <c r="E56" s="71">
        <v>17854</v>
      </c>
      <c r="F56" s="71"/>
      <c r="G56" s="71"/>
      <c r="H56" s="71"/>
      <c r="I56" s="71" t="s">
        <v>559</v>
      </c>
      <c r="J56" s="71" t="s">
        <v>560</v>
      </c>
      <c r="K56" s="71" t="s">
        <v>561</v>
      </c>
      <c r="L56" s="71" t="s">
        <v>584</v>
      </c>
      <c r="M56" s="71" t="s">
        <v>585</v>
      </c>
      <c r="N56" s="71" t="s">
        <v>598</v>
      </c>
      <c r="O56" s="71" t="s">
        <v>564</v>
      </c>
      <c r="P56" s="62" t="s">
        <v>189</v>
      </c>
      <c r="Q56" s="62" t="s">
        <v>189</v>
      </c>
      <c r="R56" s="75" t="s">
        <v>534</v>
      </c>
      <c r="S56" s="72" t="s">
        <v>591</v>
      </c>
      <c r="T56" s="71"/>
      <c r="U56" s="71" t="s">
        <v>525</v>
      </c>
      <c r="V56" s="71" t="s">
        <v>522</v>
      </c>
      <c r="W56" s="71" t="s">
        <v>526</v>
      </c>
      <c r="X56" s="71"/>
      <c r="Y56" s="71">
        <v>96</v>
      </c>
      <c r="Z56" s="71"/>
      <c r="AA56" s="71"/>
      <c r="AB56" s="71"/>
      <c r="AC56" s="71"/>
      <c r="AD56" s="71" t="s">
        <v>276</v>
      </c>
      <c r="AE56" s="71"/>
      <c r="AF56" s="71">
        <v>4</v>
      </c>
      <c r="AG56" s="71"/>
      <c r="AH56" s="71"/>
      <c r="AI56" s="71"/>
      <c r="AJ56" s="71"/>
      <c r="AK56" s="71" t="s">
        <v>122</v>
      </c>
      <c r="AL56" s="71" t="s">
        <v>123</v>
      </c>
      <c r="AM56" s="71"/>
      <c r="AN56" s="71">
        <v>48.918199999999999</v>
      </c>
      <c r="AO56" s="71"/>
      <c r="AP56" s="71"/>
      <c r="AQ56" s="71"/>
      <c r="AR56" s="71"/>
      <c r="AS56" s="71" t="s">
        <v>528</v>
      </c>
      <c r="AT56" s="71"/>
      <c r="AU56" s="73">
        <v>46.472290000000001</v>
      </c>
      <c r="AV56" s="71"/>
      <c r="AW56" s="71"/>
      <c r="AX56" s="71"/>
      <c r="AY56" s="71"/>
      <c r="AZ56" s="71"/>
      <c r="BA56" s="73">
        <v>46.472290000000001</v>
      </c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3"/>
      <c r="BN56" s="71"/>
      <c r="BO56" s="71"/>
      <c r="BP56" s="71"/>
      <c r="BQ56" s="71"/>
      <c r="BR56" s="71"/>
      <c r="BS56" s="73"/>
      <c r="BT56" s="71"/>
      <c r="BU56" s="71"/>
      <c r="BV56" s="71"/>
      <c r="BW56" s="71"/>
      <c r="BX56" s="71" t="s">
        <v>528</v>
      </c>
      <c r="BY56" s="71">
        <v>12</v>
      </c>
      <c r="BZ56" s="71" t="s">
        <v>125</v>
      </c>
      <c r="CA56" s="71"/>
      <c r="CB56" s="71"/>
      <c r="CC56" s="71"/>
      <c r="CD56" s="71"/>
      <c r="CE56" s="71"/>
      <c r="CF56" s="71"/>
      <c r="CG56" s="71">
        <v>95</v>
      </c>
      <c r="CH56" s="71" t="s">
        <v>126</v>
      </c>
      <c r="CI56" s="71" t="s">
        <v>545</v>
      </c>
      <c r="CJ56" s="72">
        <v>1338374</v>
      </c>
      <c r="CK56" s="72">
        <v>102905</v>
      </c>
      <c r="CL56" s="71" t="s">
        <v>587</v>
      </c>
      <c r="CM56" s="71" t="s">
        <v>588</v>
      </c>
      <c r="CN56" s="71" t="s">
        <v>589</v>
      </c>
      <c r="CO56" s="71">
        <v>2005</v>
      </c>
      <c r="CP56" s="71" t="s">
        <v>590</v>
      </c>
      <c r="CQ56" s="75">
        <f t="shared" si="4"/>
        <v>48.918199999999999</v>
      </c>
      <c r="CR56" s="64" t="s">
        <v>528</v>
      </c>
      <c r="CS56" s="72">
        <v>4</v>
      </c>
    </row>
    <row r="57" spans="1:97" ht="58.2" thickBot="1" x14ac:dyDescent="0.35">
      <c r="A57" s="61">
        <v>333415</v>
      </c>
      <c r="B57" s="61" t="s">
        <v>109</v>
      </c>
      <c r="C57" s="71"/>
      <c r="D57" s="71" t="s">
        <v>323</v>
      </c>
      <c r="E57" s="71">
        <v>471</v>
      </c>
      <c r="F57" s="71"/>
      <c r="G57" s="71"/>
      <c r="H57" s="71"/>
      <c r="I57" s="71" t="s">
        <v>599</v>
      </c>
      <c r="J57" s="71" t="s">
        <v>600</v>
      </c>
      <c r="K57" s="71" t="s">
        <v>601</v>
      </c>
      <c r="L57" s="71" t="s">
        <v>602</v>
      </c>
      <c r="M57" s="71" t="s">
        <v>603</v>
      </c>
      <c r="N57" s="71" t="s">
        <v>604</v>
      </c>
      <c r="O57" s="71" t="s">
        <v>605</v>
      </c>
      <c r="P57" s="62" t="s">
        <v>189</v>
      </c>
      <c r="Q57" s="62" t="s">
        <v>189</v>
      </c>
      <c r="R57" s="75" t="s">
        <v>190</v>
      </c>
      <c r="S57" s="72" t="s">
        <v>591</v>
      </c>
      <c r="T57" s="71"/>
      <c r="U57" s="71" t="s">
        <v>525</v>
      </c>
      <c r="V57" s="71" t="s">
        <v>606</v>
      </c>
      <c r="W57" s="71" t="s">
        <v>526</v>
      </c>
      <c r="X57" s="71"/>
      <c r="Y57" s="71">
        <v>6</v>
      </c>
      <c r="Z57" s="71"/>
      <c r="AA57" s="71"/>
      <c r="AB57" s="71"/>
      <c r="AC57" s="71"/>
      <c r="AD57" s="71" t="s">
        <v>122</v>
      </c>
      <c r="AE57" s="71"/>
      <c r="AF57" s="71">
        <v>6</v>
      </c>
      <c r="AG57" s="71"/>
      <c r="AH57" s="71"/>
      <c r="AI57" s="71"/>
      <c r="AJ57" s="71"/>
      <c r="AK57" s="71" t="s">
        <v>122</v>
      </c>
      <c r="AL57" s="71" t="s">
        <v>123</v>
      </c>
      <c r="AM57" s="71"/>
      <c r="AN57" s="71">
        <v>55.96</v>
      </c>
      <c r="AO57" s="71"/>
      <c r="AP57" s="71"/>
      <c r="AQ57" s="71"/>
      <c r="AR57" s="71"/>
      <c r="AS57" s="71" t="s">
        <v>528</v>
      </c>
      <c r="AT57" s="71"/>
      <c r="AU57" s="71">
        <v>33.576000000000001</v>
      </c>
      <c r="AV57" s="71"/>
      <c r="AW57" s="71"/>
      <c r="AX57" s="71"/>
      <c r="AY57" s="71"/>
      <c r="AZ57" s="71"/>
      <c r="BA57" s="73">
        <v>33.576000000000001</v>
      </c>
      <c r="BB57" s="71"/>
      <c r="BC57" s="73"/>
      <c r="BD57" s="71"/>
      <c r="BE57" s="73"/>
      <c r="BF57" s="71"/>
      <c r="BG57" s="71"/>
      <c r="BH57" s="71"/>
      <c r="BI57" s="71"/>
      <c r="BJ57" s="71"/>
      <c r="BK57" s="71"/>
      <c r="BL57" s="71"/>
      <c r="BM57" s="73"/>
      <c r="BN57" s="71"/>
      <c r="BO57" s="71"/>
      <c r="BP57" s="71"/>
      <c r="BQ57" s="71"/>
      <c r="BR57" s="71"/>
      <c r="BS57" s="73"/>
      <c r="BT57" s="71"/>
      <c r="BU57" s="71"/>
      <c r="BV57" s="71"/>
      <c r="BW57" s="71"/>
      <c r="BX57" s="71" t="s">
        <v>528</v>
      </c>
      <c r="BY57" s="71"/>
      <c r="BZ57" s="71" t="s">
        <v>125</v>
      </c>
      <c r="CA57" s="71"/>
      <c r="CB57" s="71"/>
      <c r="CC57" s="71"/>
      <c r="CD57" s="71"/>
      <c r="CE57" s="71"/>
      <c r="CF57" s="71"/>
      <c r="CG57" s="71">
        <v>60</v>
      </c>
      <c r="CH57" s="71" t="s">
        <v>126</v>
      </c>
      <c r="CI57" s="71" t="s">
        <v>545</v>
      </c>
      <c r="CJ57" s="72">
        <v>1259331</v>
      </c>
      <c r="CK57" s="72">
        <v>61937</v>
      </c>
      <c r="CL57" s="71" t="s">
        <v>638</v>
      </c>
      <c r="CM57" s="71" t="s">
        <v>639</v>
      </c>
      <c r="CN57" s="71" t="s">
        <v>640</v>
      </c>
      <c r="CO57" s="71">
        <v>1999</v>
      </c>
      <c r="CP57" s="71" t="s">
        <v>641</v>
      </c>
      <c r="CQ57" s="72">
        <f t="shared" si="4"/>
        <v>55.96</v>
      </c>
      <c r="CR57" s="64" t="s">
        <v>528</v>
      </c>
      <c r="CS57" s="72">
        <v>6</v>
      </c>
    </row>
    <row r="58" spans="1:97" ht="58.2" thickBot="1" x14ac:dyDescent="0.35">
      <c r="A58" s="61">
        <v>333415</v>
      </c>
      <c r="B58" s="61" t="s">
        <v>109</v>
      </c>
      <c r="C58" s="71"/>
      <c r="D58" s="71" t="s">
        <v>323</v>
      </c>
      <c r="E58" s="71">
        <v>471</v>
      </c>
      <c r="F58" s="71"/>
      <c r="G58" s="71"/>
      <c r="H58" s="71"/>
      <c r="I58" s="71" t="s">
        <v>599</v>
      </c>
      <c r="J58" s="71" t="s">
        <v>600</v>
      </c>
      <c r="K58" s="71" t="s">
        <v>601</v>
      </c>
      <c r="L58" s="71" t="s">
        <v>602</v>
      </c>
      <c r="M58" s="71" t="s">
        <v>603</v>
      </c>
      <c r="N58" s="71" t="s">
        <v>604</v>
      </c>
      <c r="O58" s="71" t="s">
        <v>605</v>
      </c>
      <c r="P58" s="62" t="s">
        <v>189</v>
      </c>
      <c r="Q58" s="62" t="s">
        <v>189</v>
      </c>
      <c r="R58" s="74" t="s">
        <v>190</v>
      </c>
      <c r="S58" s="72" t="s">
        <v>642</v>
      </c>
      <c r="T58" s="71"/>
      <c r="U58" s="71" t="s">
        <v>525</v>
      </c>
      <c r="V58" s="71" t="s">
        <v>606</v>
      </c>
      <c r="W58" s="71" t="s">
        <v>526</v>
      </c>
      <c r="X58" s="71"/>
      <c r="Y58" s="71">
        <v>6</v>
      </c>
      <c r="Z58" s="71"/>
      <c r="AA58" s="71"/>
      <c r="AB58" s="71"/>
      <c r="AC58" s="71"/>
      <c r="AD58" s="71" t="s">
        <v>122</v>
      </c>
      <c r="AE58" s="71"/>
      <c r="AF58" s="71">
        <v>6</v>
      </c>
      <c r="AG58" s="71"/>
      <c r="AH58" s="71"/>
      <c r="AI58" s="71"/>
      <c r="AJ58" s="71"/>
      <c r="AK58" s="71" t="s">
        <v>122</v>
      </c>
      <c r="AL58" s="71" t="s">
        <v>123</v>
      </c>
      <c r="AM58" s="71"/>
      <c r="AN58" s="71">
        <v>71.59</v>
      </c>
      <c r="AO58" s="71"/>
      <c r="AP58" s="71"/>
      <c r="AQ58" s="71"/>
      <c r="AR58" s="71"/>
      <c r="AS58" s="71" t="s">
        <v>528</v>
      </c>
      <c r="AT58" s="71"/>
      <c r="AU58" s="71">
        <v>42.954000000000001</v>
      </c>
      <c r="AV58" s="71"/>
      <c r="AW58" s="71"/>
      <c r="AX58" s="71"/>
      <c r="AY58" s="71"/>
      <c r="AZ58" s="71"/>
      <c r="BA58" s="73">
        <v>42.954000000000001</v>
      </c>
      <c r="BB58" s="71"/>
      <c r="BC58" s="73"/>
      <c r="BD58" s="71"/>
      <c r="BE58" s="73"/>
      <c r="BF58" s="71"/>
      <c r="BG58" s="71"/>
      <c r="BH58" s="71"/>
      <c r="BI58" s="71"/>
      <c r="BJ58" s="71"/>
      <c r="BK58" s="71"/>
      <c r="BL58" s="71"/>
      <c r="BM58" s="73"/>
      <c r="BN58" s="71"/>
      <c r="BO58" s="71"/>
      <c r="BP58" s="71"/>
      <c r="BQ58" s="71"/>
      <c r="BR58" s="71"/>
      <c r="BS58" s="73"/>
      <c r="BT58" s="71"/>
      <c r="BU58" s="71"/>
      <c r="BV58" s="71"/>
      <c r="BW58" s="71"/>
      <c r="BX58" s="71" t="s">
        <v>528</v>
      </c>
      <c r="BY58" s="71"/>
      <c r="BZ58" s="71" t="s">
        <v>125</v>
      </c>
      <c r="CA58" s="71"/>
      <c r="CB58" s="71"/>
      <c r="CC58" s="71"/>
      <c r="CD58" s="71"/>
      <c r="CE58" s="71"/>
      <c r="CF58" s="71"/>
      <c r="CG58" s="71">
        <v>60</v>
      </c>
      <c r="CH58" s="71" t="s">
        <v>126</v>
      </c>
      <c r="CI58" s="71" t="s">
        <v>545</v>
      </c>
      <c r="CJ58" s="72">
        <v>1259330</v>
      </c>
      <c r="CK58" s="72">
        <v>61937</v>
      </c>
      <c r="CL58" s="71" t="s">
        <v>638</v>
      </c>
      <c r="CM58" s="71" t="s">
        <v>639</v>
      </c>
      <c r="CN58" s="71" t="s">
        <v>640</v>
      </c>
      <c r="CO58" s="71">
        <v>1999</v>
      </c>
      <c r="CP58" s="71" t="s">
        <v>641</v>
      </c>
      <c r="CQ58" s="72">
        <f t="shared" si="4"/>
        <v>71.59</v>
      </c>
      <c r="CR58" s="64" t="s">
        <v>528</v>
      </c>
      <c r="CS58" s="72">
        <v>6</v>
      </c>
    </row>
    <row r="59" spans="1:97" ht="101.4" thickBot="1" x14ac:dyDescent="0.35">
      <c r="A59" s="61">
        <v>333415</v>
      </c>
      <c r="B59" s="61" t="s">
        <v>109</v>
      </c>
      <c r="C59" s="71"/>
      <c r="D59" s="71" t="s">
        <v>397</v>
      </c>
      <c r="E59" s="71">
        <v>1680</v>
      </c>
      <c r="F59" s="71"/>
      <c r="G59" s="71"/>
      <c r="H59" s="71"/>
      <c r="I59" s="71" t="s">
        <v>537</v>
      </c>
      <c r="J59" s="71" t="s">
        <v>538</v>
      </c>
      <c r="K59" s="71" t="s">
        <v>620</v>
      </c>
      <c r="L59" s="71" t="s">
        <v>621</v>
      </c>
      <c r="M59" s="71" t="s">
        <v>622</v>
      </c>
      <c r="N59" s="71" t="s">
        <v>623</v>
      </c>
      <c r="O59" s="71" t="s">
        <v>624</v>
      </c>
      <c r="P59" s="62" t="s">
        <v>102</v>
      </c>
      <c r="Q59" s="62" t="s">
        <v>102</v>
      </c>
      <c r="R59" s="74" t="s">
        <v>184</v>
      </c>
      <c r="S59" s="72" t="s">
        <v>200</v>
      </c>
      <c r="T59" s="71"/>
      <c r="U59" s="71" t="s">
        <v>525</v>
      </c>
      <c r="V59" s="71" t="s">
        <v>522</v>
      </c>
      <c r="W59" s="71" t="s">
        <v>187</v>
      </c>
      <c r="X59" s="71"/>
      <c r="Y59" s="71"/>
      <c r="Z59" s="71"/>
      <c r="AA59" s="71">
        <v>12</v>
      </c>
      <c r="AB59" s="71"/>
      <c r="AC59" s="71">
        <v>30</v>
      </c>
      <c r="AD59" s="71" t="s">
        <v>122</v>
      </c>
      <c r="AE59" s="71"/>
      <c r="AF59" s="71"/>
      <c r="AG59" s="71"/>
      <c r="AH59" s="71">
        <v>12</v>
      </c>
      <c r="AI59" s="71"/>
      <c r="AJ59" s="71">
        <v>30</v>
      </c>
      <c r="AK59" s="71" t="s">
        <v>122</v>
      </c>
      <c r="AL59" s="71" t="s">
        <v>123</v>
      </c>
      <c r="AM59" s="71"/>
      <c r="AN59" s="71">
        <v>100000</v>
      </c>
      <c r="AO59" s="71"/>
      <c r="AP59" s="71"/>
      <c r="AQ59" s="71"/>
      <c r="AR59" s="71"/>
      <c r="AS59" s="71" t="s">
        <v>544</v>
      </c>
      <c r="AT59" s="71"/>
      <c r="AU59" s="71">
        <v>97000</v>
      </c>
      <c r="AV59" s="71"/>
      <c r="AW59" s="71"/>
      <c r="AX59" s="71"/>
      <c r="AY59" s="71"/>
      <c r="AZ59" s="71"/>
      <c r="BA59" s="73">
        <v>97</v>
      </c>
      <c r="BB59" s="71"/>
      <c r="BC59" s="73"/>
      <c r="BD59" s="71"/>
      <c r="BE59" s="73"/>
      <c r="BF59" s="71"/>
      <c r="BG59" s="71"/>
      <c r="BH59" s="71"/>
      <c r="BI59" s="71"/>
      <c r="BJ59" s="71"/>
      <c r="BK59" s="71"/>
      <c r="BL59" s="71"/>
      <c r="BM59" s="73"/>
      <c r="BN59" s="71"/>
      <c r="BO59" s="71"/>
      <c r="BP59" s="71"/>
      <c r="BQ59" s="71"/>
      <c r="BR59" s="71"/>
      <c r="BS59" s="73"/>
      <c r="BT59" s="71"/>
      <c r="BU59" s="71"/>
      <c r="BV59" s="71"/>
      <c r="BW59" s="71"/>
      <c r="BX59" s="71" t="s">
        <v>528</v>
      </c>
      <c r="BY59" s="71"/>
      <c r="BZ59" s="71" t="s">
        <v>125</v>
      </c>
      <c r="CA59" s="71"/>
      <c r="CB59" s="71"/>
      <c r="CC59" s="71"/>
      <c r="CD59" s="71"/>
      <c r="CE59" s="71"/>
      <c r="CF59" s="71"/>
      <c r="CG59" s="71">
        <v>97</v>
      </c>
      <c r="CH59" s="71" t="s">
        <v>126</v>
      </c>
      <c r="CI59" s="71" t="s">
        <v>545</v>
      </c>
      <c r="CJ59" s="72">
        <v>1118285</v>
      </c>
      <c r="CK59" s="72">
        <v>9184</v>
      </c>
      <c r="CL59" s="71" t="s">
        <v>625</v>
      </c>
      <c r="CM59" s="71" t="s">
        <v>626</v>
      </c>
      <c r="CN59" s="71" t="s">
        <v>627</v>
      </c>
      <c r="CO59" s="71">
        <v>1972</v>
      </c>
      <c r="CP59" s="71" t="s">
        <v>628</v>
      </c>
      <c r="CQ59" s="64">
        <f t="shared" si="4"/>
        <v>100</v>
      </c>
      <c r="CR59" s="64" t="s">
        <v>528</v>
      </c>
      <c r="CS59" s="72">
        <v>12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F193"/>
  <sheetViews>
    <sheetView workbookViewId="0">
      <pane ySplit="1" topLeftCell="A2" activePane="bottomLeft" state="frozen"/>
      <selection activeCell="CG1" sqref="CG1"/>
      <selection pane="bottomLeft" activeCell="F4" sqref="F4"/>
    </sheetView>
  </sheetViews>
  <sheetFormatPr defaultColWidth="9.109375" defaultRowHeight="14.4" x14ac:dyDescent="0.3"/>
  <cols>
    <col min="1" max="9" width="9.109375" style="19" customWidth="1"/>
    <col min="10" max="10" width="8.44140625" style="19" customWidth="1"/>
    <col min="11" max="11" width="13.33203125" style="19" customWidth="1"/>
    <col min="12" max="12" width="9.88671875" style="19" customWidth="1"/>
    <col min="13" max="13" width="9.6640625" style="19" customWidth="1"/>
    <col min="14" max="14" width="13.109375" style="19" customWidth="1"/>
    <col min="15" max="15" width="15.6640625" style="19" customWidth="1"/>
    <col min="16" max="20" width="9.109375" style="19"/>
    <col min="21" max="21" width="10.44140625" style="19" customWidth="1"/>
    <col min="22" max="31" width="9.109375" style="19" customWidth="1"/>
    <col min="32" max="32" width="14.88671875" style="19" customWidth="1"/>
    <col min="33" max="36" width="9.109375" style="19" customWidth="1"/>
    <col min="37" max="37" width="10.88671875" style="19" customWidth="1"/>
    <col min="38" max="39" width="9.109375" style="19"/>
    <col min="40" max="40" width="13" style="19" customWidth="1"/>
    <col min="41" max="44" width="9.109375" style="19" customWidth="1"/>
    <col min="45" max="45" width="9.109375" style="19"/>
    <col min="46" max="75" width="9.109375" style="19" customWidth="1"/>
    <col min="76" max="77" width="9.109375" style="19"/>
    <col min="78" max="83" width="9.109375" style="19" customWidth="1"/>
    <col min="84" max="88" width="9.109375" style="19"/>
    <col min="89" max="89" width="27.44140625" style="19" customWidth="1"/>
    <col min="90" max="90" width="29.6640625" style="19" customWidth="1"/>
    <col min="91" max="91" width="22" style="19" customWidth="1"/>
    <col min="92" max="92" width="9.109375" style="19"/>
    <col min="93" max="93" width="33.44140625" style="19" customWidth="1"/>
    <col min="94" max="95" width="14.109375" style="19" customWidth="1"/>
    <col min="96" max="96" width="15.5546875" style="37" customWidth="1"/>
    <col min="97" max="97" width="9.109375" style="19"/>
    <col min="98" max="98" width="11.33203125" style="19" customWidth="1"/>
    <col min="99" max="100" width="9.109375" style="19"/>
    <col min="101" max="101" width="12.44140625" style="19" customWidth="1"/>
    <col min="102" max="102" width="15.33203125" style="19" customWidth="1"/>
    <col min="103" max="103" width="9.109375" style="19"/>
    <col min="104" max="104" width="14.88671875" style="19" customWidth="1"/>
    <col min="105" max="214" width="9.109375" style="6"/>
    <col min="215" max="16384" width="9.109375" style="19"/>
  </cols>
  <sheetData>
    <row r="1" spans="1:214" ht="72.75" customHeight="1" x14ac:dyDescent="0.3">
      <c r="A1" s="1" t="s">
        <v>9</v>
      </c>
      <c r="B1" s="1" t="s">
        <v>10</v>
      </c>
      <c r="C1" s="2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31</v>
      </c>
      <c r="M1" s="3" t="s">
        <v>36</v>
      </c>
      <c r="N1" s="3" t="s">
        <v>37</v>
      </c>
      <c r="O1" s="3" t="s">
        <v>38</v>
      </c>
      <c r="P1" s="3" t="s">
        <v>39</v>
      </c>
      <c r="Q1" s="3" t="s">
        <v>40</v>
      </c>
      <c r="R1" s="3" t="s">
        <v>41</v>
      </c>
      <c r="S1" s="3" t="s">
        <v>42</v>
      </c>
      <c r="T1" s="3" t="s">
        <v>43</v>
      </c>
      <c r="U1" s="3" t="s">
        <v>44</v>
      </c>
      <c r="V1" s="3" t="s">
        <v>45</v>
      </c>
      <c r="W1" s="3" t="s">
        <v>46</v>
      </c>
      <c r="X1" s="3" t="s">
        <v>47</v>
      </c>
      <c r="Y1" s="3" t="s">
        <v>48</v>
      </c>
      <c r="Z1" s="3" t="s">
        <v>49</v>
      </c>
      <c r="AA1" s="3" t="s">
        <v>50</v>
      </c>
      <c r="AB1" s="3" t="s">
        <v>51</v>
      </c>
      <c r="AC1" s="4" t="s">
        <v>52</v>
      </c>
      <c r="AD1" s="3" t="s">
        <v>53</v>
      </c>
      <c r="AE1" s="3" t="s">
        <v>54</v>
      </c>
      <c r="AF1" s="3" t="s">
        <v>55</v>
      </c>
      <c r="AG1" s="3" t="s">
        <v>56</v>
      </c>
      <c r="AH1" s="3" t="s">
        <v>57</v>
      </c>
      <c r="AI1" s="3" t="s">
        <v>58</v>
      </c>
      <c r="AJ1" s="3" t="s">
        <v>59</v>
      </c>
      <c r="AK1" s="3" t="s">
        <v>60</v>
      </c>
      <c r="AL1" s="3" t="s">
        <v>61</v>
      </c>
      <c r="AM1" s="3" t="s">
        <v>62</v>
      </c>
      <c r="AN1" s="3" t="s">
        <v>63</v>
      </c>
      <c r="AO1" s="3" t="s">
        <v>64</v>
      </c>
      <c r="AP1" s="3" t="s">
        <v>65</v>
      </c>
      <c r="AQ1" s="3" t="s">
        <v>66</v>
      </c>
      <c r="AR1" s="3" t="s">
        <v>67</v>
      </c>
      <c r="AS1" s="3" t="s">
        <v>68</v>
      </c>
      <c r="AT1" s="3" t="s">
        <v>69</v>
      </c>
      <c r="AU1" s="3" t="s">
        <v>70</v>
      </c>
      <c r="AV1" s="3" t="s">
        <v>71</v>
      </c>
      <c r="AW1" s="3" t="s">
        <v>72</v>
      </c>
      <c r="AX1" s="3" t="s">
        <v>73</v>
      </c>
      <c r="AY1" s="3" t="s">
        <v>74</v>
      </c>
      <c r="AZ1" s="3" t="s">
        <v>75</v>
      </c>
      <c r="BA1" s="3" t="s">
        <v>76</v>
      </c>
      <c r="BB1" s="3" t="s">
        <v>77</v>
      </c>
      <c r="BC1" s="3" t="s">
        <v>78</v>
      </c>
      <c r="BD1" s="3" t="s">
        <v>79</v>
      </c>
      <c r="BE1" s="3" t="s">
        <v>80</v>
      </c>
      <c r="BF1" s="3" t="s">
        <v>81</v>
      </c>
      <c r="BG1" s="3" t="s">
        <v>82</v>
      </c>
      <c r="BH1" s="3" t="s">
        <v>83</v>
      </c>
      <c r="BI1" s="3" t="s">
        <v>84</v>
      </c>
      <c r="BJ1" s="3" t="s">
        <v>85</v>
      </c>
      <c r="BK1" s="3" t="s">
        <v>86</v>
      </c>
      <c r="BL1" s="3" t="s">
        <v>87</v>
      </c>
      <c r="BM1" s="3" t="s">
        <v>88</v>
      </c>
      <c r="BN1" s="3" t="s">
        <v>89</v>
      </c>
      <c r="BO1" s="3" t="s">
        <v>90</v>
      </c>
      <c r="BP1" s="3" t="s">
        <v>91</v>
      </c>
      <c r="BQ1" s="3" t="s">
        <v>92</v>
      </c>
      <c r="BR1" s="3" t="s">
        <v>93</v>
      </c>
      <c r="BS1" s="3" t="s">
        <v>94</v>
      </c>
      <c r="BT1" s="3" t="s">
        <v>95</v>
      </c>
      <c r="BU1" s="3" t="s">
        <v>3633</v>
      </c>
      <c r="BV1" s="3" t="s">
        <v>3634</v>
      </c>
      <c r="BW1" s="3" t="s">
        <v>96</v>
      </c>
      <c r="BX1" s="3" t="s">
        <v>15</v>
      </c>
      <c r="BY1" s="3" t="s">
        <v>16</v>
      </c>
      <c r="BZ1" s="3" t="s">
        <v>17</v>
      </c>
      <c r="CA1" s="3" t="s">
        <v>97</v>
      </c>
      <c r="CB1" s="3" t="s">
        <v>98</v>
      </c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</row>
    <row r="2" spans="1:214" ht="60" customHeight="1" x14ac:dyDescent="0.3">
      <c r="A2" s="1" t="s">
        <v>99</v>
      </c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>
        <v>9991</v>
      </c>
      <c r="BM2" s="3">
        <v>99999</v>
      </c>
      <c r="BN2" s="3"/>
      <c r="BO2" s="3"/>
      <c r="BP2" s="3"/>
      <c r="BQ2" s="3"/>
      <c r="BR2" s="3"/>
      <c r="BS2" s="3"/>
      <c r="BT2" s="3"/>
      <c r="BU2" s="7">
        <v>3.2000000000000002E-3</v>
      </c>
      <c r="BV2" s="3" t="s">
        <v>100</v>
      </c>
      <c r="BW2" s="3" t="s">
        <v>101</v>
      </c>
      <c r="BX2" s="3" t="s">
        <v>102</v>
      </c>
      <c r="BY2" s="3" t="s">
        <v>102</v>
      </c>
      <c r="BZ2" s="3" t="s">
        <v>103</v>
      </c>
      <c r="CA2" s="3" t="s">
        <v>104</v>
      </c>
      <c r="CB2" s="3">
        <v>5</v>
      </c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</row>
    <row r="3" spans="1:214" ht="60" customHeight="1" x14ac:dyDescent="0.3">
      <c r="A3" s="1" t="s">
        <v>99</v>
      </c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>
        <v>9992</v>
      </c>
      <c r="BM3" s="3">
        <v>99999</v>
      </c>
      <c r="BN3" s="3"/>
      <c r="BO3" s="3"/>
      <c r="BP3" s="3"/>
      <c r="BQ3" s="3"/>
      <c r="BR3" s="3"/>
      <c r="BS3" s="3"/>
      <c r="BT3" s="3">
        <v>100</v>
      </c>
      <c r="BU3" s="8" t="e">
        <f>#REF!*((100/BT3)^(0.63-1))</f>
        <v>#REF!</v>
      </c>
      <c r="BV3" s="3" t="s">
        <v>105</v>
      </c>
      <c r="BW3" s="3" t="s">
        <v>106</v>
      </c>
      <c r="BX3" s="3" t="s">
        <v>102</v>
      </c>
      <c r="BY3" s="3" t="s">
        <v>102</v>
      </c>
      <c r="BZ3" s="3" t="s">
        <v>103</v>
      </c>
      <c r="CA3" s="3" t="s">
        <v>104</v>
      </c>
      <c r="CB3" s="3">
        <v>1</v>
      </c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</row>
    <row r="4" spans="1:214" ht="60" customHeight="1" x14ac:dyDescent="0.3">
      <c r="A4" s="1" t="s">
        <v>99</v>
      </c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>
        <v>9993</v>
      </c>
      <c r="BM4" s="3">
        <v>99999</v>
      </c>
      <c r="BN4" s="3"/>
      <c r="BO4" s="3"/>
      <c r="BP4" s="3"/>
      <c r="BQ4" s="3"/>
      <c r="BR4" s="3"/>
      <c r="BS4" s="3"/>
      <c r="BT4" s="3"/>
      <c r="BU4" s="8">
        <v>9.0999999999999998E-2</v>
      </c>
      <c r="BV4" s="3" t="s">
        <v>100</v>
      </c>
      <c r="BW4" s="3" t="s">
        <v>101</v>
      </c>
      <c r="BX4" s="3" t="s">
        <v>102</v>
      </c>
      <c r="BY4" s="3" t="s">
        <v>102</v>
      </c>
      <c r="BZ4" s="3" t="s">
        <v>107</v>
      </c>
      <c r="CA4" s="3" t="s">
        <v>108</v>
      </c>
      <c r="CB4" s="3">
        <v>5</v>
      </c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</row>
    <row r="5" spans="1:214" ht="75" customHeight="1" x14ac:dyDescent="0.3">
      <c r="A5" s="9" t="s">
        <v>99</v>
      </c>
      <c r="B5" s="9" t="s">
        <v>111</v>
      </c>
      <c r="C5" s="10" t="s">
        <v>112</v>
      </c>
      <c r="D5" s="11" t="s">
        <v>113</v>
      </c>
      <c r="E5" s="11" t="s">
        <v>114</v>
      </c>
      <c r="F5" s="11" t="s">
        <v>115</v>
      </c>
      <c r="G5" s="11" t="s">
        <v>102</v>
      </c>
      <c r="H5" s="11" t="s">
        <v>102</v>
      </c>
      <c r="I5" s="11" t="s">
        <v>116</v>
      </c>
      <c r="J5" s="11" t="s">
        <v>117</v>
      </c>
      <c r="K5" s="11"/>
      <c r="L5" s="11">
        <v>70</v>
      </c>
      <c r="M5" s="11" t="s">
        <v>122</v>
      </c>
      <c r="N5" s="11" t="s">
        <v>123</v>
      </c>
      <c r="O5" s="11"/>
      <c r="P5" s="11">
        <v>0.1</v>
      </c>
      <c r="Q5" s="11"/>
      <c r="R5" s="11"/>
      <c r="S5" s="11"/>
      <c r="T5" s="11"/>
      <c r="U5" s="11" t="s">
        <v>124</v>
      </c>
      <c r="V5" s="11"/>
      <c r="W5" s="11">
        <v>4.0000000000000001E-3</v>
      </c>
      <c r="X5" s="11"/>
      <c r="Y5" s="11"/>
      <c r="Z5" s="11"/>
      <c r="AA5" s="11"/>
      <c r="AB5" s="11"/>
      <c r="AC5" s="12">
        <v>4.0000000000000001E-3</v>
      </c>
      <c r="AD5" s="11"/>
      <c r="AE5" s="12"/>
      <c r="AF5" s="11"/>
      <c r="AG5" s="12"/>
      <c r="AH5" s="11"/>
      <c r="AI5" s="11"/>
      <c r="AJ5" s="11"/>
      <c r="AK5" s="11"/>
      <c r="AL5" s="11"/>
      <c r="AM5" s="11"/>
      <c r="AN5" s="11"/>
      <c r="AO5" s="12"/>
      <c r="AP5" s="11"/>
      <c r="AQ5" s="11"/>
      <c r="AR5" s="11"/>
      <c r="AS5" s="11"/>
      <c r="AT5" s="11"/>
      <c r="AU5" s="12"/>
      <c r="AV5" s="11"/>
      <c r="AW5" s="11"/>
      <c r="AX5" s="11"/>
      <c r="AY5" s="11"/>
      <c r="AZ5" s="11" t="s">
        <v>124</v>
      </c>
      <c r="BA5" s="11">
        <v>3</v>
      </c>
      <c r="BB5" s="11" t="s">
        <v>125</v>
      </c>
      <c r="BC5" s="11"/>
      <c r="BD5" s="11"/>
      <c r="BE5" s="11"/>
      <c r="BF5" s="11"/>
      <c r="BG5" s="11"/>
      <c r="BH5" s="11"/>
      <c r="BI5" s="11">
        <v>4</v>
      </c>
      <c r="BJ5" s="11" t="s">
        <v>126</v>
      </c>
      <c r="BK5" s="11" t="s">
        <v>127</v>
      </c>
      <c r="BL5" s="11">
        <v>407090</v>
      </c>
      <c r="BM5" s="11">
        <v>38642</v>
      </c>
      <c r="BN5" s="11" t="s">
        <v>128</v>
      </c>
      <c r="BO5" s="11" t="s">
        <v>129</v>
      </c>
      <c r="BP5" s="11" t="s">
        <v>130</v>
      </c>
      <c r="BQ5" s="11">
        <v>1972</v>
      </c>
      <c r="BR5" s="11" t="s">
        <v>131</v>
      </c>
      <c r="BS5" s="13" t="s">
        <v>132</v>
      </c>
      <c r="BT5" s="13"/>
      <c r="BU5" s="14">
        <v>0.1</v>
      </c>
      <c r="BV5" s="13" t="s">
        <v>133</v>
      </c>
      <c r="BW5" s="13" t="s">
        <v>134</v>
      </c>
      <c r="BX5" s="11" t="s">
        <v>102</v>
      </c>
      <c r="BY5" s="11" t="s">
        <v>102</v>
      </c>
      <c r="BZ5" s="11" t="s">
        <v>135</v>
      </c>
      <c r="CA5" s="11" t="s">
        <v>136</v>
      </c>
      <c r="CB5" s="11">
        <v>70</v>
      </c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</row>
    <row r="6" spans="1:214" ht="75" customHeight="1" x14ac:dyDescent="0.3">
      <c r="A6" s="9" t="s">
        <v>99</v>
      </c>
      <c r="B6" s="9" t="s">
        <v>111</v>
      </c>
      <c r="C6" s="10" t="s">
        <v>112</v>
      </c>
      <c r="D6" s="11" t="s">
        <v>113</v>
      </c>
      <c r="E6" s="11" t="s">
        <v>114</v>
      </c>
      <c r="F6" s="11" t="s">
        <v>115</v>
      </c>
      <c r="G6" s="11" t="s">
        <v>137</v>
      </c>
      <c r="H6" s="11" t="s">
        <v>137</v>
      </c>
      <c r="I6" s="11" t="s">
        <v>138</v>
      </c>
      <c r="J6" s="11" t="s">
        <v>117</v>
      </c>
      <c r="K6" s="11"/>
      <c r="L6" s="11">
        <v>70</v>
      </c>
      <c r="M6" s="11" t="s">
        <v>122</v>
      </c>
      <c r="N6" s="11" t="s">
        <v>123</v>
      </c>
      <c r="O6" s="11"/>
      <c r="P6" s="11">
        <v>0.1</v>
      </c>
      <c r="Q6" s="11"/>
      <c r="R6" s="11"/>
      <c r="S6" s="11"/>
      <c r="T6" s="11"/>
      <c r="U6" s="11" t="s">
        <v>124</v>
      </c>
      <c r="V6" s="11"/>
      <c r="W6" s="11">
        <v>4.0000000000000001E-3</v>
      </c>
      <c r="X6" s="11"/>
      <c r="Y6" s="11"/>
      <c r="Z6" s="11"/>
      <c r="AA6" s="11"/>
      <c r="AB6" s="11"/>
      <c r="AC6" s="12">
        <v>4.0000000000000001E-3</v>
      </c>
      <c r="AD6" s="11"/>
      <c r="AE6" s="12"/>
      <c r="AF6" s="11"/>
      <c r="AG6" s="12"/>
      <c r="AH6" s="11"/>
      <c r="AI6" s="11"/>
      <c r="AJ6" s="11"/>
      <c r="AK6" s="11"/>
      <c r="AL6" s="11"/>
      <c r="AM6" s="11"/>
      <c r="AN6" s="11"/>
      <c r="AO6" s="12"/>
      <c r="AP6" s="11"/>
      <c r="AQ6" s="11"/>
      <c r="AR6" s="11"/>
      <c r="AS6" s="11"/>
      <c r="AT6" s="11"/>
      <c r="AU6" s="12"/>
      <c r="AV6" s="11"/>
      <c r="AW6" s="11"/>
      <c r="AX6" s="11"/>
      <c r="AY6" s="11"/>
      <c r="AZ6" s="11" t="s">
        <v>124</v>
      </c>
      <c r="BA6" s="11">
        <v>3</v>
      </c>
      <c r="BB6" s="11" t="s">
        <v>125</v>
      </c>
      <c r="BC6" s="11"/>
      <c r="BD6" s="11"/>
      <c r="BE6" s="11"/>
      <c r="BF6" s="11"/>
      <c r="BG6" s="11"/>
      <c r="BH6" s="11"/>
      <c r="BI6" s="11">
        <v>4</v>
      </c>
      <c r="BJ6" s="11" t="s">
        <v>126</v>
      </c>
      <c r="BK6" s="11" t="s">
        <v>127</v>
      </c>
      <c r="BL6" s="11">
        <v>407091</v>
      </c>
      <c r="BM6" s="11">
        <v>38642</v>
      </c>
      <c r="BN6" s="11" t="s">
        <v>128</v>
      </c>
      <c r="BO6" s="11" t="s">
        <v>129</v>
      </c>
      <c r="BP6" s="11" t="s">
        <v>130</v>
      </c>
      <c r="BQ6" s="11">
        <v>1972</v>
      </c>
      <c r="BR6" s="11" t="s">
        <v>131</v>
      </c>
      <c r="BS6" s="13" t="s">
        <v>132</v>
      </c>
      <c r="BT6" s="13"/>
      <c r="BU6" s="14">
        <v>0.1</v>
      </c>
      <c r="BV6" s="13" t="s">
        <v>133</v>
      </c>
      <c r="BW6" s="13" t="s">
        <v>134</v>
      </c>
      <c r="BX6" s="11" t="s">
        <v>137</v>
      </c>
      <c r="BY6" s="11" t="s">
        <v>137</v>
      </c>
      <c r="BZ6" s="11" t="s">
        <v>139</v>
      </c>
      <c r="CA6" s="11" t="s">
        <v>136</v>
      </c>
      <c r="CB6" s="11">
        <v>70</v>
      </c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</row>
    <row r="7" spans="1:214" ht="75" customHeight="1" x14ac:dyDescent="0.3">
      <c r="A7" s="9" t="s">
        <v>99</v>
      </c>
      <c r="B7" s="9" t="s">
        <v>111</v>
      </c>
      <c r="C7" s="10" t="s">
        <v>112</v>
      </c>
      <c r="D7" s="11" t="s">
        <v>113</v>
      </c>
      <c r="E7" s="11" t="s">
        <v>114</v>
      </c>
      <c r="F7" s="11" t="s">
        <v>115</v>
      </c>
      <c r="G7" s="11" t="s">
        <v>137</v>
      </c>
      <c r="H7" s="11" t="s">
        <v>137</v>
      </c>
      <c r="I7" s="11" t="s">
        <v>142</v>
      </c>
      <c r="J7" s="11" t="s">
        <v>143</v>
      </c>
      <c r="K7" s="11"/>
      <c r="L7" s="11">
        <v>70</v>
      </c>
      <c r="M7" s="11" t="s">
        <v>122</v>
      </c>
      <c r="N7" s="11" t="s">
        <v>123</v>
      </c>
      <c r="O7" s="11"/>
      <c r="P7" s="11">
        <v>0.1</v>
      </c>
      <c r="Q7" s="11"/>
      <c r="R7" s="11"/>
      <c r="S7" s="11"/>
      <c r="T7" s="11"/>
      <c r="U7" s="11" t="s">
        <v>124</v>
      </c>
      <c r="V7" s="11"/>
      <c r="W7" s="12">
        <v>4.0000000000000001E-3</v>
      </c>
      <c r="X7" s="11"/>
      <c r="Y7" s="11"/>
      <c r="Z7" s="11"/>
      <c r="AA7" s="11"/>
      <c r="AB7" s="11"/>
      <c r="AC7" s="12">
        <v>4.0000000000000001E-3</v>
      </c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2"/>
      <c r="AP7" s="11"/>
      <c r="AQ7" s="11"/>
      <c r="AR7" s="11"/>
      <c r="AS7" s="11"/>
      <c r="AT7" s="11"/>
      <c r="AU7" s="12"/>
      <c r="AV7" s="11"/>
      <c r="AW7" s="11"/>
      <c r="AX7" s="11"/>
      <c r="AY7" s="11"/>
      <c r="AZ7" s="11" t="s">
        <v>124</v>
      </c>
      <c r="BA7" s="11">
        <v>3</v>
      </c>
      <c r="BB7" s="11" t="s">
        <v>125</v>
      </c>
      <c r="BC7" s="11"/>
      <c r="BD7" s="11"/>
      <c r="BE7" s="11"/>
      <c r="BF7" s="11"/>
      <c r="BG7" s="11"/>
      <c r="BH7" s="11"/>
      <c r="BI7" s="11">
        <v>4</v>
      </c>
      <c r="BJ7" s="11" t="s">
        <v>126</v>
      </c>
      <c r="BK7" s="11" t="s">
        <v>127</v>
      </c>
      <c r="BL7" s="11">
        <v>511230</v>
      </c>
      <c r="BM7" s="11">
        <v>38642</v>
      </c>
      <c r="BN7" s="11" t="s">
        <v>128</v>
      </c>
      <c r="BO7" s="11" t="s">
        <v>129</v>
      </c>
      <c r="BP7" s="11" t="s">
        <v>130</v>
      </c>
      <c r="BQ7" s="11">
        <v>1972</v>
      </c>
      <c r="BR7" s="11" t="s">
        <v>144</v>
      </c>
      <c r="BS7" s="13" t="s">
        <v>132</v>
      </c>
      <c r="BT7" s="13"/>
      <c r="BU7" s="14">
        <v>0.1</v>
      </c>
      <c r="BV7" s="13" t="s">
        <v>133</v>
      </c>
      <c r="BW7" s="13" t="s">
        <v>134</v>
      </c>
      <c r="BX7" s="11" t="s">
        <v>137</v>
      </c>
      <c r="BY7" s="11" t="s">
        <v>137</v>
      </c>
      <c r="BZ7" s="11" t="s">
        <v>145</v>
      </c>
      <c r="CA7" s="11" t="s">
        <v>136</v>
      </c>
      <c r="CB7" s="11">
        <v>70</v>
      </c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</row>
    <row r="8" spans="1:214" ht="75" customHeight="1" x14ac:dyDescent="0.3">
      <c r="A8" s="1" t="s">
        <v>99</v>
      </c>
      <c r="B8" s="1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>
        <v>9994</v>
      </c>
      <c r="BM8" s="3">
        <v>99999</v>
      </c>
      <c r="BN8" s="3"/>
      <c r="BO8" s="3"/>
      <c r="BP8" s="3"/>
      <c r="BQ8" s="3"/>
      <c r="BR8" s="3"/>
      <c r="BS8" s="3"/>
      <c r="BT8" s="3">
        <v>100</v>
      </c>
      <c r="BU8" s="8" t="e">
        <f>#REF!*((100/BT8)^(0.63-1))</f>
        <v>#REF!</v>
      </c>
      <c r="BV8" s="3" t="s">
        <v>105</v>
      </c>
      <c r="BW8" s="3" t="s">
        <v>106</v>
      </c>
      <c r="BX8" s="3" t="s">
        <v>102</v>
      </c>
      <c r="BY8" s="3" t="s">
        <v>102</v>
      </c>
      <c r="BZ8" s="3" t="s">
        <v>107</v>
      </c>
      <c r="CA8" s="3" t="s">
        <v>146</v>
      </c>
      <c r="CB8" s="3">
        <v>1</v>
      </c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</row>
    <row r="9" spans="1:214" ht="135" customHeight="1" x14ac:dyDescent="0.3">
      <c r="A9" s="1" t="s">
        <v>99</v>
      </c>
      <c r="B9" s="1" t="s">
        <v>149</v>
      </c>
      <c r="C9" s="2" t="s">
        <v>150</v>
      </c>
      <c r="D9" s="3" t="s">
        <v>151</v>
      </c>
      <c r="E9" s="3" t="s">
        <v>152</v>
      </c>
      <c r="F9" s="3" t="s">
        <v>153</v>
      </c>
      <c r="G9" s="3" t="s">
        <v>154</v>
      </c>
      <c r="H9" s="3" t="s">
        <v>155</v>
      </c>
      <c r="I9" s="3" t="s">
        <v>156</v>
      </c>
      <c r="J9" s="3" t="s">
        <v>157</v>
      </c>
      <c r="K9" s="3"/>
      <c r="L9" s="3">
        <v>10</v>
      </c>
      <c r="M9" s="3" t="s">
        <v>122</v>
      </c>
      <c r="N9" s="3" t="s">
        <v>158</v>
      </c>
      <c r="O9" s="3"/>
      <c r="P9" s="3">
        <v>0.2</v>
      </c>
      <c r="Q9" s="3"/>
      <c r="R9" s="3"/>
      <c r="S9" s="3"/>
      <c r="T9" s="3"/>
      <c r="U9" s="3" t="s">
        <v>159</v>
      </c>
      <c r="V9" s="3"/>
      <c r="W9" s="3">
        <v>0.2</v>
      </c>
      <c r="X9" s="3"/>
      <c r="Y9" s="3"/>
      <c r="Z9" s="3"/>
      <c r="AA9" s="3"/>
      <c r="AB9" s="3"/>
      <c r="AC9" s="4">
        <v>0.2</v>
      </c>
      <c r="AD9" s="3"/>
      <c r="AE9" s="3"/>
      <c r="AF9" s="3"/>
      <c r="AG9" s="3"/>
      <c r="AH9" s="3"/>
      <c r="AI9" s="3">
        <v>2</v>
      </c>
      <c r="AJ9" s="3"/>
      <c r="AK9" s="3"/>
      <c r="AL9" s="3"/>
      <c r="AM9" s="3"/>
      <c r="AN9" s="3"/>
      <c r="AO9" s="3">
        <v>2</v>
      </c>
      <c r="AP9" s="3"/>
      <c r="AQ9" s="3"/>
      <c r="AR9" s="3"/>
      <c r="AS9" s="3"/>
      <c r="AT9" s="3"/>
      <c r="AU9" s="3">
        <v>2</v>
      </c>
      <c r="AV9" s="3"/>
      <c r="AW9" s="3"/>
      <c r="AX9" s="3"/>
      <c r="AY9" s="3"/>
      <c r="AZ9" s="3" t="s">
        <v>159</v>
      </c>
      <c r="BA9" s="3">
        <v>1</v>
      </c>
      <c r="BB9" s="3" t="s">
        <v>125</v>
      </c>
      <c r="BC9" s="3"/>
      <c r="BD9" s="3"/>
      <c r="BE9" s="3"/>
      <c r="BF9" s="3"/>
      <c r="BG9" s="3"/>
      <c r="BH9" s="3"/>
      <c r="BI9" s="3">
        <v>100</v>
      </c>
      <c r="BJ9" s="3" t="s">
        <v>126</v>
      </c>
      <c r="BK9" s="3" t="s">
        <v>160</v>
      </c>
      <c r="BL9" s="3">
        <v>2030778</v>
      </c>
      <c r="BM9" s="3">
        <v>35250</v>
      </c>
      <c r="BN9" s="3" t="s">
        <v>161</v>
      </c>
      <c r="BO9" s="3" t="s">
        <v>162</v>
      </c>
      <c r="BP9" s="3" t="s">
        <v>163</v>
      </c>
      <c r="BQ9" s="3">
        <v>1981</v>
      </c>
      <c r="BR9" s="3" t="s">
        <v>164</v>
      </c>
      <c r="BS9" s="3" t="s">
        <v>132</v>
      </c>
      <c r="BT9" s="3"/>
      <c r="BU9" s="16">
        <v>0.2</v>
      </c>
      <c r="BV9" s="3" t="s">
        <v>100</v>
      </c>
      <c r="BW9" s="3" t="s">
        <v>134</v>
      </c>
      <c r="BX9" s="3" t="s">
        <v>154</v>
      </c>
      <c r="BY9" s="3" t="s">
        <v>155</v>
      </c>
      <c r="BZ9" s="3" t="s">
        <v>165</v>
      </c>
      <c r="CA9" s="3" t="s">
        <v>166</v>
      </c>
      <c r="CB9" s="3">
        <v>10</v>
      </c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</row>
    <row r="10" spans="1:214" ht="75" customHeight="1" x14ac:dyDescent="0.3">
      <c r="A10" s="1" t="s">
        <v>99</v>
      </c>
      <c r="B10" s="1" t="s">
        <v>149</v>
      </c>
      <c r="C10" s="2" t="s">
        <v>150</v>
      </c>
      <c r="D10" s="3" t="s">
        <v>151</v>
      </c>
      <c r="E10" s="3" t="s">
        <v>152</v>
      </c>
      <c r="F10" s="3" t="s">
        <v>153</v>
      </c>
      <c r="G10" s="3" t="s">
        <v>154</v>
      </c>
      <c r="H10" s="3" t="s">
        <v>154</v>
      </c>
      <c r="I10" s="3" t="s">
        <v>167</v>
      </c>
      <c r="J10" s="3" t="s">
        <v>157</v>
      </c>
      <c r="K10" s="3"/>
      <c r="L10" s="3">
        <v>10</v>
      </c>
      <c r="M10" s="3" t="s">
        <v>122</v>
      </c>
      <c r="N10" s="3" t="s">
        <v>158</v>
      </c>
      <c r="O10" s="3"/>
      <c r="P10" s="3">
        <v>0.2</v>
      </c>
      <c r="Q10" s="3"/>
      <c r="R10" s="3"/>
      <c r="S10" s="3"/>
      <c r="T10" s="3"/>
      <c r="U10" s="3" t="s">
        <v>159</v>
      </c>
      <c r="V10" s="3"/>
      <c r="W10" s="3">
        <v>0.2</v>
      </c>
      <c r="X10" s="3"/>
      <c r="Y10" s="3"/>
      <c r="Z10" s="3"/>
      <c r="AA10" s="3"/>
      <c r="AB10" s="3"/>
      <c r="AC10" s="4">
        <v>0.2</v>
      </c>
      <c r="AD10" s="3"/>
      <c r="AE10" s="3"/>
      <c r="AF10" s="3"/>
      <c r="AG10" s="3"/>
      <c r="AH10" s="3"/>
      <c r="AI10" s="3">
        <v>2</v>
      </c>
      <c r="AJ10" s="3"/>
      <c r="AK10" s="3"/>
      <c r="AL10" s="3"/>
      <c r="AM10" s="3"/>
      <c r="AN10" s="3"/>
      <c r="AO10" s="3">
        <v>2</v>
      </c>
      <c r="AP10" s="3"/>
      <c r="AQ10" s="3"/>
      <c r="AR10" s="3"/>
      <c r="AS10" s="3"/>
      <c r="AT10" s="3"/>
      <c r="AU10" s="3">
        <v>2</v>
      </c>
      <c r="AV10" s="3"/>
      <c r="AW10" s="3"/>
      <c r="AX10" s="3"/>
      <c r="AY10" s="3"/>
      <c r="AZ10" s="3" t="s">
        <v>159</v>
      </c>
      <c r="BA10" s="3">
        <v>1</v>
      </c>
      <c r="BB10" s="3" t="s">
        <v>125</v>
      </c>
      <c r="BC10" s="3"/>
      <c r="BD10" s="3"/>
      <c r="BE10" s="3"/>
      <c r="BF10" s="3"/>
      <c r="BG10" s="3"/>
      <c r="BH10" s="3"/>
      <c r="BI10" s="3">
        <v>100</v>
      </c>
      <c r="BJ10" s="3" t="s">
        <v>126</v>
      </c>
      <c r="BK10" s="3" t="s">
        <v>160</v>
      </c>
      <c r="BL10" s="3">
        <v>2030778</v>
      </c>
      <c r="BM10" s="3">
        <v>35250</v>
      </c>
      <c r="BN10" s="3" t="s">
        <v>161</v>
      </c>
      <c r="BO10" s="3" t="s">
        <v>162</v>
      </c>
      <c r="BP10" s="3" t="s">
        <v>163</v>
      </c>
      <c r="BQ10" s="3">
        <v>1981</v>
      </c>
      <c r="BR10" s="3" t="s">
        <v>164</v>
      </c>
      <c r="BS10" s="3" t="s">
        <v>132</v>
      </c>
      <c r="BT10" s="3"/>
      <c r="BU10" s="16">
        <v>0.2</v>
      </c>
      <c r="BV10" s="3" t="s">
        <v>100</v>
      </c>
      <c r="BW10" s="3" t="s">
        <v>134</v>
      </c>
      <c r="BX10" s="3" t="s">
        <v>154</v>
      </c>
      <c r="BY10" s="3" t="s">
        <v>154</v>
      </c>
      <c r="BZ10" s="3" t="s">
        <v>168</v>
      </c>
      <c r="CA10" s="3" t="s">
        <v>166</v>
      </c>
      <c r="CB10" s="3">
        <v>10</v>
      </c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</row>
    <row r="11" spans="1:214" ht="60" customHeight="1" x14ac:dyDescent="0.3">
      <c r="A11" s="1" t="s">
        <v>99</v>
      </c>
      <c r="B11" s="1" t="s">
        <v>149</v>
      </c>
      <c r="C11" s="2" t="s">
        <v>150</v>
      </c>
      <c r="D11" s="3" t="s">
        <v>169</v>
      </c>
      <c r="E11" s="3" t="s">
        <v>170</v>
      </c>
      <c r="F11" s="3" t="s">
        <v>171</v>
      </c>
      <c r="G11" s="3" t="s">
        <v>172</v>
      </c>
      <c r="H11" s="3" t="s">
        <v>173</v>
      </c>
      <c r="I11" s="3" t="s">
        <v>174</v>
      </c>
      <c r="J11" s="3" t="s">
        <v>117</v>
      </c>
      <c r="K11" s="3"/>
      <c r="L11" s="3">
        <v>8</v>
      </c>
      <c r="M11" s="3" t="s">
        <v>122</v>
      </c>
      <c r="N11" s="3" t="s">
        <v>158</v>
      </c>
      <c r="O11" s="3"/>
      <c r="P11" s="3">
        <v>2.8</v>
      </c>
      <c r="Q11" s="3"/>
      <c r="R11" s="3"/>
      <c r="S11" s="3"/>
      <c r="T11" s="3"/>
      <c r="U11" s="3" t="s">
        <v>175</v>
      </c>
      <c r="V11" s="3"/>
      <c r="W11" s="3">
        <v>2.8</v>
      </c>
      <c r="X11" s="3"/>
      <c r="Y11" s="3"/>
      <c r="Z11" s="3"/>
      <c r="AA11" s="3"/>
      <c r="AB11" s="3"/>
      <c r="AC11" s="4">
        <v>2.8</v>
      </c>
      <c r="AD11" s="3"/>
      <c r="AE11" s="4"/>
      <c r="AF11" s="3"/>
      <c r="AG11" s="4"/>
      <c r="AH11" s="3"/>
      <c r="AI11" s="3"/>
      <c r="AJ11" s="3"/>
      <c r="AK11" s="3"/>
      <c r="AL11" s="3"/>
      <c r="AM11" s="3"/>
      <c r="AN11" s="3"/>
      <c r="AO11" s="4"/>
      <c r="AP11" s="3"/>
      <c r="AQ11" s="3"/>
      <c r="AR11" s="3"/>
      <c r="AS11" s="3"/>
      <c r="AT11" s="3"/>
      <c r="AU11" s="4"/>
      <c r="AV11" s="3"/>
      <c r="AW11" s="3"/>
      <c r="AX11" s="3"/>
      <c r="AY11" s="3"/>
      <c r="AZ11" s="3" t="s">
        <v>124</v>
      </c>
      <c r="BA11" s="3">
        <v>4</v>
      </c>
      <c r="BB11" s="3" t="s">
        <v>176</v>
      </c>
      <c r="BC11" s="3"/>
      <c r="BD11" s="3"/>
      <c r="BE11" s="3"/>
      <c r="BF11" s="3"/>
      <c r="BG11" s="3"/>
      <c r="BH11" s="3"/>
      <c r="BI11" s="3">
        <v>100</v>
      </c>
      <c r="BJ11" s="3" t="s">
        <v>177</v>
      </c>
      <c r="BK11" s="3" t="s">
        <v>178</v>
      </c>
      <c r="BL11" s="3">
        <v>408443</v>
      </c>
      <c r="BM11" s="3">
        <v>85970</v>
      </c>
      <c r="BN11" s="3" t="s">
        <v>179</v>
      </c>
      <c r="BO11" s="3" t="s">
        <v>180</v>
      </c>
      <c r="BP11" s="3" t="s">
        <v>181</v>
      </c>
      <c r="BQ11" s="3">
        <v>2006</v>
      </c>
      <c r="BR11" s="3" t="s">
        <v>182</v>
      </c>
      <c r="BS11" s="3" t="s">
        <v>132</v>
      </c>
      <c r="BT11" s="3"/>
      <c r="BU11" s="17">
        <v>0.25</v>
      </c>
      <c r="BV11" s="18" t="s">
        <v>100</v>
      </c>
      <c r="BW11" s="18" t="s">
        <v>134</v>
      </c>
      <c r="BX11" s="3" t="s">
        <v>172</v>
      </c>
      <c r="BY11" s="3" t="s">
        <v>173</v>
      </c>
      <c r="BZ11" s="3" t="s">
        <v>183</v>
      </c>
      <c r="CA11" s="3" t="s">
        <v>117</v>
      </c>
      <c r="CB11" s="3">
        <v>8</v>
      </c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</row>
    <row r="12" spans="1:214" ht="60" customHeight="1" x14ac:dyDescent="0.3">
      <c r="A12" s="1" t="s">
        <v>99</v>
      </c>
      <c r="B12" s="1" t="s">
        <v>149</v>
      </c>
      <c r="C12" s="2" t="s">
        <v>150</v>
      </c>
      <c r="D12" s="3" t="s">
        <v>169</v>
      </c>
      <c r="E12" s="3" t="s">
        <v>170</v>
      </c>
      <c r="F12" s="3" t="s">
        <v>171</v>
      </c>
      <c r="G12" s="3" t="s">
        <v>102</v>
      </c>
      <c r="H12" s="3" t="s">
        <v>102</v>
      </c>
      <c r="I12" s="3" t="s">
        <v>184</v>
      </c>
      <c r="J12" s="3" t="s">
        <v>185</v>
      </c>
      <c r="K12" s="3"/>
      <c r="L12" s="3">
        <v>8</v>
      </c>
      <c r="M12" s="3" t="s">
        <v>122</v>
      </c>
      <c r="N12" s="3" t="s">
        <v>158</v>
      </c>
      <c r="O12" s="3"/>
      <c r="P12" s="3">
        <v>3.6</v>
      </c>
      <c r="Q12" s="3"/>
      <c r="R12" s="3"/>
      <c r="S12" s="3"/>
      <c r="T12" s="3"/>
      <c r="U12" s="3" t="s">
        <v>175</v>
      </c>
      <c r="V12" s="3"/>
      <c r="W12" s="3">
        <v>3.6</v>
      </c>
      <c r="X12" s="3"/>
      <c r="Y12" s="3"/>
      <c r="Z12" s="3"/>
      <c r="AA12" s="3"/>
      <c r="AB12" s="3"/>
      <c r="AC12" s="4">
        <v>3.6</v>
      </c>
      <c r="AD12" s="3"/>
      <c r="AE12" s="4"/>
      <c r="AF12" s="3"/>
      <c r="AG12" s="4"/>
      <c r="AH12" s="3"/>
      <c r="AI12" s="3"/>
      <c r="AJ12" s="3"/>
      <c r="AK12" s="3"/>
      <c r="AL12" s="3"/>
      <c r="AM12" s="3"/>
      <c r="AN12" s="3"/>
      <c r="AO12" s="4"/>
      <c r="AP12" s="3"/>
      <c r="AQ12" s="3"/>
      <c r="AR12" s="3"/>
      <c r="AS12" s="3"/>
      <c r="AT12" s="3"/>
      <c r="AU12" s="4"/>
      <c r="AV12" s="3"/>
      <c r="AW12" s="3"/>
      <c r="AX12" s="3"/>
      <c r="AY12" s="3"/>
      <c r="AZ12" s="3" t="s">
        <v>124</v>
      </c>
      <c r="BA12" s="3">
        <v>4</v>
      </c>
      <c r="BB12" s="3" t="s">
        <v>176</v>
      </c>
      <c r="BC12" s="3"/>
      <c r="BD12" s="3"/>
      <c r="BE12" s="3"/>
      <c r="BF12" s="3"/>
      <c r="BG12" s="3"/>
      <c r="BH12" s="3"/>
      <c r="BI12" s="3">
        <v>100</v>
      </c>
      <c r="BJ12" s="3" t="s">
        <v>177</v>
      </c>
      <c r="BK12" s="3" t="s">
        <v>178</v>
      </c>
      <c r="BL12" s="3">
        <v>408445</v>
      </c>
      <c r="BM12" s="3">
        <v>85970</v>
      </c>
      <c r="BN12" s="3" t="s">
        <v>179</v>
      </c>
      <c r="BO12" s="3" t="s">
        <v>180</v>
      </c>
      <c r="BP12" s="3" t="s">
        <v>181</v>
      </c>
      <c r="BQ12" s="3">
        <v>2006</v>
      </c>
      <c r="BR12" s="3" t="s">
        <v>182</v>
      </c>
      <c r="BS12" s="3" t="s">
        <v>132</v>
      </c>
      <c r="BT12" s="3"/>
      <c r="BU12" s="17">
        <v>0.31</v>
      </c>
      <c r="BV12" s="18" t="s">
        <v>100</v>
      </c>
      <c r="BW12" s="18" t="s">
        <v>134</v>
      </c>
      <c r="BX12" s="3" t="s">
        <v>102</v>
      </c>
      <c r="BY12" s="3" t="s">
        <v>102</v>
      </c>
      <c r="BZ12" s="3" t="s">
        <v>186</v>
      </c>
      <c r="CA12" s="3" t="s">
        <v>185</v>
      </c>
      <c r="CB12" s="3">
        <v>8</v>
      </c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</row>
    <row r="13" spans="1:214" ht="60" customHeight="1" x14ac:dyDescent="0.3">
      <c r="A13" s="1" t="s">
        <v>99</v>
      </c>
      <c r="B13" s="1" t="s">
        <v>187</v>
      </c>
      <c r="C13" s="2" t="s">
        <v>187</v>
      </c>
      <c r="D13" s="3" t="s">
        <v>187</v>
      </c>
      <c r="E13" s="3" t="s">
        <v>99</v>
      </c>
      <c r="F13" s="3" t="s">
        <v>188</v>
      </c>
      <c r="G13" s="3" t="s">
        <v>189</v>
      </c>
      <c r="H13" s="3" t="s">
        <v>189</v>
      </c>
      <c r="I13" s="3" t="s">
        <v>190</v>
      </c>
      <c r="J13" s="3" t="s">
        <v>143</v>
      </c>
      <c r="K13" s="3"/>
      <c r="L13" s="3">
        <v>7</v>
      </c>
      <c r="M13" s="3" t="s">
        <v>122</v>
      </c>
      <c r="N13" s="3" t="s">
        <v>123</v>
      </c>
      <c r="O13" s="3"/>
      <c r="P13" s="3"/>
      <c r="Q13" s="3"/>
      <c r="R13" s="3">
        <v>5</v>
      </c>
      <c r="S13" s="3"/>
      <c r="T13" s="3">
        <v>8</v>
      </c>
      <c r="U13" s="3" t="s">
        <v>191</v>
      </c>
      <c r="V13" s="3"/>
      <c r="W13" s="3"/>
      <c r="X13" s="3"/>
      <c r="Y13" s="3">
        <v>5</v>
      </c>
      <c r="Z13" s="3"/>
      <c r="AA13" s="3">
        <v>8</v>
      </c>
      <c r="AB13" s="3"/>
      <c r="AC13" s="4"/>
      <c r="AD13" s="3"/>
      <c r="AE13" s="3">
        <v>5</v>
      </c>
      <c r="AF13" s="3"/>
      <c r="AG13" s="3">
        <v>8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 t="s">
        <v>191</v>
      </c>
      <c r="BA13" s="3">
        <v>1</v>
      </c>
      <c r="BB13" s="3" t="s">
        <v>125</v>
      </c>
      <c r="BC13" s="3"/>
      <c r="BD13" s="3"/>
      <c r="BE13" s="3"/>
      <c r="BF13" s="3"/>
      <c r="BG13" s="3"/>
      <c r="BH13" s="3"/>
      <c r="BI13" s="3">
        <v>100</v>
      </c>
      <c r="BJ13" s="3" t="s">
        <v>192</v>
      </c>
      <c r="BK13" s="3" t="s">
        <v>193</v>
      </c>
      <c r="BL13" s="3">
        <v>427436</v>
      </c>
      <c r="BM13" s="3">
        <v>37883</v>
      </c>
      <c r="BN13" s="3" t="s">
        <v>194</v>
      </c>
      <c r="BO13" s="3" t="s">
        <v>195</v>
      </c>
      <c r="BP13" s="3" t="s">
        <v>196</v>
      </c>
      <c r="BQ13" s="3">
        <v>1972</v>
      </c>
      <c r="BR13" s="3" t="s">
        <v>197</v>
      </c>
      <c r="BS13" s="18" t="s">
        <v>198</v>
      </c>
      <c r="BT13" s="18"/>
      <c r="BU13" s="17">
        <v>0.4</v>
      </c>
      <c r="BV13" s="18" t="s">
        <v>100</v>
      </c>
      <c r="BW13" s="18" t="s">
        <v>106</v>
      </c>
      <c r="BX13" s="3" t="s">
        <v>189</v>
      </c>
      <c r="BY13" s="3" t="s">
        <v>189</v>
      </c>
      <c r="BZ13" s="3" t="s">
        <v>199</v>
      </c>
      <c r="CA13" s="3" t="s">
        <v>117</v>
      </c>
      <c r="CB13" s="3">
        <v>7</v>
      </c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</row>
    <row r="14" spans="1:214" ht="60" customHeight="1" x14ac:dyDescent="0.3">
      <c r="A14" s="1" t="s">
        <v>99</v>
      </c>
      <c r="B14" s="1" t="s">
        <v>149</v>
      </c>
      <c r="C14" s="2" t="s">
        <v>150</v>
      </c>
      <c r="D14" s="3" t="s">
        <v>169</v>
      </c>
      <c r="E14" s="3" t="s">
        <v>170</v>
      </c>
      <c r="F14" s="3" t="s">
        <v>171</v>
      </c>
      <c r="G14" s="3" t="s">
        <v>102</v>
      </c>
      <c r="H14" s="3" t="s">
        <v>102</v>
      </c>
      <c r="I14" s="3" t="s">
        <v>184</v>
      </c>
      <c r="J14" s="3" t="s">
        <v>200</v>
      </c>
      <c r="K14" s="3"/>
      <c r="L14" s="3">
        <v>8</v>
      </c>
      <c r="M14" s="3" t="s">
        <v>122</v>
      </c>
      <c r="N14" s="3" t="s">
        <v>158</v>
      </c>
      <c r="O14" s="3"/>
      <c r="P14" s="3">
        <v>8.1</v>
      </c>
      <c r="Q14" s="3"/>
      <c r="R14" s="3"/>
      <c r="S14" s="3"/>
      <c r="T14" s="3"/>
      <c r="U14" s="3" t="s">
        <v>175</v>
      </c>
      <c r="V14" s="3"/>
      <c r="W14" s="3">
        <v>8.1</v>
      </c>
      <c r="X14" s="3"/>
      <c r="Y14" s="3"/>
      <c r="Z14" s="3"/>
      <c r="AA14" s="3"/>
      <c r="AB14" s="3"/>
      <c r="AC14" s="4">
        <v>8.1</v>
      </c>
      <c r="AD14" s="3"/>
      <c r="AE14" s="4"/>
      <c r="AF14" s="3"/>
      <c r="AG14" s="4"/>
      <c r="AH14" s="3"/>
      <c r="AI14" s="3"/>
      <c r="AJ14" s="3"/>
      <c r="AK14" s="3"/>
      <c r="AL14" s="3"/>
      <c r="AM14" s="3"/>
      <c r="AN14" s="3"/>
      <c r="AO14" s="4"/>
      <c r="AP14" s="3"/>
      <c r="AQ14" s="3"/>
      <c r="AR14" s="3"/>
      <c r="AS14" s="3"/>
      <c r="AT14" s="3"/>
      <c r="AU14" s="4"/>
      <c r="AV14" s="3"/>
      <c r="AW14" s="3"/>
      <c r="AX14" s="3"/>
      <c r="AY14" s="3"/>
      <c r="AZ14" s="3" t="s">
        <v>124</v>
      </c>
      <c r="BA14" s="3">
        <v>4</v>
      </c>
      <c r="BB14" s="3" t="s">
        <v>176</v>
      </c>
      <c r="BC14" s="3"/>
      <c r="BD14" s="3"/>
      <c r="BE14" s="3"/>
      <c r="BF14" s="3"/>
      <c r="BG14" s="3"/>
      <c r="BH14" s="3"/>
      <c r="BI14" s="3">
        <v>100</v>
      </c>
      <c r="BJ14" s="3" t="s">
        <v>177</v>
      </c>
      <c r="BK14" s="3" t="s">
        <v>178</v>
      </c>
      <c r="BL14" s="3">
        <v>408444</v>
      </c>
      <c r="BM14" s="3">
        <v>85970</v>
      </c>
      <c r="BN14" s="3" t="s">
        <v>179</v>
      </c>
      <c r="BO14" s="3" t="s">
        <v>180</v>
      </c>
      <c r="BP14" s="3" t="s">
        <v>181</v>
      </c>
      <c r="BQ14" s="3">
        <v>2006</v>
      </c>
      <c r="BR14" s="3" t="s">
        <v>182</v>
      </c>
      <c r="BS14" s="3" t="s">
        <v>132</v>
      </c>
      <c r="BT14" s="3"/>
      <c r="BU14" s="17">
        <v>0.5</v>
      </c>
      <c r="BV14" s="18" t="s">
        <v>100</v>
      </c>
      <c r="BW14" s="18" t="s">
        <v>134</v>
      </c>
      <c r="BX14" s="3" t="s">
        <v>102</v>
      </c>
      <c r="BY14" s="3" t="s">
        <v>102</v>
      </c>
      <c r="BZ14" s="3" t="s">
        <v>186</v>
      </c>
      <c r="CA14" s="3" t="s">
        <v>200</v>
      </c>
      <c r="CB14" s="3">
        <v>8</v>
      </c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</row>
    <row r="15" spans="1:214" ht="45" customHeight="1" x14ac:dyDescent="0.3">
      <c r="A15" s="1" t="s">
        <v>99</v>
      </c>
      <c r="B15" s="1" t="s">
        <v>201</v>
      </c>
      <c r="C15" s="2" t="s">
        <v>202</v>
      </c>
      <c r="D15" s="3" t="s">
        <v>203</v>
      </c>
      <c r="E15" s="3" t="s">
        <v>204</v>
      </c>
      <c r="F15" s="3" t="s">
        <v>205</v>
      </c>
      <c r="G15" s="3" t="s">
        <v>172</v>
      </c>
      <c r="H15" s="3" t="s">
        <v>173</v>
      </c>
      <c r="I15" s="3" t="s">
        <v>206</v>
      </c>
      <c r="J15" s="3" t="s">
        <v>143</v>
      </c>
      <c r="K15" s="3"/>
      <c r="L15" s="3">
        <v>2</v>
      </c>
      <c r="M15" s="3" t="s">
        <v>122</v>
      </c>
      <c r="N15" s="3" t="s">
        <v>123</v>
      </c>
      <c r="O15" s="3" t="s">
        <v>208</v>
      </c>
      <c r="P15" s="3">
        <v>1.25</v>
      </c>
      <c r="Q15" s="3"/>
      <c r="R15" s="3"/>
      <c r="S15" s="3"/>
      <c r="T15" s="3"/>
      <c r="U15" s="3" t="s">
        <v>209</v>
      </c>
      <c r="V15" s="3" t="s">
        <v>208</v>
      </c>
      <c r="W15" s="3">
        <v>1.25</v>
      </c>
      <c r="X15" s="3"/>
      <c r="Y15" s="3"/>
      <c r="Z15" s="3"/>
      <c r="AA15" s="3"/>
      <c r="AB15" s="3" t="s">
        <v>208</v>
      </c>
      <c r="AC15" s="4">
        <v>1.25</v>
      </c>
      <c r="AD15" s="3"/>
      <c r="AE15" s="4"/>
      <c r="AF15" s="3"/>
      <c r="AG15" s="4"/>
      <c r="AH15" s="3"/>
      <c r="AI15" s="3"/>
      <c r="AJ15" s="3"/>
      <c r="AK15" s="3"/>
      <c r="AL15" s="3"/>
      <c r="AM15" s="3"/>
      <c r="AN15" s="3"/>
      <c r="AO15" s="4"/>
      <c r="AP15" s="3"/>
      <c r="AQ15" s="3"/>
      <c r="AR15" s="3"/>
      <c r="AS15" s="3"/>
      <c r="AT15" s="3"/>
      <c r="AU15" s="4"/>
      <c r="AV15" s="3"/>
      <c r="AW15" s="3"/>
      <c r="AX15" s="3"/>
      <c r="AY15" s="3"/>
      <c r="AZ15" s="3" t="s">
        <v>209</v>
      </c>
      <c r="BA15" s="3">
        <v>1</v>
      </c>
      <c r="BB15" s="3" t="s">
        <v>125</v>
      </c>
      <c r="BC15" s="3"/>
      <c r="BD15" s="3"/>
      <c r="BE15" s="3"/>
      <c r="BF15" s="3"/>
      <c r="BG15" s="3"/>
      <c r="BH15" s="3"/>
      <c r="BI15" s="3">
        <v>100</v>
      </c>
      <c r="BJ15" s="3" t="s">
        <v>192</v>
      </c>
      <c r="BK15" s="3" t="s">
        <v>178</v>
      </c>
      <c r="BL15" s="3">
        <v>407123</v>
      </c>
      <c r="BM15" s="3">
        <v>40193</v>
      </c>
      <c r="BN15" s="3" t="s">
        <v>210</v>
      </c>
      <c r="BO15" s="3" t="s">
        <v>211</v>
      </c>
      <c r="BP15" s="3" t="s">
        <v>212</v>
      </c>
      <c r="BQ15" s="3">
        <v>1995</v>
      </c>
      <c r="BR15" s="3" t="s">
        <v>213</v>
      </c>
      <c r="BS15" s="18" t="s">
        <v>214</v>
      </c>
      <c r="BT15" s="18"/>
      <c r="BU15" s="17">
        <f t="shared" ref="BU15:BU34" si="0">0.5*1.25/1.12</f>
        <v>0.55803571428571419</v>
      </c>
      <c r="BV15" s="18" t="s">
        <v>100</v>
      </c>
      <c r="BW15" s="18" t="s">
        <v>134</v>
      </c>
      <c r="BX15" s="3" t="s">
        <v>172</v>
      </c>
      <c r="BY15" s="3" t="s">
        <v>173</v>
      </c>
      <c r="BZ15" s="3" t="s">
        <v>215</v>
      </c>
      <c r="CA15" s="3" t="s">
        <v>117</v>
      </c>
      <c r="CB15" s="3">
        <v>2</v>
      </c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</row>
    <row r="16" spans="1:214" ht="60" customHeight="1" x14ac:dyDescent="0.3">
      <c r="A16" s="1" t="s">
        <v>99</v>
      </c>
      <c r="B16" s="1" t="s">
        <v>201</v>
      </c>
      <c r="C16" s="2" t="s">
        <v>216</v>
      </c>
      <c r="D16" s="3" t="s">
        <v>217</v>
      </c>
      <c r="E16" s="3" t="s">
        <v>218</v>
      </c>
      <c r="F16" s="3" t="s">
        <v>219</v>
      </c>
      <c r="G16" s="3" t="s">
        <v>172</v>
      </c>
      <c r="H16" s="3" t="s">
        <v>173</v>
      </c>
      <c r="I16" s="3" t="s">
        <v>206</v>
      </c>
      <c r="J16" s="3" t="s">
        <v>143</v>
      </c>
      <c r="K16" s="3"/>
      <c r="L16" s="3">
        <v>2</v>
      </c>
      <c r="M16" s="3" t="s">
        <v>122</v>
      </c>
      <c r="N16" s="3" t="s">
        <v>123</v>
      </c>
      <c r="O16" s="3" t="s">
        <v>208</v>
      </c>
      <c r="P16" s="3">
        <v>1.25</v>
      </c>
      <c r="Q16" s="3"/>
      <c r="R16" s="3"/>
      <c r="S16" s="3"/>
      <c r="T16" s="3"/>
      <c r="U16" s="3" t="s">
        <v>209</v>
      </c>
      <c r="V16" s="3" t="s">
        <v>208</v>
      </c>
      <c r="W16" s="3">
        <v>1.25</v>
      </c>
      <c r="X16" s="3"/>
      <c r="Y16" s="3"/>
      <c r="Z16" s="3"/>
      <c r="AA16" s="3"/>
      <c r="AB16" s="3" t="s">
        <v>208</v>
      </c>
      <c r="AC16" s="4">
        <v>1.25</v>
      </c>
      <c r="AD16" s="3"/>
      <c r="AE16" s="4"/>
      <c r="AF16" s="3"/>
      <c r="AG16" s="4"/>
      <c r="AH16" s="3"/>
      <c r="AI16" s="3"/>
      <c r="AJ16" s="3"/>
      <c r="AK16" s="3"/>
      <c r="AL16" s="3"/>
      <c r="AM16" s="3"/>
      <c r="AN16" s="3"/>
      <c r="AO16" s="4"/>
      <c r="AP16" s="3"/>
      <c r="AQ16" s="3"/>
      <c r="AR16" s="3"/>
      <c r="AS16" s="3"/>
      <c r="AT16" s="3"/>
      <c r="AU16" s="4"/>
      <c r="AV16" s="3"/>
      <c r="AW16" s="3"/>
      <c r="AX16" s="3"/>
      <c r="AY16" s="3"/>
      <c r="AZ16" s="3" t="s">
        <v>209</v>
      </c>
      <c r="BA16" s="3">
        <v>1</v>
      </c>
      <c r="BB16" s="3" t="s">
        <v>125</v>
      </c>
      <c r="BC16" s="3"/>
      <c r="BD16" s="3"/>
      <c r="BE16" s="3"/>
      <c r="BF16" s="3"/>
      <c r="BG16" s="3"/>
      <c r="BH16" s="3"/>
      <c r="BI16" s="3">
        <v>100</v>
      </c>
      <c r="BJ16" s="3" t="s">
        <v>192</v>
      </c>
      <c r="BK16" s="3" t="s">
        <v>178</v>
      </c>
      <c r="BL16" s="3">
        <v>407124</v>
      </c>
      <c r="BM16" s="3">
        <v>40193</v>
      </c>
      <c r="BN16" s="3" t="s">
        <v>210</v>
      </c>
      <c r="BO16" s="3" t="s">
        <v>211</v>
      </c>
      <c r="BP16" s="3" t="s">
        <v>212</v>
      </c>
      <c r="BQ16" s="3">
        <v>1995</v>
      </c>
      <c r="BR16" s="3" t="s">
        <v>213</v>
      </c>
      <c r="BS16" s="18" t="s">
        <v>214</v>
      </c>
      <c r="BT16" s="18"/>
      <c r="BU16" s="17">
        <f t="shared" si="0"/>
        <v>0.55803571428571419</v>
      </c>
      <c r="BV16" s="18" t="s">
        <v>100</v>
      </c>
      <c r="BW16" s="18" t="s">
        <v>134</v>
      </c>
      <c r="BX16" s="3" t="s">
        <v>172</v>
      </c>
      <c r="BY16" s="3" t="s">
        <v>173</v>
      </c>
      <c r="BZ16" s="3" t="s">
        <v>215</v>
      </c>
      <c r="CA16" s="3" t="s">
        <v>117</v>
      </c>
      <c r="CB16" s="3">
        <v>2</v>
      </c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</row>
    <row r="17" spans="1:214" ht="45" customHeight="1" x14ac:dyDescent="0.3">
      <c r="A17" s="1" t="s">
        <v>99</v>
      </c>
      <c r="B17" s="1" t="s">
        <v>201</v>
      </c>
      <c r="C17" s="2" t="s">
        <v>221</v>
      </c>
      <c r="D17" s="3" t="s">
        <v>222</v>
      </c>
      <c r="E17" s="3" t="s">
        <v>223</v>
      </c>
      <c r="F17" s="3" t="s">
        <v>224</v>
      </c>
      <c r="G17" s="3" t="s">
        <v>172</v>
      </c>
      <c r="H17" s="3" t="s">
        <v>173</v>
      </c>
      <c r="I17" s="3" t="s">
        <v>206</v>
      </c>
      <c r="J17" s="3" t="s">
        <v>143</v>
      </c>
      <c r="K17" s="3"/>
      <c r="L17" s="3">
        <v>2</v>
      </c>
      <c r="M17" s="3" t="s">
        <v>122</v>
      </c>
      <c r="N17" s="3" t="s">
        <v>123</v>
      </c>
      <c r="O17" s="3" t="s">
        <v>208</v>
      </c>
      <c r="P17" s="3">
        <v>1.25</v>
      </c>
      <c r="Q17" s="3"/>
      <c r="R17" s="3"/>
      <c r="S17" s="3"/>
      <c r="T17" s="3"/>
      <c r="U17" s="3" t="s">
        <v>209</v>
      </c>
      <c r="V17" s="3" t="s">
        <v>208</v>
      </c>
      <c r="W17" s="3">
        <v>1.25</v>
      </c>
      <c r="X17" s="3"/>
      <c r="Y17" s="3"/>
      <c r="Z17" s="3"/>
      <c r="AA17" s="3"/>
      <c r="AB17" s="3" t="s">
        <v>208</v>
      </c>
      <c r="AC17" s="4">
        <v>1.25</v>
      </c>
      <c r="AD17" s="3"/>
      <c r="AE17" s="4"/>
      <c r="AF17" s="3"/>
      <c r="AG17" s="4"/>
      <c r="AH17" s="3"/>
      <c r="AI17" s="3"/>
      <c r="AJ17" s="3"/>
      <c r="AK17" s="3"/>
      <c r="AL17" s="3"/>
      <c r="AM17" s="3"/>
      <c r="AN17" s="3"/>
      <c r="AO17" s="4"/>
      <c r="AP17" s="3"/>
      <c r="AQ17" s="3"/>
      <c r="AR17" s="3"/>
      <c r="AS17" s="3"/>
      <c r="AT17" s="3"/>
      <c r="AU17" s="4"/>
      <c r="AV17" s="3"/>
      <c r="AW17" s="3"/>
      <c r="AX17" s="3"/>
      <c r="AY17" s="3"/>
      <c r="AZ17" s="3" t="s">
        <v>209</v>
      </c>
      <c r="BA17" s="3">
        <v>1</v>
      </c>
      <c r="BB17" s="3" t="s">
        <v>125</v>
      </c>
      <c r="BC17" s="3"/>
      <c r="BD17" s="3"/>
      <c r="BE17" s="3"/>
      <c r="BF17" s="3"/>
      <c r="BG17" s="3"/>
      <c r="BH17" s="3"/>
      <c r="BI17" s="3">
        <v>100</v>
      </c>
      <c r="BJ17" s="3" t="s">
        <v>192</v>
      </c>
      <c r="BK17" s="3" t="s">
        <v>178</v>
      </c>
      <c r="BL17" s="3">
        <v>407125</v>
      </c>
      <c r="BM17" s="3">
        <v>40193</v>
      </c>
      <c r="BN17" s="3" t="s">
        <v>210</v>
      </c>
      <c r="BO17" s="3" t="s">
        <v>211</v>
      </c>
      <c r="BP17" s="3" t="s">
        <v>212</v>
      </c>
      <c r="BQ17" s="3">
        <v>1995</v>
      </c>
      <c r="BR17" s="3" t="s">
        <v>213</v>
      </c>
      <c r="BS17" s="18" t="s">
        <v>214</v>
      </c>
      <c r="BT17" s="18"/>
      <c r="BU17" s="17">
        <f t="shared" si="0"/>
        <v>0.55803571428571419</v>
      </c>
      <c r="BV17" s="18" t="s">
        <v>100</v>
      </c>
      <c r="BW17" s="18" t="s">
        <v>134</v>
      </c>
      <c r="BX17" s="3" t="s">
        <v>172</v>
      </c>
      <c r="BY17" s="3" t="s">
        <v>173</v>
      </c>
      <c r="BZ17" s="3" t="s">
        <v>215</v>
      </c>
      <c r="CA17" s="3" t="s">
        <v>117</v>
      </c>
      <c r="CB17" s="3">
        <v>2</v>
      </c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</row>
    <row r="18" spans="1:214" ht="45" customHeight="1" x14ac:dyDescent="0.3">
      <c r="A18" s="1" t="s">
        <v>99</v>
      </c>
      <c r="B18" s="1" t="s">
        <v>201</v>
      </c>
      <c r="C18" s="2" t="s">
        <v>221</v>
      </c>
      <c r="D18" s="3" t="s">
        <v>222</v>
      </c>
      <c r="E18" s="3" t="s">
        <v>223</v>
      </c>
      <c r="F18" s="3" t="s">
        <v>224</v>
      </c>
      <c r="G18" s="3" t="s">
        <v>172</v>
      </c>
      <c r="H18" s="3" t="s">
        <v>173</v>
      </c>
      <c r="I18" s="3" t="s">
        <v>206</v>
      </c>
      <c r="J18" s="3" t="s">
        <v>143</v>
      </c>
      <c r="K18" s="3"/>
      <c r="L18" s="3">
        <v>8</v>
      </c>
      <c r="M18" s="3" t="s">
        <v>122</v>
      </c>
      <c r="N18" s="3" t="s">
        <v>123</v>
      </c>
      <c r="O18" s="3" t="s">
        <v>208</v>
      </c>
      <c r="P18" s="3">
        <v>1.25</v>
      </c>
      <c r="Q18" s="3"/>
      <c r="R18" s="3"/>
      <c r="S18" s="3"/>
      <c r="T18" s="3"/>
      <c r="U18" s="3" t="s">
        <v>209</v>
      </c>
      <c r="V18" s="3" t="s">
        <v>208</v>
      </c>
      <c r="W18" s="3">
        <v>1.25</v>
      </c>
      <c r="X18" s="3"/>
      <c r="Y18" s="3"/>
      <c r="Z18" s="3"/>
      <c r="AA18" s="3"/>
      <c r="AB18" s="3" t="s">
        <v>208</v>
      </c>
      <c r="AC18" s="4">
        <v>1.25</v>
      </c>
      <c r="AD18" s="3"/>
      <c r="AE18" s="4"/>
      <c r="AF18" s="3"/>
      <c r="AG18" s="4"/>
      <c r="AH18" s="3"/>
      <c r="AI18" s="3"/>
      <c r="AJ18" s="3"/>
      <c r="AK18" s="3"/>
      <c r="AL18" s="3"/>
      <c r="AM18" s="3"/>
      <c r="AN18" s="3"/>
      <c r="AO18" s="4"/>
      <c r="AP18" s="3"/>
      <c r="AQ18" s="3"/>
      <c r="AR18" s="3"/>
      <c r="AS18" s="3"/>
      <c r="AT18" s="3"/>
      <c r="AU18" s="4"/>
      <c r="AV18" s="3"/>
      <c r="AW18" s="3"/>
      <c r="AX18" s="3"/>
      <c r="AY18" s="3"/>
      <c r="AZ18" s="3" t="s">
        <v>209</v>
      </c>
      <c r="BA18" s="3">
        <v>1</v>
      </c>
      <c r="BB18" s="3" t="s">
        <v>125</v>
      </c>
      <c r="BC18" s="3"/>
      <c r="BD18" s="3"/>
      <c r="BE18" s="3"/>
      <c r="BF18" s="3"/>
      <c r="BG18" s="3"/>
      <c r="BH18" s="3"/>
      <c r="BI18" s="3">
        <v>100</v>
      </c>
      <c r="BJ18" s="3" t="s">
        <v>192</v>
      </c>
      <c r="BK18" s="3" t="s">
        <v>178</v>
      </c>
      <c r="BL18" s="3">
        <v>407126</v>
      </c>
      <c r="BM18" s="3">
        <v>40193</v>
      </c>
      <c r="BN18" s="3" t="s">
        <v>210</v>
      </c>
      <c r="BO18" s="3" t="s">
        <v>211</v>
      </c>
      <c r="BP18" s="3" t="s">
        <v>212</v>
      </c>
      <c r="BQ18" s="3">
        <v>1995</v>
      </c>
      <c r="BR18" s="3" t="s">
        <v>213</v>
      </c>
      <c r="BS18" s="18" t="s">
        <v>214</v>
      </c>
      <c r="BT18" s="18"/>
      <c r="BU18" s="17">
        <f t="shared" si="0"/>
        <v>0.55803571428571419</v>
      </c>
      <c r="BV18" s="18" t="s">
        <v>100</v>
      </c>
      <c r="BW18" s="18" t="s">
        <v>134</v>
      </c>
      <c r="BX18" s="3" t="s">
        <v>172</v>
      </c>
      <c r="BY18" s="3" t="s">
        <v>173</v>
      </c>
      <c r="BZ18" s="3" t="s">
        <v>215</v>
      </c>
      <c r="CA18" s="3" t="s">
        <v>117</v>
      </c>
      <c r="CB18" s="3">
        <v>8</v>
      </c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</row>
    <row r="19" spans="1:214" ht="45" customHeight="1" x14ac:dyDescent="0.3">
      <c r="A19" s="1" t="s">
        <v>99</v>
      </c>
      <c r="B19" s="1" t="s">
        <v>201</v>
      </c>
      <c r="C19" s="2" t="s">
        <v>202</v>
      </c>
      <c r="D19" s="3" t="s">
        <v>203</v>
      </c>
      <c r="E19" s="3" t="s">
        <v>204</v>
      </c>
      <c r="F19" s="3" t="s">
        <v>205</v>
      </c>
      <c r="G19" s="3" t="s">
        <v>172</v>
      </c>
      <c r="H19" s="3" t="s">
        <v>173</v>
      </c>
      <c r="I19" s="3" t="s">
        <v>174</v>
      </c>
      <c r="J19" s="3" t="s">
        <v>143</v>
      </c>
      <c r="K19" s="3"/>
      <c r="L19" s="3">
        <v>2</v>
      </c>
      <c r="M19" s="3" t="s">
        <v>122</v>
      </c>
      <c r="N19" s="3" t="s">
        <v>123</v>
      </c>
      <c r="O19" s="3" t="s">
        <v>208</v>
      </c>
      <c r="P19" s="3">
        <v>1.25</v>
      </c>
      <c r="Q19" s="3"/>
      <c r="R19" s="3"/>
      <c r="S19" s="3"/>
      <c r="T19" s="3"/>
      <c r="U19" s="3" t="s">
        <v>209</v>
      </c>
      <c r="V19" s="3" t="s">
        <v>208</v>
      </c>
      <c r="W19" s="3">
        <v>1.25</v>
      </c>
      <c r="X19" s="3"/>
      <c r="Y19" s="3"/>
      <c r="Z19" s="3"/>
      <c r="AA19" s="3"/>
      <c r="AB19" s="3" t="s">
        <v>208</v>
      </c>
      <c r="AC19" s="4">
        <v>1.25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 t="s">
        <v>209</v>
      </c>
      <c r="BA19" s="3">
        <v>1</v>
      </c>
      <c r="BB19" s="3" t="s">
        <v>125</v>
      </c>
      <c r="BC19" s="3"/>
      <c r="BD19" s="3"/>
      <c r="BE19" s="3"/>
      <c r="BF19" s="3"/>
      <c r="BG19" s="3"/>
      <c r="BH19" s="3"/>
      <c r="BI19" s="3">
        <v>100</v>
      </c>
      <c r="BJ19" s="3" t="s">
        <v>192</v>
      </c>
      <c r="BK19" s="3" t="s">
        <v>178</v>
      </c>
      <c r="BL19" s="3">
        <v>562862</v>
      </c>
      <c r="BM19" s="3">
        <v>40193</v>
      </c>
      <c r="BN19" s="3" t="s">
        <v>210</v>
      </c>
      <c r="BO19" s="3" t="s">
        <v>211</v>
      </c>
      <c r="BP19" s="3" t="s">
        <v>212</v>
      </c>
      <c r="BQ19" s="3">
        <v>1995</v>
      </c>
      <c r="BR19" s="3" t="s">
        <v>227</v>
      </c>
      <c r="BS19" s="18" t="s">
        <v>214</v>
      </c>
      <c r="BT19" s="18"/>
      <c r="BU19" s="17">
        <f t="shared" si="0"/>
        <v>0.55803571428571419</v>
      </c>
      <c r="BV19" s="18" t="s">
        <v>100</v>
      </c>
      <c r="BW19" s="18" t="s">
        <v>134</v>
      </c>
      <c r="BX19" s="3" t="s">
        <v>172</v>
      </c>
      <c r="BY19" s="3" t="s">
        <v>173</v>
      </c>
      <c r="BZ19" s="3" t="s">
        <v>183</v>
      </c>
      <c r="CA19" s="3" t="s">
        <v>117</v>
      </c>
      <c r="CB19" s="3">
        <v>2</v>
      </c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</row>
    <row r="20" spans="1:214" ht="60" customHeight="1" x14ac:dyDescent="0.3">
      <c r="A20" s="1" t="s">
        <v>99</v>
      </c>
      <c r="B20" s="1" t="s">
        <v>201</v>
      </c>
      <c r="C20" s="2" t="s">
        <v>221</v>
      </c>
      <c r="D20" s="3" t="s">
        <v>222</v>
      </c>
      <c r="E20" s="3" t="s">
        <v>223</v>
      </c>
      <c r="F20" s="3" t="s">
        <v>224</v>
      </c>
      <c r="G20" s="3" t="s">
        <v>172</v>
      </c>
      <c r="H20" s="3" t="s">
        <v>173</v>
      </c>
      <c r="I20" s="3" t="s">
        <v>174</v>
      </c>
      <c r="J20" s="3" t="s">
        <v>157</v>
      </c>
      <c r="K20" s="3"/>
      <c r="L20" s="3">
        <v>2</v>
      </c>
      <c r="M20" s="3" t="s">
        <v>122</v>
      </c>
      <c r="N20" s="3" t="s">
        <v>123</v>
      </c>
      <c r="O20" s="3" t="s">
        <v>208</v>
      </c>
      <c r="P20" s="3">
        <v>1.25</v>
      </c>
      <c r="Q20" s="3"/>
      <c r="R20" s="3"/>
      <c r="S20" s="3"/>
      <c r="T20" s="3"/>
      <c r="U20" s="3" t="s">
        <v>209</v>
      </c>
      <c r="V20" s="3" t="s">
        <v>208</v>
      </c>
      <c r="W20" s="3">
        <v>1.25</v>
      </c>
      <c r="X20" s="3"/>
      <c r="Y20" s="3"/>
      <c r="Z20" s="3"/>
      <c r="AA20" s="3"/>
      <c r="AB20" s="3" t="s">
        <v>208</v>
      </c>
      <c r="AC20" s="4">
        <v>1.25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 t="s">
        <v>209</v>
      </c>
      <c r="BA20" s="3">
        <v>1</v>
      </c>
      <c r="BB20" s="3" t="s">
        <v>125</v>
      </c>
      <c r="BC20" s="3"/>
      <c r="BD20" s="3"/>
      <c r="BE20" s="3"/>
      <c r="BF20" s="3"/>
      <c r="BG20" s="3"/>
      <c r="BH20" s="3"/>
      <c r="BI20" s="3">
        <v>100</v>
      </c>
      <c r="BJ20" s="3" t="s">
        <v>192</v>
      </c>
      <c r="BK20" s="3" t="s">
        <v>178</v>
      </c>
      <c r="BL20" s="3">
        <v>562863</v>
      </c>
      <c r="BM20" s="3">
        <v>40193</v>
      </c>
      <c r="BN20" s="3" t="s">
        <v>210</v>
      </c>
      <c r="BO20" s="3" t="s">
        <v>211</v>
      </c>
      <c r="BP20" s="3" t="s">
        <v>212</v>
      </c>
      <c r="BQ20" s="3">
        <v>1995</v>
      </c>
      <c r="BR20" s="3" t="s">
        <v>228</v>
      </c>
      <c r="BS20" s="18" t="s">
        <v>214</v>
      </c>
      <c r="BT20" s="18"/>
      <c r="BU20" s="17">
        <f t="shared" si="0"/>
        <v>0.55803571428571419</v>
      </c>
      <c r="BV20" s="18" t="s">
        <v>100</v>
      </c>
      <c r="BW20" s="18" t="s">
        <v>134</v>
      </c>
      <c r="BX20" s="3" t="s">
        <v>172</v>
      </c>
      <c r="BY20" s="3" t="s">
        <v>173</v>
      </c>
      <c r="BZ20" s="3" t="s">
        <v>183</v>
      </c>
      <c r="CA20" s="3" t="s">
        <v>166</v>
      </c>
      <c r="CB20" s="3">
        <v>2</v>
      </c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</row>
    <row r="21" spans="1:214" ht="60" customHeight="1" x14ac:dyDescent="0.3">
      <c r="A21" s="1" t="s">
        <v>99</v>
      </c>
      <c r="B21" s="1" t="s">
        <v>201</v>
      </c>
      <c r="C21" s="2" t="s">
        <v>216</v>
      </c>
      <c r="D21" s="3" t="s">
        <v>217</v>
      </c>
      <c r="E21" s="3" t="s">
        <v>218</v>
      </c>
      <c r="F21" s="3" t="s">
        <v>219</v>
      </c>
      <c r="G21" s="3" t="s">
        <v>172</v>
      </c>
      <c r="H21" s="3" t="s">
        <v>173</v>
      </c>
      <c r="I21" s="3" t="s">
        <v>174</v>
      </c>
      <c r="J21" s="3" t="s">
        <v>157</v>
      </c>
      <c r="K21" s="3"/>
      <c r="L21" s="3">
        <v>2</v>
      </c>
      <c r="M21" s="3" t="s">
        <v>122</v>
      </c>
      <c r="N21" s="3" t="s">
        <v>123</v>
      </c>
      <c r="O21" s="3" t="s">
        <v>208</v>
      </c>
      <c r="P21" s="3">
        <v>1.25</v>
      </c>
      <c r="Q21" s="3"/>
      <c r="R21" s="3"/>
      <c r="S21" s="3"/>
      <c r="T21" s="3"/>
      <c r="U21" s="3" t="s">
        <v>209</v>
      </c>
      <c r="V21" s="3" t="s">
        <v>208</v>
      </c>
      <c r="W21" s="3">
        <v>1.25</v>
      </c>
      <c r="X21" s="3"/>
      <c r="Y21" s="3"/>
      <c r="Z21" s="3"/>
      <c r="AA21" s="3"/>
      <c r="AB21" s="3" t="s">
        <v>208</v>
      </c>
      <c r="AC21" s="4">
        <v>1.25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 t="s">
        <v>209</v>
      </c>
      <c r="BA21" s="3">
        <v>1</v>
      </c>
      <c r="BB21" s="3" t="s">
        <v>125</v>
      </c>
      <c r="BC21" s="3"/>
      <c r="BD21" s="3"/>
      <c r="BE21" s="3"/>
      <c r="BF21" s="3"/>
      <c r="BG21" s="3"/>
      <c r="BH21" s="3"/>
      <c r="BI21" s="3">
        <v>100</v>
      </c>
      <c r="BJ21" s="3" t="s">
        <v>192</v>
      </c>
      <c r="BK21" s="3" t="s">
        <v>178</v>
      </c>
      <c r="BL21" s="3">
        <v>562864</v>
      </c>
      <c r="BM21" s="3">
        <v>40193</v>
      </c>
      <c r="BN21" s="3" t="s">
        <v>210</v>
      </c>
      <c r="BO21" s="3" t="s">
        <v>211</v>
      </c>
      <c r="BP21" s="3" t="s">
        <v>212</v>
      </c>
      <c r="BQ21" s="3">
        <v>1995</v>
      </c>
      <c r="BR21" s="3" t="s">
        <v>229</v>
      </c>
      <c r="BS21" s="18" t="s">
        <v>214</v>
      </c>
      <c r="BT21" s="18"/>
      <c r="BU21" s="17">
        <f t="shared" si="0"/>
        <v>0.55803571428571419</v>
      </c>
      <c r="BV21" s="18" t="s">
        <v>100</v>
      </c>
      <c r="BW21" s="18" t="s">
        <v>134</v>
      </c>
      <c r="BX21" s="3" t="s">
        <v>172</v>
      </c>
      <c r="BY21" s="3" t="s">
        <v>173</v>
      </c>
      <c r="BZ21" s="3" t="s">
        <v>183</v>
      </c>
      <c r="CA21" s="3" t="s">
        <v>166</v>
      </c>
      <c r="CB21" s="3">
        <v>2</v>
      </c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</row>
    <row r="22" spans="1:214" ht="60" customHeight="1" x14ac:dyDescent="0.3">
      <c r="A22" s="1" t="s">
        <v>99</v>
      </c>
      <c r="B22" s="1" t="s">
        <v>201</v>
      </c>
      <c r="C22" s="2" t="s">
        <v>221</v>
      </c>
      <c r="D22" s="3" t="s">
        <v>222</v>
      </c>
      <c r="E22" s="3" t="s">
        <v>223</v>
      </c>
      <c r="F22" s="3" t="s">
        <v>224</v>
      </c>
      <c r="G22" s="3" t="s">
        <v>102</v>
      </c>
      <c r="H22" s="3" t="s">
        <v>102</v>
      </c>
      <c r="I22" s="3" t="s">
        <v>116</v>
      </c>
      <c r="J22" s="3" t="s">
        <v>143</v>
      </c>
      <c r="K22" s="3"/>
      <c r="L22" s="3">
        <v>60.88</v>
      </c>
      <c r="M22" s="3" t="s">
        <v>122</v>
      </c>
      <c r="N22" s="3" t="s">
        <v>123</v>
      </c>
      <c r="O22" s="3" t="s">
        <v>208</v>
      </c>
      <c r="P22" s="3">
        <v>1.25</v>
      </c>
      <c r="Q22" s="3"/>
      <c r="R22" s="3"/>
      <c r="S22" s="3"/>
      <c r="T22" s="3"/>
      <c r="U22" s="3" t="s">
        <v>209</v>
      </c>
      <c r="V22" s="3" t="s">
        <v>208</v>
      </c>
      <c r="W22" s="3">
        <v>1.25</v>
      </c>
      <c r="X22" s="3"/>
      <c r="Y22" s="3"/>
      <c r="Z22" s="3"/>
      <c r="AA22" s="3"/>
      <c r="AB22" s="3" t="s">
        <v>208</v>
      </c>
      <c r="AC22" s="4">
        <v>1.25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 t="s">
        <v>209</v>
      </c>
      <c r="BA22" s="3">
        <v>1</v>
      </c>
      <c r="BB22" s="3" t="s">
        <v>125</v>
      </c>
      <c r="BC22" s="3"/>
      <c r="BD22" s="3"/>
      <c r="BE22" s="3"/>
      <c r="BF22" s="3"/>
      <c r="BG22" s="3"/>
      <c r="BH22" s="3"/>
      <c r="BI22" s="3">
        <v>100</v>
      </c>
      <c r="BJ22" s="3" t="s">
        <v>192</v>
      </c>
      <c r="BK22" s="3" t="s">
        <v>178</v>
      </c>
      <c r="BL22" s="3">
        <v>562865</v>
      </c>
      <c r="BM22" s="3">
        <v>40193</v>
      </c>
      <c r="BN22" s="3" t="s">
        <v>210</v>
      </c>
      <c r="BO22" s="3" t="s">
        <v>211</v>
      </c>
      <c r="BP22" s="3" t="s">
        <v>212</v>
      </c>
      <c r="BQ22" s="3">
        <v>1995</v>
      </c>
      <c r="BR22" s="3" t="s">
        <v>232</v>
      </c>
      <c r="BS22" s="18" t="s">
        <v>214</v>
      </c>
      <c r="BT22" s="18"/>
      <c r="BU22" s="17">
        <f t="shared" si="0"/>
        <v>0.55803571428571419</v>
      </c>
      <c r="BV22" s="18" t="s">
        <v>100</v>
      </c>
      <c r="BW22" s="18" t="s">
        <v>134</v>
      </c>
      <c r="BX22" s="3" t="s">
        <v>102</v>
      </c>
      <c r="BY22" s="3" t="s">
        <v>102</v>
      </c>
      <c r="BZ22" s="11" t="s">
        <v>135</v>
      </c>
      <c r="CA22" s="3" t="s">
        <v>117</v>
      </c>
      <c r="CB22" s="3">
        <v>60.88</v>
      </c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</row>
    <row r="23" spans="1:214" ht="60" customHeight="1" x14ac:dyDescent="0.3">
      <c r="A23" s="1" t="s">
        <v>99</v>
      </c>
      <c r="B23" s="1" t="s">
        <v>201</v>
      </c>
      <c r="C23" s="2" t="s">
        <v>216</v>
      </c>
      <c r="D23" s="3" t="s">
        <v>217</v>
      </c>
      <c r="E23" s="3" t="s">
        <v>218</v>
      </c>
      <c r="F23" s="3" t="s">
        <v>219</v>
      </c>
      <c r="G23" s="3" t="s">
        <v>102</v>
      </c>
      <c r="H23" s="3" t="s">
        <v>102</v>
      </c>
      <c r="I23" s="3" t="s">
        <v>233</v>
      </c>
      <c r="J23" s="3" t="s">
        <v>157</v>
      </c>
      <c r="K23" s="3"/>
      <c r="L23" s="3">
        <v>60.88</v>
      </c>
      <c r="M23" s="3" t="s">
        <v>122</v>
      </c>
      <c r="N23" s="3" t="s">
        <v>123</v>
      </c>
      <c r="O23" s="3" t="s">
        <v>208</v>
      </c>
      <c r="P23" s="3">
        <v>1.25</v>
      </c>
      <c r="Q23" s="3"/>
      <c r="R23" s="3"/>
      <c r="S23" s="3"/>
      <c r="T23" s="3"/>
      <c r="U23" s="3" t="s">
        <v>209</v>
      </c>
      <c r="V23" s="3" t="s">
        <v>208</v>
      </c>
      <c r="W23" s="3">
        <v>1.25</v>
      </c>
      <c r="X23" s="3"/>
      <c r="Y23" s="3"/>
      <c r="Z23" s="3"/>
      <c r="AA23" s="3"/>
      <c r="AB23" s="3" t="s">
        <v>208</v>
      </c>
      <c r="AC23" s="4">
        <v>1.25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 t="s">
        <v>209</v>
      </c>
      <c r="BA23" s="3">
        <v>1</v>
      </c>
      <c r="BB23" s="3" t="s">
        <v>125</v>
      </c>
      <c r="BC23" s="3"/>
      <c r="BD23" s="3"/>
      <c r="BE23" s="3"/>
      <c r="BF23" s="3"/>
      <c r="BG23" s="3"/>
      <c r="BH23" s="3"/>
      <c r="BI23" s="3">
        <v>100</v>
      </c>
      <c r="BJ23" s="3" t="s">
        <v>192</v>
      </c>
      <c r="BK23" s="3" t="s">
        <v>178</v>
      </c>
      <c r="BL23" s="3">
        <v>562866</v>
      </c>
      <c r="BM23" s="3">
        <v>40193</v>
      </c>
      <c r="BN23" s="3" t="s">
        <v>210</v>
      </c>
      <c r="BO23" s="3" t="s">
        <v>211</v>
      </c>
      <c r="BP23" s="3" t="s">
        <v>212</v>
      </c>
      <c r="BQ23" s="3">
        <v>1995</v>
      </c>
      <c r="BR23" s="3" t="s">
        <v>234</v>
      </c>
      <c r="BS23" s="18" t="s">
        <v>214</v>
      </c>
      <c r="BT23" s="18"/>
      <c r="BU23" s="17">
        <f t="shared" si="0"/>
        <v>0.55803571428571419</v>
      </c>
      <c r="BV23" s="18" t="s">
        <v>100</v>
      </c>
      <c r="BW23" s="18" t="s">
        <v>134</v>
      </c>
      <c r="BX23" s="3" t="s">
        <v>102</v>
      </c>
      <c r="BY23" s="3" t="s">
        <v>102</v>
      </c>
      <c r="BZ23" s="3" t="s">
        <v>235</v>
      </c>
      <c r="CA23" s="3" t="s">
        <v>166</v>
      </c>
      <c r="CB23" s="3">
        <v>60.88</v>
      </c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</row>
    <row r="24" spans="1:214" ht="60" customHeight="1" x14ac:dyDescent="0.3">
      <c r="A24" s="1" t="s">
        <v>99</v>
      </c>
      <c r="B24" s="1" t="s">
        <v>201</v>
      </c>
      <c r="C24" s="2" t="s">
        <v>221</v>
      </c>
      <c r="D24" s="3" t="s">
        <v>222</v>
      </c>
      <c r="E24" s="3" t="s">
        <v>223</v>
      </c>
      <c r="F24" s="3" t="s">
        <v>224</v>
      </c>
      <c r="G24" s="3" t="s">
        <v>102</v>
      </c>
      <c r="H24" s="3" t="s">
        <v>102</v>
      </c>
      <c r="I24" s="3" t="s">
        <v>116</v>
      </c>
      <c r="J24" s="3" t="s">
        <v>143</v>
      </c>
      <c r="K24" s="3"/>
      <c r="L24" s="3">
        <v>60.88</v>
      </c>
      <c r="M24" s="3" t="s">
        <v>122</v>
      </c>
      <c r="N24" s="3" t="s">
        <v>123</v>
      </c>
      <c r="O24" s="3" t="s">
        <v>208</v>
      </c>
      <c r="P24" s="3">
        <v>1.25</v>
      </c>
      <c r="Q24" s="3"/>
      <c r="R24" s="3"/>
      <c r="S24" s="3"/>
      <c r="T24" s="3"/>
      <c r="U24" s="3" t="s">
        <v>209</v>
      </c>
      <c r="V24" s="3" t="s">
        <v>208</v>
      </c>
      <c r="W24" s="3">
        <v>1.25</v>
      </c>
      <c r="X24" s="3"/>
      <c r="Y24" s="3"/>
      <c r="Z24" s="3"/>
      <c r="AA24" s="3"/>
      <c r="AB24" s="3" t="s">
        <v>208</v>
      </c>
      <c r="AC24" s="4">
        <v>1.25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 t="s">
        <v>209</v>
      </c>
      <c r="BA24" s="3">
        <v>1</v>
      </c>
      <c r="BB24" s="3" t="s">
        <v>125</v>
      </c>
      <c r="BC24" s="3"/>
      <c r="BD24" s="3"/>
      <c r="BE24" s="3"/>
      <c r="BF24" s="3"/>
      <c r="BG24" s="3"/>
      <c r="BH24" s="3"/>
      <c r="BI24" s="3">
        <v>100</v>
      </c>
      <c r="BJ24" s="3" t="s">
        <v>192</v>
      </c>
      <c r="BK24" s="3" t="s">
        <v>178</v>
      </c>
      <c r="BL24" s="3">
        <v>562867</v>
      </c>
      <c r="BM24" s="3">
        <v>40193</v>
      </c>
      <c r="BN24" s="3" t="s">
        <v>210</v>
      </c>
      <c r="BO24" s="3" t="s">
        <v>211</v>
      </c>
      <c r="BP24" s="3" t="s">
        <v>212</v>
      </c>
      <c r="BQ24" s="3">
        <v>1995</v>
      </c>
      <c r="BR24" s="3" t="s">
        <v>236</v>
      </c>
      <c r="BS24" s="18" t="s">
        <v>214</v>
      </c>
      <c r="BT24" s="18"/>
      <c r="BU24" s="17">
        <f t="shared" si="0"/>
        <v>0.55803571428571419</v>
      </c>
      <c r="BV24" s="18" t="s">
        <v>100</v>
      </c>
      <c r="BW24" s="18" t="s">
        <v>134</v>
      </c>
      <c r="BX24" s="3" t="s">
        <v>102</v>
      </c>
      <c r="BY24" s="3" t="s">
        <v>102</v>
      </c>
      <c r="BZ24" s="11" t="s">
        <v>135</v>
      </c>
      <c r="CA24" s="3" t="s">
        <v>117</v>
      </c>
      <c r="CB24" s="3">
        <v>60.88</v>
      </c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</row>
    <row r="25" spans="1:214" ht="60" customHeight="1" x14ac:dyDescent="0.3">
      <c r="A25" s="1" t="s">
        <v>99</v>
      </c>
      <c r="B25" s="1" t="s">
        <v>201</v>
      </c>
      <c r="C25" s="2" t="s">
        <v>216</v>
      </c>
      <c r="D25" s="3" t="s">
        <v>217</v>
      </c>
      <c r="E25" s="3" t="s">
        <v>218</v>
      </c>
      <c r="F25" s="3" t="s">
        <v>219</v>
      </c>
      <c r="G25" s="3" t="s">
        <v>102</v>
      </c>
      <c r="H25" s="3" t="s">
        <v>102</v>
      </c>
      <c r="I25" s="3" t="s">
        <v>116</v>
      </c>
      <c r="J25" s="3" t="s">
        <v>157</v>
      </c>
      <c r="K25" s="3"/>
      <c r="L25" s="3">
        <v>60.88</v>
      </c>
      <c r="M25" s="3" t="s">
        <v>122</v>
      </c>
      <c r="N25" s="3" t="s">
        <v>123</v>
      </c>
      <c r="O25" s="3" t="s">
        <v>208</v>
      </c>
      <c r="P25" s="3">
        <v>1.25</v>
      </c>
      <c r="Q25" s="3"/>
      <c r="R25" s="3"/>
      <c r="S25" s="3"/>
      <c r="T25" s="3"/>
      <c r="U25" s="3" t="s">
        <v>209</v>
      </c>
      <c r="V25" s="3" t="s">
        <v>208</v>
      </c>
      <c r="W25" s="3">
        <v>1.25</v>
      </c>
      <c r="X25" s="3"/>
      <c r="Y25" s="3"/>
      <c r="Z25" s="3"/>
      <c r="AA25" s="3"/>
      <c r="AB25" s="3" t="s">
        <v>208</v>
      </c>
      <c r="AC25" s="4">
        <v>1.25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 t="s">
        <v>209</v>
      </c>
      <c r="BA25" s="3">
        <v>1</v>
      </c>
      <c r="BB25" s="3" t="s">
        <v>125</v>
      </c>
      <c r="BC25" s="3"/>
      <c r="BD25" s="3"/>
      <c r="BE25" s="3"/>
      <c r="BF25" s="3"/>
      <c r="BG25" s="3"/>
      <c r="BH25" s="3"/>
      <c r="BI25" s="3">
        <v>100</v>
      </c>
      <c r="BJ25" s="3" t="s">
        <v>192</v>
      </c>
      <c r="BK25" s="3" t="s">
        <v>178</v>
      </c>
      <c r="BL25" s="3">
        <v>562868</v>
      </c>
      <c r="BM25" s="3">
        <v>40193</v>
      </c>
      <c r="BN25" s="3" t="s">
        <v>210</v>
      </c>
      <c r="BO25" s="3" t="s">
        <v>211</v>
      </c>
      <c r="BP25" s="3" t="s">
        <v>212</v>
      </c>
      <c r="BQ25" s="3">
        <v>1995</v>
      </c>
      <c r="BR25" s="3" t="s">
        <v>234</v>
      </c>
      <c r="BS25" s="18" t="s">
        <v>214</v>
      </c>
      <c r="BT25" s="18"/>
      <c r="BU25" s="17">
        <f t="shared" si="0"/>
        <v>0.55803571428571419</v>
      </c>
      <c r="BV25" s="18" t="s">
        <v>100</v>
      </c>
      <c r="BW25" s="18" t="s">
        <v>134</v>
      </c>
      <c r="BX25" s="3" t="s">
        <v>102</v>
      </c>
      <c r="BY25" s="3" t="s">
        <v>102</v>
      </c>
      <c r="BZ25" s="11" t="s">
        <v>135</v>
      </c>
      <c r="CA25" s="3" t="s">
        <v>166</v>
      </c>
      <c r="CB25" s="3">
        <v>60.88</v>
      </c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</row>
    <row r="26" spans="1:214" ht="45" customHeight="1" x14ac:dyDescent="0.3">
      <c r="A26" s="1" t="s">
        <v>99</v>
      </c>
      <c r="B26" s="1" t="s">
        <v>201</v>
      </c>
      <c r="C26" s="2" t="s">
        <v>216</v>
      </c>
      <c r="D26" s="3" t="s">
        <v>217</v>
      </c>
      <c r="E26" s="3" t="s">
        <v>218</v>
      </c>
      <c r="F26" s="3" t="s">
        <v>219</v>
      </c>
      <c r="G26" s="3" t="s">
        <v>102</v>
      </c>
      <c r="H26" s="3" t="s">
        <v>102</v>
      </c>
      <c r="I26" s="3" t="s">
        <v>233</v>
      </c>
      <c r="J26" s="3" t="s">
        <v>157</v>
      </c>
      <c r="K26" s="3"/>
      <c r="L26" s="3">
        <v>60.88</v>
      </c>
      <c r="M26" s="3" t="s">
        <v>122</v>
      </c>
      <c r="N26" s="3" t="s">
        <v>123</v>
      </c>
      <c r="O26" s="3" t="s">
        <v>208</v>
      </c>
      <c r="P26" s="3">
        <v>1.25</v>
      </c>
      <c r="Q26" s="3"/>
      <c r="R26" s="3"/>
      <c r="S26" s="3"/>
      <c r="T26" s="3"/>
      <c r="U26" s="3" t="s">
        <v>209</v>
      </c>
      <c r="V26" s="3" t="s">
        <v>208</v>
      </c>
      <c r="W26" s="3">
        <v>1.25</v>
      </c>
      <c r="X26" s="3"/>
      <c r="Y26" s="3"/>
      <c r="Z26" s="3"/>
      <c r="AA26" s="3"/>
      <c r="AB26" s="3" t="s">
        <v>208</v>
      </c>
      <c r="AC26" s="4">
        <v>1.25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 t="s">
        <v>209</v>
      </c>
      <c r="BA26" s="3">
        <v>1</v>
      </c>
      <c r="BB26" s="3" t="s">
        <v>125</v>
      </c>
      <c r="BC26" s="3"/>
      <c r="BD26" s="3"/>
      <c r="BE26" s="3"/>
      <c r="BF26" s="3"/>
      <c r="BG26" s="3"/>
      <c r="BH26" s="3"/>
      <c r="BI26" s="3">
        <v>100</v>
      </c>
      <c r="BJ26" s="3" t="s">
        <v>192</v>
      </c>
      <c r="BK26" s="3" t="s">
        <v>178</v>
      </c>
      <c r="BL26" s="3">
        <v>562869</v>
      </c>
      <c r="BM26" s="3">
        <v>40193</v>
      </c>
      <c r="BN26" s="3" t="s">
        <v>210</v>
      </c>
      <c r="BO26" s="3" t="s">
        <v>211</v>
      </c>
      <c r="BP26" s="3" t="s">
        <v>212</v>
      </c>
      <c r="BQ26" s="3">
        <v>1995</v>
      </c>
      <c r="BR26" s="3" t="s">
        <v>237</v>
      </c>
      <c r="BS26" s="18" t="s">
        <v>214</v>
      </c>
      <c r="BT26" s="18"/>
      <c r="BU26" s="17">
        <f t="shared" si="0"/>
        <v>0.55803571428571419</v>
      </c>
      <c r="BV26" s="18" t="s">
        <v>100</v>
      </c>
      <c r="BW26" s="18" t="s">
        <v>134</v>
      </c>
      <c r="BX26" s="3" t="s">
        <v>102</v>
      </c>
      <c r="BY26" s="3" t="s">
        <v>102</v>
      </c>
      <c r="BZ26" s="3" t="s">
        <v>235</v>
      </c>
      <c r="CA26" s="3" t="s">
        <v>166</v>
      </c>
      <c r="CB26" s="3">
        <v>60.88</v>
      </c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</row>
    <row r="27" spans="1:214" ht="60" customHeight="1" x14ac:dyDescent="0.3">
      <c r="A27" s="1" t="s">
        <v>99</v>
      </c>
      <c r="B27" s="1" t="s">
        <v>201</v>
      </c>
      <c r="C27" s="2" t="s">
        <v>216</v>
      </c>
      <c r="D27" s="3" t="s">
        <v>217</v>
      </c>
      <c r="E27" s="3" t="s">
        <v>218</v>
      </c>
      <c r="F27" s="3" t="s">
        <v>219</v>
      </c>
      <c r="G27" s="3" t="s">
        <v>102</v>
      </c>
      <c r="H27" s="3" t="s">
        <v>102</v>
      </c>
      <c r="I27" s="3" t="s">
        <v>116</v>
      </c>
      <c r="J27" s="3" t="s">
        <v>157</v>
      </c>
      <c r="K27" s="3"/>
      <c r="L27" s="3">
        <v>60.88</v>
      </c>
      <c r="M27" s="3" t="s">
        <v>122</v>
      </c>
      <c r="N27" s="3" t="s">
        <v>123</v>
      </c>
      <c r="O27" s="3" t="s">
        <v>208</v>
      </c>
      <c r="P27" s="3">
        <v>1.25</v>
      </c>
      <c r="Q27" s="3"/>
      <c r="R27" s="3"/>
      <c r="S27" s="3"/>
      <c r="T27" s="3"/>
      <c r="U27" s="3" t="s">
        <v>209</v>
      </c>
      <c r="V27" s="3" t="s">
        <v>208</v>
      </c>
      <c r="W27" s="3">
        <v>1.25</v>
      </c>
      <c r="X27" s="3"/>
      <c r="Y27" s="3"/>
      <c r="Z27" s="3"/>
      <c r="AA27" s="3"/>
      <c r="AB27" s="3" t="s">
        <v>208</v>
      </c>
      <c r="AC27" s="4">
        <v>1.25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 t="s">
        <v>209</v>
      </c>
      <c r="BA27" s="3">
        <v>1</v>
      </c>
      <c r="BB27" s="3" t="s">
        <v>125</v>
      </c>
      <c r="BC27" s="3"/>
      <c r="BD27" s="3"/>
      <c r="BE27" s="3"/>
      <c r="BF27" s="3"/>
      <c r="BG27" s="3"/>
      <c r="BH27" s="3"/>
      <c r="BI27" s="3">
        <v>100</v>
      </c>
      <c r="BJ27" s="3" t="s">
        <v>192</v>
      </c>
      <c r="BK27" s="3" t="s">
        <v>178</v>
      </c>
      <c r="BL27" s="3">
        <v>562870</v>
      </c>
      <c r="BM27" s="3">
        <v>40193</v>
      </c>
      <c r="BN27" s="3" t="s">
        <v>210</v>
      </c>
      <c r="BO27" s="3" t="s">
        <v>211</v>
      </c>
      <c r="BP27" s="3" t="s">
        <v>212</v>
      </c>
      <c r="BQ27" s="3">
        <v>1995</v>
      </c>
      <c r="BR27" s="3" t="s">
        <v>238</v>
      </c>
      <c r="BS27" s="18" t="s">
        <v>214</v>
      </c>
      <c r="BT27" s="18"/>
      <c r="BU27" s="17">
        <f t="shared" si="0"/>
        <v>0.55803571428571419</v>
      </c>
      <c r="BV27" s="18" t="s">
        <v>100</v>
      </c>
      <c r="BW27" s="18" t="s">
        <v>134</v>
      </c>
      <c r="BX27" s="3" t="s">
        <v>102</v>
      </c>
      <c r="BY27" s="3" t="s">
        <v>102</v>
      </c>
      <c r="BZ27" s="11" t="s">
        <v>135</v>
      </c>
      <c r="CA27" s="3" t="s">
        <v>166</v>
      </c>
      <c r="CB27" s="3">
        <v>60.88</v>
      </c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</row>
    <row r="28" spans="1:214" ht="60" customHeight="1" x14ac:dyDescent="0.3">
      <c r="A28" s="1" t="s">
        <v>99</v>
      </c>
      <c r="B28" s="1" t="s">
        <v>201</v>
      </c>
      <c r="C28" s="2" t="s">
        <v>216</v>
      </c>
      <c r="D28" s="3" t="s">
        <v>217</v>
      </c>
      <c r="E28" s="3" t="s">
        <v>218</v>
      </c>
      <c r="F28" s="3" t="s">
        <v>219</v>
      </c>
      <c r="G28" s="3" t="s">
        <v>102</v>
      </c>
      <c r="H28" s="3" t="s">
        <v>102</v>
      </c>
      <c r="I28" s="3" t="s">
        <v>233</v>
      </c>
      <c r="J28" s="3" t="s">
        <v>157</v>
      </c>
      <c r="K28" s="3"/>
      <c r="L28" s="3">
        <v>60.88</v>
      </c>
      <c r="M28" s="3" t="s">
        <v>122</v>
      </c>
      <c r="N28" s="3" t="s">
        <v>123</v>
      </c>
      <c r="O28" s="3" t="s">
        <v>208</v>
      </c>
      <c r="P28" s="3">
        <v>1.25</v>
      </c>
      <c r="Q28" s="3"/>
      <c r="R28" s="3"/>
      <c r="S28" s="3"/>
      <c r="T28" s="3"/>
      <c r="U28" s="3" t="s">
        <v>209</v>
      </c>
      <c r="V28" s="3" t="s">
        <v>208</v>
      </c>
      <c r="W28" s="3">
        <v>1.25</v>
      </c>
      <c r="X28" s="3"/>
      <c r="Y28" s="3"/>
      <c r="Z28" s="3"/>
      <c r="AA28" s="3"/>
      <c r="AB28" s="3" t="s">
        <v>208</v>
      </c>
      <c r="AC28" s="4">
        <v>1.25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 t="s">
        <v>209</v>
      </c>
      <c r="BA28" s="3">
        <v>1</v>
      </c>
      <c r="BB28" s="3" t="s">
        <v>125</v>
      </c>
      <c r="BC28" s="3"/>
      <c r="BD28" s="3"/>
      <c r="BE28" s="3"/>
      <c r="BF28" s="3"/>
      <c r="BG28" s="3"/>
      <c r="BH28" s="3"/>
      <c r="BI28" s="3">
        <v>100</v>
      </c>
      <c r="BJ28" s="3" t="s">
        <v>192</v>
      </c>
      <c r="BK28" s="3" t="s">
        <v>178</v>
      </c>
      <c r="BL28" s="3">
        <v>562871</v>
      </c>
      <c r="BM28" s="3">
        <v>40193</v>
      </c>
      <c r="BN28" s="3" t="s">
        <v>210</v>
      </c>
      <c r="BO28" s="3" t="s">
        <v>211</v>
      </c>
      <c r="BP28" s="3" t="s">
        <v>212</v>
      </c>
      <c r="BQ28" s="3">
        <v>1995</v>
      </c>
      <c r="BR28" s="3" t="s">
        <v>239</v>
      </c>
      <c r="BS28" s="18" t="s">
        <v>214</v>
      </c>
      <c r="BT28" s="18"/>
      <c r="BU28" s="17">
        <f t="shared" si="0"/>
        <v>0.55803571428571419</v>
      </c>
      <c r="BV28" s="18" t="s">
        <v>100</v>
      </c>
      <c r="BW28" s="18" t="s">
        <v>134</v>
      </c>
      <c r="BX28" s="3" t="s">
        <v>102</v>
      </c>
      <c r="BY28" s="3" t="s">
        <v>102</v>
      </c>
      <c r="BZ28" s="3" t="s">
        <v>235</v>
      </c>
      <c r="CA28" s="3" t="s">
        <v>166</v>
      </c>
      <c r="CB28" s="3">
        <v>60.88</v>
      </c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</row>
    <row r="29" spans="1:214" ht="60" customHeight="1" x14ac:dyDescent="0.3">
      <c r="A29" s="1" t="s">
        <v>99</v>
      </c>
      <c r="B29" s="1" t="s">
        <v>201</v>
      </c>
      <c r="C29" s="2" t="s">
        <v>221</v>
      </c>
      <c r="D29" s="3" t="s">
        <v>222</v>
      </c>
      <c r="E29" s="3" t="s">
        <v>223</v>
      </c>
      <c r="F29" s="3" t="s">
        <v>224</v>
      </c>
      <c r="G29" s="3" t="s">
        <v>102</v>
      </c>
      <c r="H29" s="3" t="s">
        <v>102</v>
      </c>
      <c r="I29" s="3" t="s">
        <v>116</v>
      </c>
      <c r="J29" s="3" t="s">
        <v>143</v>
      </c>
      <c r="K29" s="3"/>
      <c r="L29" s="3">
        <v>60.88</v>
      </c>
      <c r="M29" s="3" t="s">
        <v>122</v>
      </c>
      <c r="N29" s="3" t="s">
        <v>123</v>
      </c>
      <c r="O29" s="3" t="s">
        <v>208</v>
      </c>
      <c r="P29" s="3">
        <v>1.25</v>
      </c>
      <c r="Q29" s="3"/>
      <c r="R29" s="3"/>
      <c r="S29" s="3"/>
      <c r="T29" s="3"/>
      <c r="U29" s="3" t="s">
        <v>209</v>
      </c>
      <c r="V29" s="3" t="s">
        <v>208</v>
      </c>
      <c r="W29" s="3">
        <v>1.25</v>
      </c>
      <c r="X29" s="3"/>
      <c r="Y29" s="3"/>
      <c r="Z29" s="3"/>
      <c r="AA29" s="3"/>
      <c r="AB29" s="3" t="s">
        <v>208</v>
      </c>
      <c r="AC29" s="4">
        <v>1.25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 t="s">
        <v>209</v>
      </c>
      <c r="BA29" s="3">
        <v>1</v>
      </c>
      <c r="BB29" s="3" t="s">
        <v>125</v>
      </c>
      <c r="BC29" s="3"/>
      <c r="BD29" s="3"/>
      <c r="BE29" s="3"/>
      <c r="BF29" s="3"/>
      <c r="BG29" s="3"/>
      <c r="BH29" s="3"/>
      <c r="BI29" s="3">
        <v>100</v>
      </c>
      <c r="BJ29" s="3" t="s">
        <v>192</v>
      </c>
      <c r="BK29" s="3" t="s">
        <v>178</v>
      </c>
      <c r="BL29" s="3">
        <v>562872</v>
      </c>
      <c r="BM29" s="3">
        <v>40193</v>
      </c>
      <c r="BN29" s="3" t="s">
        <v>210</v>
      </c>
      <c r="BO29" s="3" t="s">
        <v>211</v>
      </c>
      <c r="BP29" s="3" t="s">
        <v>212</v>
      </c>
      <c r="BQ29" s="3">
        <v>1995</v>
      </c>
      <c r="BR29" s="3" t="s">
        <v>240</v>
      </c>
      <c r="BS29" s="18" t="s">
        <v>214</v>
      </c>
      <c r="BT29" s="18"/>
      <c r="BU29" s="17">
        <f t="shared" si="0"/>
        <v>0.55803571428571419</v>
      </c>
      <c r="BV29" s="18" t="s">
        <v>100</v>
      </c>
      <c r="BW29" s="18" t="s">
        <v>134</v>
      </c>
      <c r="BX29" s="3" t="s">
        <v>102</v>
      </c>
      <c r="BY29" s="3" t="s">
        <v>102</v>
      </c>
      <c r="BZ29" s="11" t="s">
        <v>135</v>
      </c>
      <c r="CA29" s="3" t="s">
        <v>117</v>
      </c>
      <c r="CB29" s="3">
        <v>60.88</v>
      </c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</row>
    <row r="30" spans="1:214" ht="60" customHeight="1" x14ac:dyDescent="0.3">
      <c r="A30" s="1" t="s">
        <v>99</v>
      </c>
      <c r="B30" s="1" t="s">
        <v>201</v>
      </c>
      <c r="C30" s="2" t="s">
        <v>221</v>
      </c>
      <c r="D30" s="3" t="s">
        <v>222</v>
      </c>
      <c r="E30" s="3" t="s">
        <v>223</v>
      </c>
      <c r="F30" s="3" t="s">
        <v>224</v>
      </c>
      <c r="G30" s="3" t="s">
        <v>102</v>
      </c>
      <c r="H30" s="3" t="s">
        <v>102</v>
      </c>
      <c r="I30" s="3" t="s">
        <v>116</v>
      </c>
      <c r="J30" s="3" t="s">
        <v>143</v>
      </c>
      <c r="K30" s="3"/>
      <c r="L30" s="3">
        <v>60.88</v>
      </c>
      <c r="M30" s="3" t="s">
        <v>122</v>
      </c>
      <c r="N30" s="3" t="s">
        <v>123</v>
      </c>
      <c r="O30" s="3" t="s">
        <v>208</v>
      </c>
      <c r="P30" s="3">
        <v>1.25</v>
      </c>
      <c r="Q30" s="3"/>
      <c r="R30" s="3"/>
      <c r="S30" s="3"/>
      <c r="T30" s="3"/>
      <c r="U30" s="3" t="s">
        <v>209</v>
      </c>
      <c r="V30" s="3" t="s">
        <v>208</v>
      </c>
      <c r="W30" s="3">
        <v>1.25</v>
      </c>
      <c r="X30" s="3"/>
      <c r="Y30" s="3"/>
      <c r="Z30" s="3"/>
      <c r="AA30" s="3"/>
      <c r="AB30" s="3" t="s">
        <v>208</v>
      </c>
      <c r="AC30" s="4">
        <v>1.25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 t="s">
        <v>209</v>
      </c>
      <c r="BA30" s="3">
        <v>1</v>
      </c>
      <c r="BB30" s="3" t="s">
        <v>125</v>
      </c>
      <c r="BC30" s="3"/>
      <c r="BD30" s="3"/>
      <c r="BE30" s="3"/>
      <c r="BF30" s="3"/>
      <c r="BG30" s="3"/>
      <c r="BH30" s="3"/>
      <c r="BI30" s="3">
        <v>100</v>
      </c>
      <c r="BJ30" s="3" t="s">
        <v>192</v>
      </c>
      <c r="BK30" s="3" t="s">
        <v>178</v>
      </c>
      <c r="BL30" s="3">
        <v>562873</v>
      </c>
      <c r="BM30" s="3">
        <v>40193</v>
      </c>
      <c r="BN30" s="3" t="s">
        <v>210</v>
      </c>
      <c r="BO30" s="3" t="s">
        <v>211</v>
      </c>
      <c r="BP30" s="3" t="s">
        <v>212</v>
      </c>
      <c r="BQ30" s="3">
        <v>1995</v>
      </c>
      <c r="BR30" s="3" t="s">
        <v>241</v>
      </c>
      <c r="BS30" s="18" t="s">
        <v>214</v>
      </c>
      <c r="BT30" s="18"/>
      <c r="BU30" s="17">
        <f t="shared" si="0"/>
        <v>0.55803571428571419</v>
      </c>
      <c r="BV30" s="18" t="s">
        <v>100</v>
      </c>
      <c r="BW30" s="18" t="s">
        <v>134</v>
      </c>
      <c r="BX30" s="3" t="s">
        <v>102</v>
      </c>
      <c r="BY30" s="3" t="s">
        <v>102</v>
      </c>
      <c r="BZ30" s="11" t="s">
        <v>135</v>
      </c>
      <c r="CA30" s="3" t="s">
        <v>117</v>
      </c>
      <c r="CB30" s="3">
        <v>60.88</v>
      </c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</row>
    <row r="31" spans="1:214" ht="60" customHeight="1" x14ac:dyDescent="0.3">
      <c r="A31" s="1" t="s">
        <v>99</v>
      </c>
      <c r="B31" s="1" t="s">
        <v>201</v>
      </c>
      <c r="C31" s="2" t="s">
        <v>216</v>
      </c>
      <c r="D31" s="3" t="s">
        <v>217</v>
      </c>
      <c r="E31" s="3" t="s">
        <v>218</v>
      </c>
      <c r="F31" s="3" t="s">
        <v>219</v>
      </c>
      <c r="G31" s="3" t="s">
        <v>102</v>
      </c>
      <c r="H31" s="3" t="s">
        <v>102</v>
      </c>
      <c r="I31" s="3" t="s">
        <v>116</v>
      </c>
      <c r="J31" s="3" t="s">
        <v>157</v>
      </c>
      <c r="K31" s="3"/>
      <c r="L31" s="3">
        <v>60.88</v>
      </c>
      <c r="M31" s="3" t="s">
        <v>122</v>
      </c>
      <c r="N31" s="3" t="s">
        <v>123</v>
      </c>
      <c r="O31" s="3" t="s">
        <v>208</v>
      </c>
      <c r="P31" s="3">
        <v>1.25</v>
      </c>
      <c r="Q31" s="3"/>
      <c r="R31" s="3"/>
      <c r="S31" s="3"/>
      <c r="T31" s="3"/>
      <c r="U31" s="3" t="s">
        <v>209</v>
      </c>
      <c r="V31" s="3" t="s">
        <v>208</v>
      </c>
      <c r="W31" s="3">
        <v>1.25</v>
      </c>
      <c r="X31" s="3"/>
      <c r="Y31" s="3"/>
      <c r="Z31" s="3"/>
      <c r="AA31" s="3"/>
      <c r="AB31" s="3" t="s">
        <v>208</v>
      </c>
      <c r="AC31" s="4">
        <v>1.25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 t="s">
        <v>209</v>
      </c>
      <c r="BA31" s="3">
        <v>1</v>
      </c>
      <c r="BB31" s="3" t="s">
        <v>125</v>
      </c>
      <c r="BC31" s="3"/>
      <c r="BD31" s="3"/>
      <c r="BE31" s="3"/>
      <c r="BF31" s="3"/>
      <c r="BG31" s="3"/>
      <c r="BH31" s="3"/>
      <c r="BI31" s="3">
        <v>100</v>
      </c>
      <c r="BJ31" s="3" t="s">
        <v>192</v>
      </c>
      <c r="BK31" s="3" t="s">
        <v>178</v>
      </c>
      <c r="BL31" s="3">
        <v>562874</v>
      </c>
      <c r="BM31" s="3">
        <v>40193</v>
      </c>
      <c r="BN31" s="3" t="s">
        <v>210</v>
      </c>
      <c r="BO31" s="3" t="s">
        <v>211</v>
      </c>
      <c r="BP31" s="3" t="s">
        <v>212</v>
      </c>
      <c r="BQ31" s="3">
        <v>1995</v>
      </c>
      <c r="BR31" s="3" t="s">
        <v>234</v>
      </c>
      <c r="BS31" s="18" t="s">
        <v>214</v>
      </c>
      <c r="BT31" s="18"/>
      <c r="BU31" s="17">
        <f t="shared" si="0"/>
        <v>0.55803571428571419</v>
      </c>
      <c r="BV31" s="18" t="s">
        <v>100</v>
      </c>
      <c r="BW31" s="18" t="s">
        <v>134</v>
      </c>
      <c r="BX31" s="3" t="s">
        <v>102</v>
      </c>
      <c r="BY31" s="3" t="s">
        <v>102</v>
      </c>
      <c r="BZ31" s="11" t="s">
        <v>135</v>
      </c>
      <c r="CA31" s="3" t="s">
        <v>166</v>
      </c>
      <c r="CB31" s="3">
        <v>60.88</v>
      </c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</row>
    <row r="32" spans="1:214" ht="187.2" x14ac:dyDescent="0.3">
      <c r="A32" s="1" t="s">
        <v>99</v>
      </c>
      <c r="B32" s="1" t="s">
        <v>201</v>
      </c>
      <c r="C32" s="2" t="s">
        <v>216</v>
      </c>
      <c r="D32" s="3" t="s">
        <v>217</v>
      </c>
      <c r="E32" s="3" t="s">
        <v>218</v>
      </c>
      <c r="F32" s="3" t="s">
        <v>219</v>
      </c>
      <c r="G32" s="3" t="s">
        <v>102</v>
      </c>
      <c r="H32" s="3" t="s">
        <v>102</v>
      </c>
      <c r="I32" s="3" t="s">
        <v>233</v>
      </c>
      <c r="J32" s="3" t="s">
        <v>157</v>
      </c>
      <c r="K32" s="3"/>
      <c r="L32" s="3">
        <v>60.88</v>
      </c>
      <c r="M32" s="3" t="s">
        <v>122</v>
      </c>
      <c r="N32" s="3" t="s">
        <v>123</v>
      </c>
      <c r="O32" s="3" t="s">
        <v>208</v>
      </c>
      <c r="P32" s="3">
        <v>1.25</v>
      </c>
      <c r="Q32" s="3"/>
      <c r="R32" s="3"/>
      <c r="S32" s="3"/>
      <c r="T32" s="3"/>
      <c r="U32" s="3" t="s">
        <v>209</v>
      </c>
      <c r="V32" s="3" t="s">
        <v>208</v>
      </c>
      <c r="W32" s="3">
        <v>1.25</v>
      </c>
      <c r="X32" s="3"/>
      <c r="Y32" s="3"/>
      <c r="Z32" s="3"/>
      <c r="AA32" s="3"/>
      <c r="AB32" s="3" t="s">
        <v>208</v>
      </c>
      <c r="AC32" s="4">
        <v>1.25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 t="s">
        <v>209</v>
      </c>
      <c r="BA32" s="3">
        <v>1</v>
      </c>
      <c r="BB32" s="3" t="s">
        <v>125</v>
      </c>
      <c r="BC32" s="3"/>
      <c r="BD32" s="3"/>
      <c r="BE32" s="3"/>
      <c r="BF32" s="3"/>
      <c r="BG32" s="3"/>
      <c r="BH32" s="3"/>
      <c r="BI32" s="3">
        <v>100</v>
      </c>
      <c r="BJ32" s="3" t="s">
        <v>192</v>
      </c>
      <c r="BK32" s="3" t="s">
        <v>178</v>
      </c>
      <c r="BL32" s="3">
        <v>562875</v>
      </c>
      <c r="BM32" s="3">
        <v>40193</v>
      </c>
      <c r="BN32" s="3" t="s">
        <v>210</v>
      </c>
      <c r="BO32" s="3" t="s">
        <v>211</v>
      </c>
      <c r="BP32" s="3" t="s">
        <v>212</v>
      </c>
      <c r="BQ32" s="3">
        <v>1995</v>
      </c>
      <c r="BR32" s="3" t="s">
        <v>242</v>
      </c>
      <c r="BS32" s="18" t="s">
        <v>214</v>
      </c>
      <c r="BT32" s="18"/>
      <c r="BU32" s="17">
        <f t="shared" si="0"/>
        <v>0.55803571428571419</v>
      </c>
      <c r="BV32" s="18" t="s">
        <v>100</v>
      </c>
      <c r="BW32" s="18" t="s">
        <v>134</v>
      </c>
      <c r="BX32" s="3" t="s">
        <v>102</v>
      </c>
      <c r="BY32" s="3" t="s">
        <v>102</v>
      </c>
      <c r="BZ32" s="3" t="s">
        <v>235</v>
      </c>
      <c r="CA32" s="3" t="s">
        <v>166</v>
      </c>
      <c r="CB32" s="3">
        <v>60.88</v>
      </c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</row>
    <row r="33" spans="1:214" ht="187.2" x14ac:dyDescent="0.3">
      <c r="A33" s="1" t="s">
        <v>99</v>
      </c>
      <c r="B33" s="1" t="s">
        <v>201</v>
      </c>
      <c r="C33" s="2" t="s">
        <v>221</v>
      </c>
      <c r="D33" s="3" t="s">
        <v>222</v>
      </c>
      <c r="E33" s="3" t="s">
        <v>223</v>
      </c>
      <c r="F33" s="3" t="s">
        <v>224</v>
      </c>
      <c r="G33" s="3" t="s">
        <v>102</v>
      </c>
      <c r="H33" s="3" t="s">
        <v>102</v>
      </c>
      <c r="I33" s="3" t="s">
        <v>116</v>
      </c>
      <c r="J33" s="3" t="s">
        <v>143</v>
      </c>
      <c r="K33" s="3"/>
      <c r="L33" s="3">
        <v>60.88</v>
      </c>
      <c r="M33" s="3" t="s">
        <v>122</v>
      </c>
      <c r="N33" s="3" t="s">
        <v>123</v>
      </c>
      <c r="O33" s="3" t="s">
        <v>208</v>
      </c>
      <c r="P33" s="3">
        <v>1.25</v>
      </c>
      <c r="Q33" s="3"/>
      <c r="R33" s="3"/>
      <c r="S33" s="3"/>
      <c r="T33" s="3"/>
      <c r="U33" s="3" t="s">
        <v>209</v>
      </c>
      <c r="V33" s="3" t="s">
        <v>208</v>
      </c>
      <c r="W33" s="3">
        <v>1.25</v>
      </c>
      <c r="X33" s="3"/>
      <c r="Y33" s="3"/>
      <c r="Z33" s="3"/>
      <c r="AA33" s="3"/>
      <c r="AB33" s="3" t="s">
        <v>208</v>
      </c>
      <c r="AC33" s="4">
        <v>1.25</v>
      </c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 t="s">
        <v>209</v>
      </c>
      <c r="BA33" s="3">
        <v>1</v>
      </c>
      <c r="BB33" s="3" t="s">
        <v>125</v>
      </c>
      <c r="BC33" s="3"/>
      <c r="BD33" s="3"/>
      <c r="BE33" s="3"/>
      <c r="BF33" s="3"/>
      <c r="BG33" s="3"/>
      <c r="BH33" s="3"/>
      <c r="BI33" s="3">
        <v>100</v>
      </c>
      <c r="BJ33" s="3" t="s">
        <v>192</v>
      </c>
      <c r="BK33" s="3" t="s">
        <v>178</v>
      </c>
      <c r="BL33" s="3">
        <v>562876</v>
      </c>
      <c r="BM33" s="3">
        <v>40193</v>
      </c>
      <c r="BN33" s="3" t="s">
        <v>210</v>
      </c>
      <c r="BO33" s="3" t="s">
        <v>211</v>
      </c>
      <c r="BP33" s="3" t="s">
        <v>212</v>
      </c>
      <c r="BQ33" s="3">
        <v>1995</v>
      </c>
      <c r="BR33" s="3" t="s">
        <v>243</v>
      </c>
      <c r="BS33" s="18" t="s">
        <v>214</v>
      </c>
      <c r="BT33" s="18"/>
      <c r="BU33" s="17">
        <f t="shared" si="0"/>
        <v>0.55803571428571419</v>
      </c>
      <c r="BV33" s="18" t="s">
        <v>100</v>
      </c>
      <c r="BW33" s="18" t="s">
        <v>134</v>
      </c>
      <c r="BX33" s="3" t="s">
        <v>102</v>
      </c>
      <c r="BY33" s="3" t="s">
        <v>102</v>
      </c>
      <c r="BZ33" s="11" t="s">
        <v>135</v>
      </c>
      <c r="CA33" s="3" t="s">
        <v>117</v>
      </c>
      <c r="CB33" s="3">
        <v>60.88</v>
      </c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</row>
    <row r="34" spans="1:214" ht="158.4" x14ac:dyDescent="0.3">
      <c r="A34" s="1" t="s">
        <v>99</v>
      </c>
      <c r="B34" s="1" t="s">
        <v>201</v>
      </c>
      <c r="C34" s="2" t="s">
        <v>221</v>
      </c>
      <c r="D34" s="3" t="s">
        <v>222</v>
      </c>
      <c r="E34" s="3" t="s">
        <v>223</v>
      </c>
      <c r="F34" s="3" t="s">
        <v>224</v>
      </c>
      <c r="G34" s="3" t="s">
        <v>172</v>
      </c>
      <c r="H34" s="3" t="s">
        <v>173</v>
      </c>
      <c r="I34" s="3" t="s">
        <v>174</v>
      </c>
      <c r="J34" s="3" t="s">
        <v>157</v>
      </c>
      <c r="K34" s="3"/>
      <c r="L34" s="3">
        <v>8</v>
      </c>
      <c r="M34" s="3" t="s">
        <v>122</v>
      </c>
      <c r="N34" s="3" t="s">
        <v>123</v>
      </c>
      <c r="O34" s="3" t="s">
        <v>208</v>
      </c>
      <c r="P34" s="3">
        <v>1.25</v>
      </c>
      <c r="Q34" s="3"/>
      <c r="R34" s="3"/>
      <c r="S34" s="3"/>
      <c r="T34" s="3"/>
      <c r="U34" s="3" t="s">
        <v>209</v>
      </c>
      <c r="V34" s="3" t="s">
        <v>208</v>
      </c>
      <c r="W34" s="3">
        <v>1.25</v>
      </c>
      <c r="X34" s="3"/>
      <c r="Y34" s="3"/>
      <c r="Z34" s="3"/>
      <c r="AA34" s="3"/>
      <c r="AB34" s="3" t="s">
        <v>208</v>
      </c>
      <c r="AC34" s="4">
        <v>1.25</v>
      </c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 t="s">
        <v>209</v>
      </c>
      <c r="BA34" s="3">
        <v>1</v>
      </c>
      <c r="BB34" s="3" t="s">
        <v>125</v>
      </c>
      <c r="BC34" s="3"/>
      <c r="BD34" s="3"/>
      <c r="BE34" s="3"/>
      <c r="BF34" s="3"/>
      <c r="BG34" s="3"/>
      <c r="BH34" s="3"/>
      <c r="BI34" s="3">
        <v>100</v>
      </c>
      <c r="BJ34" s="3" t="s">
        <v>192</v>
      </c>
      <c r="BK34" s="3" t="s">
        <v>178</v>
      </c>
      <c r="BL34" s="3">
        <v>562877</v>
      </c>
      <c r="BM34" s="3">
        <v>40193</v>
      </c>
      <c r="BN34" s="3" t="s">
        <v>210</v>
      </c>
      <c r="BO34" s="3" t="s">
        <v>211</v>
      </c>
      <c r="BP34" s="3" t="s">
        <v>212</v>
      </c>
      <c r="BQ34" s="3">
        <v>1995</v>
      </c>
      <c r="BR34" s="3" t="s">
        <v>244</v>
      </c>
      <c r="BS34" s="18" t="s">
        <v>214</v>
      </c>
      <c r="BT34" s="18"/>
      <c r="BU34" s="17">
        <f t="shared" si="0"/>
        <v>0.55803571428571419</v>
      </c>
      <c r="BV34" s="18" t="s">
        <v>100</v>
      </c>
      <c r="BW34" s="18" t="s">
        <v>134</v>
      </c>
      <c r="BX34" s="3" t="s">
        <v>172</v>
      </c>
      <c r="BY34" s="3" t="s">
        <v>173</v>
      </c>
      <c r="BZ34" s="3" t="s">
        <v>183</v>
      </c>
      <c r="CA34" s="3" t="s">
        <v>166</v>
      </c>
      <c r="CB34" s="3">
        <v>8</v>
      </c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</row>
    <row r="35" spans="1:214" ht="28.8" x14ac:dyDescent="0.3">
      <c r="A35" s="9" t="s">
        <v>99</v>
      </c>
      <c r="B35" s="1" t="s">
        <v>149</v>
      </c>
      <c r="C35" s="2"/>
      <c r="D35" s="3" t="s">
        <v>151</v>
      </c>
      <c r="E35" s="3" t="s">
        <v>152</v>
      </c>
      <c r="F35" s="3" t="s">
        <v>153</v>
      </c>
      <c r="G35" s="3" t="s">
        <v>245</v>
      </c>
      <c r="H35" s="3" t="s">
        <v>245</v>
      </c>
      <c r="I35" s="3" t="s">
        <v>246</v>
      </c>
      <c r="J35" s="3" t="s">
        <v>166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>
        <v>4</v>
      </c>
      <c r="BM35" s="3" t="s">
        <v>247</v>
      </c>
      <c r="BN35" s="3"/>
      <c r="BO35" s="3"/>
      <c r="BP35" s="3"/>
      <c r="BQ35" s="3"/>
      <c r="BR35" s="3"/>
      <c r="BS35" s="3" t="s">
        <v>248</v>
      </c>
      <c r="BT35" s="3">
        <v>1580</v>
      </c>
      <c r="BU35" s="8" t="e">
        <f>#REF!*((100/BT35)^(0.63-1))</f>
        <v>#REF!</v>
      </c>
      <c r="BV35" s="3" t="s">
        <v>105</v>
      </c>
      <c r="BW35" s="3" t="s">
        <v>106</v>
      </c>
      <c r="BX35" s="3" t="s">
        <v>245</v>
      </c>
      <c r="BY35" s="3" t="s">
        <v>245</v>
      </c>
      <c r="BZ35" s="3" t="s">
        <v>249</v>
      </c>
      <c r="CA35" s="3" t="s">
        <v>166</v>
      </c>
      <c r="CB35" s="3">
        <v>14</v>
      </c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</row>
    <row r="36" spans="1:214" ht="60" customHeight="1" x14ac:dyDescent="0.3">
      <c r="A36" s="9" t="s">
        <v>99</v>
      </c>
      <c r="B36" s="9" t="s">
        <v>111</v>
      </c>
      <c r="C36" s="10" t="s">
        <v>112</v>
      </c>
      <c r="D36" s="11" t="s">
        <v>113</v>
      </c>
      <c r="E36" s="11" t="s">
        <v>114</v>
      </c>
      <c r="F36" s="11" t="s">
        <v>115</v>
      </c>
      <c r="G36" s="11" t="s">
        <v>102</v>
      </c>
      <c r="H36" s="11" t="s">
        <v>102</v>
      </c>
      <c r="I36" s="11" t="s">
        <v>184</v>
      </c>
      <c r="J36" s="11" t="s">
        <v>157</v>
      </c>
      <c r="K36" s="11"/>
      <c r="L36" s="11">
        <v>70</v>
      </c>
      <c r="M36" s="11" t="s">
        <v>122</v>
      </c>
      <c r="N36" s="11" t="s">
        <v>123</v>
      </c>
      <c r="O36" s="11"/>
      <c r="P36" s="11">
        <v>1</v>
      </c>
      <c r="Q36" s="11"/>
      <c r="R36" s="11"/>
      <c r="S36" s="11"/>
      <c r="T36" s="11"/>
      <c r="U36" s="11" t="s">
        <v>124</v>
      </c>
      <c r="V36" s="11"/>
      <c r="W36" s="12">
        <v>0.04</v>
      </c>
      <c r="X36" s="11"/>
      <c r="Y36" s="11"/>
      <c r="Z36" s="11"/>
      <c r="AA36" s="11"/>
      <c r="AB36" s="11"/>
      <c r="AC36" s="12">
        <v>0.04</v>
      </c>
      <c r="AD36" s="11"/>
      <c r="AE36" s="11"/>
      <c r="AF36" s="11"/>
      <c r="AG36" s="11"/>
      <c r="AH36" s="11"/>
      <c r="AI36" s="11">
        <v>10</v>
      </c>
      <c r="AJ36" s="11"/>
      <c r="AK36" s="11"/>
      <c r="AL36" s="11"/>
      <c r="AM36" s="11"/>
      <c r="AN36" s="11"/>
      <c r="AO36" s="12">
        <v>0.4</v>
      </c>
      <c r="AP36" s="11"/>
      <c r="AQ36" s="11"/>
      <c r="AR36" s="11"/>
      <c r="AS36" s="11"/>
      <c r="AT36" s="11"/>
      <c r="AU36" s="12">
        <v>0.4</v>
      </c>
      <c r="AV36" s="11"/>
      <c r="AW36" s="11"/>
      <c r="AX36" s="11"/>
      <c r="AY36" s="11"/>
      <c r="AZ36" s="11" t="s">
        <v>124</v>
      </c>
      <c r="BA36" s="11">
        <v>3</v>
      </c>
      <c r="BB36" s="11" t="s">
        <v>125</v>
      </c>
      <c r="BC36" s="11"/>
      <c r="BD36" s="11"/>
      <c r="BE36" s="11"/>
      <c r="BF36" s="11"/>
      <c r="BG36" s="11"/>
      <c r="BH36" s="11"/>
      <c r="BI36" s="11">
        <v>4</v>
      </c>
      <c r="BJ36" s="11" t="s">
        <v>126</v>
      </c>
      <c r="BK36" s="11" t="s">
        <v>127</v>
      </c>
      <c r="BL36" s="11">
        <v>511227</v>
      </c>
      <c r="BM36" s="11">
        <v>38642</v>
      </c>
      <c r="BN36" s="11" t="s">
        <v>128</v>
      </c>
      <c r="BO36" s="11" t="s">
        <v>129</v>
      </c>
      <c r="BP36" s="11" t="s">
        <v>130</v>
      </c>
      <c r="BQ36" s="11">
        <v>1972</v>
      </c>
      <c r="BR36" s="11" t="s">
        <v>250</v>
      </c>
      <c r="BS36" s="13" t="s">
        <v>132</v>
      </c>
      <c r="BT36" s="13"/>
      <c r="BU36" s="14">
        <v>1</v>
      </c>
      <c r="BV36" s="13" t="s">
        <v>133</v>
      </c>
      <c r="BW36" s="13" t="s">
        <v>134</v>
      </c>
      <c r="BX36" s="11" t="s">
        <v>102</v>
      </c>
      <c r="BY36" s="11" t="s">
        <v>102</v>
      </c>
      <c r="BZ36" s="3" t="s">
        <v>186</v>
      </c>
      <c r="CA36" s="11" t="s">
        <v>251</v>
      </c>
      <c r="CB36" s="11">
        <v>70</v>
      </c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</row>
    <row r="37" spans="1:214" ht="75" customHeight="1" x14ac:dyDescent="0.3">
      <c r="A37" s="1" t="s">
        <v>99</v>
      </c>
      <c r="B37" s="1" t="s">
        <v>149</v>
      </c>
      <c r="C37" s="2" t="s">
        <v>150</v>
      </c>
      <c r="D37" s="3" t="s">
        <v>151</v>
      </c>
      <c r="E37" s="3" t="s">
        <v>152</v>
      </c>
      <c r="F37" s="3" t="s">
        <v>153</v>
      </c>
      <c r="G37" s="3" t="s">
        <v>154</v>
      </c>
      <c r="H37" s="3" t="s">
        <v>154</v>
      </c>
      <c r="I37" s="3" t="s">
        <v>167</v>
      </c>
      <c r="J37" s="3" t="s">
        <v>157</v>
      </c>
      <c r="K37" s="3"/>
      <c r="L37" s="3">
        <v>10</v>
      </c>
      <c r="M37" s="3" t="s">
        <v>122</v>
      </c>
      <c r="N37" s="3" t="s">
        <v>158</v>
      </c>
      <c r="O37" s="3"/>
      <c r="P37" s="3">
        <v>1.5</v>
      </c>
      <c r="Q37" s="3"/>
      <c r="R37" s="3"/>
      <c r="S37" s="3"/>
      <c r="T37" s="3"/>
      <c r="U37" s="3" t="s">
        <v>252</v>
      </c>
      <c r="V37" s="3"/>
      <c r="W37" s="3">
        <v>1.5</v>
      </c>
      <c r="X37" s="3"/>
      <c r="Y37" s="3"/>
      <c r="Z37" s="3"/>
      <c r="AA37" s="3"/>
      <c r="AB37" s="3"/>
      <c r="AC37" s="4">
        <v>1.5</v>
      </c>
      <c r="AD37" s="3"/>
      <c r="AE37" s="3"/>
      <c r="AF37" s="3"/>
      <c r="AG37" s="3"/>
      <c r="AH37" s="3"/>
      <c r="AI37" s="3">
        <v>15</v>
      </c>
      <c r="AJ37" s="3"/>
      <c r="AK37" s="3"/>
      <c r="AL37" s="3"/>
      <c r="AM37" s="3"/>
      <c r="AN37" s="3"/>
      <c r="AO37" s="3">
        <v>15</v>
      </c>
      <c r="AP37" s="3"/>
      <c r="AQ37" s="3"/>
      <c r="AR37" s="3"/>
      <c r="AS37" s="3"/>
      <c r="AT37" s="3"/>
      <c r="AU37" s="3">
        <v>15</v>
      </c>
      <c r="AV37" s="3"/>
      <c r="AW37" s="3"/>
      <c r="AX37" s="3"/>
      <c r="AY37" s="3"/>
      <c r="AZ37" s="3" t="s">
        <v>252</v>
      </c>
      <c r="BA37" s="3">
        <v>1</v>
      </c>
      <c r="BB37" s="3" t="s">
        <v>125</v>
      </c>
      <c r="BC37" s="3"/>
      <c r="BD37" s="3"/>
      <c r="BE37" s="3"/>
      <c r="BF37" s="3"/>
      <c r="BG37" s="3"/>
      <c r="BH37" s="3"/>
      <c r="BI37" s="3">
        <v>100</v>
      </c>
      <c r="BJ37" s="3" t="s">
        <v>126</v>
      </c>
      <c r="BK37" s="3" t="s">
        <v>160</v>
      </c>
      <c r="BL37" s="3">
        <v>2030772</v>
      </c>
      <c r="BM37" s="3">
        <v>35250</v>
      </c>
      <c r="BN37" s="3" t="s">
        <v>161</v>
      </c>
      <c r="BO37" s="3" t="s">
        <v>162</v>
      </c>
      <c r="BP37" s="3" t="s">
        <v>163</v>
      </c>
      <c r="BQ37" s="3">
        <v>1981</v>
      </c>
      <c r="BR37" s="3" t="s">
        <v>253</v>
      </c>
      <c r="BS37" s="3" t="s">
        <v>132</v>
      </c>
      <c r="BT37" s="3"/>
      <c r="BU37" s="16">
        <v>1.5</v>
      </c>
      <c r="BV37" s="3" t="s">
        <v>100</v>
      </c>
      <c r="BW37" s="3" t="s">
        <v>134</v>
      </c>
      <c r="BX37" s="3" t="s">
        <v>154</v>
      </c>
      <c r="BY37" s="3" t="s">
        <v>154</v>
      </c>
      <c r="BZ37" s="3" t="s">
        <v>168</v>
      </c>
      <c r="CA37" s="3" t="s">
        <v>166</v>
      </c>
      <c r="CB37" s="3">
        <v>10</v>
      </c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</row>
    <row r="38" spans="1:214" ht="90" customHeight="1" x14ac:dyDescent="0.3">
      <c r="A38" s="1" t="s">
        <v>99</v>
      </c>
      <c r="B38" s="1" t="s">
        <v>254</v>
      </c>
      <c r="C38" s="2" t="s">
        <v>255</v>
      </c>
      <c r="D38" s="3" t="s">
        <v>256</v>
      </c>
      <c r="E38" s="3" t="s">
        <v>257</v>
      </c>
      <c r="F38" s="3" t="s">
        <v>258</v>
      </c>
      <c r="G38" s="3" t="s">
        <v>245</v>
      </c>
      <c r="H38" s="3" t="s">
        <v>245</v>
      </c>
      <c r="I38" s="3" t="s">
        <v>259</v>
      </c>
      <c r="J38" s="3" t="s">
        <v>157</v>
      </c>
      <c r="K38" s="3"/>
      <c r="L38" s="3">
        <v>0.1389</v>
      </c>
      <c r="M38" s="3" t="s">
        <v>122</v>
      </c>
      <c r="N38" s="3" t="s">
        <v>158</v>
      </c>
      <c r="O38" s="3"/>
      <c r="P38" s="3">
        <v>1</v>
      </c>
      <c r="Q38" s="3"/>
      <c r="R38" s="3"/>
      <c r="S38" s="3"/>
      <c r="T38" s="3"/>
      <c r="U38" s="3" t="s">
        <v>262</v>
      </c>
      <c r="V38" s="3"/>
      <c r="W38" s="3">
        <v>1</v>
      </c>
      <c r="X38" s="3"/>
      <c r="Y38" s="3"/>
      <c r="Z38" s="3"/>
      <c r="AA38" s="3"/>
      <c r="AB38" s="3"/>
      <c r="AC38" s="4">
        <v>1</v>
      </c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 t="s">
        <v>263</v>
      </c>
      <c r="BA38" s="3">
        <v>3</v>
      </c>
      <c r="BB38" s="3" t="s">
        <v>125</v>
      </c>
      <c r="BC38" s="3"/>
      <c r="BD38" s="3"/>
      <c r="BE38" s="3"/>
      <c r="BF38" s="3"/>
      <c r="BG38" s="3"/>
      <c r="BH38" s="3"/>
      <c r="BI38" s="3">
        <v>100</v>
      </c>
      <c r="BJ38" s="3" t="s">
        <v>264</v>
      </c>
      <c r="BK38" s="3" t="s">
        <v>265</v>
      </c>
      <c r="BL38" s="3">
        <v>449293</v>
      </c>
      <c r="BM38" s="3">
        <v>100846</v>
      </c>
      <c r="BN38" s="3" t="s">
        <v>266</v>
      </c>
      <c r="BO38" s="3" t="s">
        <v>267</v>
      </c>
      <c r="BP38" s="3" t="s">
        <v>268</v>
      </c>
      <c r="BQ38" s="3">
        <v>2007</v>
      </c>
      <c r="BR38" s="3" t="s">
        <v>269</v>
      </c>
      <c r="BS38" s="3" t="s">
        <v>132</v>
      </c>
      <c r="BT38" s="3">
        <v>542</v>
      </c>
      <c r="BU38" s="8" t="e">
        <f>#REF!*((100/BT38)^(0.63-1))</f>
        <v>#REF!</v>
      </c>
      <c r="BV38" s="3" t="s">
        <v>105</v>
      </c>
      <c r="BW38" s="3" t="s">
        <v>106</v>
      </c>
      <c r="BX38" s="3" t="s">
        <v>245</v>
      </c>
      <c r="BY38" s="3" t="s">
        <v>245</v>
      </c>
      <c r="BZ38" s="3" t="s">
        <v>270</v>
      </c>
      <c r="CA38" s="3" t="s">
        <v>166</v>
      </c>
      <c r="CB38" s="3">
        <v>0.1389</v>
      </c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</row>
    <row r="39" spans="1:214" ht="90" customHeight="1" x14ac:dyDescent="0.3">
      <c r="A39" s="9" t="s">
        <v>99</v>
      </c>
      <c r="B39" s="1" t="s">
        <v>149</v>
      </c>
      <c r="C39" s="2"/>
      <c r="D39" s="3" t="s">
        <v>151</v>
      </c>
      <c r="E39" s="3" t="s">
        <v>152</v>
      </c>
      <c r="F39" s="3" t="s">
        <v>153</v>
      </c>
      <c r="G39" s="3" t="s">
        <v>245</v>
      </c>
      <c r="H39" s="3" t="s">
        <v>245</v>
      </c>
      <c r="I39" s="3" t="s">
        <v>246</v>
      </c>
      <c r="J39" s="3" t="s">
        <v>117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>
        <v>4</v>
      </c>
      <c r="BM39" s="3" t="s">
        <v>247</v>
      </c>
      <c r="BN39" s="3"/>
      <c r="BO39" s="3"/>
      <c r="BP39" s="3"/>
      <c r="BQ39" s="3"/>
      <c r="BR39" s="3"/>
      <c r="BS39" s="3" t="s">
        <v>248</v>
      </c>
      <c r="BT39" s="3">
        <v>1580</v>
      </c>
      <c r="BU39" s="8" t="e">
        <f>#REF!*((100/BT39)^(0.63-1))</f>
        <v>#REF!</v>
      </c>
      <c r="BV39" s="3" t="s">
        <v>105</v>
      </c>
      <c r="BW39" s="3" t="s">
        <v>106</v>
      </c>
      <c r="BX39" s="3" t="s">
        <v>245</v>
      </c>
      <c r="BY39" s="3" t="s">
        <v>245</v>
      </c>
      <c r="BZ39" s="3" t="s">
        <v>249</v>
      </c>
      <c r="CA39" s="3" t="s">
        <v>117</v>
      </c>
      <c r="CB39" s="3">
        <v>14</v>
      </c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</row>
    <row r="40" spans="1:214" ht="105" customHeight="1" x14ac:dyDescent="0.3">
      <c r="A40" s="1" t="s">
        <v>99</v>
      </c>
      <c r="B40" s="1" t="s">
        <v>201</v>
      </c>
      <c r="C40" s="2" t="s">
        <v>216</v>
      </c>
      <c r="D40" s="3" t="s">
        <v>271</v>
      </c>
      <c r="E40" s="3" t="s">
        <v>272</v>
      </c>
      <c r="F40" s="3" t="s">
        <v>273</v>
      </c>
      <c r="G40" s="3" t="s">
        <v>102</v>
      </c>
      <c r="H40" s="3" t="s">
        <v>102</v>
      </c>
      <c r="I40" s="3" t="s">
        <v>184</v>
      </c>
      <c r="J40" s="3" t="s">
        <v>274</v>
      </c>
      <c r="K40" s="3"/>
      <c r="L40" s="3">
        <v>1</v>
      </c>
      <c r="M40" s="3" t="s">
        <v>122</v>
      </c>
      <c r="N40" s="3" t="s">
        <v>158</v>
      </c>
      <c r="O40" s="3"/>
      <c r="P40" s="3">
        <v>2.4</v>
      </c>
      <c r="Q40" s="3"/>
      <c r="R40" s="3"/>
      <c r="S40" s="3"/>
      <c r="T40" s="3"/>
      <c r="U40" s="3" t="s">
        <v>262</v>
      </c>
      <c r="V40" s="3"/>
      <c r="W40" s="3">
        <v>2.4</v>
      </c>
      <c r="X40" s="3"/>
      <c r="Y40" s="3"/>
      <c r="Z40" s="3"/>
      <c r="AA40" s="3"/>
      <c r="AB40" s="3"/>
      <c r="AC40" s="4">
        <v>2.4</v>
      </c>
      <c r="AD40" s="3"/>
      <c r="AE40" s="4"/>
      <c r="AF40" s="3"/>
      <c r="AG40" s="4"/>
      <c r="AH40" s="3"/>
      <c r="AI40" s="3"/>
      <c r="AJ40" s="3"/>
      <c r="AK40" s="3"/>
      <c r="AL40" s="3"/>
      <c r="AM40" s="3"/>
      <c r="AN40" s="3"/>
      <c r="AO40" s="4"/>
      <c r="AP40" s="3"/>
      <c r="AQ40" s="3"/>
      <c r="AR40" s="3"/>
      <c r="AS40" s="3"/>
      <c r="AT40" s="3"/>
      <c r="AU40" s="4"/>
      <c r="AV40" s="3"/>
      <c r="AW40" s="3"/>
      <c r="AX40" s="3"/>
      <c r="AY40" s="3"/>
      <c r="AZ40" s="3" t="s">
        <v>124</v>
      </c>
      <c r="BA40" s="3"/>
      <c r="BB40" s="3" t="s">
        <v>176</v>
      </c>
      <c r="BC40" s="3"/>
      <c r="BD40" s="3"/>
      <c r="BE40" s="3"/>
      <c r="BF40" s="3"/>
      <c r="BG40" s="3"/>
      <c r="BH40" s="3"/>
      <c r="BI40" s="3">
        <v>100</v>
      </c>
      <c r="BJ40" s="3" t="s">
        <v>192</v>
      </c>
      <c r="BK40" s="3" t="s">
        <v>277</v>
      </c>
      <c r="BL40" s="3">
        <v>407157</v>
      </c>
      <c r="BM40" s="3">
        <v>55700</v>
      </c>
      <c r="BN40" s="3" t="s">
        <v>278</v>
      </c>
      <c r="BO40" s="3" t="s">
        <v>279</v>
      </c>
      <c r="BP40" s="3" t="s">
        <v>280</v>
      </c>
      <c r="BQ40" s="3">
        <v>1998</v>
      </c>
      <c r="BR40" s="3" t="s">
        <v>281</v>
      </c>
      <c r="BS40" s="3" t="s">
        <v>214</v>
      </c>
      <c r="BT40" s="3">
        <v>53</v>
      </c>
      <c r="BU40" s="8" t="e">
        <f>#REF!*((100/BT40)^(0.63-1))</f>
        <v>#REF!</v>
      </c>
      <c r="BV40" s="3" t="s">
        <v>105</v>
      </c>
      <c r="BW40" s="3" t="s">
        <v>106</v>
      </c>
      <c r="BX40" s="3" t="s">
        <v>102</v>
      </c>
      <c r="BY40" s="3" t="s">
        <v>102</v>
      </c>
      <c r="BZ40" s="3" t="s">
        <v>186</v>
      </c>
      <c r="CA40" s="3" t="s">
        <v>274</v>
      </c>
      <c r="CB40" s="3">
        <v>1</v>
      </c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</row>
    <row r="41" spans="1:214" ht="90" customHeight="1" x14ac:dyDescent="0.3">
      <c r="A41" s="1" t="s">
        <v>99</v>
      </c>
      <c r="B41" s="1" t="s">
        <v>201</v>
      </c>
      <c r="C41" s="2" t="s">
        <v>221</v>
      </c>
      <c r="D41" s="3" t="s">
        <v>222</v>
      </c>
      <c r="E41" s="3" t="s">
        <v>223</v>
      </c>
      <c r="F41" s="3" t="s">
        <v>224</v>
      </c>
      <c r="G41" s="3" t="s">
        <v>245</v>
      </c>
      <c r="H41" s="3" t="s">
        <v>245</v>
      </c>
      <c r="I41" s="3"/>
      <c r="J41" s="3" t="s">
        <v>117</v>
      </c>
      <c r="K41" s="3"/>
      <c r="L41" s="3">
        <v>0.625</v>
      </c>
      <c r="M41" s="3" t="s">
        <v>122</v>
      </c>
      <c r="N41" s="3" t="s">
        <v>158</v>
      </c>
      <c r="O41" s="3"/>
      <c r="P41" s="3">
        <v>2.2000000000000002</v>
      </c>
      <c r="Q41" s="3"/>
      <c r="R41" s="3"/>
      <c r="S41" s="3"/>
      <c r="T41" s="3"/>
      <c r="U41" s="3" t="s">
        <v>282</v>
      </c>
      <c r="V41" s="3"/>
      <c r="W41" s="3">
        <v>2.2000000000000002</v>
      </c>
      <c r="X41" s="3"/>
      <c r="Y41" s="3"/>
      <c r="Z41" s="3"/>
      <c r="AA41" s="3"/>
      <c r="AB41" s="3"/>
      <c r="AC41" s="4">
        <v>2.2000000000000002</v>
      </c>
      <c r="AD41" s="3"/>
      <c r="AE41" s="4"/>
      <c r="AF41" s="3"/>
      <c r="AG41" s="4"/>
      <c r="AH41" s="3"/>
      <c r="AI41" s="3"/>
      <c r="AJ41" s="3"/>
      <c r="AK41" s="3"/>
      <c r="AL41" s="3"/>
      <c r="AM41" s="3"/>
      <c r="AN41" s="3"/>
      <c r="AO41" s="4"/>
      <c r="AP41" s="3"/>
      <c r="AQ41" s="3"/>
      <c r="AR41" s="3"/>
      <c r="AS41" s="3"/>
      <c r="AT41" s="3"/>
      <c r="AU41" s="4"/>
      <c r="AV41" s="3"/>
      <c r="AW41" s="3"/>
      <c r="AX41" s="3"/>
      <c r="AY41" s="3"/>
      <c r="AZ41" s="3" t="s">
        <v>282</v>
      </c>
      <c r="BA41" s="3">
        <v>1</v>
      </c>
      <c r="BB41" s="3" t="s">
        <v>125</v>
      </c>
      <c r="BC41" s="3"/>
      <c r="BD41" s="3"/>
      <c r="BE41" s="3"/>
      <c r="BF41" s="3"/>
      <c r="BG41" s="3"/>
      <c r="BH41" s="3"/>
      <c r="BI41" s="3">
        <v>100</v>
      </c>
      <c r="BJ41" s="3" t="s">
        <v>192</v>
      </c>
      <c r="BK41" s="3" t="s">
        <v>178</v>
      </c>
      <c r="BL41" s="3">
        <v>400095</v>
      </c>
      <c r="BM41" s="3">
        <v>40041</v>
      </c>
      <c r="BN41" s="3" t="s">
        <v>283</v>
      </c>
      <c r="BO41" s="3" t="s">
        <v>284</v>
      </c>
      <c r="BP41" s="3" t="s">
        <v>285</v>
      </c>
      <c r="BQ41" s="3">
        <v>1993</v>
      </c>
      <c r="BR41" s="3" t="s">
        <v>286</v>
      </c>
      <c r="BS41" s="18" t="s">
        <v>132</v>
      </c>
      <c r="BT41" s="18"/>
      <c r="BU41" s="17">
        <v>2</v>
      </c>
      <c r="BV41" s="18" t="s">
        <v>100</v>
      </c>
      <c r="BW41" s="18" t="s">
        <v>134</v>
      </c>
      <c r="BX41" s="3" t="s">
        <v>245</v>
      </c>
      <c r="BY41" s="3" t="s">
        <v>245</v>
      </c>
      <c r="BZ41" s="3" t="s">
        <v>287</v>
      </c>
      <c r="CA41" s="3" t="s">
        <v>117</v>
      </c>
      <c r="CB41" s="3">
        <v>0.625</v>
      </c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</row>
    <row r="42" spans="1:214" ht="75" customHeight="1" x14ac:dyDescent="0.3">
      <c r="A42" s="1" t="s">
        <v>99</v>
      </c>
      <c r="B42" s="1" t="s">
        <v>201</v>
      </c>
      <c r="C42" s="2" t="s">
        <v>221</v>
      </c>
      <c r="D42" s="3" t="s">
        <v>222</v>
      </c>
      <c r="E42" s="3" t="s">
        <v>223</v>
      </c>
      <c r="F42" s="3" t="s">
        <v>224</v>
      </c>
      <c r="G42" s="3" t="s">
        <v>172</v>
      </c>
      <c r="H42" s="3" t="s">
        <v>173</v>
      </c>
      <c r="I42" s="3" t="s">
        <v>206</v>
      </c>
      <c r="J42" s="3" t="s">
        <v>117</v>
      </c>
      <c r="K42" s="3"/>
      <c r="L42" s="3">
        <v>0.625</v>
      </c>
      <c r="M42" s="3" t="s">
        <v>122</v>
      </c>
      <c r="N42" s="3" t="s">
        <v>158</v>
      </c>
      <c r="O42" s="3"/>
      <c r="P42" s="3">
        <v>2.2000000000000002</v>
      </c>
      <c r="Q42" s="3"/>
      <c r="R42" s="3"/>
      <c r="S42" s="3"/>
      <c r="T42" s="3"/>
      <c r="U42" s="3" t="s">
        <v>282</v>
      </c>
      <c r="V42" s="3"/>
      <c r="W42" s="3">
        <v>2.2000000000000002</v>
      </c>
      <c r="X42" s="3"/>
      <c r="Y42" s="3"/>
      <c r="Z42" s="3"/>
      <c r="AA42" s="3"/>
      <c r="AB42" s="3"/>
      <c r="AC42" s="4">
        <v>2.2000000000000002</v>
      </c>
      <c r="AD42" s="3"/>
      <c r="AE42" s="4"/>
      <c r="AF42" s="3"/>
      <c r="AG42" s="4"/>
      <c r="AH42" s="3"/>
      <c r="AI42" s="3"/>
      <c r="AJ42" s="3"/>
      <c r="AK42" s="3"/>
      <c r="AL42" s="3"/>
      <c r="AM42" s="3"/>
      <c r="AN42" s="3"/>
      <c r="AO42" s="4"/>
      <c r="AP42" s="3"/>
      <c r="AQ42" s="3"/>
      <c r="AR42" s="3"/>
      <c r="AS42" s="3"/>
      <c r="AT42" s="3"/>
      <c r="AU42" s="4"/>
      <c r="AV42" s="3"/>
      <c r="AW42" s="3"/>
      <c r="AX42" s="3"/>
      <c r="AY42" s="3"/>
      <c r="AZ42" s="3" t="s">
        <v>282</v>
      </c>
      <c r="BA42" s="3">
        <v>1</v>
      </c>
      <c r="BB42" s="3" t="s">
        <v>125</v>
      </c>
      <c r="BC42" s="3"/>
      <c r="BD42" s="3"/>
      <c r="BE42" s="3"/>
      <c r="BF42" s="3"/>
      <c r="BG42" s="3"/>
      <c r="BH42" s="3"/>
      <c r="BI42" s="3">
        <v>100</v>
      </c>
      <c r="BJ42" s="3" t="s">
        <v>192</v>
      </c>
      <c r="BK42" s="3" t="s">
        <v>178</v>
      </c>
      <c r="BL42" s="3">
        <v>400095</v>
      </c>
      <c r="BM42" s="3">
        <v>40041</v>
      </c>
      <c r="BN42" s="3" t="s">
        <v>283</v>
      </c>
      <c r="BO42" s="3" t="s">
        <v>284</v>
      </c>
      <c r="BP42" s="3" t="s">
        <v>285</v>
      </c>
      <c r="BQ42" s="3">
        <v>1993</v>
      </c>
      <c r="BR42" s="3" t="s">
        <v>286</v>
      </c>
      <c r="BS42" s="18" t="s">
        <v>132</v>
      </c>
      <c r="BT42" s="18"/>
      <c r="BU42" s="17">
        <v>2</v>
      </c>
      <c r="BV42" s="18" t="s">
        <v>100</v>
      </c>
      <c r="BW42" s="18" t="s">
        <v>134</v>
      </c>
      <c r="BX42" s="3" t="s">
        <v>172</v>
      </c>
      <c r="BY42" s="3" t="s">
        <v>173</v>
      </c>
      <c r="BZ42" s="3" t="s">
        <v>215</v>
      </c>
      <c r="CA42" s="3" t="s">
        <v>117</v>
      </c>
      <c r="CB42" s="3">
        <v>0.625</v>
      </c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</row>
    <row r="43" spans="1:214" ht="90" customHeight="1" x14ac:dyDescent="0.3">
      <c r="A43" s="1" t="s">
        <v>99</v>
      </c>
      <c r="B43" s="1" t="s">
        <v>201</v>
      </c>
      <c r="C43" s="2" t="s">
        <v>221</v>
      </c>
      <c r="D43" s="3" t="s">
        <v>222</v>
      </c>
      <c r="E43" s="3" t="s">
        <v>223</v>
      </c>
      <c r="F43" s="3" t="s">
        <v>224</v>
      </c>
      <c r="G43" s="3" t="s">
        <v>137</v>
      </c>
      <c r="H43" s="3" t="s">
        <v>137</v>
      </c>
      <c r="I43" s="3" t="s">
        <v>142</v>
      </c>
      <c r="J43" s="3" t="s">
        <v>117</v>
      </c>
      <c r="K43" s="3"/>
      <c r="L43" s="3">
        <v>11</v>
      </c>
      <c r="M43" s="3" t="s">
        <v>122</v>
      </c>
      <c r="N43" s="3" t="s">
        <v>158</v>
      </c>
      <c r="O43" s="3"/>
      <c r="P43" s="3">
        <v>2.2000000000000002</v>
      </c>
      <c r="Q43" s="3"/>
      <c r="R43" s="3"/>
      <c r="S43" s="3"/>
      <c r="T43" s="3"/>
      <c r="U43" s="3" t="s">
        <v>282</v>
      </c>
      <c r="V43" s="3"/>
      <c r="W43" s="3">
        <v>2.2000000000000002</v>
      </c>
      <c r="X43" s="3"/>
      <c r="Y43" s="3"/>
      <c r="Z43" s="3"/>
      <c r="AA43" s="3"/>
      <c r="AB43" s="3"/>
      <c r="AC43" s="4">
        <v>2.2000000000000002</v>
      </c>
      <c r="AD43" s="3"/>
      <c r="AE43" s="4"/>
      <c r="AF43" s="3"/>
      <c r="AG43" s="4"/>
      <c r="AH43" s="3"/>
      <c r="AI43" s="3"/>
      <c r="AJ43" s="3"/>
      <c r="AK43" s="3"/>
      <c r="AL43" s="3"/>
      <c r="AM43" s="3"/>
      <c r="AN43" s="3"/>
      <c r="AO43" s="4"/>
      <c r="AP43" s="3"/>
      <c r="AQ43" s="3"/>
      <c r="AR43" s="3"/>
      <c r="AS43" s="3"/>
      <c r="AT43" s="3"/>
      <c r="AU43" s="4"/>
      <c r="AV43" s="3"/>
      <c r="AW43" s="3"/>
      <c r="AX43" s="3"/>
      <c r="AY43" s="3"/>
      <c r="AZ43" s="3" t="s">
        <v>282</v>
      </c>
      <c r="BA43" s="3">
        <v>1</v>
      </c>
      <c r="BB43" s="3" t="s">
        <v>125</v>
      </c>
      <c r="BC43" s="3"/>
      <c r="BD43" s="3"/>
      <c r="BE43" s="3"/>
      <c r="BF43" s="3"/>
      <c r="BG43" s="3"/>
      <c r="BH43" s="3"/>
      <c r="BI43" s="3">
        <v>100</v>
      </c>
      <c r="BJ43" s="3" t="s">
        <v>192</v>
      </c>
      <c r="BK43" s="3" t="s">
        <v>178</v>
      </c>
      <c r="BL43" s="3">
        <v>400097</v>
      </c>
      <c r="BM43" s="3">
        <v>40041</v>
      </c>
      <c r="BN43" s="3" t="s">
        <v>283</v>
      </c>
      <c r="BO43" s="3" t="s">
        <v>284</v>
      </c>
      <c r="BP43" s="3" t="s">
        <v>285</v>
      </c>
      <c r="BQ43" s="3">
        <v>1993</v>
      </c>
      <c r="BR43" s="3" t="s">
        <v>286</v>
      </c>
      <c r="BS43" s="18" t="s">
        <v>132</v>
      </c>
      <c r="BT43" s="18"/>
      <c r="BU43" s="17">
        <v>2</v>
      </c>
      <c r="BV43" s="18" t="s">
        <v>100</v>
      </c>
      <c r="BW43" s="18" t="s">
        <v>134</v>
      </c>
      <c r="BX43" s="3" t="s">
        <v>137</v>
      </c>
      <c r="BY43" s="3" t="s">
        <v>137</v>
      </c>
      <c r="BZ43" s="11" t="s">
        <v>145</v>
      </c>
      <c r="CA43" s="3" t="s">
        <v>117</v>
      </c>
      <c r="CB43" s="3">
        <v>11</v>
      </c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</row>
    <row r="44" spans="1:214" ht="90" customHeight="1" x14ac:dyDescent="0.3">
      <c r="A44" s="1" t="s">
        <v>99</v>
      </c>
      <c r="B44" s="1" t="s">
        <v>111</v>
      </c>
      <c r="C44" s="2" t="s">
        <v>288</v>
      </c>
      <c r="D44" s="3" t="s">
        <v>289</v>
      </c>
      <c r="E44" s="3" t="s">
        <v>290</v>
      </c>
      <c r="F44" s="3" t="s">
        <v>291</v>
      </c>
      <c r="G44" s="3" t="s">
        <v>102</v>
      </c>
      <c r="H44" s="3" t="s">
        <v>102</v>
      </c>
      <c r="I44" s="3" t="s">
        <v>184</v>
      </c>
      <c r="J44" s="3" t="s">
        <v>166</v>
      </c>
      <c r="K44" s="3"/>
      <c r="L44" s="3">
        <v>50</v>
      </c>
      <c r="M44" s="3" t="s">
        <v>122</v>
      </c>
      <c r="N44" s="3" t="s">
        <v>158</v>
      </c>
      <c r="O44" s="3"/>
      <c r="P44" s="3">
        <v>2.2200000000000002</v>
      </c>
      <c r="Q44" s="3"/>
      <c r="R44" s="3"/>
      <c r="S44" s="3"/>
      <c r="T44" s="3"/>
      <c r="U44" s="3" t="s">
        <v>282</v>
      </c>
      <c r="V44" s="3"/>
      <c r="W44" s="3">
        <v>2.2200000000000002</v>
      </c>
      <c r="X44" s="3"/>
      <c r="Y44" s="3"/>
      <c r="Z44" s="3"/>
      <c r="AA44" s="3"/>
      <c r="AB44" s="3"/>
      <c r="AC44" s="4">
        <v>2.2200000000000002</v>
      </c>
      <c r="AD44" s="3"/>
      <c r="AE44" s="4"/>
      <c r="AF44" s="3"/>
      <c r="AG44" s="4"/>
      <c r="AH44" s="3"/>
      <c r="AI44" s="3"/>
      <c r="AJ44" s="3"/>
      <c r="AK44" s="3"/>
      <c r="AL44" s="3"/>
      <c r="AM44" s="3"/>
      <c r="AN44" s="3"/>
      <c r="AO44" s="4"/>
      <c r="AP44" s="3"/>
      <c r="AQ44" s="3"/>
      <c r="AR44" s="3"/>
      <c r="AS44" s="3"/>
      <c r="AT44" s="3"/>
      <c r="AU44" s="4"/>
      <c r="AV44" s="3"/>
      <c r="AW44" s="3"/>
      <c r="AX44" s="3"/>
      <c r="AY44" s="3"/>
      <c r="AZ44" s="3" t="s">
        <v>282</v>
      </c>
      <c r="BA44" s="3">
        <v>2</v>
      </c>
      <c r="BB44" s="3" t="s">
        <v>125</v>
      </c>
      <c r="BC44" s="3"/>
      <c r="BD44" s="3"/>
      <c r="BE44" s="3"/>
      <c r="BF44" s="3"/>
      <c r="BG44" s="3"/>
      <c r="BH44" s="3"/>
      <c r="BI44" s="3">
        <v>100</v>
      </c>
      <c r="BJ44" s="3" t="s">
        <v>177</v>
      </c>
      <c r="BK44" s="3" t="s">
        <v>178</v>
      </c>
      <c r="BL44" s="3">
        <v>407195</v>
      </c>
      <c r="BM44" s="3">
        <v>56802</v>
      </c>
      <c r="BN44" s="3" t="s">
        <v>292</v>
      </c>
      <c r="BO44" s="3" t="s">
        <v>293</v>
      </c>
      <c r="BP44" s="3" t="s">
        <v>294</v>
      </c>
      <c r="BQ44" s="3">
        <v>2001</v>
      </c>
      <c r="BR44" s="3" t="s">
        <v>295</v>
      </c>
      <c r="BS44" s="18" t="s">
        <v>214</v>
      </c>
      <c r="BT44" s="18"/>
      <c r="BU44" s="17">
        <v>2</v>
      </c>
      <c r="BV44" s="18" t="s">
        <v>100</v>
      </c>
      <c r="BW44" s="18" t="s">
        <v>134</v>
      </c>
      <c r="BX44" s="3" t="s">
        <v>102</v>
      </c>
      <c r="BY44" s="3" t="s">
        <v>102</v>
      </c>
      <c r="BZ44" s="3" t="s">
        <v>186</v>
      </c>
      <c r="CA44" s="3" t="s">
        <v>166</v>
      </c>
      <c r="CB44" s="3">
        <v>50</v>
      </c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</row>
    <row r="45" spans="1:214" ht="75" customHeight="1" x14ac:dyDescent="0.3">
      <c r="A45" s="1" t="s">
        <v>99</v>
      </c>
      <c r="B45" s="1" t="s">
        <v>149</v>
      </c>
      <c r="C45" s="2" t="s">
        <v>150</v>
      </c>
      <c r="D45" s="3" t="s">
        <v>169</v>
      </c>
      <c r="E45" s="3" t="s">
        <v>170</v>
      </c>
      <c r="F45" s="3" t="s">
        <v>171</v>
      </c>
      <c r="G45" s="3" t="s">
        <v>189</v>
      </c>
      <c r="H45" s="3" t="s">
        <v>189</v>
      </c>
      <c r="I45" s="3" t="s">
        <v>190</v>
      </c>
      <c r="J45" s="3" t="s">
        <v>166</v>
      </c>
      <c r="K45" s="3"/>
      <c r="L45" s="3">
        <v>13</v>
      </c>
      <c r="M45" s="3" t="s">
        <v>122</v>
      </c>
      <c r="N45" s="3" t="s">
        <v>158</v>
      </c>
      <c r="O45" s="3"/>
      <c r="P45" s="3">
        <v>2.2000000000000002</v>
      </c>
      <c r="Q45" s="3"/>
      <c r="R45" s="3"/>
      <c r="S45" s="3"/>
      <c r="T45" s="3"/>
      <c r="U45" s="3" t="s">
        <v>282</v>
      </c>
      <c r="V45" s="3"/>
      <c r="W45" s="3">
        <v>2.2000000000000002</v>
      </c>
      <c r="X45" s="3"/>
      <c r="Y45" s="3"/>
      <c r="Z45" s="3"/>
      <c r="AA45" s="3"/>
      <c r="AB45" s="3"/>
      <c r="AC45" s="4">
        <v>2.2000000000000002</v>
      </c>
      <c r="AD45" s="3"/>
      <c r="AE45" s="4"/>
      <c r="AF45" s="3"/>
      <c r="AG45" s="4"/>
      <c r="AH45" s="3"/>
      <c r="AI45" s="3"/>
      <c r="AJ45" s="3"/>
      <c r="AK45" s="3"/>
      <c r="AL45" s="3"/>
      <c r="AM45" s="3"/>
      <c r="AN45" s="3"/>
      <c r="AO45" s="4"/>
      <c r="AP45" s="3"/>
      <c r="AQ45" s="3"/>
      <c r="AR45" s="3"/>
      <c r="AS45" s="3"/>
      <c r="AT45" s="3"/>
      <c r="AU45" s="4"/>
      <c r="AV45" s="3"/>
      <c r="AW45" s="3"/>
      <c r="AX45" s="3"/>
      <c r="AY45" s="3"/>
      <c r="AZ45" s="3" t="s">
        <v>282</v>
      </c>
      <c r="BA45" s="3">
        <v>1</v>
      </c>
      <c r="BB45" s="3" t="s">
        <v>125</v>
      </c>
      <c r="BC45" s="3"/>
      <c r="BD45" s="3"/>
      <c r="BE45" s="3"/>
      <c r="BF45" s="3"/>
      <c r="BG45" s="3"/>
      <c r="BH45" s="3"/>
      <c r="BI45" s="3">
        <v>100</v>
      </c>
      <c r="BJ45" s="3" t="s">
        <v>192</v>
      </c>
      <c r="BK45" s="3" t="s">
        <v>178</v>
      </c>
      <c r="BL45" s="3">
        <v>408266</v>
      </c>
      <c r="BM45" s="3">
        <v>85506</v>
      </c>
      <c r="BN45" s="3" t="s">
        <v>296</v>
      </c>
      <c r="BO45" s="3" t="s">
        <v>297</v>
      </c>
      <c r="BP45" s="3" t="s">
        <v>298</v>
      </c>
      <c r="BQ45" s="3">
        <v>1993</v>
      </c>
      <c r="BR45" s="3" t="s">
        <v>299</v>
      </c>
      <c r="BS45" s="18" t="s">
        <v>214</v>
      </c>
      <c r="BT45" s="18"/>
      <c r="BU45" s="17">
        <v>2</v>
      </c>
      <c r="BV45" s="18" t="s">
        <v>100</v>
      </c>
      <c r="BW45" s="18" t="s">
        <v>134</v>
      </c>
      <c r="BX45" s="3" t="s">
        <v>189</v>
      </c>
      <c r="BY45" s="3" t="s">
        <v>189</v>
      </c>
      <c r="BZ45" s="3" t="s">
        <v>199</v>
      </c>
      <c r="CA45" s="3" t="s">
        <v>166</v>
      </c>
      <c r="CB45" s="3">
        <v>13</v>
      </c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</row>
    <row r="46" spans="1:214" ht="75" customHeight="1" x14ac:dyDescent="0.3">
      <c r="A46" s="1" t="s">
        <v>99</v>
      </c>
      <c r="B46" s="1" t="s">
        <v>149</v>
      </c>
      <c r="C46" s="2" t="s">
        <v>150</v>
      </c>
      <c r="D46" s="3" t="s">
        <v>151</v>
      </c>
      <c r="E46" s="3" t="s">
        <v>152</v>
      </c>
      <c r="F46" s="3" t="s">
        <v>153</v>
      </c>
      <c r="G46" s="3" t="s">
        <v>154</v>
      </c>
      <c r="H46" s="3" t="s">
        <v>300</v>
      </c>
      <c r="I46" s="3" t="s">
        <v>301</v>
      </c>
      <c r="J46" s="3" t="s">
        <v>157</v>
      </c>
      <c r="K46" s="3"/>
      <c r="L46" s="3">
        <v>15</v>
      </c>
      <c r="M46" s="3" t="s">
        <v>122</v>
      </c>
      <c r="N46" s="3" t="s">
        <v>158</v>
      </c>
      <c r="O46" s="3"/>
      <c r="P46" s="3">
        <v>2</v>
      </c>
      <c r="Q46" s="3"/>
      <c r="R46" s="3"/>
      <c r="S46" s="3"/>
      <c r="T46" s="3"/>
      <c r="U46" s="3" t="s">
        <v>159</v>
      </c>
      <c r="V46" s="3"/>
      <c r="W46" s="3">
        <v>2</v>
      </c>
      <c r="X46" s="3"/>
      <c r="Y46" s="3"/>
      <c r="Z46" s="3"/>
      <c r="AA46" s="3"/>
      <c r="AB46" s="3"/>
      <c r="AC46" s="4">
        <v>2</v>
      </c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 t="s">
        <v>159</v>
      </c>
      <c r="BA46" s="3">
        <v>1</v>
      </c>
      <c r="BB46" s="3" t="s">
        <v>125</v>
      </c>
      <c r="BC46" s="3"/>
      <c r="BD46" s="3"/>
      <c r="BE46" s="3"/>
      <c r="BF46" s="3"/>
      <c r="BG46" s="3"/>
      <c r="BH46" s="3"/>
      <c r="BI46" s="3">
        <v>100</v>
      </c>
      <c r="BJ46" s="3" t="s">
        <v>126</v>
      </c>
      <c r="BK46" s="3" t="s">
        <v>160</v>
      </c>
      <c r="BL46" s="3">
        <v>2030777</v>
      </c>
      <c r="BM46" s="3">
        <v>35250</v>
      </c>
      <c r="BN46" s="3" t="s">
        <v>161</v>
      </c>
      <c r="BO46" s="3" t="s">
        <v>162</v>
      </c>
      <c r="BP46" s="3" t="s">
        <v>163</v>
      </c>
      <c r="BQ46" s="3">
        <v>1981</v>
      </c>
      <c r="BR46" s="3" t="s">
        <v>302</v>
      </c>
      <c r="BS46" s="3" t="s">
        <v>132</v>
      </c>
      <c r="BT46" s="3"/>
      <c r="BU46" s="16">
        <v>2</v>
      </c>
      <c r="BV46" s="3" t="s">
        <v>100</v>
      </c>
      <c r="BW46" s="3" t="s">
        <v>134</v>
      </c>
      <c r="BX46" s="3" t="s">
        <v>154</v>
      </c>
      <c r="BY46" s="3" t="s">
        <v>300</v>
      </c>
      <c r="BZ46" s="3" t="s">
        <v>303</v>
      </c>
      <c r="CA46" s="3" t="s">
        <v>166</v>
      </c>
      <c r="CB46" s="3">
        <v>15</v>
      </c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</row>
    <row r="47" spans="1:214" ht="75" customHeight="1" x14ac:dyDescent="0.3">
      <c r="A47" s="1" t="s">
        <v>99</v>
      </c>
      <c r="B47" s="1" t="s">
        <v>149</v>
      </c>
      <c r="C47" s="2" t="s">
        <v>150</v>
      </c>
      <c r="D47" s="3" t="s">
        <v>151</v>
      </c>
      <c r="E47" s="3" t="s">
        <v>152</v>
      </c>
      <c r="F47" s="3" t="s">
        <v>153</v>
      </c>
      <c r="G47" s="3" t="s">
        <v>154</v>
      </c>
      <c r="H47" s="3" t="s">
        <v>155</v>
      </c>
      <c r="I47" s="3" t="s">
        <v>156</v>
      </c>
      <c r="J47" s="3" t="s">
        <v>157</v>
      </c>
      <c r="K47" s="3"/>
      <c r="L47" s="3">
        <v>15</v>
      </c>
      <c r="M47" s="3" t="s">
        <v>122</v>
      </c>
      <c r="N47" s="3" t="s">
        <v>158</v>
      </c>
      <c r="O47" s="3"/>
      <c r="P47" s="3">
        <v>2</v>
      </c>
      <c r="Q47" s="3"/>
      <c r="R47" s="3"/>
      <c r="S47" s="3"/>
      <c r="T47" s="3"/>
      <c r="U47" s="3" t="s">
        <v>159</v>
      </c>
      <c r="V47" s="3"/>
      <c r="W47" s="3">
        <v>2</v>
      </c>
      <c r="X47" s="3"/>
      <c r="Y47" s="3"/>
      <c r="Z47" s="3"/>
      <c r="AA47" s="3"/>
      <c r="AB47" s="3"/>
      <c r="AC47" s="4">
        <v>2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 t="s">
        <v>159</v>
      </c>
      <c r="BA47" s="3">
        <v>1</v>
      </c>
      <c r="BB47" s="3" t="s">
        <v>125</v>
      </c>
      <c r="BC47" s="3"/>
      <c r="BD47" s="3"/>
      <c r="BE47" s="3"/>
      <c r="BF47" s="3"/>
      <c r="BG47" s="3"/>
      <c r="BH47" s="3"/>
      <c r="BI47" s="3">
        <v>100</v>
      </c>
      <c r="BJ47" s="3" t="s">
        <v>126</v>
      </c>
      <c r="BK47" s="3" t="s">
        <v>160</v>
      </c>
      <c r="BL47" s="3">
        <v>2030777</v>
      </c>
      <c r="BM47" s="3">
        <v>35250</v>
      </c>
      <c r="BN47" s="3" t="s">
        <v>161</v>
      </c>
      <c r="BO47" s="3" t="s">
        <v>162</v>
      </c>
      <c r="BP47" s="3" t="s">
        <v>163</v>
      </c>
      <c r="BQ47" s="3">
        <v>1981</v>
      </c>
      <c r="BR47" s="3" t="s">
        <v>164</v>
      </c>
      <c r="BS47" s="3" t="s">
        <v>132</v>
      </c>
      <c r="BT47" s="3"/>
      <c r="BU47" s="16">
        <v>2</v>
      </c>
      <c r="BV47" s="3" t="s">
        <v>100</v>
      </c>
      <c r="BW47" s="3" t="s">
        <v>134</v>
      </c>
      <c r="BX47" s="3" t="s">
        <v>154</v>
      </c>
      <c r="BY47" s="3" t="s">
        <v>155</v>
      </c>
      <c r="BZ47" s="3" t="s">
        <v>165</v>
      </c>
      <c r="CA47" s="3" t="s">
        <v>166</v>
      </c>
      <c r="CB47" s="3">
        <v>15</v>
      </c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</row>
    <row r="48" spans="1:214" ht="90" customHeight="1" x14ac:dyDescent="0.3">
      <c r="A48" s="1" t="s">
        <v>99</v>
      </c>
      <c r="B48" s="1" t="s">
        <v>149</v>
      </c>
      <c r="C48" s="2" t="s">
        <v>150</v>
      </c>
      <c r="D48" s="3" t="s">
        <v>151</v>
      </c>
      <c r="E48" s="3" t="s">
        <v>152</v>
      </c>
      <c r="F48" s="3" t="s">
        <v>153</v>
      </c>
      <c r="G48" s="3" t="s">
        <v>102</v>
      </c>
      <c r="H48" s="3" t="s">
        <v>102</v>
      </c>
      <c r="I48" s="3" t="s">
        <v>184</v>
      </c>
      <c r="J48" s="3" t="s">
        <v>157</v>
      </c>
      <c r="K48" s="3"/>
      <c r="L48" s="3"/>
      <c r="M48" s="3" t="s">
        <v>122</v>
      </c>
      <c r="N48" s="3" t="s">
        <v>158</v>
      </c>
      <c r="O48" s="3"/>
      <c r="P48" s="3">
        <v>2</v>
      </c>
      <c r="Q48" s="3"/>
      <c r="R48" s="3"/>
      <c r="S48" s="3"/>
      <c r="T48" s="3"/>
      <c r="U48" s="3" t="s">
        <v>159</v>
      </c>
      <c r="V48" s="3"/>
      <c r="W48" s="3">
        <v>2</v>
      </c>
      <c r="X48" s="3"/>
      <c r="Y48" s="3"/>
      <c r="Z48" s="3"/>
      <c r="AA48" s="3"/>
      <c r="AB48" s="3"/>
      <c r="AC48" s="4">
        <v>2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 t="s">
        <v>159</v>
      </c>
      <c r="BA48" s="3">
        <v>1</v>
      </c>
      <c r="BB48" s="3" t="s">
        <v>125</v>
      </c>
      <c r="BC48" s="3"/>
      <c r="BD48" s="3"/>
      <c r="BE48" s="3"/>
      <c r="BF48" s="3"/>
      <c r="BG48" s="3"/>
      <c r="BH48" s="3"/>
      <c r="BI48" s="3">
        <v>100</v>
      </c>
      <c r="BJ48" s="3" t="s">
        <v>126</v>
      </c>
      <c r="BK48" s="3" t="s">
        <v>160</v>
      </c>
      <c r="BL48" s="3">
        <v>2030777</v>
      </c>
      <c r="BM48" s="3">
        <v>35250</v>
      </c>
      <c r="BN48" s="3" t="s">
        <v>161</v>
      </c>
      <c r="BO48" s="3" t="s">
        <v>162</v>
      </c>
      <c r="BP48" s="3" t="s">
        <v>163</v>
      </c>
      <c r="BQ48" s="3">
        <v>1981</v>
      </c>
      <c r="BR48" s="3" t="s">
        <v>304</v>
      </c>
      <c r="BS48" s="3" t="s">
        <v>132</v>
      </c>
      <c r="BT48" s="3"/>
      <c r="BU48" s="16">
        <v>2</v>
      </c>
      <c r="BV48" s="3" t="s">
        <v>100</v>
      </c>
      <c r="BW48" s="3" t="s">
        <v>134</v>
      </c>
      <c r="BX48" s="3" t="s">
        <v>102</v>
      </c>
      <c r="BY48" s="3" t="s">
        <v>102</v>
      </c>
      <c r="BZ48" s="3" t="s">
        <v>186</v>
      </c>
      <c r="CA48" s="3" t="s">
        <v>166</v>
      </c>
      <c r="CB48" s="3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</row>
    <row r="49" spans="1:214" ht="75" customHeight="1" x14ac:dyDescent="0.3">
      <c r="A49" s="1" t="s">
        <v>99</v>
      </c>
      <c r="B49" s="1" t="s">
        <v>149</v>
      </c>
      <c r="C49" s="2" t="s">
        <v>150</v>
      </c>
      <c r="D49" s="3" t="s">
        <v>151</v>
      </c>
      <c r="E49" s="3" t="s">
        <v>152</v>
      </c>
      <c r="F49" s="3" t="s">
        <v>153</v>
      </c>
      <c r="G49" s="3" t="s">
        <v>154</v>
      </c>
      <c r="H49" s="3" t="s">
        <v>154</v>
      </c>
      <c r="I49" s="3" t="s">
        <v>167</v>
      </c>
      <c r="J49" s="3" t="s">
        <v>157</v>
      </c>
      <c r="K49" s="3"/>
      <c r="L49" s="3">
        <v>15</v>
      </c>
      <c r="M49" s="3" t="s">
        <v>122</v>
      </c>
      <c r="N49" s="3" t="s">
        <v>158</v>
      </c>
      <c r="O49" s="3"/>
      <c r="P49" s="3">
        <v>2</v>
      </c>
      <c r="Q49" s="3"/>
      <c r="R49" s="3"/>
      <c r="S49" s="3"/>
      <c r="T49" s="3"/>
      <c r="U49" s="3" t="s">
        <v>159</v>
      </c>
      <c r="V49" s="3"/>
      <c r="W49" s="3">
        <v>2</v>
      </c>
      <c r="X49" s="3"/>
      <c r="Y49" s="3"/>
      <c r="Z49" s="3"/>
      <c r="AA49" s="3"/>
      <c r="AB49" s="3"/>
      <c r="AC49" s="4">
        <v>2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 t="s">
        <v>159</v>
      </c>
      <c r="BA49" s="3">
        <v>1</v>
      </c>
      <c r="BB49" s="3" t="s">
        <v>125</v>
      </c>
      <c r="BC49" s="3"/>
      <c r="BD49" s="3"/>
      <c r="BE49" s="3"/>
      <c r="BF49" s="3"/>
      <c r="BG49" s="3"/>
      <c r="BH49" s="3"/>
      <c r="BI49" s="3">
        <v>100</v>
      </c>
      <c r="BJ49" s="3" t="s">
        <v>126</v>
      </c>
      <c r="BK49" s="3" t="s">
        <v>160</v>
      </c>
      <c r="BL49" s="3">
        <v>2030777</v>
      </c>
      <c r="BM49" s="3">
        <v>35250</v>
      </c>
      <c r="BN49" s="3" t="s">
        <v>161</v>
      </c>
      <c r="BO49" s="3" t="s">
        <v>162</v>
      </c>
      <c r="BP49" s="3" t="s">
        <v>163</v>
      </c>
      <c r="BQ49" s="3">
        <v>1981</v>
      </c>
      <c r="BR49" s="3" t="s">
        <v>164</v>
      </c>
      <c r="BS49" s="3" t="s">
        <v>132</v>
      </c>
      <c r="BT49" s="3"/>
      <c r="BU49" s="16">
        <v>2</v>
      </c>
      <c r="BV49" s="3" t="s">
        <v>100</v>
      </c>
      <c r="BW49" s="3" t="s">
        <v>134</v>
      </c>
      <c r="BX49" s="3" t="s">
        <v>154</v>
      </c>
      <c r="BY49" s="3" t="s">
        <v>154</v>
      </c>
      <c r="BZ49" s="3" t="s">
        <v>168</v>
      </c>
      <c r="CA49" s="3" t="s">
        <v>166</v>
      </c>
      <c r="CB49" s="3">
        <v>15</v>
      </c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</row>
    <row r="50" spans="1:214" ht="105" customHeight="1" x14ac:dyDescent="0.3">
      <c r="A50" s="1" t="s">
        <v>99</v>
      </c>
      <c r="B50" s="1" t="s">
        <v>149</v>
      </c>
      <c r="C50" s="2" t="s">
        <v>150</v>
      </c>
      <c r="D50" s="3" t="s">
        <v>151</v>
      </c>
      <c r="E50" s="3" t="s">
        <v>152</v>
      </c>
      <c r="F50" s="3" t="s">
        <v>153</v>
      </c>
      <c r="G50" s="3" t="s">
        <v>154</v>
      </c>
      <c r="H50" s="3" t="s">
        <v>300</v>
      </c>
      <c r="I50" s="3" t="s">
        <v>301</v>
      </c>
      <c r="J50" s="3" t="s">
        <v>157</v>
      </c>
      <c r="K50" s="3"/>
      <c r="L50" s="3">
        <v>10</v>
      </c>
      <c r="M50" s="3" t="s">
        <v>122</v>
      </c>
      <c r="N50" s="3" t="s">
        <v>158</v>
      </c>
      <c r="O50" s="3"/>
      <c r="P50" s="3">
        <v>2</v>
      </c>
      <c r="Q50" s="3"/>
      <c r="R50" s="3"/>
      <c r="S50" s="3"/>
      <c r="T50" s="3"/>
      <c r="U50" s="3" t="s">
        <v>159</v>
      </c>
      <c r="V50" s="3"/>
      <c r="W50" s="3">
        <v>2</v>
      </c>
      <c r="X50" s="3"/>
      <c r="Y50" s="3"/>
      <c r="Z50" s="3"/>
      <c r="AA50" s="3"/>
      <c r="AB50" s="3"/>
      <c r="AC50" s="4">
        <v>2</v>
      </c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 t="s">
        <v>159</v>
      </c>
      <c r="BA50" s="3">
        <v>1</v>
      </c>
      <c r="BB50" s="3" t="s">
        <v>125</v>
      </c>
      <c r="BC50" s="3"/>
      <c r="BD50" s="3"/>
      <c r="BE50" s="3"/>
      <c r="BF50" s="3"/>
      <c r="BG50" s="3"/>
      <c r="BH50" s="3"/>
      <c r="BI50" s="3">
        <v>100</v>
      </c>
      <c r="BJ50" s="3" t="s">
        <v>126</v>
      </c>
      <c r="BK50" s="3" t="s">
        <v>160</v>
      </c>
      <c r="BL50" s="3">
        <v>2030778</v>
      </c>
      <c r="BM50" s="3">
        <v>35250</v>
      </c>
      <c r="BN50" s="3" t="s">
        <v>161</v>
      </c>
      <c r="BO50" s="3" t="s">
        <v>162</v>
      </c>
      <c r="BP50" s="3" t="s">
        <v>163</v>
      </c>
      <c r="BQ50" s="3">
        <v>1981</v>
      </c>
      <c r="BR50" s="3" t="s">
        <v>304</v>
      </c>
      <c r="BS50" s="3" t="s">
        <v>132</v>
      </c>
      <c r="BT50" s="3"/>
      <c r="BU50" s="16">
        <v>2</v>
      </c>
      <c r="BV50" s="3" t="s">
        <v>100</v>
      </c>
      <c r="BW50" s="3" t="s">
        <v>134</v>
      </c>
      <c r="BX50" s="3" t="s">
        <v>154</v>
      </c>
      <c r="BY50" s="3" t="s">
        <v>300</v>
      </c>
      <c r="BZ50" s="3" t="s">
        <v>303</v>
      </c>
      <c r="CA50" s="3" t="s">
        <v>166</v>
      </c>
      <c r="CB50" s="3">
        <v>10</v>
      </c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</row>
    <row r="51" spans="1:214" ht="105" customHeight="1" x14ac:dyDescent="0.3">
      <c r="A51" s="1" t="s">
        <v>99</v>
      </c>
      <c r="B51" s="1" t="s">
        <v>149</v>
      </c>
      <c r="C51" s="2" t="s">
        <v>150</v>
      </c>
      <c r="D51" s="3" t="s">
        <v>151</v>
      </c>
      <c r="E51" s="3" t="s">
        <v>152</v>
      </c>
      <c r="F51" s="3" t="s">
        <v>153</v>
      </c>
      <c r="G51" s="3" t="s">
        <v>154</v>
      </c>
      <c r="H51" s="3" t="s">
        <v>155</v>
      </c>
      <c r="I51" s="3" t="s">
        <v>156</v>
      </c>
      <c r="J51" s="3" t="s">
        <v>143</v>
      </c>
      <c r="K51" s="3"/>
      <c r="L51" s="3">
        <v>10</v>
      </c>
      <c r="M51" s="3" t="s">
        <v>122</v>
      </c>
      <c r="N51" s="3" t="s">
        <v>158</v>
      </c>
      <c r="O51" s="3"/>
      <c r="P51" s="3">
        <v>0.2</v>
      </c>
      <c r="Q51" s="3"/>
      <c r="R51" s="3"/>
      <c r="S51" s="3"/>
      <c r="T51" s="3"/>
      <c r="U51" s="3" t="s">
        <v>159</v>
      </c>
      <c r="V51" s="3"/>
      <c r="W51" s="3">
        <v>0.2</v>
      </c>
      <c r="X51" s="3"/>
      <c r="Y51" s="3"/>
      <c r="Z51" s="3"/>
      <c r="AA51" s="3"/>
      <c r="AB51" s="3"/>
      <c r="AC51" s="4">
        <v>0.2</v>
      </c>
      <c r="AD51" s="3"/>
      <c r="AE51" s="3"/>
      <c r="AF51" s="3"/>
      <c r="AG51" s="3"/>
      <c r="AH51" s="3"/>
      <c r="AI51" s="3">
        <v>2</v>
      </c>
      <c r="AJ51" s="3"/>
      <c r="AK51" s="3"/>
      <c r="AL51" s="3"/>
      <c r="AM51" s="3"/>
      <c r="AN51" s="3"/>
      <c r="AO51" s="3">
        <v>2</v>
      </c>
      <c r="AP51" s="3"/>
      <c r="AQ51" s="3"/>
      <c r="AR51" s="3"/>
      <c r="AS51" s="3"/>
      <c r="AT51" s="3"/>
      <c r="AU51" s="3">
        <v>2</v>
      </c>
      <c r="AV51" s="3"/>
      <c r="AW51" s="3"/>
      <c r="AX51" s="3"/>
      <c r="AY51" s="3"/>
      <c r="AZ51" s="3" t="s">
        <v>159</v>
      </c>
      <c r="BA51" s="3">
        <v>1</v>
      </c>
      <c r="BB51" s="3" t="s">
        <v>125</v>
      </c>
      <c r="BC51" s="3"/>
      <c r="BD51" s="3"/>
      <c r="BE51" s="3"/>
      <c r="BF51" s="3"/>
      <c r="BG51" s="3"/>
      <c r="BH51" s="3"/>
      <c r="BI51" s="3">
        <v>100</v>
      </c>
      <c r="BJ51" s="3" t="s">
        <v>126</v>
      </c>
      <c r="BK51" s="3" t="s">
        <v>160</v>
      </c>
      <c r="BL51" s="3">
        <v>2030778</v>
      </c>
      <c r="BM51" s="3">
        <v>35250</v>
      </c>
      <c r="BN51" s="3" t="s">
        <v>161</v>
      </c>
      <c r="BO51" s="3" t="s">
        <v>162</v>
      </c>
      <c r="BP51" s="3" t="s">
        <v>163</v>
      </c>
      <c r="BQ51" s="3">
        <v>1981</v>
      </c>
      <c r="BR51" s="3" t="s">
        <v>164</v>
      </c>
      <c r="BS51" s="3" t="s">
        <v>132</v>
      </c>
      <c r="BT51" s="3"/>
      <c r="BU51" s="16">
        <v>2</v>
      </c>
      <c r="BV51" s="3" t="s">
        <v>100</v>
      </c>
      <c r="BW51" s="3" t="s">
        <v>134</v>
      </c>
      <c r="BX51" s="3" t="s">
        <v>154</v>
      </c>
      <c r="BY51" s="3" t="s">
        <v>155</v>
      </c>
      <c r="BZ51" s="3" t="s">
        <v>165</v>
      </c>
      <c r="CA51" s="3" t="s">
        <v>117</v>
      </c>
      <c r="CB51" s="3">
        <v>10</v>
      </c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</row>
    <row r="52" spans="1:214" ht="90" customHeight="1" x14ac:dyDescent="0.3">
      <c r="A52" s="1" t="s">
        <v>99</v>
      </c>
      <c r="B52" s="1" t="s">
        <v>149</v>
      </c>
      <c r="C52" s="2" t="s">
        <v>150</v>
      </c>
      <c r="D52" s="3" t="s">
        <v>151</v>
      </c>
      <c r="E52" s="3" t="s">
        <v>152</v>
      </c>
      <c r="F52" s="3" t="s">
        <v>153</v>
      </c>
      <c r="G52" s="3" t="s">
        <v>102</v>
      </c>
      <c r="H52" s="3" t="s">
        <v>102</v>
      </c>
      <c r="I52" s="3" t="s">
        <v>184</v>
      </c>
      <c r="J52" s="3" t="s">
        <v>157</v>
      </c>
      <c r="K52" s="3"/>
      <c r="L52" s="3"/>
      <c r="M52" s="3" t="s">
        <v>122</v>
      </c>
      <c r="N52" s="3" t="s">
        <v>158</v>
      </c>
      <c r="O52" s="3"/>
      <c r="P52" s="3">
        <v>2</v>
      </c>
      <c r="Q52" s="3"/>
      <c r="R52" s="3"/>
      <c r="S52" s="3"/>
      <c r="T52" s="3"/>
      <c r="U52" s="3" t="s">
        <v>159</v>
      </c>
      <c r="V52" s="3"/>
      <c r="W52" s="3">
        <v>2</v>
      </c>
      <c r="X52" s="3"/>
      <c r="Y52" s="3"/>
      <c r="Z52" s="3"/>
      <c r="AA52" s="3"/>
      <c r="AB52" s="3"/>
      <c r="AC52" s="4">
        <v>2</v>
      </c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 t="s">
        <v>159</v>
      </c>
      <c r="BA52" s="3">
        <v>1</v>
      </c>
      <c r="BB52" s="3" t="s">
        <v>125</v>
      </c>
      <c r="BC52" s="3"/>
      <c r="BD52" s="3"/>
      <c r="BE52" s="3"/>
      <c r="BF52" s="3"/>
      <c r="BG52" s="3"/>
      <c r="BH52" s="3"/>
      <c r="BI52" s="3">
        <v>100</v>
      </c>
      <c r="BJ52" s="3" t="s">
        <v>126</v>
      </c>
      <c r="BK52" s="3" t="s">
        <v>160</v>
      </c>
      <c r="BL52" s="3">
        <v>2030778</v>
      </c>
      <c r="BM52" s="3">
        <v>35250</v>
      </c>
      <c r="BN52" s="3" t="s">
        <v>161</v>
      </c>
      <c r="BO52" s="3" t="s">
        <v>162</v>
      </c>
      <c r="BP52" s="3" t="s">
        <v>163</v>
      </c>
      <c r="BQ52" s="3">
        <v>1981</v>
      </c>
      <c r="BR52" s="3" t="s">
        <v>305</v>
      </c>
      <c r="BS52" s="3" t="s">
        <v>132</v>
      </c>
      <c r="BT52" s="3"/>
      <c r="BU52" s="16">
        <v>2</v>
      </c>
      <c r="BV52" s="3" t="s">
        <v>100</v>
      </c>
      <c r="BW52" s="3" t="s">
        <v>134</v>
      </c>
      <c r="BX52" s="3" t="s">
        <v>102</v>
      </c>
      <c r="BY52" s="3" t="s">
        <v>102</v>
      </c>
      <c r="BZ52" s="3" t="s">
        <v>186</v>
      </c>
      <c r="CA52" s="3" t="s">
        <v>166</v>
      </c>
      <c r="CB52" s="3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</row>
    <row r="53" spans="1:214" ht="273.60000000000002" x14ac:dyDescent="0.3">
      <c r="A53" s="1" t="s">
        <v>99</v>
      </c>
      <c r="B53" s="1" t="s">
        <v>149</v>
      </c>
      <c r="C53" s="2" t="s">
        <v>150</v>
      </c>
      <c r="D53" s="3" t="s">
        <v>151</v>
      </c>
      <c r="E53" s="3" t="s">
        <v>152</v>
      </c>
      <c r="F53" s="3" t="s">
        <v>153</v>
      </c>
      <c r="G53" s="3" t="s">
        <v>154</v>
      </c>
      <c r="H53" s="3" t="s">
        <v>154</v>
      </c>
      <c r="I53" s="3" t="s">
        <v>167</v>
      </c>
      <c r="J53" s="3" t="s">
        <v>143</v>
      </c>
      <c r="K53" s="3"/>
      <c r="L53" s="3">
        <v>10</v>
      </c>
      <c r="M53" s="3" t="s">
        <v>122</v>
      </c>
      <c r="N53" s="3" t="s">
        <v>158</v>
      </c>
      <c r="O53" s="3"/>
      <c r="P53" s="3">
        <v>0.2</v>
      </c>
      <c r="Q53" s="3"/>
      <c r="R53" s="3"/>
      <c r="S53" s="3"/>
      <c r="T53" s="3"/>
      <c r="U53" s="3" t="s">
        <v>159</v>
      </c>
      <c r="V53" s="3"/>
      <c r="W53" s="3">
        <v>0.2</v>
      </c>
      <c r="X53" s="3"/>
      <c r="Y53" s="3"/>
      <c r="Z53" s="3"/>
      <c r="AA53" s="3"/>
      <c r="AB53" s="3"/>
      <c r="AC53" s="4">
        <v>0.2</v>
      </c>
      <c r="AD53" s="3"/>
      <c r="AE53" s="3"/>
      <c r="AF53" s="3"/>
      <c r="AG53" s="3"/>
      <c r="AH53" s="3"/>
      <c r="AI53" s="3">
        <v>2</v>
      </c>
      <c r="AJ53" s="3"/>
      <c r="AK53" s="3"/>
      <c r="AL53" s="3"/>
      <c r="AM53" s="3"/>
      <c r="AN53" s="3"/>
      <c r="AO53" s="3">
        <v>2</v>
      </c>
      <c r="AP53" s="3"/>
      <c r="AQ53" s="3"/>
      <c r="AR53" s="3"/>
      <c r="AS53" s="3"/>
      <c r="AT53" s="3"/>
      <c r="AU53" s="3">
        <v>2</v>
      </c>
      <c r="AV53" s="3"/>
      <c r="AW53" s="3"/>
      <c r="AX53" s="3"/>
      <c r="AY53" s="3"/>
      <c r="AZ53" s="3" t="s">
        <v>159</v>
      </c>
      <c r="BA53" s="3">
        <v>1</v>
      </c>
      <c r="BB53" s="3" t="s">
        <v>125</v>
      </c>
      <c r="BC53" s="3"/>
      <c r="BD53" s="3"/>
      <c r="BE53" s="3"/>
      <c r="BF53" s="3"/>
      <c r="BG53" s="3"/>
      <c r="BH53" s="3"/>
      <c r="BI53" s="3">
        <v>100</v>
      </c>
      <c r="BJ53" s="3" t="s">
        <v>126</v>
      </c>
      <c r="BK53" s="3" t="s">
        <v>160</v>
      </c>
      <c r="BL53" s="3">
        <v>2030778</v>
      </c>
      <c r="BM53" s="3">
        <v>35250</v>
      </c>
      <c r="BN53" s="3" t="s">
        <v>161</v>
      </c>
      <c r="BO53" s="3" t="s">
        <v>162</v>
      </c>
      <c r="BP53" s="3" t="s">
        <v>163</v>
      </c>
      <c r="BQ53" s="3">
        <v>1981</v>
      </c>
      <c r="BR53" s="3" t="s">
        <v>164</v>
      </c>
      <c r="BS53" s="3" t="s">
        <v>132</v>
      </c>
      <c r="BT53" s="3"/>
      <c r="BU53" s="16">
        <v>2</v>
      </c>
      <c r="BV53" s="3" t="s">
        <v>100</v>
      </c>
      <c r="BW53" s="3" t="s">
        <v>134</v>
      </c>
      <c r="BX53" s="3" t="s">
        <v>154</v>
      </c>
      <c r="BY53" s="3" t="s">
        <v>154</v>
      </c>
      <c r="BZ53" s="3" t="s">
        <v>168</v>
      </c>
      <c r="CA53" s="3" t="s">
        <v>117</v>
      </c>
      <c r="CB53" s="3">
        <v>10</v>
      </c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</row>
    <row r="54" spans="1:214" ht="60" customHeight="1" x14ac:dyDescent="0.3">
      <c r="A54" s="1" t="s">
        <v>99</v>
      </c>
      <c r="B54" s="1" t="s">
        <v>149</v>
      </c>
      <c r="C54" s="2" t="s">
        <v>150</v>
      </c>
      <c r="D54" s="3" t="s">
        <v>151</v>
      </c>
      <c r="E54" s="3" t="s">
        <v>152</v>
      </c>
      <c r="F54" s="3" t="s">
        <v>153</v>
      </c>
      <c r="G54" s="3" t="s">
        <v>172</v>
      </c>
      <c r="H54" s="3" t="s">
        <v>173</v>
      </c>
      <c r="I54" s="3" t="s">
        <v>206</v>
      </c>
      <c r="J54" s="3" t="s">
        <v>143</v>
      </c>
      <c r="K54" s="3"/>
      <c r="L54" s="3">
        <v>13</v>
      </c>
      <c r="M54" s="3" t="s">
        <v>122</v>
      </c>
      <c r="N54" s="3" t="s">
        <v>158</v>
      </c>
      <c r="O54" s="3"/>
      <c r="P54" s="3">
        <v>2</v>
      </c>
      <c r="Q54" s="3"/>
      <c r="R54" s="3"/>
      <c r="S54" s="3"/>
      <c r="T54" s="3"/>
      <c r="U54" s="3" t="s">
        <v>159</v>
      </c>
      <c r="V54" s="3"/>
      <c r="W54" s="3">
        <v>2</v>
      </c>
      <c r="X54" s="3"/>
      <c r="Y54" s="3"/>
      <c r="Z54" s="3"/>
      <c r="AA54" s="3"/>
      <c r="AB54" s="3"/>
      <c r="AC54" s="4">
        <v>2</v>
      </c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 t="s">
        <v>159</v>
      </c>
      <c r="BA54" s="3">
        <v>2</v>
      </c>
      <c r="BB54" s="3" t="s">
        <v>125</v>
      </c>
      <c r="BC54" s="3"/>
      <c r="BD54" s="3"/>
      <c r="BE54" s="3"/>
      <c r="BF54" s="3"/>
      <c r="BG54" s="3"/>
      <c r="BH54" s="3"/>
      <c r="BI54" s="3">
        <v>100</v>
      </c>
      <c r="BJ54" s="3" t="s">
        <v>126</v>
      </c>
      <c r="BK54" s="3" t="s">
        <v>160</v>
      </c>
      <c r="BL54" s="3">
        <v>2030838</v>
      </c>
      <c r="BM54" s="3">
        <v>35250</v>
      </c>
      <c r="BN54" s="3" t="s">
        <v>161</v>
      </c>
      <c r="BO54" s="3" t="s">
        <v>162</v>
      </c>
      <c r="BP54" s="3" t="s">
        <v>163</v>
      </c>
      <c r="BQ54" s="3">
        <v>1981</v>
      </c>
      <c r="BR54" s="3" t="s">
        <v>306</v>
      </c>
      <c r="BS54" s="3" t="s">
        <v>132</v>
      </c>
      <c r="BT54" s="3"/>
      <c r="BU54" s="16">
        <v>2</v>
      </c>
      <c r="BV54" s="3" t="s">
        <v>100</v>
      </c>
      <c r="BW54" s="3" t="s">
        <v>134</v>
      </c>
      <c r="BX54" s="3" t="s">
        <v>172</v>
      </c>
      <c r="BY54" s="3" t="s">
        <v>173</v>
      </c>
      <c r="BZ54" s="3" t="s">
        <v>215</v>
      </c>
      <c r="CA54" s="3" t="s">
        <v>117</v>
      </c>
      <c r="CB54" s="3">
        <v>13</v>
      </c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</row>
    <row r="55" spans="1:214" ht="60" customHeight="1" x14ac:dyDescent="0.3">
      <c r="A55" s="1" t="s">
        <v>99</v>
      </c>
      <c r="B55" s="1" t="s">
        <v>149</v>
      </c>
      <c r="C55" s="2" t="s">
        <v>150</v>
      </c>
      <c r="D55" s="3" t="s">
        <v>151</v>
      </c>
      <c r="E55" s="3" t="s">
        <v>152</v>
      </c>
      <c r="F55" s="3" t="s">
        <v>153</v>
      </c>
      <c r="G55" s="3" t="s">
        <v>172</v>
      </c>
      <c r="H55" s="3" t="s">
        <v>173</v>
      </c>
      <c r="I55" s="3" t="s">
        <v>206</v>
      </c>
      <c r="J55" s="3" t="s">
        <v>143</v>
      </c>
      <c r="K55" s="3"/>
      <c r="L55" s="3">
        <v>8</v>
      </c>
      <c r="M55" s="3" t="s">
        <v>122</v>
      </c>
      <c r="N55" s="3" t="s">
        <v>158</v>
      </c>
      <c r="O55" s="3"/>
      <c r="P55" s="3">
        <v>2</v>
      </c>
      <c r="Q55" s="3"/>
      <c r="R55" s="3"/>
      <c r="S55" s="3"/>
      <c r="T55" s="3"/>
      <c r="U55" s="3" t="s">
        <v>159</v>
      </c>
      <c r="V55" s="3"/>
      <c r="W55" s="3">
        <v>2</v>
      </c>
      <c r="X55" s="3"/>
      <c r="Y55" s="3"/>
      <c r="Z55" s="3"/>
      <c r="AA55" s="3"/>
      <c r="AB55" s="3"/>
      <c r="AC55" s="4">
        <v>2</v>
      </c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 t="s">
        <v>159</v>
      </c>
      <c r="BA55" s="3">
        <v>2</v>
      </c>
      <c r="BB55" s="3" t="s">
        <v>125</v>
      </c>
      <c r="BC55" s="3"/>
      <c r="BD55" s="3"/>
      <c r="BE55" s="3"/>
      <c r="BF55" s="3"/>
      <c r="BG55" s="3"/>
      <c r="BH55" s="3"/>
      <c r="BI55" s="3">
        <v>100</v>
      </c>
      <c r="BJ55" s="3" t="s">
        <v>126</v>
      </c>
      <c r="BK55" s="3" t="s">
        <v>160</v>
      </c>
      <c r="BL55" s="3">
        <v>2030838</v>
      </c>
      <c r="BM55" s="3">
        <v>35250</v>
      </c>
      <c r="BN55" s="3" t="s">
        <v>161</v>
      </c>
      <c r="BO55" s="3" t="s">
        <v>162</v>
      </c>
      <c r="BP55" s="3" t="s">
        <v>163</v>
      </c>
      <c r="BQ55" s="3">
        <v>1981</v>
      </c>
      <c r="BR55" s="3" t="s">
        <v>307</v>
      </c>
      <c r="BS55" s="3" t="s">
        <v>132</v>
      </c>
      <c r="BT55" s="3"/>
      <c r="BU55" s="16">
        <v>2</v>
      </c>
      <c r="BV55" s="3" t="s">
        <v>100</v>
      </c>
      <c r="BW55" s="3" t="s">
        <v>134</v>
      </c>
      <c r="BX55" s="3" t="s">
        <v>172</v>
      </c>
      <c r="BY55" s="3" t="s">
        <v>173</v>
      </c>
      <c r="BZ55" s="3" t="s">
        <v>215</v>
      </c>
      <c r="CA55" s="3" t="s">
        <v>117</v>
      </c>
      <c r="CB55" s="3">
        <v>8</v>
      </c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</row>
    <row r="56" spans="1:214" ht="60" customHeight="1" x14ac:dyDescent="0.3">
      <c r="A56" s="6" t="s">
        <v>99</v>
      </c>
      <c r="B56" s="6" t="s">
        <v>149</v>
      </c>
      <c r="C56" s="6" t="s">
        <v>150</v>
      </c>
      <c r="D56" s="3" t="s">
        <v>151</v>
      </c>
      <c r="E56" s="3" t="s">
        <v>152</v>
      </c>
      <c r="F56" s="3" t="s">
        <v>153</v>
      </c>
      <c r="G56" s="3" t="s">
        <v>172</v>
      </c>
      <c r="H56" s="3" t="s">
        <v>173</v>
      </c>
      <c r="I56" s="3" t="s">
        <v>206</v>
      </c>
      <c r="J56" s="3" t="s">
        <v>143</v>
      </c>
      <c r="K56" s="3"/>
      <c r="L56" s="3">
        <v>8</v>
      </c>
      <c r="M56" s="3" t="s">
        <v>122</v>
      </c>
      <c r="N56" s="3" t="s">
        <v>158</v>
      </c>
      <c r="O56" s="3"/>
      <c r="P56" s="3">
        <v>2</v>
      </c>
      <c r="Q56" s="3"/>
      <c r="R56" s="3"/>
      <c r="S56" s="3"/>
      <c r="T56" s="3"/>
      <c r="U56" s="3" t="s">
        <v>159</v>
      </c>
      <c r="V56" s="3"/>
      <c r="W56" s="3">
        <v>2</v>
      </c>
      <c r="X56" s="3"/>
      <c r="Y56" s="3"/>
      <c r="Z56" s="3"/>
      <c r="AA56" s="3"/>
      <c r="AB56" s="3"/>
      <c r="AC56" s="4">
        <v>2</v>
      </c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 t="s">
        <v>159</v>
      </c>
      <c r="BA56" s="3">
        <v>2</v>
      </c>
      <c r="BB56" s="3" t="s">
        <v>125</v>
      </c>
      <c r="BC56" s="3"/>
      <c r="BD56" s="3"/>
      <c r="BE56" s="3"/>
      <c r="BF56" s="3"/>
      <c r="BG56" s="3"/>
      <c r="BH56" s="3"/>
      <c r="BI56" s="3">
        <v>100</v>
      </c>
      <c r="BJ56" s="3" t="s">
        <v>126</v>
      </c>
      <c r="BK56" s="3" t="s">
        <v>160</v>
      </c>
      <c r="BL56" s="3">
        <v>2030838</v>
      </c>
      <c r="BM56" s="3">
        <v>35250</v>
      </c>
      <c r="BN56" s="3" t="s">
        <v>161</v>
      </c>
      <c r="BO56" s="3" t="s">
        <v>162</v>
      </c>
      <c r="BP56" s="3" t="s">
        <v>163</v>
      </c>
      <c r="BQ56" s="3">
        <v>1981</v>
      </c>
      <c r="BR56" s="3" t="s">
        <v>308</v>
      </c>
      <c r="BS56" s="3" t="s">
        <v>132</v>
      </c>
      <c r="BT56" s="3"/>
      <c r="BU56" s="16">
        <v>2</v>
      </c>
      <c r="BV56" s="3" t="s">
        <v>100</v>
      </c>
      <c r="BW56" s="3" t="s">
        <v>134</v>
      </c>
      <c r="BX56" s="3" t="s">
        <v>172</v>
      </c>
      <c r="BY56" s="3" t="s">
        <v>173</v>
      </c>
      <c r="BZ56" s="3" t="s">
        <v>215</v>
      </c>
      <c r="CA56" s="3" t="s">
        <v>117</v>
      </c>
      <c r="CB56" s="3">
        <v>8</v>
      </c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</row>
    <row r="57" spans="1:214" ht="45" customHeight="1" x14ac:dyDescent="0.3">
      <c r="A57" s="6" t="s">
        <v>99</v>
      </c>
      <c r="B57" s="6" t="s">
        <v>149</v>
      </c>
      <c r="C57" s="6" t="s">
        <v>150</v>
      </c>
      <c r="D57" s="3" t="s">
        <v>151</v>
      </c>
      <c r="E57" s="3" t="s">
        <v>152</v>
      </c>
      <c r="F57" s="3" t="s">
        <v>153</v>
      </c>
      <c r="G57" s="3" t="s">
        <v>172</v>
      </c>
      <c r="H57" s="3" t="s">
        <v>173</v>
      </c>
      <c r="I57" s="3" t="s">
        <v>206</v>
      </c>
      <c r="J57" s="3" t="s">
        <v>157</v>
      </c>
      <c r="K57" s="3"/>
      <c r="L57" s="3">
        <v>1</v>
      </c>
      <c r="M57" s="3" t="s">
        <v>309</v>
      </c>
      <c r="N57" s="3" t="s">
        <v>158</v>
      </c>
      <c r="O57" s="3"/>
      <c r="P57" s="3">
        <v>2</v>
      </c>
      <c r="Q57" s="3"/>
      <c r="R57" s="3"/>
      <c r="S57" s="3"/>
      <c r="T57" s="3"/>
      <c r="U57" s="3" t="s">
        <v>159</v>
      </c>
      <c r="V57" s="3"/>
      <c r="W57" s="3">
        <v>2</v>
      </c>
      <c r="X57" s="3"/>
      <c r="Y57" s="3"/>
      <c r="Z57" s="3"/>
      <c r="AA57" s="3"/>
      <c r="AB57" s="3"/>
      <c r="AC57" s="4">
        <v>2</v>
      </c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 t="s">
        <v>159</v>
      </c>
      <c r="BA57" s="3">
        <v>2</v>
      </c>
      <c r="BB57" s="3" t="s">
        <v>125</v>
      </c>
      <c r="BC57" s="3"/>
      <c r="BD57" s="3"/>
      <c r="BE57" s="3"/>
      <c r="BF57" s="3"/>
      <c r="BG57" s="3"/>
      <c r="BH57" s="3"/>
      <c r="BI57" s="3">
        <v>100</v>
      </c>
      <c r="BJ57" s="3" t="s">
        <v>126</v>
      </c>
      <c r="BK57" s="3" t="s">
        <v>160</v>
      </c>
      <c r="BL57" s="3">
        <v>2030838</v>
      </c>
      <c r="BM57" s="3">
        <v>35250</v>
      </c>
      <c r="BN57" s="3" t="s">
        <v>161</v>
      </c>
      <c r="BO57" s="3" t="s">
        <v>162</v>
      </c>
      <c r="BP57" s="3" t="s">
        <v>163</v>
      </c>
      <c r="BQ57" s="3">
        <v>1981</v>
      </c>
      <c r="BR57" s="3" t="s">
        <v>310</v>
      </c>
      <c r="BS57" s="3" t="s">
        <v>132</v>
      </c>
      <c r="BT57" s="3"/>
      <c r="BU57" s="16">
        <v>2</v>
      </c>
      <c r="BV57" s="3" t="s">
        <v>100</v>
      </c>
      <c r="BW57" s="3" t="s">
        <v>134</v>
      </c>
      <c r="BX57" s="3" t="s">
        <v>172</v>
      </c>
      <c r="BY57" s="3" t="s">
        <v>173</v>
      </c>
      <c r="BZ57" s="3" t="s">
        <v>215</v>
      </c>
      <c r="CA57" s="3" t="s">
        <v>166</v>
      </c>
      <c r="CB57" s="3">
        <v>1</v>
      </c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</row>
    <row r="58" spans="1:214" ht="403.2" x14ac:dyDescent="0.3">
      <c r="A58" s="6" t="s">
        <v>99</v>
      </c>
      <c r="B58" s="6" t="s">
        <v>149</v>
      </c>
      <c r="C58" s="6" t="s">
        <v>150</v>
      </c>
      <c r="D58" s="3" t="s">
        <v>151</v>
      </c>
      <c r="E58" s="3" t="s">
        <v>152</v>
      </c>
      <c r="F58" s="3" t="s">
        <v>153</v>
      </c>
      <c r="G58" s="3" t="s">
        <v>172</v>
      </c>
      <c r="H58" s="3" t="s">
        <v>173</v>
      </c>
      <c r="I58" s="3" t="s">
        <v>206</v>
      </c>
      <c r="J58" s="3" t="s">
        <v>157</v>
      </c>
      <c r="K58" s="3"/>
      <c r="L58" s="3">
        <v>13</v>
      </c>
      <c r="M58" s="3" t="s">
        <v>122</v>
      </c>
      <c r="N58" s="3" t="s">
        <v>158</v>
      </c>
      <c r="O58" s="3"/>
      <c r="P58" s="3">
        <v>2</v>
      </c>
      <c r="Q58" s="3"/>
      <c r="R58" s="3"/>
      <c r="S58" s="3"/>
      <c r="T58" s="3"/>
      <c r="U58" s="3" t="s">
        <v>159</v>
      </c>
      <c r="V58" s="3"/>
      <c r="W58" s="3">
        <v>2</v>
      </c>
      <c r="X58" s="3"/>
      <c r="Y58" s="3"/>
      <c r="Z58" s="3"/>
      <c r="AA58" s="3"/>
      <c r="AB58" s="3"/>
      <c r="AC58" s="4">
        <v>2</v>
      </c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 t="s">
        <v>159</v>
      </c>
      <c r="BA58" s="3">
        <v>2</v>
      </c>
      <c r="BB58" s="3" t="s">
        <v>125</v>
      </c>
      <c r="BC58" s="3"/>
      <c r="BD58" s="3"/>
      <c r="BE58" s="3"/>
      <c r="BF58" s="3"/>
      <c r="BG58" s="3"/>
      <c r="BH58" s="3"/>
      <c r="BI58" s="3">
        <v>100</v>
      </c>
      <c r="BJ58" s="3" t="s">
        <v>126</v>
      </c>
      <c r="BK58" s="3" t="s">
        <v>160</v>
      </c>
      <c r="BL58" s="3">
        <v>2030838</v>
      </c>
      <c r="BM58" s="3">
        <v>35250</v>
      </c>
      <c r="BN58" s="3" t="s">
        <v>161</v>
      </c>
      <c r="BO58" s="3" t="s">
        <v>162</v>
      </c>
      <c r="BP58" s="3" t="s">
        <v>163</v>
      </c>
      <c r="BQ58" s="3">
        <v>1981</v>
      </c>
      <c r="BR58" s="3" t="s">
        <v>311</v>
      </c>
      <c r="BS58" s="3" t="s">
        <v>132</v>
      </c>
      <c r="BT58" s="3"/>
      <c r="BU58" s="16">
        <v>2</v>
      </c>
      <c r="BV58" s="3" t="s">
        <v>100</v>
      </c>
      <c r="BW58" s="3" t="s">
        <v>134</v>
      </c>
      <c r="BX58" s="3" t="s">
        <v>172</v>
      </c>
      <c r="BY58" s="3" t="s">
        <v>173</v>
      </c>
      <c r="BZ58" s="3" t="s">
        <v>215</v>
      </c>
      <c r="CA58" s="3" t="s">
        <v>166</v>
      </c>
      <c r="CB58" s="3">
        <v>13</v>
      </c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</row>
    <row r="59" spans="1:214" ht="345.6" x14ac:dyDescent="0.3">
      <c r="A59" s="6" t="s">
        <v>99</v>
      </c>
      <c r="B59" s="6" t="s">
        <v>149</v>
      </c>
      <c r="C59" s="6" t="s">
        <v>150</v>
      </c>
      <c r="D59" s="3" t="s">
        <v>151</v>
      </c>
      <c r="E59" s="3" t="s">
        <v>152</v>
      </c>
      <c r="F59" s="3" t="s">
        <v>153</v>
      </c>
      <c r="G59" s="3" t="s">
        <v>172</v>
      </c>
      <c r="H59" s="3" t="s">
        <v>173</v>
      </c>
      <c r="I59" s="3" t="s">
        <v>206</v>
      </c>
      <c r="J59" s="3" t="s">
        <v>157</v>
      </c>
      <c r="K59" s="3"/>
      <c r="L59" s="3">
        <v>1</v>
      </c>
      <c r="M59" s="3" t="s">
        <v>309</v>
      </c>
      <c r="N59" s="3" t="s">
        <v>158</v>
      </c>
      <c r="O59" s="3"/>
      <c r="P59" s="3">
        <v>2</v>
      </c>
      <c r="Q59" s="3"/>
      <c r="R59" s="3"/>
      <c r="S59" s="3"/>
      <c r="T59" s="3"/>
      <c r="U59" s="3" t="s">
        <v>159</v>
      </c>
      <c r="V59" s="3"/>
      <c r="W59" s="3">
        <v>2</v>
      </c>
      <c r="X59" s="3"/>
      <c r="Y59" s="3"/>
      <c r="Z59" s="3"/>
      <c r="AA59" s="3"/>
      <c r="AB59" s="3"/>
      <c r="AC59" s="4">
        <v>2</v>
      </c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 t="s">
        <v>159</v>
      </c>
      <c r="BA59" s="3">
        <v>2</v>
      </c>
      <c r="BB59" s="3" t="s">
        <v>125</v>
      </c>
      <c r="BC59" s="3"/>
      <c r="BD59" s="3"/>
      <c r="BE59" s="3"/>
      <c r="BF59" s="3"/>
      <c r="BG59" s="3"/>
      <c r="BH59" s="3"/>
      <c r="BI59" s="3">
        <v>100</v>
      </c>
      <c r="BJ59" s="3" t="s">
        <v>126</v>
      </c>
      <c r="BK59" s="3" t="s">
        <v>160</v>
      </c>
      <c r="BL59" s="3">
        <v>2030838</v>
      </c>
      <c r="BM59" s="3">
        <v>35250</v>
      </c>
      <c r="BN59" s="3" t="s">
        <v>161</v>
      </c>
      <c r="BO59" s="3" t="s">
        <v>162</v>
      </c>
      <c r="BP59" s="3" t="s">
        <v>163</v>
      </c>
      <c r="BQ59" s="3">
        <v>1981</v>
      </c>
      <c r="BR59" s="3" t="s">
        <v>312</v>
      </c>
      <c r="BS59" s="3" t="s">
        <v>132</v>
      </c>
      <c r="BT59" s="3"/>
      <c r="BU59" s="16">
        <v>2</v>
      </c>
      <c r="BV59" s="3" t="s">
        <v>100</v>
      </c>
      <c r="BW59" s="3" t="s">
        <v>134</v>
      </c>
      <c r="BX59" s="3" t="s">
        <v>172</v>
      </c>
      <c r="BY59" s="3" t="s">
        <v>173</v>
      </c>
      <c r="BZ59" s="3" t="s">
        <v>215</v>
      </c>
      <c r="CA59" s="3" t="s">
        <v>166</v>
      </c>
      <c r="CB59" s="3">
        <v>1</v>
      </c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</row>
    <row r="60" spans="1:214" customFormat="1" ht="105" customHeight="1" x14ac:dyDescent="0.3">
      <c r="A60" s="1" t="s">
        <v>99</v>
      </c>
      <c r="B60" s="1" t="s">
        <v>149</v>
      </c>
      <c r="C60" s="1" t="s">
        <v>150</v>
      </c>
      <c r="D60" s="1" t="s">
        <v>151</v>
      </c>
      <c r="E60" s="1" t="s">
        <v>152</v>
      </c>
      <c r="F60" s="1" t="s">
        <v>153</v>
      </c>
      <c r="G60" s="1" t="s">
        <v>154</v>
      </c>
      <c r="H60" s="1" t="s">
        <v>155</v>
      </c>
      <c r="I60" s="1" t="s">
        <v>167</v>
      </c>
      <c r="J60" s="1" t="s">
        <v>157</v>
      </c>
      <c r="K60" s="1"/>
      <c r="L60" s="1">
        <v>8</v>
      </c>
      <c r="M60" s="1" t="s">
        <v>122</v>
      </c>
      <c r="N60" s="1" t="s">
        <v>158</v>
      </c>
      <c r="O60" s="1"/>
      <c r="P60" s="1">
        <v>2</v>
      </c>
      <c r="Q60" s="1"/>
      <c r="R60" s="1"/>
      <c r="S60" s="1"/>
      <c r="T60" s="1"/>
      <c r="U60" s="1" t="s">
        <v>159</v>
      </c>
      <c r="V60" s="1"/>
      <c r="W60" s="1">
        <v>2</v>
      </c>
      <c r="X60" s="1"/>
      <c r="Y60" s="1"/>
      <c r="Z60" s="1"/>
      <c r="AA60" s="1"/>
      <c r="AB60" s="1"/>
      <c r="AC60" s="20">
        <v>2</v>
      </c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 t="s">
        <v>159</v>
      </c>
      <c r="BA60" s="1">
        <v>2</v>
      </c>
      <c r="BB60" s="1" t="s">
        <v>125</v>
      </c>
      <c r="BC60" s="1"/>
      <c r="BD60" s="1"/>
      <c r="BE60" s="1"/>
      <c r="BF60" s="1"/>
      <c r="BG60" s="1"/>
      <c r="BH60" s="1"/>
      <c r="BI60" s="1">
        <v>100</v>
      </c>
      <c r="BJ60" s="1" t="s">
        <v>126</v>
      </c>
      <c r="BK60" s="1" t="s">
        <v>160</v>
      </c>
      <c r="BL60" s="1">
        <v>2030838</v>
      </c>
      <c r="BM60" s="1">
        <v>35250</v>
      </c>
      <c r="BN60" s="1" t="s">
        <v>161</v>
      </c>
      <c r="BO60" s="1" t="s">
        <v>162</v>
      </c>
      <c r="BP60" s="1" t="s">
        <v>163</v>
      </c>
      <c r="BQ60" s="1">
        <v>1981</v>
      </c>
      <c r="BR60" s="1" t="s">
        <v>313</v>
      </c>
      <c r="BS60" s="1" t="s">
        <v>132</v>
      </c>
      <c r="BT60" s="1"/>
      <c r="BU60" s="21">
        <v>2</v>
      </c>
      <c r="BV60" s="1" t="s">
        <v>100</v>
      </c>
      <c r="BW60" s="1" t="s">
        <v>134</v>
      </c>
      <c r="BX60" s="1" t="s">
        <v>154</v>
      </c>
      <c r="BY60" s="1" t="s">
        <v>155</v>
      </c>
      <c r="BZ60" s="3" t="s">
        <v>168</v>
      </c>
      <c r="CA60" s="1" t="s">
        <v>166</v>
      </c>
      <c r="CB60" s="1">
        <v>8</v>
      </c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</row>
    <row r="61" spans="1:214" customFormat="1" ht="273.60000000000002" x14ac:dyDescent="0.3">
      <c r="A61" s="1" t="s">
        <v>99</v>
      </c>
      <c r="B61" s="1" t="s">
        <v>149</v>
      </c>
      <c r="C61" s="1" t="s">
        <v>150</v>
      </c>
      <c r="D61" s="1" t="s">
        <v>151</v>
      </c>
      <c r="E61" s="1" t="s">
        <v>152</v>
      </c>
      <c r="F61" s="1" t="s">
        <v>153</v>
      </c>
      <c r="G61" s="1" t="s">
        <v>154</v>
      </c>
      <c r="H61" s="1" t="s">
        <v>155</v>
      </c>
      <c r="I61" s="1" t="s">
        <v>167</v>
      </c>
      <c r="J61" s="1" t="s">
        <v>157</v>
      </c>
      <c r="K61" s="1"/>
      <c r="L61" s="1">
        <v>1</v>
      </c>
      <c r="M61" s="1" t="s">
        <v>309</v>
      </c>
      <c r="N61" s="1" t="s">
        <v>158</v>
      </c>
      <c r="O61" s="1"/>
      <c r="P61" s="1">
        <v>2</v>
      </c>
      <c r="Q61" s="1"/>
      <c r="R61" s="1"/>
      <c r="S61" s="1"/>
      <c r="T61" s="1"/>
      <c r="U61" s="1" t="s">
        <v>159</v>
      </c>
      <c r="V61" s="1"/>
      <c r="W61" s="1">
        <v>2</v>
      </c>
      <c r="X61" s="1"/>
      <c r="Y61" s="1"/>
      <c r="Z61" s="1"/>
      <c r="AA61" s="1"/>
      <c r="AB61" s="1"/>
      <c r="AC61" s="20">
        <v>2</v>
      </c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 t="s">
        <v>159</v>
      </c>
      <c r="BA61" s="1">
        <v>2</v>
      </c>
      <c r="BB61" s="1" t="s">
        <v>125</v>
      </c>
      <c r="BC61" s="1"/>
      <c r="BD61" s="1"/>
      <c r="BE61" s="1"/>
      <c r="BF61" s="1"/>
      <c r="BG61" s="1"/>
      <c r="BH61" s="1"/>
      <c r="BI61" s="1">
        <v>100</v>
      </c>
      <c r="BJ61" s="1" t="s">
        <v>126</v>
      </c>
      <c r="BK61" s="1" t="s">
        <v>160</v>
      </c>
      <c r="BL61" s="1">
        <v>2030838</v>
      </c>
      <c r="BM61" s="1">
        <v>35250</v>
      </c>
      <c r="BN61" s="1" t="s">
        <v>161</v>
      </c>
      <c r="BO61" s="1" t="s">
        <v>162</v>
      </c>
      <c r="BP61" s="1" t="s">
        <v>163</v>
      </c>
      <c r="BQ61" s="1">
        <v>1981</v>
      </c>
      <c r="BR61" s="1" t="s">
        <v>313</v>
      </c>
      <c r="BS61" s="1" t="s">
        <v>132</v>
      </c>
      <c r="BT61" s="1"/>
      <c r="BU61" s="21">
        <v>2</v>
      </c>
      <c r="BV61" s="1" t="s">
        <v>100</v>
      </c>
      <c r="BW61" s="1" t="s">
        <v>134</v>
      </c>
      <c r="BX61" s="1" t="s">
        <v>154</v>
      </c>
      <c r="BY61" s="1" t="s">
        <v>155</v>
      </c>
      <c r="BZ61" s="1" t="s">
        <v>168</v>
      </c>
      <c r="CA61" s="1" t="s">
        <v>166</v>
      </c>
      <c r="CB61" s="1">
        <v>1</v>
      </c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</row>
    <row r="62" spans="1:214" s="23" customFormat="1" ht="273.60000000000002" x14ac:dyDescent="0.3">
      <c r="A62" s="1" t="s">
        <v>99</v>
      </c>
      <c r="B62" s="1" t="s">
        <v>149</v>
      </c>
      <c r="C62" s="1" t="s">
        <v>150</v>
      </c>
      <c r="D62" s="1" t="s">
        <v>151</v>
      </c>
      <c r="E62" s="1" t="s">
        <v>152</v>
      </c>
      <c r="F62" s="1" t="s">
        <v>153</v>
      </c>
      <c r="G62" s="1" t="s">
        <v>154</v>
      </c>
      <c r="H62" s="1" t="s">
        <v>155</v>
      </c>
      <c r="I62" s="1" t="s">
        <v>167</v>
      </c>
      <c r="J62" s="1" t="s">
        <v>157</v>
      </c>
      <c r="K62" s="1"/>
      <c r="L62" s="1">
        <v>13</v>
      </c>
      <c r="M62" s="1" t="s">
        <v>122</v>
      </c>
      <c r="N62" s="1" t="s">
        <v>158</v>
      </c>
      <c r="O62" s="1"/>
      <c r="P62" s="1">
        <v>2</v>
      </c>
      <c r="Q62" s="1"/>
      <c r="R62" s="1"/>
      <c r="S62" s="1"/>
      <c r="T62" s="1"/>
      <c r="U62" s="1" t="s">
        <v>159</v>
      </c>
      <c r="V62" s="1"/>
      <c r="W62" s="1">
        <v>2</v>
      </c>
      <c r="X62" s="1"/>
      <c r="Y62" s="1"/>
      <c r="Z62" s="1"/>
      <c r="AA62" s="1"/>
      <c r="AB62" s="1"/>
      <c r="AC62" s="20">
        <v>2</v>
      </c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 t="s">
        <v>159</v>
      </c>
      <c r="BA62" s="1">
        <v>2</v>
      </c>
      <c r="BB62" s="1" t="s">
        <v>125</v>
      </c>
      <c r="BC62" s="1"/>
      <c r="BD62" s="1"/>
      <c r="BE62" s="1"/>
      <c r="BF62" s="1"/>
      <c r="BG62" s="1"/>
      <c r="BH62" s="1"/>
      <c r="BI62" s="1">
        <v>100</v>
      </c>
      <c r="BJ62" s="1" t="s">
        <v>126</v>
      </c>
      <c r="BK62" s="1" t="s">
        <v>160</v>
      </c>
      <c r="BL62" s="1">
        <v>2030838</v>
      </c>
      <c r="BM62" s="1">
        <v>35250</v>
      </c>
      <c r="BN62" s="1" t="s">
        <v>161</v>
      </c>
      <c r="BO62" s="1" t="s">
        <v>162</v>
      </c>
      <c r="BP62" s="1" t="s">
        <v>163</v>
      </c>
      <c r="BQ62" s="1">
        <v>1981</v>
      </c>
      <c r="BR62" s="1" t="s">
        <v>313</v>
      </c>
      <c r="BS62" s="1" t="s">
        <v>132</v>
      </c>
      <c r="BT62" s="1"/>
      <c r="BU62" s="21">
        <v>2</v>
      </c>
      <c r="BV62" s="1" t="s">
        <v>100</v>
      </c>
      <c r="BW62" s="1" t="s">
        <v>134</v>
      </c>
      <c r="BX62" s="1" t="s">
        <v>154</v>
      </c>
      <c r="BY62" s="1" t="s">
        <v>155</v>
      </c>
      <c r="BZ62" s="1" t="s">
        <v>168</v>
      </c>
      <c r="CA62" s="1" t="s">
        <v>166</v>
      </c>
      <c r="CB62" s="1">
        <v>13</v>
      </c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</row>
    <row r="63" spans="1:214" s="23" customFormat="1" ht="158.4" x14ac:dyDescent="0.3">
      <c r="A63" s="1" t="s">
        <v>99</v>
      </c>
      <c r="B63" s="1" t="s">
        <v>149</v>
      </c>
      <c r="C63" s="1" t="s">
        <v>150</v>
      </c>
      <c r="D63" s="1" t="s">
        <v>316</v>
      </c>
      <c r="E63" s="1" t="s">
        <v>317</v>
      </c>
      <c r="F63" s="1" t="s">
        <v>318</v>
      </c>
      <c r="G63" s="1" t="s">
        <v>102</v>
      </c>
      <c r="H63" s="1" t="s">
        <v>102</v>
      </c>
      <c r="I63" s="1" t="s">
        <v>184</v>
      </c>
      <c r="J63" s="1" t="s">
        <v>274</v>
      </c>
      <c r="K63" s="1"/>
      <c r="L63" s="1"/>
      <c r="M63" s="1" t="s">
        <v>122</v>
      </c>
      <c r="N63" s="1" t="s">
        <v>158</v>
      </c>
      <c r="O63" s="1"/>
      <c r="P63" s="1">
        <v>2.75</v>
      </c>
      <c r="Q63" s="1"/>
      <c r="R63" s="1"/>
      <c r="S63" s="1"/>
      <c r="T63" s="1"/>
      <c r="U63" s="1" t="s">
        <v>262</v>
      </c>
      <c r="V63" s="1"/>
      <c r="W63" s="20">
        <v>2.75</v>
      </c>
      <c r="X63" s="1"/>
      <c r="Y63" s="1"/>
      <c r="Z63" s="1"/>
      <c r="AA63" s="1"/>
      <c r="AB63" s="1"/>
      <c r="AC63" s="20">
        <v>2.75</v>
      </c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20"/>
      <c r="AP63" s="1"/>
      <c r="AQ63" s="1"/>
      <c r="AR63" s="1"/>
      <c r="AS63" s="1"/>
      <c r="AT63" s="1"/>
      <c r="AU63" s="20"/>
      <c r="AV63" s="1"/>
      <c r="AW63" s="1"/>
      <c r="AX63" s="1"/>
      <c r="AY63" s="1"/>
      <c r="AZ63" s="1" t="s">
        <v>263</v>
      </c>
      <c r="BA63" s="1">
        <v>6</v>
      </c>
      <c r="BB63" s="1" t="s">
        <v>125</v>
      </c>
      <c r="BC63" s="1"/>
      <c r="BD63" s="1"/>
      <c r="BE63" s="1"/>
      <c r="BF63" s="1"/>
      <c r="BG63" s="1"/>
      <c r="BH63" s="1"/>
      <c r="BI63" s="1">
        <v>100</v>
      </c>
      <c r="BJ63" s="1" t="s">
        <v>126</v>
      </c>
      <c r="BK63" s="1" t="s">
        <v>265</v>
      </c>
      <c r="BL63" s="1">
        <v>591147</v>
      </c>
      <c r="BM63" s="1">
        <v>153755</v>
      </c>
      <c r="BN63" s="1" t="s">
        <v>319</v>
      </c>
      <c r="BO63" s="1" t="s">
        <v>320</v>
      </c>
      <c r="BP63" s="1" t="s">
        <v>321</v>
      </c>
      <c r="BQ63" s="1">
        <v>1974</v>
      </c>
      <c r="BR63" s="1" t="s">
        <v>322</v>
      </c>
      <c r="BS63" s="1" t="s">
        <v>214</v>
      </c>
      <c r="BT63" s="1">
        <v>77</v>
      </c>
      <c r="BU63" s="24" t="e">
        <f>#REF!*((100/BT63)^(0.63-1))</f>
        <v>#REF!</v>
      </c>
      <c r="BV63" s="1" t="s">
        <v>105</v>
      </c>
      <c r="BW63" s="1" t="s">
        <v>101</v>
      </c>
      <c r="BX63" s="1" t="s">
        <v>102</v>
      </c>
      <c r="BY63" s="1" t="s">
        <v>102</v>
      </c>
      <c r="BZ63" s="1" t="s">
        <v>186</v>
      </c>
      <c r="CA63" s="1" t="s">
        <v>274</v>
      </c>
      <c r="CB63" s="1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</row>
    <row r="64" spans="1:214" s="23" customFormat="1" ht="43.2" x14ac:dyDescent="0.3">
      <c r="A64" s="1" t="s">
        <v>99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>
        <v>9995</v>
      </c>
      <c r="BM64" s="1">
        <v>99999</v>
      </c>
      <c r="BN64" s="1"/>
      <c r="BO64" s="1"/>
      <c r="BP64" s="1"/>
      <c r="BQ64" s="1"/>
      <c r="BR64" s="1"/>
      <c r="BS64" s="1"/>
      <c r="BT64" s="1"/>
      <c r="BU64" s="21">
        <v>2.5</v>
      </c>
      <c r="BV64" s="1" t="s">
        <v>133</v>
      </c>
      <c r="BW64" s="1" t="s">
        <v>106</v>
      </c>
      <c r="BX64" s="1" t="s">
        <v>102</v>
      </c>
      <c r="BY64" s="1" t="s">
        <v>102</v>
      </c>
      <c r="BZ64" s="1" t="s">
        <v>103</v>
      </c>
      <c r="CA64" s="1" t="s">
        <v>104</v>
      </c>
      <c r="CB64" s="1">
        <v>5</v>
      </c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</row>
    <row r="65" spans="1:190" s="23" customFormat="1" ht="288" x14ac:dyDescent="0.3">
      <c r="A65" s="1" t="s">
        <v>99</v>
      </c>
      <c r="B65" s="1" t="s">
        <v>201</v>
      </c>
      <c r="C65" s="1" t="s">
        <v>216</v>
      </c>
      <c r="D65" s="1" t="s">
        <v>271</v>
      </c>
      <c r="E65" s="1" t="s">
        <v>272</v>
      </c>
      <c r="F65" s="1" t="s">
        <v>273</v>
      </c>
      <c r="G65" s="1" t="s">
        <v>102</v>
      </c>
      <c r="H65" s="1" t="s">
        <v>102</v>
      </c>
      <c r="I65" s="1" t="s">
        <v>184</v>
      </c>
      <c r="J65" s="1" t="s">
        <v>274</v>
      </c>
      <c r="K65" s="1"/>
      <c r="L65" s="1">
        <v>1</v>
      </c>
      <c r="M65" s="1" t="s">
        <v>122</v>
      </c>
      <c r="N65" s="1" t="s">
        <v>158</v>
      </c>
      <c r="O65" s="1"/>
      <c r="P65" s="1">
        <v>3.4</v>
      </c>
      <c r="Q65" s="1"/>
      <c r="R65" s="1"/>
      <c r="S65" s="1"/>
      <c r="T65" s="1"/>
      <c r="U65" s="1" t="s">
        <v>262</v>
      </c>
      <c r="V65" s="1"/>
      <c r="W65" s="1">
        <v>3.4</v>
      </c>
      <c r="X65" s="1"/>
      <c r="Y65" s="1"/>
      <c r="Z65" s="1"/>
      <c r="AA65" s="1"/>
      <c r="AB65" s="1"/>
      <c r="AC65" s="20">
        <v>3.4</v>
      </c>
      <c r="AD65" s="1"/>
      <c r="AE65" s="20"/>
      <c r="AF65" s="1"/>
      <c r="AG65" s="20"/>
      <c r="AH65" s="1"/>
      <c r="AI65" s="1"/>
      <c r="AJ65" s="1"/>
      <c r="AK65" s="1"/>
      <c r="AL65" s="1"/>
      <c r="AM65" s="1"/>
      <c r="AN65" s="1"/>
      <c r="AO65" s="20"/>
      <c r="AP65" s="1"/>
      <c r="AQ65" s="1"/>
      <c r="AR65" s="1"/>
      <c r="AS65" s="1"/>
      <c r="AT65" s="1"/>
      <c r="AU65" s="20"/>
      <c r="AV65" s="1"/>
      <c r="AW65" s="1"/>
      <c r="AX65" s="1"/>
      <c r="AY65" s="1"/>
      <c r="AZ65" s="1" t="s">
        <v>124</v>
      </c>
      <c r="BA65" s="1"/>
      <c r="BB65" s="1" t="s">
        <v>176</v>
      </c>
      <c r="BC65" s="1"/>
      <c r="BD65" s="1"/>
      <c r="BE65" s="1"/>
      <c r="BF65" s="1"/>
      <c r="BG65" s="1"/>
      <c r="BH65" s="1"/>
      <c r="BI65" s="1">
        <v>100</v>
      </c>
      <c r="BJ65" s="1" t="s">
        <v>192</v>
      </c>
      <c r="BK65" s="1" t="s">
        <v>277</v>
      </c>
      <c r="BL65" s="1">
        <v>407158</v>
      </c>
      <c r="BM65" s="1">
        <v>55700</v>
      </c>
      <c r="BN65" s="1" t="s">
        <v>278</v>
      </c>
      <c r="BO65" s="1" t="s">
        <v>279</v>
      </c>
      <c r="BP65" s="1" t="s">
        <v>280</v>
      </c>
      <c r="BQ65" s="1">
        <v>1998</v>
      </c>
      <c r="BR65" s="1" t="s">
        <v>281</v>
      </c>
      <c r="BS65" s="1" t="s">
        <v>214</v>
      </c>
      <c r="BT65" s="1">
        <v>53</v>
      </c>
      <c r="BU65" s="24" t="e">
        <f>#REF!*((100/BT65)^(0.63-1))</f>
        <v>#REF!</v>
      </c>
      <c r="BV65" s="1" t="s">
        <v>105</v>
      </c>
      <c r="BW65" s="1" t="s">
        <v>106</v>
      </c>
      <c r="BX65" s="1" t="s">
        <v>102</v>
      </c>
      <c r="BY65" s="1" t="s">
        <v>102</v>
      </c>
      <c r="BZ65" s="1" t="s">
        <v>186</v>
      </c>
      <c r="CA65" s="1" t="s">
        <v>274</v>
      </c>
      <c r="CB65" s="1">
        <v>1</v>
      </c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</row>
    <row r="66" spans="1:190" customFormat="1" ht="244.8" x14ac:dyDescent="0.3">
      <c r="A66" s="1" t="s">
        <v>99</v>
      </c>
      <c r="B66" s="1" t="s">
        <v>201</v>
      </c>
      <c r="C66" s="1" t="s">
        <v>221</v>
      </c>
      <c r="D66" s="1" t="s">
        <v>222</v>
      </c>
      <c r="E66" s="1" t="s">
        <v>324</v>
      </c>
      <c r="F66" s="1" t="s">
        <v>325</v>
      </c>
      <c r="G66" s="1" t="s">
        <v>102</v>
      </c>
      <c r="H66" s="1" t="s">
        <v>102</v>
      </c>
      <c r="I66" s="1" t="s">
        <v>184</v>
      </c>
      <c r="J66" s="1" t="s">
        <v>200</v>
      </c>
      <c r="K66" s="1"/>
      <c r="L66" s="1">
        <v>8.3299999999999999E-2</v>
      </c>
      <c r="M66" s="1" t="s">
        <v>122</v>
      </c>
      <c r="N66" s="1" t="s">
        <v>158</v>
      </c>
      <c r="O66" s="1"/>
      <c r="P66" s="1">
        <v>3</v>
      </c>
      <c r="Q66" s="1"/>
      <c r="R66" s="1"/>
      <c r="S66" s="1"/>
      <c r="T66" s="1"/>
      <c r="U66" s="1" t="s">
        <v>326</v>
      </c>
      <c r="V66" s="1"/>
      <c r="W66" s="20">
        <v>3</v>
      </c>
      <c r="X66" s="1"/>
      <c r="Y66" s="1"/>
      <c r="Z66" s="1"/>
      <c r="AA66" s="1"/>
      <c r="AB66" s="1"/>
      <c r="AC66" s="20">
        <v>3</v>
      </c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0"/>
      <c r="AP66" s="1"/>
      <c r="AQ66" s="1"/>
      <c r="AR66" s="1"/>
      <c r="AS66" s="1"/>
      <c r="AT66" s="1"/>
      <c r="AU66" s="20"/>
      <c r="AV66" s="1"/>
      <c r="AW66" s="1"/>
      <c r="AX66" s="1"/>
      <c r="AY66" s="1"/>
      <c r="AZ66" s="1" t="s">
        <v>326</v>
      </c>
      <c r="BA66" s="1">
        <v>3</v>
      </c>
      <c r="BB66" s="1" t="s">
        <v>125</v>
      </c>
      <c r="BC66" s="1"/>
      <c r="BD66" s="1"/>
      <c r="BE66" s="1"/>
      <c r="BF66" s="1"/>
      <c r="BG66" s="1"/>
      <c r="BH66" s="1"/>
      <c r="BI66" s="1">
        <v>25</v>
      </c>
      <c r="BJ66" s="1" t="s">
        <v>126</v>
      </c>
      <c r="BK66" s="1" t="s">
        <v>265</v>
      </c>
      <c r="BL66" s="1">
        <v>587695</v>
      </c>
      <c r="BM66" s="1">
        <v>150310</v>
      </c>
      <c r="BN66" s="1" t="s">
        <v>327</v>
      </c>
      <c r="BO66" s="1" t="s">
        <v>328</v>
      </c>
      <c r="BP66" s="1" t="s">
        <v>329</v>
      </c>
      <c r="BQ66" s="1">
        <v>2010</v>
      </c>
      <c r="BR66" s="1" t="s">
        <v>330</v>
      </c>
      <c r="BS66" s="1" t="s">
        <v>214</v>
      </c>
      <c r="BT66" s="1">
        <v>77</v>
      </c>
      <c r="BU66" s="24" t="e">
        <f>#REF!*((100/BT66)^(0.63-1))</f>
        <v>#REF!</v>
      </c>
      <c r="BV66" s="1" t="s">
        <v>105</v>
      </c>
      <c r="BW66" s="1" t="s">
        <v>101</v>
      </c>
      <c r="BX66" s="1" t="s">
        <v>102</v>
      </c>
      <c r="BY66" s="1" t="s">
        <v>102</v>
      </c>
      <c r="BZ66" s="1" t="s">
        <v>186</v>
      </c>
      <c r="CA66" s="1" t="s">
        <v>200</v>
      </c>
      <c r="CB66" s="1">
        <v>8.3299999999999999E-2</v>
      </c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</row>
    <row r="67" spans="1:190" customFormat="1" ht="30" customHeight="1" x14ac:dyDescent="0.3">
      <c r="A67" s="1" t="s">
        <v>99</v>
      </c>
      <c r="B67" s="1" t="s">
        <v>201</v>
      </c>
      <c r="C67" s="1" t="s">
        <v>221</v>
      </c>
      <c r="D67" s="1" t="s">
        <v>331</v>
      </c>
      <c r="E67" s="1" t="s">
        <v>332</v>
      </c>
      <c r="F67" s="1" t="s">
        <v>333</v>
      </c>
      <c r="G67" s="1" t="s">
        <v>172</v>
      </c>
      <c r="H67" s="1" t="s">
        <v>173</v>
      </c>
      <c r="I67" s="1" t="s">
        <v>206</v>
      </c>
      <c r="J67" s="1" t="s">
        <v>166</v>
      </c>
      <c r="K67" s="1"/>
      <c r="L67" s="1">
        <v>1</v>
      </c>
      <c r="M67" s="1" t="s">
        <v>122</v>
      </c>
      <c r="N67" s="1" t="s">
        <v>123</v>
      </c>
      <c r="O67" s="1"/>
      <c r="P67" s="1">
        <v>3.25</v>
      </c>
      <c r="Q67" s="1"/>
      <c r="R67" s="1"/>
      <c r="S67" s="1"/>
      <c r="T67" s="1"/>
      <c r="U67" s="1" t="s">
        <v>334</v>
      </c>
      <c r="V67" s="1"/>
      <c r="W67" s="1">
        <v>3.25</v>
      </c>
      <c r="X67" s="1"/>
      <c r="Y67" s="1"/>
      <c r="Z67" s="1"/>
      <c r="AA67" s="1"/>
      <c r="AB67" s="1"/>
      <c r="AC67" s="20">
        <v>3.25</v>
      </c>
      <c r="AD67" s="1"/>
      <c r="AE67" s="20"/>
      <c r="AF67" s="1"/>
      <c r="AG67" s="20"/>
      <c r="AH67" s="1"/>
      <c r="AI67" s="1"/>
      <c r="AJ67" s="1"/>
      <c r="AK67" s="1"/>
      <c r="AL67" s="1"/>
      <c r="AM67" s="1"/>
      <c r="AN67" s="1"/>
      <c r="AO67" s="20"/>
      <c r="AP67" s="1"/>
      <c r="AQ67" s="1"/>
      <c r="AR67" s="1"/>
      <c r="AS67" s="1"/>
      <c r="AT67" s="1"/>
      <c r="AU67" s="20"/>
      <c r="AV67" s="1"/>
      <c r="AW67" s="1"/>
      <c r="AX67" s="1"/>
      <c r="AY67" s="1"/>
      <c r="AZ67" s="1" t="s">
        <v>334</v>
      </c>
      <c r="BA67" s="1">
        <v>1</v>
      </c>
      <c r="BB67" s="1" t="s">
        <v>125</v>
      </c>
      <c r="BC67" s="1"/>
      <c r="BD67" s="1"/>
      <c r="BE67" s="1"/>
      <c r="BF67" s="1"/>
      <c r="BG67" s="1"/>
      <c r="BH67" s="1"/>
      <c r="BI67" s="1">
        <v>100</v>
      </c>
      <c r="BJ67" s="1" t="s">
        <v>192</v>
      </c>
      <c r="BK67" s="1" t="s">
        <v>178</v>
      </c>
      <c r="BL67" s="1">
        <v>400221</v>
      </c>
      <c r="BM67" s="1">
        <v>47897</v>
      </c>
      <c r="BN67" s="1" t="s">
        <v>335</v>
      </c>
      <c r="BO67" s="1" t="s">
        <v>336</v>
      </c>
      <c r="BP67" s="1" t="s">
        <v>337</v>
      </c>
      <c r="BQ67" s="1">
        <v>1999</v>
      </c>
      <c r="BR67" s="1" t="s">
        <v>338</v>
      </c>
      <c r="BS67" s="25" t="s">
        <v>214</v>
      </c>
      <c r="BT67" s="25"/>
      <c r="BU67" s="26">
        <v>2.9</v>
      </c>
      <c r="BV67" s="25" t="s">
        <v>100</v>
      </c>
      <c r="BW67" s="25" t="s">
        <v>134</v>
      </c>
      <c r="BX67" s="1" t="s">
        <v>172</v>
      </c>
      <c r="BY67" s="1" t="s">
        <v>173</v>
      </c>
      <c r="BZ67" s="1" t="s">
        <v>215</v>
      </c>
      <c r="CA67" s="1" t="s">
        <v>166</v>
      </c>
      <c r="CB67" s="1">
        <v>1</v>
      </c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</row>
    <row r="68" spans="1:190" customFormat="1" ht="30" customHeight="1" x14ac:dyDescent="0.3">
      <c r="A68" s="25" t="s">
        <v>99</v>
      </c>
      <c r="B68" s="25"/>
      <c r="C68" s="25"/>
      <c r="D68" s="25"/>
      <c r="E68" s="25"/>
      <c r="F68" s="25"/>
      <c r="G68" s="1" t="s">
        <v>172</v>
      </c>
      <c r="H68" s="1" t="s">
        <v>173</v>
      </c>
      <c r="I68" s="1" t="s">
        <v>174</v>
      </c>
      <c r="J68" s="1" t="s">
        <v>117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7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>
        <v>14</v>
      </c>
      <c r="BM68" s="1" t="s">
        <v>339</v>
      </c>
      <c r="BN68" s="25"/>
      <c r="BO68" s="25"/>
      <c r="BP68" s="25"/>
      <c r="BQ68" s="25"/>
      <c r="BR68" s="25"/>
      <c r="BS68" s="25" t="s">
        <v>340</v>
      </c>
      <c r="BT68" s="25"/>
      <c r="BU68" s="26">
        <v>3</v>
      </c>
      <c r="BV68" s="25" t="s">
        <v>100</v>
      </c>
      <c r="BW68" s="25" t="s">
        <v>134</v>
      </c>
      <c r="BX68" s="1" t="s">
        <v>172</v>
      </c>
      <c r="BY68" s="1" t="s">
        <v>173</v>
      </c>
      <c r="BZ68" s="1" t="s">
        <v>183</v>
      </c>
      <c r="CA68" s="1" t="s">
        <v>117</v>
      </c>
      <c r="CB68" s="25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</row>
    <row r="69" spans="1:190" s="23" customFormat="1" ht="28.8" x14ac:dyDescent="0.3">
      <c r="A69" s="25" t="s">
        <v>99</v>
      </c>
      <c r="B69" s="25"/>
      <c r="C69" s="25"/>
      <c r="D69" s="25"/>
      <c r="E69" s="25"/>
      <c r="F69" s="25"/>
      <c r="G69" s="25" t="s">
        <v>189</v>
      </c>
      <c r="H69" s="1" t="s">
        <v>189</v>
      </c>
      <c r="I69" s="1" t="s">
        <v>190</v>
      </c>
      <c r="J69" s="1" t="s">
        <v>117</v>
      </c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7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>
        <v>15</v>
      </c>
      <c r="BM69" s="1" t="s">
        <v>339</v>
      </c>
      <c r="BN69" s="25"/>
      <c r="BO69" s="25"/>
      <c r="BP69" s="25"/>
      <c r="BQ69" s="25"/>
      <c r="BR69" s="25"/>
      <c r="BS69" s="25" t="s">
        <v>340</v>
      </c>
      <c r="BT69" s="25"/>
      <c r="BU69" s="26">
        <v>3</v>
      </c>
      <c r="BV69" s="25" t="s">
        <v>100</v>
      </c>
      <c r="BW69" s="25" t="s">
        <v>134</v>
      </c>
      <c r="BX69" s="25" t="s">
        <v>189</v>
      </c>
      <c r="BY69" s="1" t="s">
        <v>189</v>
      </c>
      <c r="BZ69" s="1" t="s">
        <v>199</v>
      </c>
      <c r="CA69" s="1" t="s">
        <v>117</v>
      </c>
      <c r="CB69" s="25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</row>
    <row r="70" spans="1:190" customFormat="1" ht="244.8" x14ac:dyDescent="0.3">
      <c r="A70" s="1" t="s">
        <v>99</v>
      </c>
      <c r="B70" s="1" t="s">
        <v>111</v>
      </c>
      <c r="C70" s="1" t="s">
        <v>112</v>
      </c>
      <c r="D70" s="1" t="s">
        <v>113</v>
      </c>
      <c r="E70" s="1" t="s">
        <v>114</v>
      </c>
      <c r="F70" s="1" t="s">
        <v>115</v>
      </c>
      <c r="G70" s="1" t="s">
        <v>102</v>
      </c>
      <c r="H70" s="1" t="s">
        <v>102</v>
      </c>
      <c r="I70" s="1" t="s">
        <v>184</v>
      </c>
      <c r="J70" s="1" t="s">
        <v>274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0"/>
      <c r="AD70" s="1"/>
      <c r="AE70" s="20"/>
      <c r="AF70" s="1"/>
      <c r="AG70" s="20"/>
      <c r="AH70" s="1"/>
      <c r="AI70" s="1"/>
      <c r="AJ70" s="1"/>
      <c r="AK70" s="1"/>
      <c r="AL70" s="1"/>
      <c r="AM70" s="1"/>
      <c r="AN70" s="1"/>
      <c r="AO70" s="20"/>
      <c r="AP70" s="1"/>
      <c r="AQ70" s="1"/>
      <c r="AR70" s="1"/>
      <c r="AS70" s="1"/>
      <c r="AT70" s="1"/>
      <c r="AU70" s="20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>
        <v>74129</v>
      </c>
      <c r="BN70" s="1" t="s">
        <v>341</v>
      </c>
      <c r="BO70" s="1" t="s">
        <v>342</v>
      </c>
      <c r="BP70" s="1" t="s">
        <v>343</v>
      </c>
      <c r="BQ70" s="1">
        <v>1997</v>
      </c>
      <c r="BR70" s="1" t="s">
        <v>344</v>
      </c>
      <c r="BS70" s="1" t="s">
        <v>214</v>
      </c>
      <c r="BT70" s="1">
        <v>116</v>
      </c>
      <c r="BU70" s="24" t="e">
        <f>#REF!*((100/BT70)^(0.63-1))</f>
        <v>#REF!</v>
      </c>
      <c r="BV70" s="1" t="s">
        <v>105</v>
      </c>
      <c r="BW70" s="1" t="s">
        <v>106</v>
      </c>
      <c r="BX70" s="1" t="s">
        <v>102</v>
      </c>
      <c r="BY70" s="1" t="s">
        <v>102</v>
      </c>
      <c r="BZ70" s="1" t="s">
        <v>186</v>
      </c>
      <c r="CA70" s="1" t="s">
        <v>274</v>
      </c>
      <c r="CB70" s="1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</row>
    <row r="71" spans="1:190" customFormat="1" ht="60" customHeight="1" x14ac:dyDescent="0.3">
      <c r="A71" s="1" t="s">
        <v>99</v>
      </c>
      <c r="B71" s="1" t="s">
        <v>111</v>
      </c>
      <c r="C71" s="1" t="s">
        <v>112</v>
      </c>
      <c r="D71" s="1" t="s">
        <v>113</v>
      </c>
      <c r="E71" s="1" t="s">
        <v>114</v>
      </c>
      <c r="F71" s="1" t="s">
        <v>115</v>
      </c>
      <c r="G71" s="1" t="s">
        <v>172</v>
      </c>
      <c r="H71" s="1" t="s">
        <v>173</v>
      </c>
      <c r="I71" s="1" t="s">
        <v>206</v>
      </c>
      <c r="J71" s="1" t="s">
        <v>157</v>
      </c>
      <c r="K71" s="1"/>
      <c r="L71" s="1">
        <v>8.3299999999999999E-2</v>
      </c>
      <c r="M71" s="1" t="s">
        <v>122</v>
      </c>
      <c r="N71" s="1" t="s">
        <v>158</v>
      </c>
      <c r="O71" s="1"/>
      <c r="P71" s="1">
        <v>3</v>
      </c>
      <c r="Q71" s="1"/>
      <c r="R71" s="1"/>
      <c r="S71" s="1"/>
      <c r="T71" s="1"/>
      <c r="U71" s="1" t="s">
        <v>345</v>
      </c>
      <c r="V71" s="1"/>
      <c r="W71" s="20">
        <v>3</v>
      </c>
      <c r="X71" s="1"/>
      <c r="Y71" s="1"/>
      <c r="Z71" s="1"/>
      <c r="AA71" s="1"/>
      <c r="AB71" s="1"/>
      <c r="AC71" s="20">
        <v>3</v>
      </c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20"/>
      <c r="AP71" s="1"/>
      <c r="AQ71" s="1"/>
      <c r="AR71" s="1"/>
      <c r="AS71" s="1"/>
      <c r="AT71" s="1"/>
      <c r="AU71" s="20"/>
      <c r="AV71" s="1"/>
      <c r="AW71" s="1"/>
      <c r="AX71" s="1"/>
      <c r="AY71" s="1"/>
      <c r="AZ71" s="1" t="s">
        <v>263</v>
      </c>
      <c r="BA71" s="1">
        <v>2</v>
      </c>
      <c r="BB71" s="1" t="s">
        <v>125</v>
      </c>
      <c r="BC71" s="1"/>
      <c r="BD71" s="1"/>
      <c r="BE71" s="1"/>
      <c r="BF71" s="1"/>
      <c r="BG71" s="1"/>
      <c r="BH71" s="1"/>
      <c r="BI71" s="1">
        <v>60</v>
      </c>
      <c r="BJ71" s="1" t="s">
        <v>126</v>
      </c>
      <c r="BK71" s="1" t="s">
        <v>265</v>
      </c>
      <c r="BL71" s="1">
        <v>518720</v>
      </c>
      <c r="BM71" s="1">
        <v>108322</v>
      </c>
      <c r="BN71" s="1" t="s">
        <v>346</v>
      </c>
      <c r="BO71" s="1" t="s">
        <v>347</v>
      </c>
      <c r="BP71" s="1" t="s">
        <v>348</v>
      </c>
      <c r="BQ71" s="1">
        <v>2008</v>
      </c>
      <c r="BR71" s="1" t="s">
        <v>349</v>
      </c>
      <c r="BS71" s="1" t="s">
        <v>214</v>
      </c>
      <c r="BT71" s="1">
        <v>116</v>
      </c>
      <c r="BU71" s="24" t="e">
        <f>#REF!*((100/BT71)^(0.63-1))</f>
        <v>#REF!</v>
      </c>
      <c r="BV71" s="1" t="s">
        <v>105</v>
      </c>
      <c r="BW71" s="1" t="s">
        <v>101</v>
      </c>
      <c r="BX71" s="1" t="s">
        <v>172</v>
      </c>
      <c r="BY71" s="1" t="s">
        <v>173</v>
      </c>
      <c r="BZ71" s="1" t="s">
        <v>215</v>
      </c>
      <c r="CA71" s="1" t="s">
        <v>166</v>
      </c>
      <c r="CB71" s="1">
        <v>8.3299999999999999E-2</v>
      </c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</row>
    <row r="72" spans="1:190" s="23" customFormat="1" ht="60" customHeight="1" x14ac:dyDescent="0.3">
      <c r="A72" s="1" t="s">
        <v>99</v>
      </c>
      <c r="B72" s="1" t="s">
        <v>111</v>
      </c>
      <c r="C72" s="1" t="s">
        <v>112</v>
      </c>
      <c r="D72" s="1" t="s">
        <v>113</v>
      </c>
      <c r="E72" s="1" t="s">
        <v>114</v>
      </c>
      <c r="F72" s="1" t="s">
        <v>115</v>
      </c>
      <c r="G72" s="1" t="s">
        <v>172</v>
      </c>
      <c r="H72" s="1" t="s">
        <v>173</v>
      </c>
      <c r="I72" s="1" t="s">
        <v>206</v>
      </c>
      <c r="J72" s="1" t="s">
        <v>143</v>
      </c>
      <c r="K72" s="1"/>
      <c r="L72" s="1">
        <v>8.3299999999999999E-2</v>
      </c>
      <c r="M72" s="1" t="s">
        <v>122</v>
      </c>
      <c r="N72" s="1" t="s">
        <v>158</v>
      </c>
      <c r="O72" s="1"/>
      <c r="P72" s="1">
        <v>3</v>
      </c>
      <c r="Q72" s="1"/>
      <c r="R72" s="1"/>
      <c r="S72" s="1"/>
      <c r="T72" s="1"/>
      <c r="U72" s="1" t="s">
        <v>345</v>
      </c>
      <c r="V72" s="1"/>
      <c r="W72" s="20">
        <v>3</v>
      </c>
      <c r="X72" s="1"/>
      <c r="Y72" s="1"/>
      <c r="Z72" s="1"/>
      <c r="AA72" s="1"/>
      <c r="AB72" s="1"/>
      <c r="AC72" s="20">
        <v>3</v>
      </c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20"/>
      <c r="AP72" s="1"/>
      <c r="AQ72" s="1"/>
      <c r="AR72" s="1"/>
      <c r="AS72" s="1"/>
      <c r="AT72" s="1"/>
      <c r="AU72" s="20"/>
      <c r="AV72" s="1"/>
      <c r="AW72" s="1"/>
      <c r="AX72" s="1"/>
      <c r="AY72" s="1"/>
      <c r="AZ72" s="1" t="s">
        <v>263</v>
      </c>
      <c r="BA72" s="1">
        <v>2</v>
      </c>
      <c r="BB72" s="1" t="s">
        <v>125</v>
      </c>
      <c r="BC72" s="1"/>
      <c r="BD72" s="1"/>
      <c r="BE72" s="1"/>
      <c r="BF72" s="1"/>
      <c r="BG72" s="1"/>
      <c r="BH72" s="1"/>
      <c r="BI72" s="1">
        <v>60</v>
      </c>
      <c r="BJ72" s="1" t="s">
        <v>126</v>
      </c>
      <c r="BK72" s="1" t="s">
        <v>265</v>
      </c>
      <c r="BL72" s="1">
        <v>518721</v>
      </c>
      <c r="BM72" s="1">
        <v>108322</v>
      </c>
      <c r="BN72" s="1" t="s">
        <v>346</v>
      </c>
      <c r="BO72" s="1" t="s">
        <v>347</v>
      </c>
      <c r="BP72" s="1" t="s">
        <v>348</v>
      </c>
      <c r="BQ72" s="1">
        <v>2008</v>
      </c>
      <c r="BR72" s="1" t="s">
        <v>350</v>
      </c>
      <c r="BS72" s="1" t="s">
        <v>214</v>
      </c>
      <c r="BT72" s="1">
        <v>116</v>
      </c>
      <c r="BU72" s="24" t="e">
        <f>#REF!*((100/BT72)^(0.63-1))</f>
        <v>#REF!</v>
      </c>
      <c r="BV72" s="1" t="s">
        <v>105</v>
      </c>
      <c r="BW72" s="1" t="s">
        <v>101</v>
      </c>
      <c r="BX72" s="1" t="s">
        <v>172</v>
      </c>
      <c r="BY72" s="1" t="s">
        <v>173</v>
      </c>
      <c r="BZ72" s="1" t="s">
        <v>215</v>
      </c>
      <c r="CA72" s="1" t="s">
        <v>117</v>
      </c>
      <c r="CB72" s="1">
        <v>8.3299999999999999E-2</v>
      </c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</row>
    <row r="73" spans="1:190" s="23" customFormat="1" ht="28.8" x14ac:dyDescent="0.3">
      <c r="A73" s="9" t="s">
        <v>99</v>
      </c>
      <c r="B73" s="1" t="s">
        <v>149</v>
      </c>
      <c r="C73" s="1"/>
      <c r="D73" s="1" t="s">
        <v>151</v>
      </c>
      <c r="E73" s="1" t="s">
        <v>152</v>
      </c>
      <c r="F73" s="1" t="s">
        <v>153</v>
      </c>
      <c r="G73" s="1" t="s">
        <v>102</v>
      </c>
      <c r="H73" s="1" t="s">
        <v>102</v>
      </c>
      <c r="I73" s="1" t="s">
        <v>184</v>
      </c>
      <c r="J73" s="1" t="s">
        <v>274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>
        <v>6</v>
      </c>
      <c r="BM73" s="1" t="s">
        <v>351</v>
      </c>
      <c r="BN73" s="1"/>
      <c r="BO73" s="1"/>
      <c r="BP73" s="1"/>
      <c r="BQ73" s="1"/>
      <c r="BR73" s="1"/>
      <c r="BS73" s="1" t="s">
        <v>248</v>
      </c>
      <c r="BT73" s="1">
        <v>1580</v>
      </c>
      <c r="BU73" s="24" t="e">
        <f>#REF!*((100/BT73)^(0.63-1))</f>
        <v>#REF!</v>
      </c>
      <c r="BV73" s="1" t="s">
        <v>105</v>
      </c>
      <c r="BW73" s="1" t="s">
        <v>101</v>
      </c>
      <c r="BX73" s="1" t="s">
        <v>102</v>
      </c>
      <c r="BY73" s="1" t="s">
        <v>102</v>
      </c>
      <c r="BZ73" s="1" t="s">
        <v>186</v>
      </c>
      <c r="CA73" s="1" t="s">
        <v>274</v>
      </c>
      <c r="CB73" s="1">
        <v>14</v>
      </c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</row>
    <row r="74" spans="1:190" s="23" customFormat="1" ht="30" customHeight="1" x14ac:dyDescent="0.3">
      <c r="A74" s="1" t="s">
        <v>99</v>
      </c>
      <c r="B74" s="1" t="s">
        <v>254</v>
      </c>
      <c r="C74" s="1" t="s">
        <v>255</v>
      </c>
      <c r="D74" s="1" t="s">
        <v>256</v>
      </c>
      <c r="E74" s="1" t="s">
        <v>352</v>
      </c>
      <c r="F74" s="1" t="s">
        <v>353</v>
      </c>
      <c r="G74" s="1" t="s">
        <v>172</v>
      </c>
      <c r="H74" s="1" t="s">
        <v>173</v>
      </c>
      <c r="I74" s="1" t="s">
        <v>174</v>
      </c>
      <c r="J74" s="1" t="s">
        <v>354</v>
      </c>
      <c r="K74" s="1"/>
      <c r="L74" s="1">
        <v>5</v>
      </c>
      <c r="M74" s="1" t="s">
        <v>122</v>
      </c>
      <c r="N74" s="1" t="s">
        <v>158</v>
      </c>
      <c r="O74" s="1"/>
      <c r="P74" s="1">
        <v>2</v>
      </c>
      <c r="Q74" s="1"/>
      <c r="R74" s="1"/>
      <c r="S74" s="1"/>
      <c r="T74" s="1"/>
      <c r="U74" s="1" t="s">
        <v>262</v>
      </c>
      <c r="V74" s="1"/>
      <c r="W74" s="1">
        <v>2</v>
      </c>
      <c r="X74" s="1"/>
      <c r="Y74" s="1"/>
      <c r="Z74" s="1"/>
      <c r="AA74" s="1"/>
      <c r="AB74" s="1"/>
      <c r="AC74" s="20">
        <v>2</v>
      </c>
      <c r="AD74" s="1"/>
      <c r="AE74" s="20"/>
      <c r="AF74" s="1"/>
      <c r="AG74" s="20"/>
      <c r="AH74" s="1"/>
      <c r="AI74" s="1"/>
      <c r="AJ74" s="1"/>
      <c r="AK74" s="1"/>
      <c r="AL74" s="1"/>
      <c r="AM74" s="1"/>
      <c r="AN74" s="1"/>
      <c r="AO74" s="20"/>
      <c r="AP74" s="1"/>
      <c r="AQ74" s="1"/>
      <c r="AR74" s="1"/>
      <c r="AS74" s="1"/>
      <c r="AT74" s="1"/>
      <c r="AU74" s="20"/>
      <c r="AV74" s="1"/>
      <c r="AW74" s="1"/>
      <c r="AX74" s="1"/>
      <c r="AY74" s="1"/>
      <c r="AZ74" s="1" t="s">
        <v>263</v>
      </c>
      <c r="BA74" s="1">
        <v>4</v>
      </c>
      <c r="BB74" s="1" t="s">
        <v>125</v>
      </c>
      <c r="BC74" s="1"/>
      <c r="BD74" s="1"/>
      <c r="BE74" s="1"/>
      <c r="BF74" s="1"/>
      <c r="BG74" s="1"/>
      <c r="BH74" s="1"/>
      <c r="BI74" s="1">
        <v>85</v>
      </c>
      <c r="BJ74" s="1" t="s">
        <v>126</v>
      </c>
      <c r="BK74" s="1" t="s">
        <v>265</v>
      </c>
      <c r="BL74" s="1">
        <v>407037</v>
      </c>
      <c r="BM74" s="1">
        <v>37077</v>
      </c>
      <c r="BN74" s="1" t="s">
        <v>355</v>
      </c>
      <c r="BO74" s="1" t="s">
        <v>356</v>
      </c>
      <c r="BP74" s="1" t="s">
        <v>357</v>
      </c>
      <c r="BQ74" s="1">
        <v>1994</v>
      </c>
      <c r="BR74" s="1" t="s">
        <v>358</v>
      </c>
      <c r="BS74" s="1" t="s">
        <v>214</v>
      </c>
      <c r="BT74" s="1">
        <v>542</v>
      </c>
      <c r="BU74" s="24" t="e">
        <f>#REF!*((100/BT74)^(0.63-1))</f>
        <v>#REF!</v>
      </c>
      <c r="BV74" s="1" t="s">
        <v>105</v>
      </c>
      <c r="BW74" s="1" t="s">
        <v>106</v>
      </c>
      <c r="BX74" s="1" t="s">
        <v>172</v>
      </c>
      <c r="BY74" s="1" t="s">
        <v>173</v>
      </c>
      <c r="BZ74" s="1" t="s">
        <v>183</v>
      </c>
      <c r="CA74" s="1" t="s">
        <v>354</v>
      </c>
      <c r="CB74" s="1">
        <v>5</v>
      </c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</row>
    <row r="75" spans="1:190" s="23" customFormat="1" ht="30" customHeight="1" x14ac:dyDescent="0.3">
      <c r="A75" s="9" t="s">
        <v>99</v>
      </c>
      <c r="B75" s="1" t="s">
        <v>149</v>
      </c>
      <c r="C75" s="1"/>
      <c r="D75" s="1" t="s">
        <v>151</v>
      </c>
      <c r="E75" s="1" t="s">
        <v>152</v>
      </c>
      <c r="F75" s="1" t="s">
        <v>153</v>
      </c>
      <c r="G75" s="1" t="s">
        <v>102</v>
      </c>
      <c r="H75" s="1" t="s">
        <v>102</v>
      </c>
      <c r="I75" s="1" t="s">
        <v>184</v>
      </c>
      <c r="J75" s="1" t="s">
        <v>274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>
        <v>4</v>
      </c>
      <c r="BM75" s="1" t="s">
        <v>247</v>
      </c>
      <c r="BN75" s="1"/>
      <c r="BO75" s="1"/>
      <c r="BP75" s="1"/>
      <c r="BQ75" s="1"/>
      <c r="BR75" s="1"/>
      <c r="BS75" s="1" t="s">
        <v>248</v>
      </c>
      <c r="BT75" s="1">
        <v>1580</v>
      </c>
      <c r="BU75" s="24" t="e">
        <f>#REF!*((100/BT75)^(0.63-1))</f>
        <v>#REF!</v>
      </c>
      <c r="BV75" s="1" t="s">
        <v>105</v>
      </c>
      <c r="BW75" s="1" t="s">
        <v>106</v>
      </c>
      <c r="BX75" s="1" t="s">
        <v>102</v>
      </c>
      <c r="BY75" s="1" t="s">
        <v>102</v>
      </c>
      <c r="BZ75" s="1" t="s">
        <v>186</v>
      </c>
      <c r="CA75" s="1" t="s">
        <v>274</v>
      </c>
      <c r="CB75" s="1">
        <v>14</v>
      </c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</row>
    <row r="76" spans="1:190" s="23" customFormat="1" ht="30" customHeight="1" x14ac:dyDescent="0.3">
      <c r="A76" s="9" t="s">
        <v>99</v>
      </c>
      <c r="B76" s="9" t="s">
        <v>149</v>
      </c>
      <c r="C76" s="9" t="s">
        <v>150</v>
      </c>
      <c r="D76" s="9" t="s">
        <v>151</v>
      </c>
      <c r="E76" s="9" t="s">
        <v>152</v>
      </c>
      <c r="F76" s="9" t="s">
        <v>153</v>
      </c>
      <c r="G76" s="1" t="s">
        <v>172</v>
      </c>
      <c r="H76" s="1" t="s">
        <v>173</v>
      </c>
      <c r="I76" s="1" t="s">
        <v>174</v>
      </c>
      <c r="J76" s="1" t="s">
        <v>136</v>
      </c>
      <c r="K76" s="29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30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>
        <v>9</v>
      </c>
      <c r="BM76" s="9" t="s">
        <v>359</v>
      </c>
      <c r="BN76" s="28"/>
      <c r="BO76" s="28"/>
      <c r="BP76" s="28"/>
      <c r="BQ76" s="28"/>
      <c r="BR76" s="28"/>
      <c r="BS76" s="1" t="s">
        <v>360</v>
      </c>
      <c r="BT76" s="1"/>
      <c r="BU76" s="26">
        <v>4</v>
      </c>
      <c r="BV76" s="25" t="s">
        <v>133</v>
      </c>
      <c r="BW76" s="25" t="s">
        <v>106</v>
      </c>
      <c r="BX76" s="1" t="s">
        <v>172</v>
      </c>
      <c r="BY76" s="1" t="s">
        <v>173</v>
      </c>
      <c r="BZ76" s="1" t="s">
        <v>183</v>
      </c>
      <c r="CA76" s="1" t="s">
        <v>136</v>
      </c>
      <c r="CB76" s="28">
        <v>70</v>
      </c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</row>
    <row r="77" spans="1:190" customFormat="1" ht="244.8" x14ac:dyDescent="0.3">
      <c r="A77" s="1" t="s">
        <v>99</v>
      </c>
      <c r="B77" s="1" t="s">
        <v>111</v>
      </c>
      <c r="C77" s="1" t="s">
        <v>288</v>
      </c>
      <c r="D77" s="1" t="s">
        <v>289</v>
      </c>
      <c r="E77" s="1" t="s">
        <v>290</v>
      </c>
      <c r="F77" s="1" t="s">
        <v>291</v>
      </c>
      <c r="G77" s="1" t="s">
        <v>102</v>
      </c>
      <c r="H77" s="1" t="s">
        <v>102</v>
      </c>
      <c r="I77" s="1" t="s">
        <v>116</v>
      </c>
      <c r="J77" s="1" t="s">
        <v>166</v>
      </c>
      <c r="K77" s="1"/>
      <c r="L77" s="1"/>
      <c r="M77" s="1" t="s">
        <v>361</v>
      </c>
      <c r="N77" s="1" t="s">
        <v>158</v>
      </c>
      <c r="O77" s="1"/>
      <c r="P77" s="1">
        <v>4</v>
      </c>
      <c r="Q77" s="1"/>
      <c r="R77" s="1"/>
      <c r="S77" s="1"/>
      <c r="T77" s="1"/>
      <c r="U77" s="1" t="s">
        <v>362</v>
      </c>
      <c r="V77" s="1"/>
      <c r="W77" s="1">
        <v>4</v>
      </c>
      <c r="X77" s="1"/>
      <c r="Y77" s="1"/>
      <c r="Z77" s="1"/>
      <c r="AA77" s="1"/>
      <c r="AB77" s="1"/>
      <c r="AC77" s="20">
        <v>4</v>
      </c>
      <c r="AD77" s="1"/>
      <c r="AE77" s="20"/>
      <c r="AF77" s="1"/>
      <c r="AG77" s="20"/>
      <c r="AH77" s="1"/>
      <c r="AI77" s="1"/>
      <c r="AJ77" s="1"/>
      <c r="AK77" s="1"/>
      <c r="AL77" s="1"/>
      <c r="AM77" s="1"/>
      <c r="AN77" s="1"/>
      <c r="AO77" s="20"/>
      <c r="AP77" s="1"/>
      <c r="AQ77" s="1"/>
      <c r="AR77" s="1"/>
      <c r="AS77" s="1"/>
      <c r="AT77" s="1"/>
      <c r="AU77" s="20"/>
      <c r="AV77" s="1"/>
      <c r="AW77" s="1"/>
      <c r="AX77" s="1"/>
      <c r="AY77" s="1"/>
      <c r="AZ77" s="1" t="s">
        <v>362</v>
      </c>
      <c r="BA77" s="1">
        <v>2</v>
      </c>
      <c r="BB77" s="1" t="s">
        <v>125</v>
      </c>
      <c r="BC77" s="1"/>
      <c r="BD77" s="1"/>
      <c r="BE77" s="1"/>
      <c r="BF77" s="1"/>
      <c r="BG77" s="1"/>
      <c r="BH77" s="1"/>
      <c r="BI77" s="1">
        <v>100</v>
      </c>
      <c r="BJ77" s="1" t="s">
        <v>177</v>
      </c>
      <c r="BK77" s="1" t="s">
        <v>178</v>
      </c>
      <c r="BL77" s="1">
        <v>400106</v>
      </c>
      <c r="BM77" s="1">
        <v>40200</v>
      </c>
      <c r="BN77" s="1" t="s">
        <v>363</v>
      </c>
      <c r="BO77" s="1" t="s">
        <v>364</v>
      </c>
      <c r="BP77" s="1" t="s">
        <v>365</v>
      </c>
      <c r="BQ77" s="1">
        <v>1996</v>
      </c>
      <c r="BR77" s="1" t="s">
        <v>366</v>
      </c>
      <c r="BS77" s="25" t="s">
        <v>132</v>
      </c>
      <c r="BT77" s="25"/>
      <c r="BU77" s="26">
        <v>4</v>
      </c>
      <c r="BV77" s="25" t="s">
        <v>100</v>
      </c>
      <c r="BW77" s="25" t="s">
        <v>134</v>
      </c>
      <c r="BX77" s="1" t="s">
        <v>102</v>
      </c>
      <c r="BY77" s="1" t="s">
        <v>102</v>
      </c>
      <c r="BZ77" s="9" t="s">
        <v>135</v>
      </c>
      <c r="CA77" s="1" t="s">
        <v>166</v>
      </c>
      <c r="CB77" s="1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</row>
    <row r="78" spans="1:190" customFormat="1" ht="244.8" x14ac:dyDescent="0.3">
      <c r="A78" s="1" t="s">
        <v>99</v>
      </c>
      <c r="B78" s="1" t="s">
        <v>111</v>
      </c>
      <c r="C78" s="1" t="s">
        <v>288</v>
      </c>
      <c r="D78" s="1" t="s">
        <v>289</v>
      </c>
      <c r="E78" s="1" t="s">
        <v>290</v>
      </c>
      <c r="F78" s="1" t="s">
        <v>291</v>
      </c>
      <c r="G78" s="1" t="s">
        <v>367</v>
      </c>
      <c r="H78" s="1" t="s">
        <v>368</v>
      </c>
      <c r="I78" s="1" t="s">
        <v>369</v>
      </c>
      <c r="J78" s="1" t="s">
        <v>166</v>
      </c>
      <c r="K78" s="1"/>
      <c r="L78" s="1">
        <v>28</v>
      </c>
      <c r="M78" s="1" t="s">
        <v>122</v>
      </c>
      <c r="N78" s="1" t="s">
        <v>158</v>
      </c>
      <c r="O78" s="1"/>
      <c r="P78" s="1">
        <v>4</v>
      </c>
      <c r="Q78" s="1"/>
      <c r="R78" s="1"/>
      <c r="S78" s="1"/>
      <c r="T78" s="1"/>
      <c r="U78" s="1" t="s">
        <v>362</v>
      </c>
      <c r="V78" s="1"/>
      <c r="W78" s="1">
        <v>4</v>
      </c>
      <c r="X78" s="1"/>
      <c r="Y78" s="1"/>
      <c r="Z78" s="1"/>
      <c r="AA78" s="1"/>
      <c r="AB78" s="1"/>
      <c r="AC78" s="20">
        <v>4</v>
      </c>
      <c r="AD78" s="1"/>
      <c r="AE78" s="20"/>
      <c r="AF78" s="1"/>
      <c r="AG78" s="20"/>
      <c r="AH78" s="1"/>
      <c r="AI78" s="1"/>
      <c r="AJ78" s="1"/>
      <c r="AK78" s="1"/>
      <c r="AL78" s="1"/>
      <c r="AM78" s="1"/>
      <c r="AN78" s="1"/>
      <c r="AO78" s="20"/>
      <c r="AP78" s="1"/>
      <c r="AQ78" s="1"/>
      <c r="AR78" s="1"/>
      <c r="AS78" s="1"/>
      <c r="AT78" s="1"/>
      <c r="AU78" s="20"/>
      <c r="AV78" s="1"/>
      <c r="AW78" s="1"/>
      <c r="AX78" s="1"/>
      <c r="AY78" s="1"/>
      <c r="AZ78" s="1" t="s">
        <v>362</v>
      </c>
      <c r="BA78" s="1">
        <v>2</v>
      </c>
      <c r="BB78" s="1" t="s">
        <v>125</v>
      </c>
      <c r="BC78" s="1"/>
      <c r="BD78" s="1"/>
      <c r="BE78" s="1"/>
      <c r="BF78" s="1"/>
      <c r="BG78" s="1"/>
      <c r="BH78" s="1"/>
      <c r="BI78" s="1">
        <v>100</v>
      </c>
      <c r="BJ78" s="1" t="s">
        <v>177</v>
      </c>
      <c r="BK78" s="1" t="s">
        <v>178</v>
      </c>
      <c r="BL78" s="1">
        <v>400107</v>
      </c>
      <c r="BM78" s="1">
        <v>40200</v>
      </c>
      <c r="BN78" s="1" t="s">
        <v>363</v>
      </c>
      <c r="BO78" s="1" t="s">
        <v>364</v>
      </c>
      <c r="BP78" s="1" t="s">
        <v>365</v>
      </c>
      <c r="BQ78" s="1">
        <v>1996</v>
      </c>
      <c r="BR78" s="1" t="s">
        <v>366</v>
      </c>
      <c r="BS78" s="25" t="s">
        <v>132</v>
      </c>
      <c r="BT78" s="25"/>
      <c r="BU78" s="26">
        <v>4</v>
      </c>
      <c r="BV78" s="25" t="s">
        <v>100</v>
      </c>
      <c r="BW78" s="25" t="s">
        <v>134</v>
      </c>
      <c r="BX78" s="1" t="s">
        <v>367</v>
      </c>
      <c r="BY78" s="1" t="s">
        <v>368</v>
      </c>
      <c r="BZ78" s="1" t="s">
        <v>370</v>
      </c>
      <c r="CA78" s="1" t="s">
        <v>166</v>
      </c>
      <c r="CB78" s="1">
        <v>28</v>
      </c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</row>
    <row r="79" spans="1:190" s="23" customFormat="1" ht="230.4" x14ac:dyDescent="0.3">
      <c r="A79" s="1" t="s">
        <v>99</v>
      </c>
      <c r="B79" s="1" t="s">
        <v>111</v>
      </c>
      <c r="C79" s="1" t="s">
        <v>112</v>
      </c>
      <c r="D79" s="1" t="s">
        <v>113</v>
      </c>
      <c r="E79" s="1" t="s">
        <v>114</v>
      </c>
      <c r="F79" s="1" t="s">
        <v>115</v>
      </c>
      <c r="G79" s="1" t="s">
        <v>172</v>
      </c>
      <c r="H79" s="1" t="s">
        <v>173</v>
      </c>
      <c r="I79" s="1" t="s">
        <v>206</v>
      </c>
      <c r="J79" s="1" t="s">
        <v>143</v>
      </c>
      <c r="K79" s="1"/>
      <c r="L79" s="1">
        <v>4.1700000000000001E-2</v>
      </c>
      <c r="M79" s="1" t="s">
        <v>122</v>
      </c>
      <c r="N79" s="1" t="s">
        <v>123</v>
      </c>
      <c r="O79" s="1"/>
      <c r="P79" s="1">
        <v>4</v>
      </c>
      <c r="Q79" s="1"/>
      <c r="R79" s="1"/>
      <c r="S79" s="1"/>
      <c r="T79" s="1"/>
      <c r="U79" s="1" t="s">
        <v>263</v>
      </c>
      <c r="V79" s="1"/>
      <c r="W79" s="1">
        <v>2.4</v>
      </c>
      <c r="X79" s="1"/>
      <c r="Y79" s="1"/>
      <c r="Z79" s="1"/>
      <c r="AA79" s="1"/>
      <c r="AB79" s="1"/>
      <c r="AC79" s="20">
        <v>2.4</v>
      </c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 t="s">
        <v>263</v>
      </c>
      <c r="BA79" s="1">
        <v>1</v>
      </c>
      <c r="BB79" s="1" t="s">
        <v>125</v>
      </c>
      <c r="BC79" s="1"/>
      <c r="BD79" s="1"/>
      <c r="BE79" s="1"/>
      <c r="BF79" s="1"/>
      <c r="BG79" s="1"/>
      <c r="BH79" s="1"/>
      <c r="BI79" s="1">
        <v>60</v>
      </c>
      <c r="BJ79" s="1" t="s">
        <v>126</v>
      </c>
      <c r="BK79" s="1" t="s">
        <v>265</v>
      </c>
      <c r="BL79" s="1">
        <v>2076638</v>
      </c>
      <c r="BM79" s="1">
        <v>161092</v>
      </c>
      <c r="BN79" s="1" t="s">
        <v>372</v>
      </c>
      <c r="BO79" s="1" t="s">
        <v>373</v>
      </c>
      <c r="BP79" s="1" t="s">
        <v>374</v>
      </c>
      <c r="BQ79" s="1">
        <v>2011</v>
      </c>
      <c r="BR79" s="1" t="s">
        <v>375</v>
      </c>
      <c r="BS79" s="1" t="s">
        <v>376</v>
      </c>
      <c r="BT79" s="1">
        <v>116</v>
      </c>
      <c r="BU79" s="24" t="e">
        <f>#REF!*((100/BT79)^(0.63-1))</f>
        <v>#REF!</v>
      </c>
      <c r="BV79" s="1" t="s">
        <v>105</v>
      </c>
      <c r="BW79" s="1" t="s">
        <v>101</v>
      </c>
      <c r="BX79" s="1" t="s">
        <v>172</v>
      </c>
      <c r="BY79" s="1" t="s">
        <v>173</v>
      </c>
      <c r="BZ79" s="1" t="s">
        <v>215</v>
      </c>
      <c r="CA79" s="1" t="s">
        <v>117</v>
      </c>
      <c r="CB79" s="25">
        <v>0.04</v>
      </c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</row>
    <row r="80" spans="1:190" customFormat="1" ht="30" customHeight="1" x14ac:dyDescent="0.3">
      <c r="A80" s="1" t="s">
        <v>99</v>
      </c>
      <c r="B80" s="1" t="s">
        <v>201</v>
      </c>
      <c r="C80" s="1" t="s">
        <v>377</v>
      </c>
      <c r="D80" s="1" t="s">
        <v>378</v>
      </c>
      <c r="E80" s="1" t="s">
        <v>379</v>
      </c>
      <c r="F80" s="1" t="s">
        <v>380</v>
      </c>
      <c r="G80" s="1" t="s">
        <v>102</v>
      </c>
      <c r="H80" s="1" t="s">
        <v>102</v>
      </c>
      <c r="I80" s="1" t="s">
        <v>184</v>
      </c>
      <c r="J80" s="1" t="s">
        <v>274</v>
      </c>
      <c r="K80" s="1"/>
      <c r="L80" s="1">
        <v>0.16669999999999999</v>
      </c>
      <c r="M80" s="1" t="s">
        <v>122</v>
      </c>
      <c r="N80" s="1" t="s">
        <v>123</v>
      </c>
      <c r="O80" s="1"/>
      <c r="P80" s="1">
        <v>5</v>
      </c>
      <c r="Q80" s="1"/>
      <c r="R80" s="1"/>
      <c r="S80" s="1"/>
      <c r="T80" s="1"/>
      <c r="U80" s="1" t="s">
        <v>262</v>
      </c>
      <c r="V80" s="1"/>
      <c r="W80" s="1">
        <v>4.95</v>
      </c>
      <c r="X80" s="1"/>
      <c r="Y80" s="1"/>
      <c r="Z80" s="1"/>
      <c r="AA80" s="1"/>
      <c r="AB80" s="1"/>
      <c r="AC80" s="20">
        <v>4.95</v>
      </c>
      <c r="AD80" s="1"/>
      <c r="AE80" s="20"/>
      <c r="AF80" s="1"/>
      <c r="AG80" s="20"/>
      <c r="AH80" s="1"/>
      <c r="AI80" s="1"/>
      <c r="AJ80" s="1"/>
      <c r="AK80" s="1"/>
      <c r="AL80" s="1"/>
      <c r="AM80" s="1"/>
      <c r="AN80" s="1"/>
      <c r="AO80" s="20"/>
      <c r="AP80" s="1"/>
      <c r="AQ80" s="1"/>
      <c r="AR80" s="1"/>
      <c r="AS80" s="1"/>
      <c r="AT80" s="1"/>
      <c r="AU80" s="20"/>
      <c r="AV80" s="1"/>
      <c r="AW80" s="1"/>
      <c r="AX80" s="1"/>
      <c r="AY80" s="1"/>
      <c r="AZ80" s="1" t="s">
        <v>263</v>
      </c>
      <c r="BA80" s="1">
        <v>4</v>
      </c>
      <c r="BB80" s="1" t="s">
        <v>125</v>
      </c>
      <c r="BC80" s="1"/>
      <c r="BD80" s="1"/>
      <c r="BE80" s="1"/>
      <c r="BF80" s="1"/>
      <c r="BG80" s="1"/>
      <c r="BH80" s="1"/>
      <c r="BI80" s="1">
        <v>99</v>
      </c>
      <c r="BJ80" s="1" t="s">
        <v>192</v>
      </c>
      <c r="BK80" s="1" t="s">
        <v>265</v>
      </c>
      <c r="BL80" s="1">
        <v>400270</v>
      </c>
      <c r="BM80" s="1">
        <v>53000</v>
      </c>
      <c r="BN80" s="1" t="s">
        <v>381</v>
      </c>
      <c r="BO80" s="1" t="s">
        <v>382</v>
      </c>
      <c r="BP80" s="1" t="s">
        <v>383</v>
      </c>
      <c r="BQ80" s="1">
        <v>2000</v>
      </c>
      <c r="BR80" s="1" t="s">
        <v>384</v>
      </c>
      <c r="BS80" s="1" t="s">
        <v>214</v>
      </c>
      <c r="BT80" s="1">
        <v>82.3</v>
      </c>
      <c r="BU80" s="24" t="e">
        <f>#REF!*((100/BT80)^(0.63-1))</f>
        <v>#REF!</v>
      </c>
      <c r="BV80" s="1" t="s">
        <v>105</v>
      </c>
      <c r="BW80" s="1" t="s">
        <v>106</v>
      </c>
      <c r="BX80" s="1" t="s">
        <v>102</v>
      </c>
      <c r="BY80" s="1" t="s">
        <v>102</v>
      </c>
      <c r="BZ80" s="1" t="s">
        <v>186</v>
      </c>
      <c r="CA80" s="1" t="s">
        <v>274</v>
      </c>
      <c r="CB80" s="1">
        <v>0.16669999999999999</v>
      </c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</row>
    <row r="81" spans="1:190" customFormat="1" ht="30" customHeight="1" x14ac:dyDescent="0.3">
      <c r="A81" s="1" t="s">
        <v>99</v>
      </c>
      <c r="B81" s="1" t="s">
        <v>111</v>
      </c>
      <c r="C81" s="1" t="s">
        <v>112</v>
      </c>
      <c r="D81" s="1" t="s">
        <v>113</v>
      </c>
      <c r="E81" s="1" t="s">
        <v>114</v>
      </c>
      <c r="F81" s="1" t="s">
        <v>115</v>
      </c>
      <c r="G81" s="1" t="s">
        <v>172</v>
      </c>
      <c r="H81" s="1" t="s">
        <v>173</v>
      </c>
      <c r="I81" s="1" t="s">
        <v>206</v>
      </c>
      <c r="J81" s="1" t="s">
        <v>143</v>
      </c>
      <c r="K81" s="1"/>
      <c r="L81" s="1">
        <v>8.3299999999999999E-2</v>
      </c>
      <c r="M81" s="1" t="s">
        <v>122</v>
      </c>
      <c r="N81" s="1" t="s">
        <v>158</v>
      </c>
      <c r="O81" s="1"/>
      <c r="P81" s="1">
        <v>6</v>
      </c>
      <c r="Q81" s="1"/>
      <c r="R81" s="1"/>
      <c r="S81" s="1"/>
      <c r="T81" s="1"/>
      <c r="U81" s="1" t="s">
        <v>345</v>
      </c>
      <c r="V81" s="1"/>
      <c r="W81" s="20">
        <v>6</v>
      </c>
      <c r="X81" s="1"/>
      <c r="Y81" s="1"/>
      <c r="Z81" s="1"/>
      <c r="AA81" s="1"/>
      <c r="AB81" s="1"/>
      <c r="AC81" s="20">
        <v>6</v>
      </c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20"/>
      <c r="AP81" s="1"/>
      <c r="AQ81" s="1"/>
      <c r="AR81" s="1"/>
      <c r="AS81" s="1"/>
      <c r="AT81" s="1"/>
      <c r="AU81" s="20"/>
      <c r="AV81" s="1"/>
      <c r="AW81" s="1"/>
      <c r="AX81" s="1"/>
      <c r="AY81" s="1"/>
      <c r="AZ81" s="1" t="s">
        <v>263</v>
      </c>
      <c r="BA81" s="1">
        <v>2</v>
      </c>
      <c r="BB81" s="1" t="s">
        <v>125</v>
      </c>
      <c r="BC81" s="1"/>
      <c r="BD81" s="1"/>
      <c r="BE81" s="1"/>
      <c r="BF81" s="1"/>
      <c r="BG81" s="1"/>
      <c r="BH81" s="1"/>
      <c r="BI81" s="1">
        <v>60</v>
      </c>
      <c r="BJ81" s="1" t="s">
        <v>126</v>
      </c>
      <c r="BK81" s="1" t="s">
        <v>265</v>
      </c>
      <c r="BL81" s="1">
        <v>518720</v>
      </c>
      <c r="BM81" s="1">
        <v>108322</v>
      </c>
      <c r="BN81" s="1" t="s">
        <v>346</v>
      </c>
      <c r="BO81" s="1" t="s">
        <v>347</v>
      </c>
      <c r="BP81" s="1" t="s">
        <v>348</v>
      </c>
      <c r="BQ81" s="1">
        <v>2008</v>
      </c>
      <c r="BR81" s="1" t="s">
        <v>385</v>
      </c>
      <c r="BS81" s="1" t="s">
        <v>214</v>
      </c>
      <c r="BT81" s="1">
        <v>116</v>
      </c>
      <c r="BU81" s="24" t="e">
        <f>#REF!*((100/BT81)^(0.63-1))</f>
        <v>#REF!</v>
      </c>
      <c r="BV81" s="1" t="s">
        <v>105</v>
      </c>
      <c r="BW81" s="1" t="s">
        <v>101</v>
      </c>
      <c r="BX81" s="1" t="s">
        <v>172</v>
      </c>
      <c r="BY81" s="1" t="s">
        <v>173</v>
      </c>
      <c r="BZ81" s="1" t="s">
        <v>215</v>
      </c>
      <c r="CA81" s="1" t="s">
        <v>117</v>
      </c>
      <c r="CB81" s="1">
        <v>8.3299999999999999E-2</v>
      </c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</row>
    <row r="82" spans="1:190" customFormat="1" ht="43.2" x14ac:dyDescent="0.3">
      <c r="A82" s="9" t="s">
        <v>99</v>
      </c>
      <c r="B82" s="1" t="s">
        <v>111</v>
      </c>
      <c r="C82" s="1"/>
      <c r="D82" s="1" t="s">
        <v>289</v>
      </c>
      <c r="E82" s="1" t="s">
        <v>290</v>
      </c>
      <c r="F82" s="1" t="s">
        <v>291</v>
      </c>
      <c r="G82" s="1" t="s">
        <v>102</v>
      </c>
      <c r="H82" s="1" t="s">
        <v>102</v>
      </c>
      <c r="I82" s="1" t="s">
        <v>184</v>
      </c>
      <c r="J82" s="1" t="s">
        <v>274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>
        <v>1</v>
      </c>
      <c r="BM82" s="31" t="s">
        <v>386</v>
      </c>
      <c r="BN82" s="1"/>
      <c r="BO82" s="1"/>
      <c r="BP82" s="1"/>
      <c r="BQ82" s="1"/>
      <c r="BR82" s="1"/>
      <c r="BS82" s="1" t="s">
        <v>198</v>
      </c>
      <c r="BT82" s="1">
        <v>178</v>
      </c>
      <c r="BU82" s="24" t="e">
        <f>#REF!*((100/BT82)^(0.63-1))</f>
        <v>#REF!</v>
      </c>
      <c r="BV82" s="1" t="s">
        <v>105</v>
      </c>
      <c r="BW82" s="1" t="s">
        <v>106</v>
      </c>
      <c r="BX82" s="1" t="s">
        <v>102</v>
      </c>
      <c r="BY82" s="1" t="s">
        <v>102</v>
      </c>
      <c r="BZ82" s="1" t="s">
        <v>186</v>
      </c>
      <c r="CA82" s="1" t="s">
        <v>274</v>
      </c>
      <c r="CB82" s="1">
        <v>14</v>
      </c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</row>
    <row r="83" spans="1:190" customFormat="1" ht="288" x14ac:dyDescent="0.3">
      <c r="A83" s="1" t="s">
        <v>99</v>
      </c>
      <c r="B83" s="1" t="s">
        <v>201</v>
      </c>
      <c r="C83" s="1" t="s">
        <v>216</v>
      </c>
      <c r="D83" s="1" t="s">
        <v>271</v>
      </c>
      <c r="E83" s="1" t="s">
        <v>272</v>
      </c>
      <c r="F83" s="1" t="s">
        <v>273</v>
      </c>
      <c r="G83" s="1" t="s">
        <v>102</v>
      </c>
      <c r="H83" s="1" t="s">
        <v>102</v>
      </c>
      <c r="I83" s="1" t="s">
        <v>184</v>
      </c>
      <c r="J83" s="1" t="s">
        <v>274</v>
      </c>
      <c r="K83" s="1"/>
      <c r="L83" s="1">
        <v>1</v>
      </c>
      <c r="M83" s="1" t="s">
        <v>122</v>
      </c>
      <c r="N83" s="1" t="s">
        <v>158</v>
      </c>
      <c r="O83" s="1"/>
      <c r="P83" s="1">
        <v>3.4</v>
      </c>
      <c r="Q83" s="1"/>
      <c r="R83" s="1"/>
      <c r="S83" s="1"/>
      <c r="T83" s="1"/>
      <c r="U83" s="1" t="s">
        <v>262</v>
      </c>
      <c r="V83" s="1"/>
      <c r="W83" s="1">
        <v>3.4</v>
      </c>
      <c r="X83" s="1"/>
      <c r="Y83" s="1"/>
      <c r="Z83" s="1"/>
      <c r="AA83" s="1"/>
      <c r="AB83" s="1"/>
      <c r="AC83" s="20">
        <v>3.4</v>
      </c>
      <c r="AD83" s="1"/>
      <c r="AE83" s="20"/>
      <c r="AF83" s="1"/>
      <c r="AG83" s="20"/>
      <c r="AH83" s="1"/>
      <c r="AI83" s="1"/>
      <c r="AJ83" s="1"/>
      <c r="AK83" s="1"/>
      <c r="AL83" s="1"/>
      <c r="AM83" s="1"/>
      <c r="AN83" s="1"/>
      <c r="AO83" s="20"/>
      <c r="AP83" s="1"/>
      <c r="AQ83" s="1"/>
      <c r="AR83" s="1"/>
      <c r="AS83" s="1"/>
      <c r="AT83" s="1"/>
      <c r="AU83" s="20"/>
      <c r="AV83" s="1"/>
      <c r="AW83" s="1"/>
      <c r="AX83" s="1"/>
      <c r="AY83" s="1"/>
      <c r="AZ83" s="1" t="s">
        <v>124</v>
      </c>
      <c r="BA83" s="1"/>
      <c r="BB83" s="1" t="s">
        <v>176</v>
      </c>
      <c r="BC83" s="1"/>
      <c r="BD83" s="1"/>
      <c r="BE83" s="1"/>
      <c r="BF83" s="1"/>
      <c r="BG83" s="1"/>
      <c r="BH83" s="1"/>
      <c r="BI83" s="1">
        <v>100</v>
      </c>
      <c r="BJ83" s="1" t="s">
        <v>192</v>
      </c>
      <c r="BK83" s="1" t="s">
        <v>277</v>
      </c>
      <c r="BL83" s="1">
        <v>407159</v>
      </c>
      <c r="BM83" s="1">
        <v>55700</v>
      </c>
      <c r="BN83" s="1" t="s">
        <v>278</v>
      </c>
      <c r="BO83" s="1" t="s">
        <v>279</v>
      </c>
      <c r="BP83" s="1" t="s">
        <v>280</v>
      </c>
      <c r="BQ83" s="1">
        <v>1998</v>
      </c>
      <c r="BR83" s="1" t="s">
        <v>281</v>
      </c>
      <c r="BS83" s="1" t="s">
        <v>214</v>
      </c>
      <c r="BT83" s="1">
        <v>53</v>
      </c>
      <c r="BU83" s="24" t="e">
        <f>#REF!*((100/BT83)^(0.63-1))</f>
        <v>#REF!</v>
      </c>
      <c r="BV83" s="1" t="s">
        <v>105</v>
      </c>
      <c r="BW83" s="1" t="s">
        <v>106</v>
      </c>
      <c r="BX83" s="1" t="s">
        <v>102</v>
      </c>
      <c r="BY83" s="1" t="s">
        <v>102</v>
      </c>
      <c r="BZ83" s="1" t="s">
        <v>186</v>
      </c>
      <c r="CA83" s="1" t="s">
        <v>274</v>
      </c>
      <c r="CB83" s="1">
        <v>1</v>
      </c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</row>
    <row r="84" spans="1:190" customFormat="1" ht="201.6" x14ac:dyDescent="0.3">
      <c r="A84" s="1" t="s">
        <v>99</v>
      </c>
      <c r="B84" s="1" t="s">
        <v>111</v>
      </c>
      <c r="C84" s="1" t="s">
        <v>112</v>
      </c>
      <c r="D84" s="1" t="s">
        <v>113</v>
      </c>
      <c r="E84" s="1" t="s">
        <v>114</v>
      </c>
      <c r="F84" s="1" t="s">
        <v>115</v>
      </c>
      <c r="G84" s="1" t="s">
        <v>102</v>
      </c>
      <c r="H84" s="1" t="s">
        <v>102</v>
      </c>
      <c r="I84" s="1" t="s">
        <v>184</v>
      </c>
      <c r="J84" s="1" t="s">
        <v>274</v>
      </c>
      <c r="K84" s="1"/>
      <c r="L84" s="1">
        <v>8.3299999999999999E-2</v>
      </c>
      <c r="M84" s="1" t="s">
        <v>122</v>
      </c>
      <c r="N84" s="1" t="s">
        <v>158</v>
      </c>
      <c r="O84" s="1"/>
      <c r="P84" s="1">
        <v>6.32</v>
      </c>
      <c r="Q84" s="1"/>
      <c r="R84" s="1"/>
      <c r="S84" s="1"/>
      <c r="T84" s="1"/>
      <c r="U84" s="1"/>
      <c r="V84" s="1"/>
      <c r="W84" s="20"/>
      <c r="X84" s="1"/>
      <c r="Y84" s="1"/>
      <c r="Z84" s="1"/>
      <c r="AA84" s="1"/>
      <c r="AB84" s="1"/>
      <c r="AC84" s="20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20"/>
      <c r="AP84" s="1"/>
      <c r="AQ84" s="1"/>
      <c r="AR84" s="1"/>
      <c r="AS84" s="1"/>
      <c r="AT84" s="1"/>
      <c r="AU84" s="20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>
        <v>518720</v>
      </c>
      <c r="BM84" s="1">
        <v>108322</v>
      </c>
      <c r="BN84" s="1" t="s">
        <v>346</v>
      </c>
      <c r="BO84" s="1" t="s">
        <v>347</v>
      </c>
      <c r="BP84" s="1" t="s">
        <v>348</v>
      </c>
      <c r="BQ84" s="1">
        <v>2008</v>
      </c>
      <c r="BR84" s="1" t="s">
        <v>385</v>
      </c>
      <c r="BS84" s="1" t="s">
        <v>214</v>
      </c>
      <c r="BT84" s="1">
        <v>116</v>
      </c>
      <c r="BU84" s="24" t="e">
        <f>#REF!*((100/BT84)^(0.63-1))</f>
        <v>#REF!</v>
      </c>
      <c r="BV84" s="1" t="s">
        <v>105</v>
      </c>
      <c r="BW84" s="1" t="s">
        <v>101</v>
      </c>
      <c r="BX84" s="1" t="s">
        <v>102</v>
      </c>
      <c r="BY84" s="1" t="s">
        <v>102</v>
      </c>
      <c r="BZ84" s="1" t="s">
        <v>186</v>
      </c>
      <c r="CA84" s="1" t="s">
        <v>274</v>
      </c>
      <c r="CB84" s="1">
        <v>8.3299999999999999E-2</v>
      </c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</row>
    <row r="85" spans="1:190" customFormat="1" ht="216" x14ac:dyDescent="0.3">
      <c r="A85" s="1" t="s">
        <v>99</v>
      </c>
      <c r="B85" s="1" t="s">
        <v>111</v>
      </c>
      <c r="C85" s="1" t="s">
        <v>112</v>
      </c>
      <c r="D85" s="1" t="s">
        <v>113</v>
      </c>
      <c r="E85" s="1" t="s">
        <v>114</v>
      </c>
      <c r="F85" s="1" t="s">
        <v>115</v>
      </c>
      <c r="G85" s="1" t="s">
        <v>102</v>
      </c>
      <c r="H85" s="1" t="s">
        <v>102</v>
      </c>
      <c r="I85" s="1" t="s">
        <v>184</v>
      </c>
      <c r="J85" s="1" t="s">
        <v>274</v>
      </c>
      <c r="K85" s="1"/>
      <c r="L85" s="1">
        <v>1</v>
      </c>
      <c r="M85" s="1" t="s">
        <v>122</v>
      </c>
      <c r="N85" s="1" t="s">
        <v>123</v>
      </c>
      <c r="O85" s="1"/>
      <c r="P85" s="1">
        <v>6.4</v>
      </c>
      <c r="Q85" s="1"/>
      <c r="R85" s="1"/>
      <c r="S85" s="1"/>
      <c r="T85" s="1"/>
      <c r="U85" s="1" t="s">
        <v>262</v>
      </c>
      <c r="V85" s="1"/>
      <c r="W85" s="1">
        <v>3.84</v>
      </c>
      <c r="X85" s="1"/>
      <c r="Y85" s="1"/>
      <c r="Z85" s="1"/>
      <c r="AA85" s="1"/>
      <c r="AB85" s="1"/>
      <c r="AC85" s="20">
        <v>3.84</v>
      </c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 t="s">
        <v>263</v>
      </c>
      <c r="BA85" s="1"/>
      <c r="BB85" s="1" t="s">
        <v>125</v>
      </c>
      <c r="BC85" s="1"/>
      <c r="BD85" s="1"/>
      <c r="BE85" s="1"/>
      <c r="BF85" s="1"/>
      <c r="BG85" s="1"/>
      <c r="BH85" s="1"/>
      <c r="BI85" s="1">
        <v>60</v>
      </c>
      <c r="BJ85" s="1" t="s">
        <v>126</v>
      </c>
      <c r="BK85" s="1" t="s">
        <v>265</v>
      </c>
      <c r="BL85" s="1">
        <v>2076630</v>
      </c>
      <c r="BM85" s="1">
        <v>161092</v>
      </c>
      <c r="BN85" s="1" t="s">
        <v>372</v>
      </c>
      <c r="BO85" s="1" t="s">
        <v>373</v>
      </c>
      <c r="BP85" s="1" t="s">
        <v>374</v>
      </c>
      <c r="BQ85" s="1">
        <v>2011</v>
      </c>
      <c r="BR85" s="1" t="s">
        <v>388</v>
      </c>
      <c r="BS85" s="1" t="s">
        <v>214</v>
      </c>
      <c r="BT85" s="1">
        <v>116</v>
      </c>
      <c r="BU85" s="24" t="e">
        <f>#REF!*((100/BT85)^(0.63-1))</f>
        <v>#REF!</v>
      </c>
      <c r="BV85" s="1" t="s">
        <v>105</v>
      </c>
      <c r="BW85" s="1" t="s">
        <v>101</v>
      </c>
      <c r="BX85" s="1" t="s">
        <v>102</v>
      </c>
      <c r="BY85" s="1" t="s">
        <v>102</v>
      </c>
      <c r="BZ85" s="1" t="s">
        <v>186</v>
      </c>
      <c r="CA85" s="1" t="s">
        <v>274</v>
      </c>
      <c r="CB85" s="1">
        <v>1</v>
      </c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</row>
    <row r="86" spans="1:190" customFormat="1" ht="216" x14ac:dyDescent="0.3">
      <c r="A86" s="1" t="s">
        <v>99</v>
      </c>
      <c r="B86" s="1" t="s">
        <v>111</v>
      </c>
      <c r="C86" s="1" t="s">
        <v>112</v>
      </c>
      <c r="D86" s="1" t="s">
        <v>113</v>
      </c>
      <c r="E86" s="1" t="s">
        <v>114</v>
      </c>
      <c r="F86" s="1" t="s">
        <v>115</v>
      </c>
      <c r="G86" s="1" t="s">
        <v>102</v>
      </c>
      <c r="H86" s="1" t="s">
        <v>102</v>
      </c>
      <c r="I86" s="1" t="s">
        <v>184</v>
      </c>
      <c r="J86" s="1" t="s">
        <v>274</v>
      </c>
      <c r="K86" s="1"/>
      <c r="L86" s="1">
        <v>1</v>
      </c>
      <c r="M86" s="1" t="s">
        <v>122</v>
      </c>
      <c r="N86" s="1" t="s">
        <v>123</v>
      </c>
      <c r="O86" s="1"/>
      <c r="P86" s="1">
        <v>6.66</v>
      </c>
      <c r="Q86" s="1"/>
      <c r="R86" s="1"/>
      <c r="S86" s="1"/>
      <c r="T86" s="1"/>
      <c r="U86" s="1" t="s">
        <v>262</v>
      </c>
      <c r="V86" s="1"/>
      <c r="W86" s="1">
        <v>3.996</v>
      </c>
      <c r="X86" s="1"/>
      <c r="Y86" s="1"/>
      <c r="Z86" s="1"/>
      <c r="AA86" s="1"/>
      <c r="AB86" s="1"/>
      <c r="AC86" s="20">
        <v>3.996</v>
      </c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 t="s">
        <v>263</v>
      </c>
      <c r="BA86" s="1"/>
      <c r="BB86" s="1" t="s">
        <v>125</v>
      </c>
      <c r="BC86" s="1"/>
      <c r="BD86" s="1"/>
      <c r="BE86" s="1"/>
      <c r="BF86" s="1"/>
      <c r="BG86" s="1"/>
      <c r="BH86" s="1"/>
      <c r="BI86" s="1">
        <v>60</v>
      </c>
      <c r="BJ86" s="1" t="s">
        <v>126</v>
      </c>
      <c r="BK86" s="1" t="s">
        <v>265</v>
      </c>
      <c r="BL86" s="1">
        <v>2076631</v>
      </c>
      <c r="BM86" s="1">
        <v>161092</v>
      </c>
      <c r="BN86" s="1" t="s">
        <v>372</v>
      </c>
      <c r="BO86" s="1" t="s">
        <v>373</v>
      </c>
      <c r="BP86" s="1" t="s">
        <v>374</v>
      </c>
      <c r="BQ86" s="1">
        <v>2011</v>
      </c>
      <c r="BR86" s="1" t="s">
        <v>389</v>
      </c>
      <c r="BS86" s="1" t="s">
        <v>214</v>
      </c>
      <c r="BT86" s="1">
        <v>116</v>
      </c>
      <c r="BU86" s="24" t="e">
        <f>#REF!*((100/BT86)^(0.63-1))</f>
        <v>#REF!</v>
      </c>
      <c r="BV86" s="1" t="s">
        <v>105</v>
      </c>
      <c r="BW86" s="1" t="s">
        <v>101</v>
      </c>
      <c r="BX86" s="1" t="s">
        <v>102</v>
      </c>
      <c r="BY86" s="1" t="s">
        <v>102</v>
      </c>
      <c r="BZ86" s="1" t="s">
        <v>186</v>
      </c>
      <c r="CA86" s="1" t="s">
        <v>274</v>
      </c>
      <c r="CB86" s="1">
        <v>1</v>
      </c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</row>
    <row r="87" spans="1:190" customFormat="1" ht="288" x14ac:dyDescent="0.3">
      <c r="A87" s="1" t="s">
        <v>99</v>
      </c>
      <c r="B87" s="1" t="s">
        <v>201</v>
      </c>
      <c r="C87" s="1" t="s">
        <v>216</v>
      </c>
      <c r="D87" s="1" t="s">
        <v>271</v>
      </c>
      <c r="E87" s="1" t="s">
        <v>272</v>
      </c>
      <c r="F87" s="1" t="s">
        <v>273</v>
      </c>
      <c r="G87" s="1" t="s">
        <v>102</v>
      </c>
      <c r="H87" s="1" t="s">
        <v>102</v>
      </c>
      <c r="I87" s="1" t="s">
        <v>184</v>
      </c>
      <c r="J87" s="1" t="s">
        <v>274</v>
      </c>
      <c r="K87" s="1"/>
      <c r="L87" s="1">
        <v>1</v>
      </c>
      <c r="M87" s="1" t="s">
        <v>122</v>
      </c>
      <c r="N87" s="1" t="s">
        <v>158</v>
      </c>
      <c r="O87" s="1"/>
      <c r="P87" s="1">
        <v>9.1</v>
      </c>
      <c r="Q87" s="1"/>
      <c r="R87" s="1"/>
      <c r="S87" s="1"/>
      <c r="T87" s="1"/>
      <c r="U87" s="1" t="s">
        <v>262</v>
      </c>
      <c r="V87" s="1"/>
      <c r="W87" s="1">
        <v>9.1</v>
      </c>
      <c r="X87" s="1"/>
      <c r="Y87" s="1"/>
      <c r="Z87" s="1"/>
      <c r="AA87" s="1"/>
      <c r="AB87" s="1"/>
      <c r="AC87" s="20">
        <v>9.1</v>
      </c>
      <c r="AD87" s="1"/>
      <c r="AE87" s="20"/>
      <c r="AF87" s="1"/>
      <c r="AG87" s="20"/>
      <c r="AH87" s="1"/>
      <c r="AI87" s="1"/>
      <c r="AJ87" s="1"/>
      <c r="AK87" s="1"/>
      <c r="AL87" s="1"/>
      <c r="AM87" s="1"/>
      <c r="AN87" s="1"/>
      <c r="AO87" s="20"/>
      <c r="AP87" s="1"/>
      <c r="AQ87" s="1"/>
      <c r="AR87" s="1"/>
      <c r="AS87" s="1"/>
      <c r="AT87" s="1"/>
      <c r="AU87" s="20"/>
      <c r="AV87" s="1"/>
      <c r="AW87" s="1"/>
      <c r="AX87" s="1"/>
      <c r="AY87" s="1"/>
      <c r="AZ87" s="1" t="s">
        <v>124</v>
      </c>
      <c r="BA87" s="1"/>
      <c r="BB87" s="1" t="s">
        <v>176</v>
      </c>
      <c r="BC87" s="1"/>
      <c r="BD87" s="1"/>
      <c r="BE87" s="1"/>
      <c r="BF87" s="1"/>
      <c r="BG87" s="1"/>
      <c r="BH87" s="1"/>
      <c r="BI87" s="1">
        <v>100</v>
      </c>
      <c r="BJ87" s="1" t="s">
        <v>192</v>
      </c>
      <c r="BK87" s="1" t="s">
        <v>277</v>
      </c>
      <c r="BL87" s="1">
        <v>407161</v>
      </c>
      <c r="BM87" s="1">
        <v>55700</v>
      </c>
      <c r="BN87" s="1" t="s">
        <v>278</v>
      </c>
      <c r="BO87" s="1" t="s">
        <v>279</v>
      </c>
      <c r="BP87" s="1" t="s">
        <v>280</v>
      </c>
      <c r="BQ87" s="1">
        <v>1998</v>
      </c>
      <c r="BR87" s="1" t="s">
        <v>281</v>
      </c>
      <c r="BS87" s="1" t="s">
        <v>214</v>
      </c>
      <c r="BT87" s="1">
        <v>53</v>
      </c>
      <c r="BU87" s="24" t="e">
        <f>#REF!*((100/BT87)^(0.63-1))</f>
        <v>#REF!</v>
      </c>
      <c r="BV87" s="1" t="s">
        <v>105</v>
      </c>
      <c r="BW87" s="1" t="s">
        <v>106</v>
      </c>
      <c r="BX87" s="1" t="s">
        <v>102</v>
      </c>
      <c r="BY87" s="1" t="s">
        <v>102</v>
      </c>
      <c r="BZ87" s="1" t="s">
        <v>186</v>
      </c>
      <c r="CA87" s="1" t="s">
        <v>274</v>
      </c>
      <c r="CB87" s="1">
        <v>1</v>
      </c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</row>
    <row r="88" spans="1:190" s="23" customFormat="1" ht="409.6" x14ac:dyDescent="0.3">
      <c r="A88" s="1" t="s">
        <v>99</v>
      </c>
      <c r="B88" s="1" t="s">
        <v>201</v>
      </c>
      <c r="C88" s="1" t="s">
        <v>216</v>
      </c>
      <c r="D88" s="1" t="s">
        <v>271</v>
      </c>
      <c r="E88" s="1" t="s">
        <v>272</v>
      </c>
      <c r="F88" s="1" t="s">
        <v>273</v>
      </c>
      <c r="G88" s="1" t="s">
        <v>102</v>
      </c>
      <c r="H88" s="1" t="s">
        <v>102</v>
      </c>
      <c r="I88" s="1" t="s">
        <v>184</v>
      </c>
      <c r="J88" s="1" t="s">
        <v>200</v>
      </c>
      <c r="K88" s="1"/>
      <c r="L88" s="1"/>
      <c r="M88" s="1" t="s">
        <v>122</v>
      </c>
      <c r="N88" s="1" t="s">
        <v>123</v>
      </c>
      <c r="O88" s="1"/>
      <c r="P88" s="1">
        <v>9.9</v>
      </c>
      <c r="Q88" s="1"/>
      <c r="R88" s="1"/>
      <c r="S88" s="1"/>
      <c r="T88" s="1"/>
      <c r="U88" s="1" t="s">
        <v>262</v>
      </c>
      <c r="V88" s="1"/>
      <c r="W88" s="1">
        <v>9.9</v>
      </c>
      <c r="X88" s="1"/>
      <c r="Y88" s="1"/>
      <c r="Z88" s="1"/>
      <c r="AA88" s="1"/>
      <c r="AB88" s="1"/>
      <c r="AC88" s="20">
        <v>9.9</v>
      </c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 t="s">
        <v>263</v>
      </c>
      <c r="BA88" s="1">
        <v>1</v>
      </c>
      <c r="BB88" s="1" t="s">
        <v>125</v>
      </c>
      <c r="BC88" s="1"/>
      <c r="BD88" s="1"/>
      <c r="BE88" s="1"/>
      <c r="BF88" s="1"/>
      <c r="BG88" s="1"/>
      <c r="BH88" s="1"/>
      <c r="BI88" s="1">
        <v>100</v>
      </c>
      <c r="BJ88" s="1" t="s">
        <v>192</v>
      </c>
      <c r="BK88" s="1" t="s">
        <v>265</v>
      </c>
      <c r="BL88" s="1">
        <v>2034690</v>
      </c>
      <c r="BM88" s="1">
        <v>157889</v>
      </c>
      <c r="BN88" s="1" t="s">
        <v>390</v>
      </c>
      <c r="BO88" s="1" t="s">
        <v>391</v>
      </c>
      <c r="BP88" s="1" t="s">
        <v>392</v>
      </c>
      <c r="BQ88" s="1">
        <v>1992</v>
      </c>
      <c r="BR88" s="1" t="s">
        <v>393</v>
      </c>
      <c r="BS88" s="1" t="s">
        <v>214</v>
      </c>
      <c r="BT88" s="1">
        <v>53</v>
      </c>
      <c r="BU88" s="24" t="e">
        <f>#REF!*((100/BT88)^(0.63-1))</f>
        <v>#REF!</v>
      </c>
      <c r="BV88" s="1" t="s">
        <v>105</v>
      </c>
      <c r="BW88" s="1" t="s">
        <v>101</v>
      </c>
      <c r="BX88" s="1" t="s">
        <v>102</v>
      </c>
      <c r="BY88" s="1" t="s">
        <v>102</v>
      </c>
      <c r="BZ88" s="1" t="s">
        <v>186</v>
      </c>
      <c r="CA88" s="1" t="s">
        <v>200</v>
      </c>
      <c r="CB88" s="1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</row>
    <row r="89" spans="1:190" customFormat="1" ht="43.2" x14ac:dyDescent="0.3">
      <c r="A89" s="9" t="s">
        <v>99</v>
      </c>
      <c r="B89" s="9" t="s">
        <v>111</v>
      </c>
      <c r="C89" s="9" t="s">
        <v>288</v>
      </c>
      <c r="D89" s="9" t="s">
        <v>289</v>
      </c>
      <c r="E89" s="9" t="s">
        <v>290</v>
      </c>
      <c r="F89" s="9" t="s">
        <v>291</v>
      </c>
      <c r="G89" s="1" t="s">
        <v>172</v>
      </c>
      <c r="H89" s="1" t="s">
        <v>173</v>
      </c>
      <c r="I89" s="1" t="s">
        <v>174</v>
      </c>
      <c r="J89" s="1" t="s">
        <v>136</v>
      </c>
      <c r="K89" s="29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30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>
        <v>12</v>
      </c>
      <c r="BM89" s="9" t="s">
        <v>394</v>
      </c>
      <c r="BN89" s="28"/>
      <c r="BO89" s="28"/>
      <c r="BP89" s="28"/>
      <c r="BQ89" s="28"/>
      <c r="BR89" s="28"/>
      <c r="BS89" s="1" t="s">
        <v>360</v>
      </c>
      <c r="BT89" s="1"/>
      <c r="BU89" s="26">
        <v>8.3000000000000007</v>
      </c>
      <c r="BV89" s="25" t="s">
        <v>133</v>
      </c>
      <c r="BW89" s="25" t="s">
        <v>106</v>
      </c>
      <c r="BX89" s="1" t="s">
        <v>172</v>
      </c>
      <c r="BY89" s="1" t="s">
        <v>173</v>
      </c>
      <c r="BZ89" s="1" t="s">
        <v>183</v>
      </c>
      <c r="CA89" s="1" t="s">
        <v>136</v>
      </c>
      <c r="CB89" s="28">
        <v>70</v>
      </c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</row>
    <row r="90" spans="1:190" customFormat="1" ht="30" customHeight="1" x14ac:dyDescent="0.3">
      <c r="A90" s="9" t="s">
        <v>99</v>
      </c>
      <c r="B90" s="9" t="s">
        <v>149</v>
      </c>
      <c r="C90" s="9" t="s">
        <v>150</v>
      </c>
      <c r="D90" s="9" t="s">
        <v>151</v>
      </c>
      <c r="E90" s="9" t="s">
        <v>152</v>
      </c>
      <c r="F90" s="9" t="s">
        <v>153</v>
      </c>
      <c r="G90" s="29" t="s">
        <v>137</v>
      </c>
      <c r="H90" s="29" t="s">
        <v>137</v>
      </c>
      <c r="I90" s="29" t="s">
        <v>137</v>
      </c>
      <c r="J90" s="29" t="s">
        <v>251</v>
      </c>
      <c r="K90" s="29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30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>
        <v>9</v>
      </c>
      <c r="BM90" s="9" t="s">
        <v>359</v>
      </c>
      <c r="BN90" s="28"/>
      <c r="BO90" s="28"/>
      <c r="BP90" s="28"/>
      <c r="BQ90" s="28"/>
      <c r="BR90" s="28"/>
      <c r="BS90" s="1" t="s">
        <v>360</v>
      </c>
      <c r="BT90" s="1"/>
      <c r="BU90" s="26">
        <v>8.3000000000000007</v>
      </c>
      <c r="BV90" s="25" t="s">
        <v>133</v>
      </c>
      <c r="BW90" s="25" t="s">
        <v>106</v>
      </c>
      <c r="BX90" s="29" t="s">
        <v>137</v>
      </c>
      <c r="BY90" s="29" t="s">
        <v>137</v>
      </c>
      <c r="BZ90" s="9" t="s">
        <v>139</v>
      </c>
      <c r="CA90" s="29" t="s">
        <v>251</v>
      </c>
      <c r="CB90" s="28">
        <v>70</v>
      </c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</row>
    <row r="91" spans="1:190" customFormat="1" ht="30" customHeight="1" x14ac:dyDescent="0.3">
      <c r="A91" s="9" t="s">
        <v>99</v>
      </c>
      <c r="B91" s="9" t="s">
        <v>149</v>
      </c>
      <c r="C91" s="9" t="s">
        <v>150</v>
      </c>
      <c r="D91" s="9" t="s">
        <v>151</v>
      </c>
      <c r="E91" s="9" t="s">
        <v>152</v>
      </c>
      <c r="F91" s="9" t="s">
        <v>153</v>
      </c>
      <c r="G91" s="1" t="s">
        <v>154</v>
      </c>
      <c r="H91" s="1" t="s">
        <v>154</v>
      </c>
      <c r="I91" s="1" t="s">
        <v>167</v>
      </c>
      <c r="J91" s="1" t="s">
        <v>251</v>
      </c>
      <c r="K91" s="29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30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>
        <v>9</v>
      </c>
      <c r="BM91" s="9" t="s">
        <v>359</v>
      </c>
      <c r="BN91" s="28"/>
      <c r="BO91" s="28"/>
      <c r="BP91" s="28"/>
      <c r="BQ91" s="28"/>
      <c r="BR91" s="28"/>
      <c r="BS91" s="1" t="s">
        <v>360</v>
      </c>
      <c r="BT91" s="1"/>
      <c r="BU91" s="26">
        <v>8.3000000000000007</v>
      </c>
      <c r="BV91" s="25" t="s">
        <v>133</v>
      </c>
      <c r="BW91" s="25" t="s">
        <v>106</v>
      </c>
      <c r="BX91" s="1" t="s">
        <v>154</v>
      </c>
      <c r="BY91" s="1" t="s">
        <v>154</v>
      </c>
      <c r="BZ91" s="1" t="s">
        <v>168</v>
      </c>
      <c r="CA91" s="1" t="s">
        <v>251</v>
      </c>
      <c r="CB91" s="28">
        <v>70</v>
      </c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</row>
    <row r="92" spans="1:190" customFormat="1" ht="30" customHeight="1" x14ac:dyDescent="0.3">
      <c r="A92" s="1" t="s">
        <v>99</v>
      </c>
      <c r="B92" s="1" t="s">
        <v>201</v>
      </c>
      <c r="C92" s="1" t="s">
        <v>377</v>
      </c>
      <c r="D92" s="1" t="s">
        <v>378</v>
      </c>
      <c r="E92" s="1" t="s">
        <v>379</v>
      </c>
      <c r="F92" s="1" t="s">
        <v>380</v>
      </c>
      <c r="G92" s="1" t="s">
        <v>102</v>
      </c>
      <c r="H92" s="1" t="s">
        <v>102</v>
      </c>
      <c r="I92" s="1" t="s">
        <v>184</v>
      </c>
      <c r="J92" s="1" t="s">
        <v>274</v>
      </c>
      <c r="K92" s="1"/>
      <c r="L92" s="1">
        <v>0.16669999999999999</v>
      </c>
      <c r="M92" s="1" t="s">
        <v>122</v>
      </c>
      <c r="N92" s="1" t="s">
        <v>123</v>
      </c>
      <c r="O92" s="1"/>
      <c r="P92" s="1">
        <v>10</v>
      </c>
      <c r="Q92" s="1"/>
      <c r="R92" s="1"/>
      <c r="S92" s="1"/>
      <c r="T92" s="1"/>
      <c r="U92" s="1" t="s">
        <v>262</v>
      </c>
      <c r="V92" s="1"/>
      <c r="W92" s="1">
        <v>9.9</v>
      </c>
      <c r="X92" s="1"/>
      <c r="Y92" s="1"/>
      <c r="Z92" s="1"/>
      <c r="AA92" s="1"/>
      <c r="AB92" s="1"/>
      <c r="AC92" s="20">
        <v>9.9</v>
      </c>
      <c r="AD92" s="1"/>
      <c r="AE92" s="20"/>
      <c r="AF92" s="1"/>
      <c r="AG92" s="20"/>
      <c r="AH92" s="1"/>
      <c r="AI92" s="1"/>
      <c r="AJ92" s="1"/>
      <c r="AK92" s="1"/>
      <c r="AL92" s="1"/>
      <c r="AM92" s="1"/>
      <c r="AN92" s="1"/>
      <c r="AO92" s="20"/>
      <c r="AP92" s="1"/>
      <c r="AQ92" s="1"/>
      <c r="AR92" s="1"/>
      <c r="AS92" s="1"/>
      <c r="AT92" s="1"/>
      <c r="AU92" s="20"/>
      <c r="AV92" s="1"/>
      <c r="AW92" s="1"/>
      <c r="AX92" s="1"/>
      <c r="AY92" s="1"/>
      <c r="AZ92" s="1" t="s">
        <v>263</v>
      </c>
      <c r="BA92" s="1">
        <v>4</v>
      </c>
      <c r="BB92" s="1" t="s">
        <v>125</v>
      </c>
      <c r="BC92" s="1"/>
      <c r="BD92" s="1"/>
      <c r="BE92" s="1"/>
      <c r="BF92" s="1"/>
      <c r="BG92" s="1"/>
      <c r="BH92" s="1"/>
      <c r="BI92" s="1">
        <v>99</v>
      </c>
      <c r="BJ92" s="1" t="s">
        <v>192</v>
      </c>
      <c r="BK92" s="1" t="s">
        <v>265</v>
      </c>
      <c r="BL92" s="1">
        <v>400272</v>
      </c>
      <c r="BM92" s="1">
        <v>53000</v>
      </c>
      <c r="BN92" s="1" t="s">
        <v>381</v>
      </c>
      <c r="BO92" s="1" t="s">
        <v>382</v>
      </c>
      <c r="BP92" s="1" t="s">
        <v>383</v>
      </c>
      <c r="BQ92" s="1">
        <v>2000</v>
      </c>
      <c r="BR92" s="1" t="s">
        <v>338</v>
      </c>
      <c r="BS92" s="1" t="s">
        <v>214</v>
      </c>
      <c r="BT92" s="1">
        <v>82.3</v>
      </c>
      <c r="BU92" s="24" t="e">
        <f>#REF!*((100/BT92)^(0.63-1))</f>
        <v>#REF!</v>
      </c>
      <c r="BV92" s="1" t="s">
        <v>105</v>
      </c>
      <c r="BW92" s="1" t="s">
        <v>106</v>
      </c>
      <c r="BX92" s="1" t="s">
        <v>102</v>
      </c>
      <c r="BY92" s="1" t="s">
        <v>102</v>
      </c>
      <c r="BZ92" s="1" t="s">
        <v>186</v>
      </c>
      <c r="CA92" s="1" t="s">
        <v>274</v>
      </c>
      <c r="CB92" s="1">
        <v>0.16669999999999999</v>
      </c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</row>
    <row r="93" spans="1:190" customFormat="1" ht="230.4" x14ac:dyDescent="0.3">
      <c r="A93" s="1" t="s">
        <v>99</v>
      </c>
      <c r="B93" s="1" t="s">
        <v>201</v>
      </c>
      <c r="C93" s="1" t="s">
        <v>377</v>
      </c>
      <c r="D93" s="1" t="s">
        <v>378</v>
      </c>
      <c r="E93" s="1" t="s">
        <v>379</v>
      </c>
      <c r="F93" s="1" t="s">
        <v>380</v>
      </c>
      <c r="G93" s="1" t="s">
        <v>102</v>
      </c>
      <c r="H93" s="1" t="s">
        <v>102</v>
      </c>
      <c r="I93" s="1" t="s">
        <v>184</v>
      </c>
      <c r="J93" s="1" t="s">
        <v>200</v>
      </c>
      <c r="K93" s="1"/>
      <c r="L93" s="1">
        <v>0.16669999999999999</v>
      </c>
      <c r="M93" s="1" t="s">
        <v>122</v>
      </c>
      <c r="N93" s="1" t="s">
        <v>123</v>
      </c>
      <c r="O93" s="1"/>
      <c r="P93" s="1">
        <v>10</v>
      </c>
      <c r="Q93" s="1"/>
      <c r="R93" s="1"/>
      <c r="S93" s="1"/>
      <c r="T93" s="1"/>
      <c r="U93" s="1" t="s">
        <v>262</v>
      </c>
      <c r="V93" s="1"/>
      <c r="W93" s="1">
        <v>9.9</v>
      </c>
      <c r="X93" s="1"/>
      <c r="Y93" s="1"/>
      <c r="Z93" s="1"/>
      <c r="AA93" s="1"/>
      <c r="AB93" s="1"/>
      <c r="AC93" s="20">
        <v>9.9</v>
      </c>
      <c r="AD93" s="1"/>
      <c r="AE93" s="20"/>
      <c r="AF93" s="1"/>
      <c r="AG93" s="20"/>
      <c r="AH93" s="1"/>
      <c r="AI93" s="1"/>
      <c r="AJ93" s="1"/>
      <c r="AK93" s="1"/>
      <c r="AL93" s="1"/>
      <c r="AM93" s="1"/>
      <c r="AN93" s="1"/>
      <c r="AO93" s="20"/>
      <c r="AP93" s="1"/>
      <c r="AQ93" s="1"/>
      <c r="AR93" s="1"/>
      <c r="AS93" s="1"/>
      <c r="AT93" s="1"/>
      <c r="AU93" s="20"/>
      <c r="AV93" s="1"/>
      <c r="AW93" s="1"/>
      <c r="AX93" s="1"/>
      <c r="AY93" s="1"/>
      <c r="AZ93" s="1" t="s">
        <v>263</v>
      </c>
      <c r="BA93" s="1">
        <v>4</v>
      </c>
      <c r="BB93" s="1" t="s">
        <v>125</v>
      </c>
      <c r="BC93" s="1"/>
      <c r="BD93" s="1"/>
      <c r="BE93" s="1"/>
      <c r="BF93" s="1"/>
      <c r="BG93" s="1"/>
      <c r="BH93" s="1"/>
      <c r="BI93" s="1">
        <v>99</v>
      </c>
      <c r="BJ93" s="1" t="s">
        <v>192</v>
      </c>
      <c r="BK93" s="1" t="s">
        <v>265</v>
      </c>
      <c r="BL93" s="1">
        <v>400269</v>
      </c>
      <c r="BM93" s="1">
        <v>53000</v>
      </c>
      <c r="BN93" s="1" t="s">
        <v>381</v>
      </c>
      <c r="BO93" s="1" t="s">
        <v>382</v>
      </c>
      <c r="BP93" s="1" t="s">
        <v>383</v>
      </c>
      <c r="BQ93" s="1">
        <v>2000</v>
      </c>
      <c r="BR93" s="1" t="s">
        <v>384</v>
      </c>
      <c r="BS93" s="1" t="s">
        <v>214</v>
      </c>
      <c r="BT93" s="1">
        <v>82.3</v>
      </c>
      <c r="BU93" s="24" t="e">
        <f>#REF!*((100/BT93)^(0.63-1))</f>
        <v>#REF!</v>
      </c>
      <c r="BV93" s="1" t="s">
        <v>105</v>
      </c>
      <c r="BW93" s="1" t="s">
        <v>106</v>
      </c>
      <c r="BX93" s="1" t="s">
        <v>102</v>
      </c>
      <c r="BY93" s="1" t="s">
        <v>102</v>
      </c>
      <c r="BZ93" s="1" t="s">
        <v>186</v>
      </c>
      <c r="CA93" s="1" t="s">
        <v>200</v>
      </c>
      <c r="CB93" s="1">
        <v>0.16669999999999999</v>
      </c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</row>
    <row r="94" spans="1:190" customFormat="1" ht="216" x14ac:dyDescent="0.3">
      <c r="A94" s="1" t="s">
        <v>99</v>
      </c>
      <c r="B94" s="1" t="s">
        <v>149</v>
      </c>
      <c r="C94" s="1" t="s">
        <v>150</v>
      </c>
      <c r="D94" s="1" t="s">
        <v>151</v>
      </c>
      <c r="E94" s="1" t="s">
        <v>152</v>
      </c>
      <c r="F94" s="1" t="s">
        <v>153</v>
      </c>
      <c r="G94" s="1" t="s">
        <v>102</v>
      </c>
      <c r="H94" s="1" t="s">
        <v>102</v>
      </c>
      <c r="I94" s="1" t="s">
        <v>184</v>
      </c>
      <c r="J94" s="1" t="s">
        <v>185</v>
      </c>
      <c r="K94" s="1"/>
      <c r="L94" s="1">
        <v>10</v>
      </c>
      <c r="M94" s="1" t="s">
        <v>122</v>
      </c>
      <c r="N94" s="1" t="s">
        <v>158</v>
      </c>
      <c r="O94" s="1"/>
      <c r="P94" s="1">
        <v>11.1</v>
      </c>
      <c r="Q94" s="1"/>
      <c r="R94" s="1"/>
      <c r="S94" s="1"/>
      <c r="T94" s="1"/>
      <c r="U94" s="1" t="s">
        <v>159</v>
      </c>
      <c r="V94" s="1"/>
      <c r="W94" s="1">
        <v>11.1</v>
      </c>
      <c r="X94" s="1"/>
      <c r="Y94" s="1"/>
      <c r="Z94" s="1"/>
      <c r="AA94" s="1"/>
      <c r="AB94" s="1"/>
      <c r="AC94" s="20">
        <v>11.1</v>
      </c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 t="s">
        <v>159</v>
      </c>
      <c r="BA94" s="1" t="s">
        <v>395</v>
      </c>
      <c r="BB94" s="1" t="s">
        <v>125</v>
      </c>
      <c r="BC94" s="1"/>
      <c r="BD94" s="1"/>
      <c r="BE94" s="1"/>
      <c r="BF94" s="1"/>
      <c r="BG94" s="1"/>
      <c r="BH94" s="1"/>
      <c r="BI94" s="1">
        <v>100</v>
      </c>
      <c r="BJ94" s="1" t="s">
        <v>126</v>
      </c>
      <c r="BK94" s="1" t="s">
        <v>160</v>
      </c>
      <c r="BL94" s="1">
        <v>99998</v>
      </c>
      <c r="BM94" s="1">
        <v>35250</v>
      </c>
      <c r="BN94" s="1" t="s">
        <v>161</v>
      </c>
      <c r="BO94" s="1" t="s">
        <v>162</v>
      </c>
      <c r="BP94" s="1" t="s">
        <v>163</v>
      </c>
      <c r="BQ94" s="1">
        <v>1981</v>
      </c>
      <c r="BR94" s="1" t="s">
        <v>396</v>
      </c>
      <c r="BS94" s="1" t="s">
        <v>132</v>
      </c>
      <c r="BT94" s="1"/>
      <c r="BU94" s="21">
        <v>9.6999999999999993</v>
      </c>
      <c r="BV94" s="1" t="s">
        <v>100</v>
      </c>
      <c r="BW94" s="1" t="s">
        <v>134</v>
      </c>
      <c r="BX94" s="1" t="s">
        <v>102</v>
      </c>
      <c r="BY94" s="1" t="s">
        <v>102</v>
      </c>
      <c r="BZ94" s="1" t="s">
        <v>186</v>
      </c>
      <c r="CA94" s="1" t="s">
        <v>185</v>
      </c>
      <c r="CB94" s="1">
        <v>10</v>
      </c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</row>
    <row r="95" spans="1:190" s="23" customFormat="1" ht="60" customHeight="1" x14ac:dyDescent="0.3">
      <c r="A95" s="1" t="s">
        <v>99</v>
      </c>
      <c r="B95" s="1" t="s">
        <v>111</v>
      </c>
      <c r="C95" s="1" t="s">
        <v>112</v>
      </c>
      <c r="D95" s="1" t="s">
        <v>113</v>
      </c>
      <c r="E95" s="1" t="s">
        <v>114</v>
      </c>
      <c r="F95" s="1" t="s">
        <v>115</v>
      </c>
      <c r="G95" s="1" t="s">
        <v>102</v>
      </c>
      <c r="H95" s="1" t="s">
        <v>102</v>
      </c>
      <c r="I95" s="1" t="s">
        <v>184</v>
      </c>
      <c r="J95" s="1" t="s">
        <v>274</v>
      </c>
      <c r="K95" s="1"/>
      <c r="L95" s="1">
        <v>1</v>
      </c>
      <c r="M95" s="1" t="s">
        <v>122</v>
      </c>
      <c r="N95" s="1" t="s">
        <v>123</v>
      </c>
      <c r="O95" s="1"/>
      <c r="P95" s="1">
        <v>9.1999999999999993</v>
      </c>
      <c r="Q95" s="1"/>
      <c r="R95" s="1"/>
      <c r="S95" s="1"/>
      <c r="T95" s="1"/>
      <c r="U95" s="1" t="s">
        <v>262</v>
      </c>
      <c r="V95" s="1"/>
      <c r="W95" s="1">
        <v>5.52</v>
      </c>
      <c r="X95" s="1"/>
      <c r="Y95" s="1"/>
      <c r="Z95" s="1"/>
      <c r="AA95" s="1"/>
      <c r="AB95" s="1"/>
      <c r="AC95" s="20">
        <v>5.52</v>
      </c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 t="s">
        <v>263</v>
      </c>
      <c r="BA95" s="1"/>
      <c r="BB95" s="1" t="s">
        <v>125</v>
      </c>
      <c r="BC95" s="1"/>
      <c r="BD95" s="1"/>
      <c r="BE95" s="1"/>
      <c r="BF95" s="1"/>
      <c r="BG95" s="1"/>
      <c r="BH95" s="1"/>
      <c r="BI95" s="1">
        <v>60</v>
      </c>
      <c r="BJ95" s="1" t="s">
        <v>126</v>
      </c>
      <c r="BK95" s="1" t="s">
        <v>265</v>
      </c>
      <c r="BL95" s="1">
        <v>448044</v>
      </c>
      <c r="BM95" s="1">
        <v>100302</v>
      </c>
      <c r="BN95" s="1" t="s">
        <v>398</v>
      </c>
      <c r="BO95" s="1" t="s">
        <v>399</v>
      </c>
      <c r="BP95" s="1" t="s">
        <v>400</v>
      </c>
      <c r="BQ95" s="1">
        <v>2007</v>
      </c>
      <c r="BR95" s="1" t="s">
        <v>401</v>
      </c>
      <c r="BS95" s="3" t="s">
        <v>214</v>
      </c>
      <c r="BT95" s="1">
        <v>116</v>
      </c>
      <c r="BU95" s="24" t="e">
        <f>#REF!*((100/BT95)^(0.63-1))</f>
        <v>#REF!</v>
      </c>
      <c r="BV95" s="1" t="s">
        <v>105</v>
      </c>
      <c r="BW95" s="1" t="s">
        <v>101</v>
      </c>
      <c r="BX95" s="1" t="s">
        <v>102</v>
      </c>
      <c r="BY95" s="1" t="s">
        <v>102</v>
      </c>
      <c r="BZ95" s="1" t="s">
        <v>186</v>
      </c>
      <c r="CA95" s="1" t="s">
        <v>274</v>
      </c>
      <c r="CB95" s="1">
        <v>1</v>
      </c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</row>
    <row r="96" spans="1:190" customFormat="1" ht="216" x14ac:dyDescent="0.3">
      <c r="A96" s="1" t="s">
        <v>99</v>
      </c>
      <c r="B96" s="1" t="s">
        <v>149</v>
      </c>
      <c r="C96" s="1" t="s">
        <v>150</v>
      </c>
      <c r="D96" s="1" t="s">
        <v>151</v>
      </c>
      <c r="E96" s="1" t="s">
        <v>152</v>
      </c>
      <c r="F96" s="1" t="s">
        <v>153</v>
      </c>
      <c r="G96" s="1" t="s">
        <v>102</v>
      </c>
      <c r="H96" s="1" t="s">
        <v>102</v>
      </c>
      <c r="I96" s="1" t="s">
        <v>184</v>
      </c>
      <c r="J96" s="1" t="s">
        <v>274</v>
      </c>
      <c r="K96" s="1"/>
      <c r="L96" s="1">
        <v>14</v>
      </c>
      <c r="M96" s="1" t="s">
        <v>122</v>
      </c>
      <c r="N96" s="1" t="s">
        <v>123</v>
      </c>
      <c r="O96" s="1"/>
      <c r="P96" s="1">
        <v>3.54</v>
      </c>
      <c r="Q96" s="1"/>
      <c r="R96" s="1">
        <v>2.37</v>
      </c>
      <c r="S96" s="1"/>
      <c r="T96" s="1">
        <v>5.27</v>
      </c>
      <c r="U96" s="1" t="s">
        <v>262</v>
      </c>
      <c r="V96" s="1"/>
      <c r="W96" s="1">
        <v>3.1505999999999998</v>
      </c>
      <c r="X96" s="1"/>
      <c r="Y96" s="1">
        <v>2.1093000000000002</v>
      </c>
      <c r="Z96" s="1"/>
      <c r="AA96" s="1">
        <v>4.6902999999999997</v>
      </c>
      <c r="AB96" s="1"/>
      <c r="AC96" s="20">
        <v>3.1505999999999998</v>
      </c>
      <c r="AD96" s="1"/>
      <c r="AE96" s="1">
        <v>2.1093000000000002</v>
      </c>
      <c r="AF96" s="1"/>
      <c r="AG96" s="1">
        <v>4.6902999999999997</v>
      </c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 t="s">
        <v>263</v>
      </c>
      <c r="BA96" s="1">
        <v>4</v>
      </c>
      <c r="BB96" s="1" t="s">
        <v>125</v>
      </c>
      <c r="BC96" s="1"/>
      <c r="BD96" s="1"/>
      <c r="BE96" s="1"/>
      <c r="BF96" s="1"/>
      <c r="BG96" s="1"/>
      <c r="BH96" s="1"/>
      <c r="BI96" s="1">
        <v>89</v>
      </c>
      <c r="BJ96" s="1" t="s">
        <v>126</v>
      </c>
      <c r="BK96" s="1" t="s">
        <v>403</v>
      </c>
      <c r="BL96" s="1">
        <v>428815</v>
      </c>
      <c r="BM96" s="1">
        <v>50386</v>
      </c>
      <c r="BN96" s="1" t="s">
        <v>404</v>
      </c>
      <c r="BO96" s="1" t="s">
        <v>405</v>
      </c>
      <c r="BP96" s="1" t="s">
        <v>406</v>
      </c>
      <c r="BQ96" s="1">
        <v>1984</v>
      </c>
      <c r="BR96" s="1" t="s">
        <v>407</v>
      </c>
      <c r="BS96" s="1" t="s">
        <v>408</v>
      </c>
      <c r="BT96" s="1">
        <v>1580</v>
      </c>
      <c r="BU96" s="24" t="e">
        <f>#REF!*((100/BT96)^(0.63-1))</f>
        <v>#REF!</v>
      </c>
      <c r="BV96" s="1" t="s">
        <v>105</v>
      </c>
      <c r="BW96" s="1" t="s">
        <v>106</v>
      </c>
      <c r="BX96" s="1" t="s">
        <v>102</v>
      </c>
      <c r="BY96" s="1" t="s">
        <v>102</v>
      </c>
      <c r="BZ96" s="1" t="s">
        <v>186</v>
      </c>
      <c r="CA96" s="1" t="s">
        <v>274</v>
      </c>
      <c r="CB96" s="1">
        <v>14</v>
      </c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</row>
    <row r="97" spans="1:214" customFormat="1" ht="172.8" x14ac:dyDescent="0.3">
      <c r="A97" s="9" t="s">
        <v>99</v>
      </c>
      <c r="B97" s="9" t="s">
        <v>111</v>
      </c>
      <c r="C97" s="9" t="s">
        <v>112</v>
      </c>
      <c r="D97" s="9" t="s">
        <v>113</v>
      </c>
      <c r="E97" s="9" t="s">
        <v>114</v>
      </c>
      <c r="F97" s="9" t="s">
        <v>115</v>
      </c>
      <c r="G97" s="9" t="s">
        <v>137</v>
      </c>
      <c r="H97" s="9" t="s">
        <v>409</v>
      </c>
      <c r="I97" s="9" t="s">
        <v>410</v>
      </c>
      <c r="J97" s="9" t="s">
        <v>166</v>
      </c>
      <c r="K97" s="9"/>
      <c r="L97" s="9">
        <v>70</v>
      </c>
      <c r="M97" s="9" t="s">
        <v>122</v>
      </c>
      <c r="N97" s="9" t="s">
        <v>123</v>
      </c>
      <c r="O97" s="9"/>
      <c r="P97" s="9">
        <v>10</v>
      </c>
      <c r="Q97" s="9"/>
      <c r="R97" s="9"/>
      <c r="S97" s="9"/>
      <c r="T97" s="9"/>
      <c r="U97" s="9" t="s">
        <v>124</v>
      </c>
      <c r="V97" s="9"/>
      <c r="W97" s="9">
        <v>0.4</v>
      </c>
      <c r="X97" s="9"/>
      <c r="Y97" s="9"/>
      <c r="Z97" s="9"/>
      <c r="AA97" s="9"/>
      <c r="AB97" s="9"/>
      <c r="AC97" s="32">
        <v>0.4</v>
      </c>
      <c r="AD97" s="9"/>
      <c r="AE97" s="32"/>
      <c r="AF97" s="9"/>
      <c r="AG97" s="32"/>
      <c r="AH97" s="9"/>
      <c r="AI97" s="9"/>
      <c r="AJ97" s="9"/>
      <c r="AK97" s="9"/>
      <c r="AL97" s="9"/>
      <c r="AM97" s="9"/>
      <c r="AN97" s="9"/>
      <c r="AO97" s="32"/>
      <c r="AP97" s="9"/>
      <c r="AQ97" s="9"/>
      <c r="AR97" s="9"/>
      <c r="AS97" s="9"/>
      <c r="AT97" s="9"/>
      <c r="AU97" s="32"/>
      <c r="AV97" s="9"/>
      <c r="AW97" s="9"/>
      <c r="AX97" s="9"/>
      <c r="AY97" s="9"/>
      <c r="AZ97" s="9" t="s">
        <v>124</v>
      </c>
      <c r="BA97" s="9">
        <v>3</v>
      </c>
      <c r="BB97" s="9" t="s">
        <v>125</v>
      </c>
      <c r="BC97" s="9"/>
      <c r="BD97" s="9"/>
      <c r="BE97" s="9"/>
      <c r="BF97" s="9"/>
      <c r="BG97" s="9"/>
      <c r="BH97" s="9"/>
      <c r="BI97" s="9">
        <v>4</v>
      </c>
      <c r="BJ97" s="9" t="s">
        <v>126</v>
      </c>
      <c r="BK97" s="9" t="s">
        <v>127</v>
      </c>
      <c r="BL97" s="9">
        <v>407092</v>
      </c>
      <c r="BM97" s="9">
        <v>38642</v>
      </c>
      <c r="BN97" s="9" t="s">
        <v>128</v>
      </c>
      <c r="BO97" s="9" t="s">
        <v>129</v>
      </c>
      <c r="BP97" s="9" t="s">
        <v>130</v>
      </c>
      <c r="BQ97" s="9">
        <v>1972</v>
      </c>
      <c r="BR97" s="9" t="s">
        <v>131</v>
      </c>
      <c r="BS97" s="29" t="s">
        <v>132</v>
      </c>
      <c r="BT97" s="29"/>
      <c r="BU97" s="33">
        <v>10</v>
      </c>
      <c r="BV97" s="29" t="s">
        <v>133</v>
      </c>
      <c r="BW97" s="29" t="s">
        <v>134</v>
      </c>
      <c r="BX97" s="9" t="s">
        <v>137</v>
      </c>
      <c r="BY97" s="9" t="s">
        <v>409</v>
      </c>
      <c r="BZ97" s="9" t="s">
        <v>411</v>
      </c>
      <c r="CA97" s="9" t="s">
        <v>251</v>
      </c>
      <c r="CB97" s="9">
        <v>70</v>
      </c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</row>
    <row r="98" spans="1:214" customFormat="1" ht="60" customHeight="1" x14ac:dyDescent="0.3">
      <c r="A98" s="9" t="s">
        <v>99</v>
      </c>
      <c r="B98" s="9" t="s">
        <v>111</v>
      </c>
      <c r="C98" s="9" t="s">
        <v>112</v>
      </c>
      <c r="D98" s="9" t="s">
        <v>113</v>
      </c>
      <c r="E98" s="9" t="s">
        <v>114</v>
      </c>
      <c r="F98" s="9" t="s">
        <v>115</v>
      </c>
      <c r="G98" s="9" t="s">
        <v>102</v>
      </c>
      <c r="H98" s="9" t="s">
        <v>102</v>
      </c>
      <c r="I98" s="9" t="s">
        <v>184</v>
      </c>
      <c r="J98" s="9" t="s">
        <v>143</v>
      </c>
      <c r="K98" s="9"/>
      <c r="L98" s="9">
        <v>70</v>
      </c>
      <c r="M98" s="9" t="s">
        <v>122</v>
      </c>
      <c r="N98" s="9" t="s">
        <v>123</v>
      </c>
      <c r="O98" s="9"/>
      <c r="P98" s="9">
        <v>1</v>
      </c>
      <c r="Q98" s="9"/>
      <c r="R98" s="9"/>
      <c r="S98" s="9"/>
      <c r="T98" s="9"/>
      <c r="U98" s="9" t="s">
        <v>124</v>
      </c>
      <c r="V98" s="9"/>
      <c r="W98" s="32">
        <v>0.04</v>
      </c>
      <c r="X98" s="9"/>
      <c r="Y98" s="9"/>
      <c r="Z98" s="9"/>
      <c r="AA98" s="9"/>
      <c r="AB98" s="9"/>
      <c r="AC98" s="32">
        <v>0.04</v>
      </c>
      <c r="AD98" s="9"/>
      <c r="AE98" s="9"/>
      <c r="AF98" s="9"/>
      <c r="AG98" s="9"/>
      <c r="AH98" s="9"/>
      <c r="AI98" s="9">
        <v>10</v>
      </c>
      <c r="AJ98" s="9"/>
      <c r="AK98" s="9"/>
      <c r="AL98" s="9"/>
      <c r="AM98" s="9"/>
      <c r="AN98" s="9"/>
      <c r="AO98" s="32">
        <v>0.4</v>
      </c>
      <c r="AP98" s="9"/>
      <c r="AQ98" s="9"/>
      <c r="AR98" s="9"/>
      <c r="AS98" s="9"/>
      <c r="AT98" s="9"/>
      <c r="AU98" s="32">
        <v>0.4</v>
      </c>
      <c r="AV98" s="9"/>
      <c r="AW98" s="9"/>
      <c r="AX98" s="9"/>
      <c r="AY98" s="9"/>
      <c r="AZ98" s="9" t="s">
        <v>124</v>
      </c>
      <c r="BA98" s="9">
        <v>3</v>
      </c>
      <c r="BB98" s="9" t="s">
        <v>125</v>
      </c>
      <c r="BC98" s="9"/>
      <c r="BD98" s="9"/>
      <c r="BE98" s="9"/>
      <c r="BF98" s="9"/>
      <c r="BG98" s="9"/>
      <c r="BH98" s="9"/>
      <c r="BI98" s="9">
        <v>4</v>
      </c>
      <c r="BJ98" s="9" t="s">
        <v>126</v>
      </c>
      <c r="BK98" s="9" t="s">
        <v>127</v>
      </c>
      <c r="BL98" s="9">
        <v>511227</v>
      </c>
      <c r="BM98" s="9">
        <v>38642</v>
      </c>
      <c r="BN98" s="9" t="s">
        <v>128</v>
      </c>
      <c r="BO98" s="9" t="s">
        <v>129</v>
      </c>
      <c r="BP98" s="9" t="s">
        <v>130</v>
      </c>
      <c r="BQ98" s="9">
        <v>1972</v>
      </c>
      <c r="BR98" s="9" t="s">
        <v>250</v>
      </c>
      <c r="BS98" s="29" t="s">
        <v>132</v>
      </c>
      <c r="BT98" s="29"/>
      <c r="BU98" s="33">
        <v>10</v>
      </c>
      <c r="BV98" s="29" t="s">
        <v>133</v>
      </c>
      <c r="BW98" s="29" t="s">
        <v>134</v>
      </c>
      <c r="BX98" s="9" t="s">
        <v>102</v>
      </c>
      <c r="BY98" s="9" t="s">
        <v>102</v>
      </c>
      <c r="BZ98" s="1" t="s">
        <v>186</v>
      </c>
      <c r="CA98" s="9" t="s">
        <v>136</v>
      </c>
      <c r="CB98" s="9">
        <v>70</v>
      </c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</row>
    <row r="99" spans="1:214" customFormat="1" ht="60" customHeight="1" x14ac:dyDescent="0.3">
      <c r="A99" s="9" t="s">
        <v>99</v>
      </c>
      <c r="B99" s="9" t="s">
        <v>111</v>
      </c>
      <c r="C99" s="9" t="s">
        <v>112</v>
      </c>
      <c r="D99" s="9" t="s">
        <v>113</v>
      </c>
      <c r="E99" s="9" t="s">
        <v>114</v>
      </c>
      <c r="F99" s="9" t="s">
        <v>115</v>
      </c>
      <c r="G99" s="9" t="s">
        <v>102</v>
      </c>
      <c r="H99" s="9" t="s">
        <v>102</v>
      </c>
      <c r="I99" s="9" t="s">
        <v>184</v>
      </c>
      <c r="J99" s="9" t="s">
        <v>157</v>
      </c>
      <c r="K99" s="9"/>
      <c r="L99" s="9">
        <v>70</v>
      </c>
      <c r="M99" s="9" t="s">
        <v>122</v>
      </c>
      <c r="N99" s="9" t="s">
        <v>123</v>
      </c>
      <c r="O99" s="9"/>
      <c r="P99" s="9">
        <v>10</v>
      </c>
      <c r="Q99" s="9"/>
      <c r="R99" s="9"/>
      <c r="S99" s="9"/>
      <c r="T99" s="9"/>
      <c r="U99" s="9" t="s">
        <v>124</v>
      </c>
      <c r="V99" s="9"/>
      <c r="W99" s="32">
        <v>0.4</v>
      </c>
      <c r="X99" s="9"/>
      <c r="Y99" s="9"/>
      <c r="Z99" s="9"/>
      <c r="AA99" s="9"/>
      <c r="AB99" s="9"/>
      <c r="AC99" s="32">
        <v>0.4</v>
      </c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32"/>
      <c r="AP99" s="9"/>
      <c r="AQ99" s="9"/>
      <c r="AR99" s="9"/>
      <c r="AS99" s="9"/>
      <c r="AT99" s="9"/>
      <c r="AU99" s="32"/>
      <c r="AV99" s="9"/>
      <c r="AW99" s="9"/>
      <c r="AX99" s="9"/>
      <c r="AY99" s="9"/>
      <c r="AZ99" s="9" t="s">
        <v>124</v>
      </c>
      <c r="BA99" s="9">
        <v>3</v>
      </c>
      <c r="BB99" s="9" t="s">
        <v>125</v>
      </c>
      <c r="BC99" s="9"/>
      <c r="BD99" s="9"/>
      <c r="BE99" s="9"/>
      <c r="BF99" s="9"/>
      <c r="BG99" s="9"/>
      <c r="BH99" s="9"/>
      <c r="BI99" s="9">
        <v>4</v>
      </c>
      <c r="BJ99" s="9" t="s">
        <v>126</v>
      </c>
      <c r="BK99" s="9" t="s">
        <v>127</v>
      </c>
      <c r="BL99" s="9">
        <v>511228</v>
      </c>
      <c r="BM99" s="9">
        <v>38642</v>
      </c>
      <c r="BN99" s="9" t="s">
        <v>128</v>
      </c>
      <c r="BO99" s="9" t="s">
        <v>129</v>
      </c>
      <c r="BP99" s="9" t="s">
        <v>130</v>
      </c>
      <c r="BQ99" s="9">
        <v>1972</v>
      </c>
      <c r="BR99" s="9" t="s">
        <v>412</v>
      </c>
      <c r="BS99" s="29" t="s">
        <v>132</v>
      </c>
      <c r="BT99" s="29"/>
      <c r="BU99" s="33">
        <v>10</v>
      </c>
      <c r="BV99" s="29" t="s">
        <v>133</v>
      </c>
      <c r="BW99" s="29" t="s">
        <v>134</v>
      </c>
      <c r="BX99" s="9" t="s">
        <v>102</v>
      </c>
      <c r="BY99" s="9" t="s">
        <v>102</v>
      </c>
      <c r="BZ99" s="1" t="s">
        <v>186</v>
      </c>
      <c r="CA99" s="9" t="s">
        <v>251</v>
      </c>
      <c r="CB99" s="9">
        <v>70</v>
      </c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</row>
    <row r="100" spans="1:214" customFormat="1" ht="60" customHeight="1" x14ac:dyDescent="0.3">
      <c r="A100" s="9" t="s">
        <v>99</v>
      </c>
      <c r="B100" s="9" t="s">
        <v>111</v>
      </c>
      <c r="C100" s="9" t="s">
        <v>112</v>
      </c>
      <c r="D100" s="9" t="s">
        <v>113</v>
      </c>
      <c r="E100" s="9" t="s">
        <v>114</v>
      </c>
      <c r="F100" s="9" t="s">
        <v>115</v>
      </c>
      <c r="G100" s="9" t="s">
        <v>137</v>
      </c>
      <c r="H100" s="9" t="s">
        <v>137</v>
      </c>
      <c r="I100" s="9" t="s">
        <v>413</v>
      </c>
      <c r="J100" s="9" t="s">
        <v>157</v>
      </c>
      <c r="K100" s="9"/>
      <c r="L100" s="9">
        <v>70</v>
      </c>
      <c r="M100" s="9" t="s">
        <v>122</v>
      </c>
      <c r="N100" s="9" t="s">
        <v>123</v>
      </c>
      <c r="O100" s="9"/>
      <c r="P100" s="9">
        <v>10</v>
      </c>
      <c r="Q100" s="9"/>
      <c r="R100" s="9"/>
      <c r="S100" s="9"/>
      <c r="T100" s="9"/>
      <c r="U100" s="9" t="s">
        <v>124</v>
      </c>
      <c r="V100" s="9"/>
      <c r="W100" s="32">
        <v>0.4</v>
      </c>
      <c r="X100" s="9"/>
      <c r="Y100" s="9"/>
      <c r="Z100" s="9"/>
      <c r="AA100" s="9"/>
      <c r="AB100" s="9"/>
      <c r="AC100" s="32">
        <v>0.4</v>
      </c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32"/>
      <c r="AP100" s="9"/>
      <c r="AQ100" s="9"/>
      <c r="AR100" s="9"/>
      <c r="AS100" s="9"/>
      <c r="AT100" s="9"/>
      <c r="AU100" s="32"/>
      <c r="AV100" s="9"/>
      <c r="AW100" s="9"/>
      <c r="AX100" s="9"/>
      <c r="AY100" s="9"/>
      <c r="AZ100" s="9" t="s">
        <v>124</v>
      </c>
      <c r="BA100" s="9">
        <v>3</v>
      </c>
      <c r="BB100" s="9" t="s">
        <v>125</v>
      </c>
      <c r="BC100" s="9"/>
      <c r="BD100" s="9"/>
      <c r="BE100" s="9"/>
      <c r="BF100" s="9"/>
      <c r="BG100" s="9"/>
      <c r="BH100" s="9"/>
      <c r="BI100" s="9">
        <v>4</v>
      </c>
      <c r="BJ100" s="9" t="s">
        <v>126</v>
      </c>
      <c r="BK100" s="9" t="s">
        <v>127</v>
      </c>
      <c r="BL100" s="9">
        <v>511229</v>
      </c>
      <c r="BM100" s="9">
        <v>38642</v>
      </c>
      <c r="BN100" s="9" t="s">
        <v>128</v>
      </c>
      <c r="BO100" s="9" t="s">
        <v>129</v>
      </c>
      <c r="BP100" s="9" t="s">
        <v>130</v>
      </c>
      <c r="BQ100" s="9">
        <v>1972</v>
      </c>
      <c r="BR100" s="9" t="s">
        <v>414</v>
      </c>
      <c r="BS100" s="29" t="s">
        <v>132</v>
      </c>
      <c r="BT100" s="29"/>
      <c r="BU100" s="33">
        <v>10</v>
      </c>
      <c r="BV100" s="29" t="s">
        <v>133</v>
      </c>
      <c r="BW100" s="29" t="s">
        <v>134</v>
      </c>
      <c r="BX100" s="9" t="s">
        <v>137</v>
      </c>
      <c r="BY100" s="9" t="s">
        <v>137</v>
      </c>
      <c r="BZ100" s="9" t="s">
        <v>415</v>
      </c>
      <c r="CA100" s="9" t="s">
        <v>136</v>
      </c>
      <c r="CB100" s="9">
        <v>70</v>
      </c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</row>
    <row r="101" spans="1:214" customFormat="1" ht="60" customHeight="1" x14ac:dyDescent="0.3">
      <c r="A101" s="1" t="s">
        <v>99</v>
      </c>
      <c r="B101" s="1" t="s">
        <v>111</v>
      </c>
      <c r="C101" s="1" t="s">
        <v>112</v>
      </c>
      <c r="D101" s="1" t="s">
        <v>113</v>
      </c>
      <c r="E101" s="1" t="s">
        <v>114</v>
      </c>
      <c r="F101" s="1" t="s">
        <v>115</v>
      </c>
      <c r="G101" s="1" t="s">
        <v>102</v>
      </c>
      <c r="H101" s="1" t="s">
        <v>102</v>
      </c>
      <c r="I101" s="1" t="s">
        <v>184</v>
      </c>
      <c r="J101" s="1" t="s">
        <v>200</v>
      </c>
      <c r="K101" s="1"/>
      <c r="L101" s="1">
        <v>9.0300000000000005E-2</v>
      </c>
      <c r="M101" s="1" t="s">
        <v>122</v>
      </c>
      <c r="N101" s="1" t="s">
        <v>158</v>
      </c>
      <c r="O101" s="1"/>
      <c r="P101" s="1">
        <v>10</v>
      </c>
      <c r="Q101" s="1"/>
      <c r="R101" s="1"/>
      <c r="S101" s="1"/>
      <c r="T101" s="1"/>
      <c r="U101" s="1" t="s">
        <v>263</v>
      </c>
      <c r="V101" s="1"/>
      <c r="W101" s="1">
        <v>10</v>
      </c>
      <c r="X101" s="1"/>
      <c r="Y101" s="1"/>
      <c r="Z101" s="1"/>
      <c r="AA101" s="1"/>
      <c r="AB101" s="1"/>
      <c r="AC101" s="20">
        <v>10</v>
      </c>
      <c r="AD101" s="1"/>
      <c r="AE101" s="20"/>
      <c r="AF101" s="1"/>
      <c r="AG101" s="20"/>
      <c r="AH101" s="1"/>
      <c r="AI101" s="1"/>
      <c r="AJ101" s="1"/>
      <c r="AK101" s="1"/>
      <c r="AL101" s="1"/>
      <c r="AM101" s="1"/>
      <c r="AN101" s="1"/>
      <c r="AO101" s="20"/>
      <c r="AP101" s="1"/>
      <c r="AQ101" s="1"/>
      <c r="AR101" s="1"/>
      <c r="AS101" s="1"/>
      <c r="AT101" s="1"/>
      <c r="AU101" s="20"/>
      <c r="AV101" s="1"/>
      <c r="AW101" s="1"/>
      <c r="AX101" s="1"/>
      <c r="AY101" s="1"/>
      <c r="AZ101" s="1" t="s">
        <v>263</v>
      </c>
      <c r="BA101" s="1">
        <v>1</v>
      </c>
      <c r="BB101" s="1" t="s">
        <v>125</v>
      </c>
      <c r="BC101" s="1"/>
      <c r="BD101" s="1"/>
      <c r="BE101" s="1"/>
      <c r="BF101" s="1"/>
      <c r="BG101" s="1"/>
      <c r="BH101" s="1"/>
      <c r="BI101" s="1">
        <v>100</v>
      </c>
      <c r="BJ101" s="1" t="s">
        <v>126</v>
      </c>
      <c r="BK101" s="1" t="s">
        <v>265</v>
      </c>
      <c r="BL101" s="1">
        <v>407299</v>
      </c>
      <c r="BM101" s="1">
        <v>74129</v>
      </c>
      <c r="BN101" s="1" t="s">
        <v>341</v>
      </c>
      <c r="BO101" s="1" t="s">
        <v>342</v>
      </c>
      <c r="BP101" s="1" t="s">
        <v>343</v>
      </c>
      <c r="BQ101" s="1">
        <v>1997</v>
      </c>
      <c r="BR101" s="1" t="s">
        <v>344</v>
      </c>
      <c r="BS101" s="1" t="s">
        <v>214</v>
      </c>
      <c r="BT101" s="1">
        <v>116</v>
      </c>
      <c r="BU101" s="24" t="e">
        <f>#REF!*((100/BT101)^(0.63-1))</f>
        <v>#REF!</v>
      </c>
      <c r="BV101" s="1" t="s">
        <v>105</v>
      </c>
      <c r="BW101" s="1" t="s">
        <v>106</v>
      </c>
      <c r="BX101" s="1" t="s">
        <v>102</v>
      </c>
      <c r="BY101" s="1" t="s">
        <v>102</v>
      </c>
      <c r="BZ101" s="1" t="s">
        <v>186</v>
      </c>
      <c r="CA101" s="1" t="s">
        <v>200</v>
      </c>
      <c r="CB101" s="1">
        <v>9.0300000000000005E-2</v>
      </c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</row>
    <row r="102" spans="1:214" customFormat="1" ht="216" x14ac:dyDescent="0.3">
      <c r="A102" s="1" t="s">
        <v>99</v>
      </c>
      <c r="B102" s="1" t="s">
        <v>111</v>
      </c>
      <c r="C102" s="1" t="s">
        <v>112</v>
      </c>
      <c r="D102" s="1" t="s">
        <v>416</v>
      </c>
      <c r="E102" s="1" t="s">
        <v>417</v>
      </c>
      <c r="F102" s="1" t="s">
        <v>418</v>
      </c>
      <c r="G102" s="1" t="s">
        <v>102</v>
      </c>
      <c r="H102" s="1" t="s">
        <v>102</v>
      </c>
      <c r="I102" s="1" t="s">
        <v>184</v>
      </c>
      <c r="J102" s="1" t="s">
        <v>274</v>
      </c>
      <c r="K102" s="1"/>
      <c r="L102" s="1">
        <v>14</v>
      </c>
      <c r="M102" s="1" t="s">
        <v>122</v>
      </c>
      <c r="N102" s="1" t="s">
        <v>123</v>
      </c>
      <c r="O102" s="1"/>
      <c r="P102" s="1">
        <v>4.33</v>
      </c>
      <c r="Q102" s="1"/>
      <c r="R102" s="1">
        <v>3.02</v>
      </c>
      <c r="S102" s="1"/>
      <c r="T102" s="1">
        <v>6.22</v>
      </c>
      <c r="U102" s="1" t="s">
        <v>262</v>
      </c>
      <c r="V102" s="1"/>
      <c r="W102" s="1">
        <v>3.8536999999999999</v>
      </c>
      <c r="X102" s="1"/>
      <c r="Y102" s="1">
        <v>2.6878000000000002</v>
      </c>
      <c r="Z102" s="1"/>
      <c r="AA102" s="1">
        <v>5.5358000000000001</v>
      </c>
      <c r="AB102" s="1"/>
      <c r="AC102" s="20">
        <v>3.8536999999999999</v>
      </c>
      <c r="AD102" s="1"/>
      <c r="AE102" s="1">
        <v>2.6878000000000002</v>
      </c>
      <c r="AF102" s="1"/>
      <c r="AG102" s="1">
        <v>5.5358000000000001</v>
      </c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 t="s">
        <v>263</v>
      </c>
      <c r="BA102" s="1">
        <v>4</v>
      </c>
      <c r="BB102" s="1" t="s">
        <v>125</v>
      </c>
      <c r="BC102" s="1"/>
      <c r="BD102" s="1"/>
      <c r="BE102" s="1"/>
      <c r="BF102" s="1"/>
      <c r="BG102" s="1"/>
      <c r="BH102" s="1"/>
      <c r="BI102" s="1">
        <v>89</v>
      </c>
      <c r="BJ102" s="1" t="s">
        <v>126</v>
      </c>
      <c r="BK102" s="1" t="s">
        <v>403</v>
      </c>
      <c r="BL102" s="1">
        <v>428816</v>
      </c>
      <c r="BM102" s="1">
        <v>50386</v>
      </c>
      <c r="BN102" s="1" t="s">
        <v>404</v>
      </c>
      <c r="BO102" s="1" t="s">
        <v>405</v>
      </c>
      <c r="BP102" s="1" t="s">
        <v>406</v>
      </c>
      <c r="BQ102" s="1">
        <v>1984</v>
      </c>
      <c r="BR102" s="1" t="s">
        <v>407</v>
      </c>
      <c r="BS102" s="1" t="s">
        <v>408</v>
      </c>
      <c r="BT102" s="1">
        <v>1135</v>
      </c>
      <c r="BU102" s="24" t="e">
        <f>#REF!*((100/BT102)^(0.63-1))</f>
        <v>#REF!</v>
      </c>
      <c r="BV102" s="1" t="s">
        <v>105</v>
      </c>
      <c r="BW102" s="1" t="s">
        <v>106</v>
      </c>
      <c r="BX102" s="1" t="s">
        <v>102</v>
      </c>
      <c r="BY102" s="1" t="s">
        <v>102</v>
      </c>
      <c r="BZ102" s="1" t="s">
        <v>186</v>
      </c>
      <c r="CA102" s="1" t="s">
        <v>274</v>
      </c>
      <c r="CB102" s="1">
        <v>14</v>
      </c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</row>
    <row r="103" spans="1:214" customFormat="1" ht="216" x14ac:dyDescent="0.3">
      <c r="A103" s="1" t="s">
        <v>99</v>
      </c>
      <c r="B103" s="1" t="s">
        <v>149</v>
      </c>
      <c r="C103" s="1" t="s">
        <v>150</v>
      </c>
      <c r="D103" s="1" t="s">
        <v>151</v>
      </c>
      <c r="E103" s="1" t="s">
        <v>152</v>
      </c>
      <c r="F103" s="1" t="s">
        <v>153</v>
      </c>
      <c r="G103" s="1" t="s">
        <v>102</v>
      </c>
      <c r="H103" s="1" t="s">
        <v>102</v>
      </c>
      <c r="I103" s="1" t="s">
        <v>184</v>
      </c>
      <c r="J103" s="1" t="s">
        <v>185</v>
      </c>
      <c r="K103" s="1"/>
      <c r="L103" s="1">
        <v>10</v>
      </c>
      <c r="M103" s="1" t="s">
        <v>122</v>
      </c>
      <c r="N103" s="1" t="s">
        <v>158</v>
      </c>
      <c r="O103" s="1"/>
      <c r="P103" s="1">
        <v>11.1</v>
      </c>
      <c r="Q103" s="1"/>
      <c r="R103" s="1"/>
      <c r="S103" s="1"/>
      <c r="T103" s="1"/>
      <c r="U103" s="1" t="s">
        <v>159</v>
      </c>
      <c r="V103" s="1"/>
      <c r="W103" s="1">
        <v>11.1</v>
      </c>
      <c r="X103" s="1"/>
      <c r="Y103" s="1"/>
      <c r="Z103" s="1"/>
      <c r="AA103" s="1"/>
      <c r="AB103" s="1"/>
      <c r="AC103" s="20">
        <v>11.1</v>
      </c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 t="s">
        <v>159</v>
      </c>
      <c r="BA103" s="1" t="s">
        <v>395</v>
      </c>
      <c r="BB103" s="1" t="s">
        <v>125</v>
      </c>
      <c r="BC103" s="1"/>
      <c r="BD103" s="1"/>
      <c r="BE103" s="1"/>
      <c r="BF103" s="1"/>
      <c r="BG103" s="1"/>
      <c r="BH103" s="1"/>
      <c r="BI103" s="1">
        <v>100</v>
      </c>
      <c r="BJ103" s="1" t="s">
        <v>126</v>
      </c>
      <c r="BK103" s="1" t="s">
        <v>160</v>
      </c>
      <c r="BL103" s="1">
        <v>2031942</v>
      </c>
      <c r="BM103" s="1">
        <v>35250</v>
      </c>
      <c r="BN103" s="1" t="s">
        <v>161</v>
      </c>
      <c r="BO103" s="1" t="s">
        <v>162</v>
      </c>
      <c r="BP103" s="1" t="s">
        <v>163</v>
      </c>
      <c r="BQ103" s="1">
        <v>1981</v>
      </c>
      <c r="BR103" s="1" t="s">
        <v>396</v>
      </c>
      <c r="BS103" s="1" t="s">
        <v>132</v>
      </c>
      <c r="BT103" s="1"/>
      <c r="BU103" s="21">
        <v>11.1</v>
      </c>
      <c r="BV103" s="1" t="s">
        <v>100</v>
      </c>
      <c r="BW103" s="1" t="s">
        <v>134</v>
      </c>
      <c r="BX103" s="1" t="s">
        <v>102</v>
      </c>
      <c r="BY103" s="1" t="s">
        <v>102</v>
      </c>
      <c r="BZ103" s="1" t="s">
        <v>186</v>
      </c>
      <c r="CA103" s="1" t="s">
        <v>185</v>
      </c>
      <c r="CB103" s="1">
        <v>10</v>
      </c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</row>
    <row r="104" spans="1:214" customFormat="1" ht="288" x14ac:dyDescent="0.3">
      <c r="A104" s="1" t="s">
        <v>99</v>
      </c>
      <c r="B104" s="1" t="s">
        <v>201</v>
      </c>
      <c r="C104" s="1" t="s">
        <v>377</v>
      </c>
      <c r="D104" s="1" t="s">
        <v>378</v>
      </c>
      <c r="E104" s="1" t="s">
        <v>379</v>
      </c>
      <c r="F104" s="1" t="s">
        <v>380</v>
      </c>
      <c r="G104" s="1" t="s">
        <v>102</v>
      </c>
      <c r="H104" s="1" t="s">
        <v>102</v>
      </c>
      <c r="I104" s="1" t="s">
        <v>184</v>
      </c>
      <c r="J104" s="1" t="s">
        <v>274</v>
      </c>
      <c r="K104" s="1"/>
      <c r="L104" s="1">
        <v>1</v>
      </c>
      <c r="M104" s="1" t="s">
        <v>122</v>
      </c>
      <c r="N104" s="1" t="s">
        <v>158</v>
      </c>
      <c r="O104" s="1"/>
      <c r="P104" s="1">
        <v>12.7</v>
      </c>
      <c r="Q104" s="1"/>
      <c r="R104" s="1"/>
      <c r="S104" s="1"/>
      <c r="T104" s="1"/>
      <c r="U104" s="1" t="s">
        <v>262</v>
      </c>
      <c r="V104" s="1"/>
      <c r="W104" s="1">
        <v>12.7</v>
      </c>
      <c r="X104" s="1"/>
      <c r="Y104" s="1"/>
      <c r="Z104" s="1"/>
      <c r="AA104" s="1"/>
      <c r="AB104" s="1"/>
      <c r="AC104" s="20">
        <v>12.7</v>
      </c>
      <c r="AD104" s="1"/>
      <c r="AE104" s="20"/>
      <c r="AF104" s="1"/>
      <c r="AG104" s="20"/>
      <c r="AH104" s="1"/>
      <c r="AI104" s="1"/>
      <c r="AJ104" s="1"/>
      <c r="AK104" s="1"/>
      <c r="AL104" s="1"/>
      <c r="AM104" s="1"/>
      <c r="AN104" s="1"/>
      <c r="AO104" s="20"/>
      <c r="AP104" s="1"/>
      <c r="AQ104" s="1"/>
      <c r="AR104" s="1"/>
      <c r="AS104" s="1"/>
      <c r="AT104" s="1"/>
      <c r="AU104" s="20"/>
      <c r="AV104" s="1"/>
      <c r="AW104" s="1"/>
      <c r="AX104" s="1"/>
      <c r="AY104" s="1"/>
      <c r="AZ104" s="1" t="s">
        <v>124</v>
      </c>
      <c r="BA104" s="1"/>
      <c r="BB104" s="1" t="s">
        <v>176</v>
      </c>
      <c r="BC104" s="1"/>
      <c r="BD104" s="1"/>
      <c r="BE104" s="1"/>
      <c r="BF104" s="1"/>
      <c r="BG104" s="1"/>
      <c r="BH104" s="1"/>
      <c r="BI104" s="1">
        <v>100</v>
      </c>
      <c r="BJ104" s="1" t="s">
        <v>192</v>
      </c>
      <c r="BK104" s="1" t="s">
        <v>277</v>
      </c>
      <c r="BL104" s="1">
        <v>407164</v>
      </c>
      <c r="BM104" s="1">
        <v>55700</v>
      </c>
      <c r="BN104" s="1" t="s">
        <v>278</v>
      </c>
      <c r="BO104" s="1" t="s">
        <v>279</v>
      </c>
      <c r="BP104" s="1" t="s">
        <v>280</v>
      </c>
      <c r="BQ104" s="1">
        <v>1998</v>
      </c>
      <c r="BR104" s="1" t="s">
        <v>281</v>
      </c>
      <c r="BS104" s="1" t="s">
        <v>214</v>
      </c>
      <c r="BT104" s="1">
        <v>82.3</v>
      </c>
      <c r="BU104" s="24" t="e">
        <f>#REF!*((100/BT104)^(0.63-1))</f>
        <v>#REF!</v>
      </c>
      <c r="BV104" s="1" t="s">
        <v>105</v>
      </c>
      <c r="BW104" s="1" t="s">
        <v>106</v>
      </c>
      <c r="BX104" s="1" t="s">
        <v>102</v>
      </c>
      <c r="BY104" s="1" t="s">
        <v>102</v>
      </c>
      <c r="BZ104" s="1" t="s">
        <v>186</v>
      </c>
      <c r="CA104" s="1" t="s">
        <v>274</v>
      </c>
      <c r="CB104" s="1">
        <v>1</v>
      </c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</row>
    <row r="105" spans="1:214" customFormat="1" ht="187.2" x14ac:dyDescent="0.3">
      <c r="A105" s="1" t="s">
        <v>99</v>
      </c>
      <c r="B105" s="1" t="s">
        <v>111</v>
      </c>
      <c r="C105" s="1" t="s">
        <v>288</v>
      </c>
      <c r="D105" s="1" t="s">
        <v>289</v>
      </c>
      <c r="E105" s="1" t="s">
        <v>290</v>
      </c>
      <c r="F105" s="1" t="s">
        <v>291</v>
      </c>
      <c r="G105" s="1" t="s">
        <v>102</v>
      </c>
      <c r="H105" s="1" t="s">
        <v>102</v>
      </c>
      <c r="I105" s="1" t="s">
        <v>184</v>
      </c>
      <c r="J105" s="1" t="s">
        <v>274</v>
      </c>
      <c r="K105" s="1"/>
      <c r="L105" s="1">
        <v>7</v>
      </c>
      <c r="M105" s="1" t="s">
        <v>122</v>
      </c>
      <c r="N105" s="1" t="s">
        <v>158</v>
      </c>
      <c r="O105" s="1"/>
      <c r="P105" s="1">
        <v>10</v>
      </c>
      <c r="Q105" s="1"/>
      <c r="R105" s="1"/>
      <c r="S105" s="1"/>
      <c r="T105" s="1"/>
      <c r="U105" s="1" t="s">
        <v>263</v>
      </c>
      <c r="V105" s="1"/>
      <c r="W105" s="1">
        <v>10</v>
      </c>
      <c r="X105" s="1"/>
      <c r="Y105" s="1"/>
      <c r="Z105" s="1"/>
      <c r="AA105" s="1"/>
      <c r="AB105" s="1"/>
      <c r="AC105" s="20">
        <v>10</v>
      </c>
      <c r="AD105" s="1"/>
      <c r="AE105" s="20"/>
      <c r="AF105" s="1"/>
      <c r="AG105" s="20"/>
      <c r="AH105" s="1"/>
      <c r="AI105" s="1"/>
      <c r="AJ105" s="1"/>
      <c r="AK105" s="1"/>
      <c r="AL105" s="1"/>
      <c r="AM105" s="1"/>
      <c r="AN105" s="1"/>
      <c r="AO105" s="20"/>
      <c r="AP105" s="1"/>
      <c r="AQ105" s="1"/>
      <c r="AR105" s="1"/>
      <c r="AS105" s="1"/>
      <c r="AT105" s="1"/>
      <c r="AU105" s="20"/>
      <c r="AV105" s="1"/>
      <c r="AW105" s="1"/>
      <c r="AX105" s="1"/>
      <c r="AY105" s="1"/>
      <c r="AZ105" s="1" t="s">
        <v>263</v>
      </c>
      <c r="BA105" s="1">
        <v>1</v>
      </c>
      <c r="BB105" s="1" t="s">
        <v>125</v>
      </c>
      <c r="BC105" s="1"/>
      <c r="BD105" s="1"/>
      <c r="BE105" s="1"/>
      <c r="BF105" s="1"/>
      <c r="BG105" s="1"/>
      <c r="BH105" s="1"/>
      <c r="BI105" s="1">
        <v>99</v>
      </c>
      <c r="BJ105" s="1" t="s">
        <v>126</v>
      </c>
      <c r="BK105" s="1" t="s">
        <v>403</v>
      </c>
      <c r="BL105" s="1">
        <v>407039</v>
      </c>
      <c r="BM105" s="1">
        <v>37111</v>
      </c>
      <c r="BN105" s="1" t="s">
        <v>419</v>
      </c>
      <c r="BO105" s="1" t="s">
        <v>420</v>
      </c>
      <c r="BP105" s="1" t="s">
        <v>421</v>
      </c>
      <c r="BQ105" s="1">
        <v>1984</v>
      </c>
      <c r="BR105" s="1" t="s">
        <v>422</v>
      </c>
      <c r="BS105" s="1" t="s">
        <v>423</v>
      </c>
      <c r="BT105" s="1">
        <v>178</v>
      </c>
      <c r="BU105" s="24" t="e">
        <f>#REF!*((100/BT105)^(0.63-1))</f>
        <v>#REF!</v>
      </c>
      <c r="BV105" s="1" t="s">
        <v>105</v>
      </c>
      <c r="BW105" s="1" t="s">
        <v>106</v>
      </c>
      <c r="BX105" s="1" t="s">
        <v>102</v>
      </c>
      <c r="BY105" s="1" t="s">
        <v>102</v>
      </c>
      <c r="BZ105" s="1" t="s">
        <v>186</v>
      </c>
      <c r="CA105" s="1" t="s">
        <v>274</v>
      </c>
      <c r="CB105" s="1">
        <v>7</v>
      </c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</row>
    <row r="106" spans="1:214" s="23" customFormat="1" ht="409.6" x14ac:dyDescent="0.3">
      <c r="A106" s="1" t="s">
        <v>99</v>
      </c>
      <c r="B106" s="1" t="s">
        <v>201</v>
      </c>
      <c r="C106" s="1" t="s">
        <v>216</v>
      </c>
      <c r="D106" s="1" t="s">
        <v>271</v>
      </c>
      <c r="E106" s="1" t="s">
        <v>272</v>
      </c>
      <c r="F106" s="1" t="s">
        <v>273</v>
      </c>
      <c r="G106" s="1" t="s">
        <v>102</v>
      </c>
      <c r="H106" s="1" t="s">
        <v>102</v>
      </c>
      <c r="I106" s="1" t="s">
        <v>184</v>
      </c>
      <c r="J106" s="1" t="s">
        <v>200</v>
      </c>
      <c r="K106" s="1"/>
      <c r="L106" s="1"/>
      <c r="M106" s="1" t="s">
        <v>122</v>
      </c>
      <c r="N106" s="1" t="s">
        <v>123</v>
      </c>
      <c r="O106" s="1"/>
      <c r="P106" s="1">
        <v>17.7</v>
      </c>
      <c r="Q106" s="1"/>
      <c r="R106" s="1"/>
      <c r="S106" s="1"/>
      <c r="T106" s="1"/>
      <c r="U106" s="1" t="s">
        <v>262</v>
      </c>
      <c r="V106" s="1"/>
      <c r="W106" s="1">
        <v>17.7</v>
      </c>
      <c r="X106" s="1"/>
      <c r="Y106" s="1"/>
      <c r="Z106" s="1"/>
      <c r="AA106" s="1"/>
      <c r="AB106" s="1"/>
      <c r="AC106" s="20">
        <v>17.7</v>
      </c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 t="s">
        <v>263</v>
      </c>
      <c r="BA106" s="1">
        <v>1</v>
      </c>
      <c r="BB106" s="1" t="s">
        <v>125</v>
      </c>
      <c r="BC106" s="1"/>
      <c r="BD106" s="1"/>
      <c r="BE106" s="1"/>
      <c r="BF106" s="1"/>
      <c r="BG106" s="1"/>
      <c r="BH106" s="1"/>
      <c r="BI106" s="1">
        <v>100</v>
      </c>
      <c r="BJ106" s="1" t="s">
        <v>192</v>
      </c>
      <c r="BK106" s="1" t="s">
        <v>265</v>
      </c>
      <c r="BL106" s="1">
        <v>2034689</v>
      </c>
      <c r="BM106" s="1">
        <v>157889</v>
      </c>
      <c r="BN106" s="1" t="s">
        <v>390</v>
      </c>
      <c r="BO106" s="1" t="s">
        <v>391</v>
      </c>
      <c r="BP106" s="1" t="s">
        <v>392</v>
      </c>
      <c r="BQ106" s="1">
        <v>1992</v>
      </c>
      <c r="BR106" s="1" t="s">
        <v>424</v>
      </c>
      <c r="BS106" s="1" t="s">
        <v>214</v>
      </c>
      <c r="BT106" s="1">
        <v>53</v>
      </c>
      <c r="BU106" s="24" t="e">
        <f>#REF!*((100/BT106)^(0.63-1))</f>
        <v>#REF!</v>
      </c>
      <c r="BV106" s="1" t="s">
        <v>105</v>
      </c>
      <c r="BW106" s="1" t="s">
        <v>101</v>
      </c>
      <c r="BX106" s="1" t="s">
        <v>102</v>
      </c>
      <c r="BY106" s="1" t="s">
        <v>102</v>
      </c>
      <c r="BZ106" s="1" t="s">
        <v>186</v>
      </c>
      <c r="CA106" s="1" t="s">
        <v>200</v>
      </c>
      <c r="CB106" s="1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</row>
    <row r="107" spans="1:214" s="23" customFormat="1" ht="201.6" x14ac:dyDescent="0.3">
      <c r="A107" s="1" t="s">
        <v>99</v>
      </c>
      <c r="B107" s="1" t="s">
        <v>149</v>
      </c>
      <c r="C107" s="1" t="s">
        <v>150</v>
      </c>
      <c r="D107" s="1" t="s">
        <v>151</v>
      </c>
      <c r="E107" s="1" t="s">
        <v>152</v>
      </c>
      <c r="F107" s="1" t="s">
        <v>153</v>
      </c>
      <c r="G107" s="1" t="s">
        <v>154</v>
      </c>
      <c r="H107" s="1" t="s">
        <v>300</v>
      </c>
      <c r="I107" s="1" t="s">
        <v>301</v>
      </c>
      <c r="J107" s="1" t="s">
        <v>157</v>
      </c>
      <c r="K107" s="1"/>
      <c r="L107" s="1">
        <v>15</v>
      </c>
      <c r="M107" s="1" t="s">
        <v>122</v>
      </c>
      <c r="N107" s="1" t="s">
        <v>158</v>
      </c>
      <c r="O107" s="1"/>
      <c r="P107" s="1">
        <v>15</v>
      </c>
      <c r="Q107" s="1"/>
      <c r="R107" s="1"/>
      <c r="S107" s="1"/>
      <c r="T107" s="1"/>
      <c r="U107" s="1" t="s">
        <v>252</v>
      </c>
      <c r="V107" s="1"/>
      <c r="W107" s="1">
        <v>15</v>
      </c>
      <c r="X107" s="1"/>
      <c r="Y107" s="1"/>
      <c r="Z107" s="1"/>
      <c r="AA107" s="1"/>
      <c r="AB107" s="1"/>
      <c r="AC107" s="20">
        <v>15</v>
      </c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 t="s">
        <v>252</v>
      </c>
      <c r="BA107" s="1">
        <v>1</v>
      </c>
      <c r="BB107" s="1" t="s">
        <v>125</v>
      </c>
      <c r="BC107" s="1"/>
      <c r="BD107" s="1"/>
      <c r="BE107" s="1"/>
      <c r="BF107" s="1"/>
      <c r="BG107" s="1"/>
      <c r="BH107" s="1"/>
      <c r="BI107" s="1">
        <v>100</v>
      </c>
      <c r="BJ107" s="1" t="s">
        <v>126</v>
      </c>
      <c r="BK107" s="1" t="s">
        <v>160</v>
      </c>
      <c r="BL107" s="1">
        <v>2030770</v>
      </c>
      <c r="BM107" s="1">
        <v>35250</v>
      </c>
      <c r="BN107" s="1" t="s">
        <v>161</v>
      </c>
      <c r="BO107" s="1" t="s">
        <v>162</v>
      </c>
      <c r="BP107" s="1" t="s">
        <v>163</v>
      </c>
      <c r="BQ107" s="1">
        <v>1981</v>
      </c>
      <c r="BR107" s="1" t="s">
        <v>425</v>
      </c>
      <c r="BS107" s="1" t="s">
        <v>132</v>
      </c>
      <c r="BT107" s="1"/>
      <c r="BU107" s="21">
        <v>15</v>
      </c>
      <c r="BV107" s="1" t="s">
        <v>100</v>
      </c>
      <c r="BW107" s="1" t="s">
        <v>134</v>
      </c>
      <c r="BX107" s="1" t="s">
        <v>154</v>
      </c>
      <c r="BY107" s="1" t="s">
        <v>300</v>
      </c>
      <c r="BZ107" s="1" t="s">
        <v>303</v>
      </c>
      <c r="CA107" s="1" t="s">
        <v>166</v>
      </c>
      <c r="CB107" s="1">
        <v>15</v>
      </c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</row>
    <row r="108" spans="1:214" ht="201.6" x14ac:dyDescent="0.3">
      <c r="A108" s="1" t="s">
        <v>99</v>
      </c>
      <c r="B108" s="1" t="s">
        <v>149</v>
      </c>
      <c r="C108" s="1" t="s">
        <v>150</v>
      </c>
      <c r="D108" s="1" t="s">
        <v>151</v>
      </c>
      <c r="E108" s="1" t="s">
        <v>152</v>
      </c>
      <c r="F108" s="1" t="s">
        <v>153</v>
      </c>
      <c r="G108" s="1" t="s">
        <v>154</v>
      </c>
      <c r="H108" s="1" t="s">
        <v>155</v>
      </c>
      <c r="I108" s="1" t="s">
        <v>156</v>
      </c>
      <c r="J108" s="1" t="s">
        <v>157</v>
      </c>
      <c r="K108" s="1"/>
      <c r="L108" s="1">
        <v>15</v>
      </c>
      <c r="M108" s="1" t="s">
        <v>122</v>
      </c>
      <c r="N108" s="1" t="s">
        <v>158</v>
      </c>
      <c r="O108" s="1"/>
      <c r="P108" s="1">
        <v>15</v>
      </c>
      <c r="Q108" s="1"/>
      <c r="R108" s="1"/>
      <c r="S108" s="1"/>
      <c r="T108" s="1"/>
      <c r="U108" s="1" t="s">
        <v>252</v>
      </c>
      <c r="V108" s="1"/>
      <c r="W108" s="1">
        <v>15</v>
      </c>
      <c r="X108" s="1"/>
      <c r="Y108" s="1"/>
      <c r="Z108" s="1"/>
      <c r="AA108" s="1"/>
      <c r="AB108" s="1"/>
      <c r="AC108" s="20">
        <v>15</v>
      </c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 t="s">
        <v>252</v>
      </c>
      <c r="BA108" s="1">
        <v>1</v>
      </c>
      <c r="BB108" s="1" t="s">
        <v>125</v>
      </c>
      <c r="BC108" s="1"/>
      <c r="BD108" s="1"/>
      <c r="BE108" s="1"/>
      <c r="BF108" s="1"/>
      <c r="BG108" s="1"/>
      <c r="BH108" s="1"/>
      <c r="BI108" s="1">
        <v>100</v>
      </c>
      <c r="BJ108" s="1" t="s">
        <v>126</v>
      </c>
      <c r="BK108" s="1" t="s">
        <v>160</v>
      </c>
      <c r="BL108" s="1">
        <v>2030770</v>
      </c>
      <c r="BM108" s="1">
        <v>35250</v>
      </c>
      <c r="BN108" s="1" t="s">
        <v>161</v>
      </c>
      <c r="BO108" s="1" t="s">
        <v>162</v>
      </c>
      <c r="BP108" s="1" t="s">
        <v>163</v>
      </c>
      <c r="BQ108" s="1">
        <v>1981</v>
      </c>
      <c r="BR108" s="1" t="s">
        <v>253</v>
      </c>
      <c r="BS108" s="1" t="s">
        <v>132</v>
      </c>
      <c r="BT108" s="1"/>
      <c r="BU108" s="21">
        <v>15</v>
      </c>
      <c r="BV108" s="1" t="s">
        <v>100</v>
      </c>
      <c r="BW108" s="1" t="s">
        <v>134</v>
      </c>
      <c r="BX108" s="1" t="s">
        <v>154</v>
      </c>
      <c r="BY108" s="1" t="s">
        <v>155</v>
      </c>
      <c r="BZ108" s="1" t="s">
        <v>165</v>
      </c>
      <c r="CA108" s="1" t="s">
        <v>166</v>
      </c>
      <c r="CB108" s="1">
        <v>15</v>
      </c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</row>
    <row r="109" spans="1:214" ht="201.6" x14ac:dyDescent="0.3">
      <c r="A109" s="1" t="s">
        <v>99</v>
      </c>
      <c r="B109" s="1" t="s">
        <v>149</v>
      </c>
      <c r="C109" s="1" t="s">
        <v>150</v>
      </c>
      <c r="D109" s="1" t="s">
        <v>151</v>
      </c>
      <c r="E109" s="1" t="s">
        <v>152</v>
      </c>
      <c r="F109" s="1" t="s">
        <v>153</v>
      </c>
      <c r="G109" s="1" t="s">
        <v>102</v>
      </c>
      <c r="H109" s="1" t="s">
        <v>102</v>
      </c>
      <c r="I109" s="1" t="s">
        <v>184</v>
      </c>
      <c r="J109" s="1" t="s">
        <v>157</v>
      </c>
      <c r="K109" s="1"/>
      <c r="L109" s="1"/>
      <c r="M109" s="1" t="s">
        <v>122</v>
      </c>
      <c r="N109" s="1" t="s">
        <v>158</v>
      </c>
      <c r="O109" s="1"/>
      <c r="P109" s="1">
        <v>15</v>
      </c>
      <c r="Q109" s="1"/>
      <c r="R109" s="1"/>
      <c r="S109" s="1"/>
      <c r="T109" s="1"/>
      <c r="U109" s="1" t="s">
        <v>252</v>
      </c>
      <c r="V109" s="1"/>
      <c r="W109" s="1">
        <v>15</v>
      </c>
      <c r="X109" s="1"/>
      <c r="Y109" s="1"/>
      <c r="Z109" s="1"/>
      <c r="AA109" s="1"/>
      <c r="AB109" s="1"/>
      <c r="AC109" s="20">
        <v>15</v>
      </c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 t="s">
        <v>252</v>
      </c>
      <c r="BA109" s="1">
        <v>1</v>
      </c>
      <c r="BB109" s="1" t="s">
        <v>125</v>
      </c>
      <c r="BC109" s="1"/>
      <c r="BD109" s="1"/>
      <c r="BE109" s="1"/>
      <c r="BF109" s="1"/>
      <c r="BG109" s="1"/>
      <c r="BH109" s="1"/>
      <c r="BI109" s="1">
        <v>100</v>
      </c>
      <c r="BJ109" s="1" t="s">
        <v>126</v>
      </c>
      <c r="BK109" s="1" t="s">
        <v>160</v>
      </c>
      <c r="BL109" s="1">
        <v>2030770</v>
      </c>
      <c r="BM109" s="1">
        <v>35250</v>
      </c>
      <c r="BN109" s="1" t="s">
        <v>161</v>
      </c>
      <c r="BO109" s="1" t="s">
        <v>162</v>
      </c>
      <c r="BP109" s="1" t="s">
        <v>163</v>
      </c>
      <c r="BQ109" s="1">
        <v>1981</v>
      </c>
      <c r="BR109" s="1" t="s">
        <v>426</v>
      </c>
      <c r="BS109" s="1" t="s">
        <v>132</v>
      </c>
      <c r="BT109" s="1"/>
      <c r="BU109" s="21">
        <v>15</v>
      </c>
      <c r="BV109" s="1" t="s">
        <v>100</v>
      </c>
      <c r="BW109" s="1" t="s">
        <v>134</v>
      </c>
      <c r="BX109" s="1" t="s">
        <v>102</v>
      </c>
      <c r="BY109" s="1" t="s">
        <v>102</v>
      </c>
      <c r="BZ109" s="1" t="s">
        <v>186</v>
      </c>
      <c r="CA109" s="2" t="s">
        <v>166</v>
      </c>
      <c r="CB109" s="1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</row>
    <row r="110" spans="1:214" ht="201.6" x14ac:dyDescent="0.3">
      <c r="A110" s="1" t="s">
        <v>99</v>
      </c>
      <c r="B110" s="1" t="s">
        <v>149</v>
      </c>
      <c r="C110" s="1" t="s">
        <v>150</v>
      </c>
      <c r="D110" s="1" t="s">
        <v>151</v>
      </c>
      <c r="E110" s="1" t="s">
        <v>152</v>
      </c>
      <c r="F110" s="1" t="s">
        <v>153</v>
      </c>
      <c r="G110" s="1" t="s">
        <v>154</v>
      </c>
      <c r="H110" s="1" t="s">
        <v>154</v>
      </c>
      <c r="I110" s="1" t="s">
        <v>167</v>
      </c>
      <c r="J110" s="1" t="s">
        <v>157</v>
      </c>
      <c r="K110" s="1"/>
      <c r="L110" s="1">
        <v>15</v>
      </c>
      <c r="M110" s="1" t="s">
        <v>122</v>
      </c>
      <c r="N110" s="1" t="s">
        <v>158</v>
      </c>
      <c r="O110" s="1"/>
      <c r="P110" s="1">
        <v>15</v>
      </c>
      <c r="Q110" s="1"/>
      <c r="R110" s="1"/>
      <c r="S110" s="1"/>
      <c r="T110" s="1"/>
      <c r="U110" s="1" t="s">
        <v>252</v>
      </c>
      <c r="V110" s="1"/>
      <c r="W110" s="1">
        <v>15</v>
      </c>
      <c r="X110" s="1"/>
      <c r="Y110" s="1"/>
      <c r="Z110" s="1"/>
      <c r="AA110" s="1"/>
      <c r="AB110" s="1"/>
      <c r="AC110" s="20">
        <v>15</v>
      </c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 t="s">
        <v>252</v>
      </c>
      <c r="BA110" s="1">
        <v>1</v>
      </c>
      <c r="BB110" s="1" t="s">
        <v>125</v>
      </c>
      <c r="BC110" s="1"/>
      <c r="BD110" s="1"/>
      <c r="BE110" s="1"/>
      <c r="BF110" s="1"/>
      <c r="BG110" s="1"/>
      <c r="BH110" s="1"/>
      <c r="BI110" s="1">
        <v>100</v>
      </c>
      <c r="BJ110" s="1" t="s">
        <v>126</v>
      </c>
      <c r="BK110" s="1" t="s">
        <v>160</v>
      </c>
      <c r="BL110" s="1">
        <v>2030770</v>
      </c>
      <c r="BM110" s="1">
        <v>35250</v>
      </c>
      <c r="BN110" s="1" t="s">
        <v>161</v>
      </c>
      <c r="BO110" s="1" t="s">
        <v>162</v>
      </c>
      <c r="BP110" s="1" t="s">
        <v>163</v>
      </c>
      <c r="BQ110" s="1">
        <v>1981</v>
      </c>
      <c r="BR110" s="1" t="s">
        <v>253</v>
      </c>
      <c r="BS110" s="1" t="s">
        <v>132</v>
      </c>
      <c r="BT110" s="1"/>
      <c r="BU110" s="21">
        <v>15</v>
      </c>
      <c r="BV110" s="1" t="s">
        <v>100</v>
      </c>
      <c r="BW110" s="1" t="s">
        <v>134</v>
      </c>
      <c r="BX110" s="1" t="s">
        <v>154</v>
      </c>
      <c r="BY110" s="1" t="s">
        <v>154</v>
      </c>
      <c r="BZ110" s="1" t="s">
        <v>168</v>
      </c>
      <c r="CA110" s="1" t="s">
        <v>166</v>
      </c>
      <c r="CB110" s="1">
        <v>15</v>
      </c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</row>
    <row r="111" spans="1:214" s="23" customFormat="1" ht="60" customHeight="1" x14ac:dyDescent="0.3">
      <c r="A111" s="1" t="s">
        <v>99</v>
      </c>
      <c r="B111" s="1" t="s">
        <v>149</v>
      </c>
      <c r="C111" s="1" t="s">
        <v>150</v>
      </c>
      <c r="D111" s="1" t="s">
        <v>151</v>
      </c>
      <c r="E111" s="1" t="s">
        <v>152</v>
      </c>
      <c r="F111" s="1" t="s">
        <v>153</v>
      </c>
      <c r="G111" s="1" t="s">
        <v>154</v>
      </c>
      <c r="H111" s="1" t="s">
        <v>300</v>
      </c>
      <c r="I111" s="1" t="s">
        <v>301</v>
      </c>
      <c r="J111" s="1" t="s">
        <v>157</v>
      </c>
      <c r="K111" s="1"/>
      <c r="L111" s="1">
        <v>10</v>
      </c>
      <c r="M111" s="1" t="s">
        <v>122</v>
      </c>
      <c r="N111" s="1" t="s">
        <v>158</v>
      </c>
      <c r="O111" s="1"/>
      <c r="P111" s="1">
        <v>15</v>
      </c>
      <c r="Q111" s="1"/>
      <c r="R111" s="1"/>
      <c r="S111" s="1"/>
      <c r="T111" s="1"/>
      <c r="U111" s="1" t="s">
        <v>252</v>
      </c>
      <c r="V111" s="1"/>
      <c r="W111" s="1">
        <v>15</v>
      </c>
      <c r="X111" s="1"/>
      <c r="Y111" s="1"/>
      <c r="Z111" s="1"/>
      <c r="AA111" s="1"/>
      <c r="AB111" s="1"/>
      <c r="AC111" s="20">
        <v>15</v>
      </c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 t="s">
        <v>252</v>
      </c>
      <c r="BA111" s="1">
        <v>1</v>
      </c>
      <c r="BB111" s="1" t="s">
        <v>125</v>
      </c>
      <c r="BC111" s="1"/>
      <c r="BD111" s="1"/>
      <c r="BE111" s="1"/>
      <c r="BF111" s="1"/>
      <c r="BG111" s="1"/>
      <c r="BH111" s="1"/>
      <c r="BI111" s="1">
        <v>100</v>
      </c>
      <c r="BJ111" s="1" t="s">
        <v>126</v>
      </c>
      <c r="BK111" s="1" t="s">
        <v>160</v>
      </c>
      <c r="BL111" s="1">
        <v>2030772</v>
      </c>
      <c r="BM111" s="1">
        <v>35250</v>
      </c>
      <c r="BN111" s="1" t="s">
        <v>161</v>
      </c>
      <c r="BO111" s="1" t="s">
        <v>162</v>
      </c>
      <c r="BP111" s="1" t="s">
        <v>163</v>
      </c>
      <c r="BQ111" s="1">
        <v>1981</v>
      </c>
      <c r="BR111" s="1" t="s">
        <v>427</v>
      </c>
      <c r="BS111" s="3" t="s">
        <v>132</v>
      </c>
      <c r="BT111" s="1"/>
      <c r="BU111" s="21">
        <v>15</v>
      </c>
      <c r="BV111" s="1" t="s">
        <v>100</v>
      </c>
      <c r="BW111" s="1" t="s">
        <v>134</v>
      </c>
      <c r="BX111" s="1" t="s">
        <v>154</v>
      </c>
      <c r="BY111" s="1" t="s">
        <v>300</v>
      </c>
      <c r="BZ111" s="1" t="s">
        <v>303</v>
      </c>
      <c r="CA111" s="1" t="s">
        <v>166</v>
      </c>
      <c r="CB111" s="1">
        <v>10</v>
      </c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</row>
    <row r="112" spans="1:214" ht="90" customHeight="1" x14ac:dyDescent="0.3">
      <c r="A112" s="1" t="s">
        <v>99</v>
      </c>
      <c r="B112" s="1" t="s">
        <v>149</v>
      </c>
      <c r="C112" s="1" t="s">
        <v>150</v>
      </c>
      <c r="D112" s="1" t="s">
        <v>151</v>
      </c>
      <c r="E112" s="1" t="s">
        <v>152</v>
      </c>
      <c r="F112" s="1" t="s">
        <v>153</v>
      </c>
      <c r="G112" s="1" t="s">
        <v>154</v>
      </c>
      <c r="H112" s="1" t="s">
        <v>155</v>
      </c>
      <c r="I112" s="1" t="s">
        <v>156</v>
      </c>
      <c r="J112" s="1" t="s">
        <v>157</v>
      </c>
      <c r="K112" s="1"/>
      <c r="L112" s="1">
        <v>10</v>
      </c>
      <c r="M112" s="1" t="s">
        <v>122</v>
      </c>
      <c r="N112" s="1" t="s">
        <v>158</v>
      </c>
      <c r="O112" s="1"/>
      <c r="P112" s="1">
        <v>15</v>
      </c>
      <c r="Q112" s="1"/>
      <c r="R112" s="1"/>
      <c r="S112" s="1"/>
      <c r="T112" s="1"/>
      <c r="U112" s="1" t="s">
        <v>252</v>
      </c>
      <c r="V112" s="1"/>
      <c r="W112" s="1">
        <v>15</v>
      </c>
      <c r="X112" s="1"/>
      <c r="Y112" s="1"/>
      <c r="Z112" s="1"/>
      <c r="AA112" s="1"/>
      <c r="AB112" s="1"/>
      <c r="AC112" s="20">
        <v>15</v>
      </c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 t="s">
        <v>252</v>
      </c>
      <c r="BA112" s="1">
        <v>1</v>
      </c>
      <c r="BB112" s="1" t="s">
        <v>125</v>
      </c>
      <c r="BC112" s="1"/>
      <c r="BD112" s="1"/>
      <c r="BE112" s="1"/>
      <c r="BF112" s="1"/>
      <c r="BG112" s="1"/>
      <c r="BH112" s="1"/>
      <c r="BI112" s="1">
        <v>100</v>
      </c>
      <c r="BJ112" s="1" t="s">
        <v>126</v>
      </c>
      <c r="BK112" s="1" t="s">
        <v>160</v>
      </c>
      <c r="BL112" s="1">
        <v>2030772</v>
      </c>
      <c r="BM112" s="1">
        <v>35250</v>
      </c>
      <c r="BN112" s="1" t="s">
        <v>161</v>
      </c>
      <c r="BO112" s="1" t="s">
        <v>162</v>
      </c>
      <c r="BP112" s="1" t="s">
        <v>163</v>
      </c>
      <c r="BQ112" s="1">
        <v>1981</v>
      </c>
      <c r="BR112" s="1" t="s">
        <v>253</v>
      </c>
      <c r="BS112" s="3" t="s">
        <v>132</v>
      </c>
      <c r="BT112" s="1"/>
      <c r="BU112" s="21">
        <v>15</v>
      </c>
      <c r="BV112" s="1" t="s">
        <v>100</v>
      </c>
      <c r="BW112" s="1" t="s">
        <v>134</v>
      </c>
      <c r="BX112" s="1" t="s">
        <v>154</v>
      </c>
      <c r="BY112" s="1" t="s">
        <v>155</v>
      </c>
      <c r="BZ112" s="1" t="s">
        <v>165</v>
      </c>
      <c r="CA112" s="1" t="s">
        <v>166</v>
      </c>
      <c r="CB112" s="1">
        <v>10</v>
      </c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</row>
    <row r="113" spans="1:214" ht="90" customHeight="1" x14ac:dyDescent="0.3">
      <c r="A113" s="1" t="s">
        <v>99</v>
      </c>
      <c r="B113" s="1" t="s">
        <v>149</v>
      </c>
      <c r="C113" s="1" t="s">
        <v>150</v>
      </c>
      <c r="D113" s="1" t="s">
        <v>151</v>
      </c>
      <c r="E113" s="1" t="s">
        <v>152</v>
      </c>
      <c r="F113" s="1" t="s">
        <v>153</v>
      </c>
      <c r="G113" s="1" t="s">
        <v>102</v>
      </c>
      <c r="H113" s="1" t="s">
        <v>102</v>
      </c>
      <c r="I113" s="1" t="s">
        <v>184</v>
      </c>
      <c r="J113" s="1" t="s">
        <v>157</v>
      </c>
      <c r="K113" s="1"/>
      <c r="L113" s="1"/>
      <c r="M113" s="1" t="s">
        <v>122</v>
      </c>
      <c r="N113" s="1" t="s">
        <v>158</v>
      </c>
      <c r="O113" s="1"/>
      <c r="P113" s="1">
        <v>15</v>
      </c>
      <c r="Q113" s="1"/>
      <c r="R113" s="1"/>
      <c r="S113" s="1"/>
      <c r="T113" s="1"/>
      <c r="U113" s="1" t="s">
        <v>252</v>
      </c>
      <c r="V113" s="1"/>
      <c r="W113" s="1">
        <v>15</v>
      </c>
      <c r="X113" s="1"/>
      <c r="Y113" s="1"/>
      <c r="Z113" s="1"/>
      <c r="AA113" s="1"/>
      <c r="AB113" s="1"/>
      <c r="AC113" s="20">
        <v>15</v>
      </c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 t="s">
        <v>252</v>
      </c>
      <c r="BA113" s="1">
        <v>1</v>
      </c>
      <c r="BB113" s="1" t="s">
        <v>125</v>
      </c>
      <c r="BC113" s="1"/>
      <c r="BD113" s="1"/>
      <c r="BE113" s="1"/>
      <c r="BF113" s="1"/>
      <c r="BG113" s="1"/>
      <c r="BH113" s="1"/>
      <c r="BI113" s="1">
        <v>100</v>
      </c>
      <c r="BJ113" s="1" t="s">
        <v>126</v>
      </c>
      <c r="BK113" s="1" t="s">
        <v>160</v>
      </c>
      <c r="BL113" s="1">
        <v>2030772</v>
      </c>
      <c r="BM113" s="1">
        <v>35250</v>
      </c>
      <c r="BN113" s="1" t="s">
        <v>161</v>
      </c>
      <c r="BO113" s="1" t="s">
        <v>162</v>
      </c>
      <c r="BP113" s="1" t="s">
        <v>163</v>
      </c>
      <c r="BQ113" s="1">
        <v>1981</v>
      </c>
      <c r="BR113" s="1" t="s">
        <v>428</v>
      </c>
      <c r="BS113" s="3" t="s">
        <v>132</v>
      </c>
      <c r="BT113" s="1"/>
      <c r="BU113" s="21">
        <v>15</v>
      </c>
      <c r="BV113" s="1" t="s">
        <v>100</v>
      </c>
      <c r="BW113" s="1" t="s">
        <v>134</v>
      </c>
      <c r="BX113" s="1" t="s">
        <v>102</v>
      </c>
      <c r="BY113" s="1" t="s">
        <v>102</v>
      </c>
      <c r="BZ113" s="1" t="s">
        <v>186</v>
      </c>
      <c r="CA113" s="1" t="s">
        <v>166</v>
      </c>
      <c r="CB113" s="1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</row>
    <row r="114" spans="1:214" ht="105" customHeight="1" x14ac:dyDescent="0.3">
      <c r="A114" s="1" t="s">
        <v>99</v>
      </c>
      <c r="B114" s="1" t="s">
        <v>149</v>
      </c>
      <c r="C114" s="1" t="s">
        <v>150</v>
      </c>
      <c r="D114" s="1" t="s">
        <v>151</v>
      </c>
      <c r="E114" s="1" t="s">
        <v>152</v>
      </c>
      <c r="F114" s="1" t="s">
        <v>153</v>
      </c>
      <c r="G114" s="1" t="s">
        <v>154</v>
      </c>
      <c r="H114" s="1" t="s">
        <v>154</v>
      </c>
      <c r="I114" s="1" t="s">
        <v>167</v>
      </c>
      <c r="J114" s="1" t="s">
        <v>143</v>
      </c>
      <c r="K114" s="1"/>
      <c r="L114" s="1">
        <v>10</v>
      </c>
      <c r="M114" s="1" t="s">
        <v>122</v>
      </c>
      <c r="N114" s="1" t="s">
        <v>158</v>
      </c>
      <c r="O114" s="1"/>
      <c r="P114" s="1">
        <v>1.5</v>
      </c>
      <c r="Q114" s="1"/>
      <c r="R114" s="1"/>
      <c r="S114" s="1"/>
      <c r="T114" s="1"/>
      <c r="U114" s="1" t="s">
        <v>252</v>
      </c>
      <c r="V114" s="1"/>
      <c r="W114" s="1">
        <v>1.5</v>
      </c>
      <c r="X114" s="1"/>
      <c r="Y114" s="1"/>
      <c r="Z114" s="1"/>
      <c r="AA114" s="1"/>
      <c r="AB114" s="1"/>
      <c r="AC114" s="20">
        <v>1.5</v>
      </c>
      <c r="AD114" s="1"/>
      <c r="AE114" s="1"/>
      <c r="AF114" s="1"/>
      <c r="AG114" s="1"/>
      <c r="AH114" s="1"/>
      <c r="AI114" s="1">
        <v>15</v>
      </c>
      <c r="AJ114" s="1"/>
      <c r="AK114" s="1"/>
      <c r="AL114" s="1"/>
      <c r="AM114" s="1"/>
      <c r="AN114" s="1"/>
      <c r="AO114" s="1">
        <v>15</v>
      </c>
      <c r="AP114" s="1"/>
      <c r="AQ114" s="1"/>
      <c r="AR114" s="1"/>
      <c r="AS114" s="1"/>
      <c r="AT114" s="1"/>
      <c r="AU114" s="1">
        <v>15</v>
      </c>
      <c r="AV114" s="1"/>
      <c r="AW114" s="1"/>
      <c r="AX114" s="1"/>
      <c r="AY114" s="1"/>
      <c r="AZ114" s="1" t="s">
        <v>252</v>
      </c>
      <c r="BA114" s="1">
        <v>1</v>
      </c>
      <c r="BB114" s="1" t="s">
        <v>125</v>
      </c>
      <c r="BC114" s="1"/>
      <c r="BD114" s="1"/>
      <c r="BE114" s="1"/>
      <c r="BF114" s="1"/>
      <c r="BG114" s="1"/>
      <c r="BH114" s="1"/>
      <c r="BI114" s="1">
        <v>100</v>
      </c>
      <c r="BJ114" s="1" t="s">
        <v>126</v>
      </c>
      <c r="BK114" s="1" t="s">
        <v>160</v>
      </c>
      <c r="BL114" s="1">
        <v>2030772</v>
      </c>
      <c r="BM114" s="1">
        <v>35250</v>
      </c>
      <c r="BN114" s="1" t="s">
        <v>161</v>
      </c>
      <c r="BO114" s="1" t="s">
        <v>162</v>
      </c>
      <c r="BP114" s="1" t="s">
        <v>163</v>
      </c>
      <c r="BQ114" s="1">
        <v>1981</v>
      </c>
      <c r="BR114" s="1" t="s">
        <v>253</v>
      </c>
      <c r="BS114" s="3" t="s">
        <v>132</v>
      </c>
      <c r="BT114" s="1"/>
      <c r="BU114" s="21">
        <v>15</v>
      </c>
      <c r="BV114" s="1" t="s">
        <v>100</v>
      </c>
      <c r="BW114" s="1" t="s">
        <v>134</v>
      </c>
      <c r="BX114" s="1" t="s">
        <v>154</v>
      </c>
      <c r="BY114" s="1" t="s">
        <v>154</v>
      </c>
      <c r="BZ114" s="1" t="s">
        <v>168</v>
      </c>
      <c r="CA114" s="1" t="s">
        <v>117</v>
      </c>
      <c r="CB114" s="1">
        <v>10</v>
      </c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</row>
    <row r="115" spans="1:214" ht="90" customHeight="1" x14ac:dyDescent="0.3">
      <c r="A115" s="1" t="s">
        <v>99</v>
      </c>
      <c r="B115" s="1" t="s">
        <v>149</v>
      </c>
      <c r="C115" s="1" t="s">
        <v>150</v>
      </c>
      <c r="D115" s="1" t="s">
        <v>151</v>
      </c>
      <c r="E115" s="1" t="s">
        <v>152</v>
      </c>
      <c r="F115" s="1" t="s">
        <v>153</v>
      </c>
      <c r="G115" s="1" t="s">
        <v>172</v>
      </c>
      <c r="H115" s="1" t="s">
        <v>173</v>
      </c>
      <c r="I115" s="1" t="s">
        <v>206</v>
      </c>
      <c r="J115" s="1" t="s">
        <v>143</v>
      </c>
      <c r="K115" s="1"/>
      <c r="L115" s="1">
        <v>13</v>
      </c>
      <c r="M115" s="1" t="s">
        <v>122</v>
      </c>
      <c r="N115" s="1" t="s">
        <v>158</v>
      </c>
      <c r="O115" s="1"/>
      <c r="P115" s="1">
        <v>15</v>
      </c>
      <c r="Q115" s="1"/>
      <c r="R115" s="1"/>
      <c r="S115" s="1"/>
      <c r="T115" s="1"/>
      <c r="U115" s="1" t="s">
        <v>252</v>
      </c>
      <c r="V115" s="1"/>
      <c r="W115" s="1">
        <v>15</v>
      </c>
      <c r="X115" s="1"/>
      <c r="Y115" s="1"/>
      <c r="Z115" s="1"/>
      <c r="AA115" s="1"/>
      <c r="AB115" s="1"/>
      <c r="AC115" s="20">
        <v>15</v>
      </c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 t="s">
        <v>252</v>
      </c>
      <c r="BA115" s="1">
        <v>2</v>
      </c>
      <c r="BB115" s="1" t="s">
        <v>125</v>
      </c>
      <c r="BC115" s="1"/>
      <c r="BD115" s="1"/>
      <c r="BE115" s="1"/>
      <c r="BF115" s="1"/>
      <c r="BG115" s="1"/>
      <c r="BH115" s="1"/>
      <c r="BI115" s="1">
        <v>100</v>
      </c>
      <c r="BJ115" s="1" t="s">
        <v>126</v>
      </c>
      <c r="BK115" s="1" t="s">
        <v>160</v>
      </c>
      <c r="BL115" s="1">
        <v>2030807</v>
      </c>
      <c r="BM115" s="1">
        <v>35250</v>
      </c>
      <c r="BN115" s="1" t="s">
        <v>161</v>
      </c>
      <c r="BO115" s="1" t="s">
        <v>162</v>
      </c>
      <c r="BP115" s="1" t="s">
        <v>163</v>
      </c>
      <c r="BQ115" s="1">
        <v>1981</v>
      </c>
      <c r="BR115" s="1" t="s">
        <v>429</v>
      </c>
      <c r="BS115" s="3" t="s">
        <v>132</v>
      </c>
      <c r="BT115" s="1"/>
      <c r="BU115" s="21">
        <v>15</v>
      </c>
      <c r="BV115" s="1" t="s">
        <v>100</v>
      </c>
      <c r="BW115" s="1" t="s">
        <v>134</v>
      </c>
      <c r="BX115" s="1" t="s">
        <v>172</v>
      </c>
      <c r="BY115" s="1" t="s">
        <v>173</v>
      </c>
      <c r="BZ115" s="1" t="s">
        <v>215</v>
      </c>
      <c r="CA115" s="2" t="s">
        <v>117</v>
      </c>
      <c r="CB115" s="1">
        <v>13</v>
      </c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</row>
    <row r="116" spans="1:214" ht="75" customHeight="1" x14ac:dyDescent="0.3">
      <c r="A116" s="1" t="s">
        <v>99</v>
      </c>
      <c r="B116" s="1" t="s">
        <v>149</v>
      </c>
      <c r="C116" s="1" t="s">
        <v>150</v>
      </c>
      <c r="D116" s="1" t="s">
        <v>151</v>
      </c>
      <c r="E116" s="1" t="s">
        <v>152</v>
      </c>
      <c r="F116" s="1" t="s">
        <v>153</v>
      </c>
      <c r="G116" s="1" t="s">
        <v>172</v>
      </c>
      <c r="H116" s="1" t="s">
        <v>173</v>
      </c>
      <c r="I116" s="1" t="s">
        <v>206</v>
      </c>
      <c r="J116" s="1" t="s">
        <v>143</v>
      </c>
      <c r="K116" s="1"/>
      <c r="L116" s="1">
        <v>8</v>
      </c>
      <c r="M116" s="1" t="s">
        <v>122</v>
      </c>
      <c r="N116" s="1" t="s">
        <v>158</v>
      </c>
      <c r="O116" s="1"/>
      <c r="P116" s="1">
        <v>15</v>
      </c>
      <c r="Q116" s="1"/>
      <c r="R116" s="1"/>
      <c r="S116" s="1"/>
      <c r="T116" s="1"/>
      <c r="U116" s="1" t="s">
        <v>252</v>
      </c>
      <c r="V116" s="1"/>
      <c r="W116" s="1">
        <v>15</v>
      </c>
      <c r="X116" s="1"/>
      <c r="Y116" s="1"/>
      <c r="Z116" s="1"/>
      <c r="AA116" s="1"/>
      <c r="AB116" s="1"/>
      <c r="AC116" s="20">
        <v>15</v>
      </c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 t="s">
        <v>252</v>
      </c>
      <c r="BA116" s="1">
        <v>2</v>
      </c>
      <c r="BB116" s="1" t="s">
        <v>125</v>
      </c>
      <c r="BC116" s="1"/>
      <c r="BD116" s="1"/>
      <c r="BE116" s="1"/>
      <c r="BF116" s="1"/>
      <c r="BG116" s="1"/>
      <c r="BH116" s="1"/>
      <c r="BI116" s="1">
        <v>100</v>
      </c>
      <c r="BJ116" s="1" t="s">
        <v>126</v>
      </c>
      <c r="BK116" s="1" t="s">
        <v>160</v>
      </c>
      <c r="BL116" s="1">
        <v>2030807</v>
      </c>
      <c r="BM116" s="1">
        <v>35250</v>
      </c>
      <c r="BN116" s="1" t="s">
        <v>161</v>
      </c>
      <c r="BO116" s="1" t="s">
        <v>162</v>
      </c>
      <c r="BP116" s="1" t="s">
        <v>163</v>
      </c>
      <c r="BQ116" s="1">
        <v>1981</v>
      </c>
      <c r="BR116" s="1" t="s">
        <v>430</v>
      </c>
      <c r="BS116" s="3" t="s">
        <v>132</v>
      </c>
      <c r="BT116" s="1"/>
      <c r="BU116" s="21">
        <v>15</v>
      </c>
      <c r="BV116" s="1" t="s">
        <v>100</v>
      </c>
      <c r="BW116" s="1" t="s">
        <v>134</v>
      </c>
      <c r="BX116" s="1" t="s">
        <v>172</v>
      </c>
      <c r="BY116" s="1" t="s">
        <v>173</v>
      </c>
      <c r="BZ116" s="1" t="s">
        <v>215</v>
      </c>
      <c r="CA116" s="1" t="s">
        <v>117</v>
      </c>
      <c r="CB116" s="1">
        <v>8</v>
      </c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</row>
    <row r="117" spans="1:214" ht="75" customHeight="1" x14ac:dyDescent="0.3">
      <c r="A117" s="1" t="s">
        <v>99</v>
      </c>
      <c r="B117" s="1" t="s">
        <v>149</v>
      </c>
      <c r="C117" s="1" t="s">
        <v>150</v>
      </c>
      <c r="D117" s="1" t="s">
        <v>151</v>
      </c>
      <c r="E117" s="1" t="s">
        <v>152</v>
      </c>
      <c r="F117" s="1" t="s">
        <v>153</v>
      </c>
      <c r="G117" s="1" t="s">
        <v>172</v>
      </c>
      <c r="H117" s="1" t="s">
        <v>173</v>
      </c>
      <c r="I117" s="1" t="s">
        <v>206</v>
      </c>
      <c r="J117" s="1" t="s">
        <v>143</v>
      </c>
      <c r="K117" s="1"/>
      <c r="L117" s="1">
        <v>8</v>
      </c>
      <c r="M117" s="1" t="s">
        <v>122</v>
      </c>
      <c r="N117" s="1" t="s">
        <v>158</v>
      </c>
      <c r="O117" s="1"/>
      <c r="P117" s="1">
        <v>15</v>
      </c>
      <c r="Q117" s="1"/>
      <c r="R117" s="1"/>
      <c r="S117" s="1"/>
      <c r="T117" s="1"/>
      <c r="U117" s="1" t="s">
        <v>252</v>
      </c>
      <c r="V117" s="1"/>
      <c r="W117" s="1">
        <v>15</v>
      </c>
      <c r="X117" s="1"/>
      <c r="Y117" s="1"/>
      <c r="Z117" s="1"/>
      <c r="AA117" s="1"/>
      <c r="AB117" s="1"/>
      <c r="AC117" s="20">
        <v>15</v>
      </c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 t="s">
        <v>252</v>
      </c>
      <c r="BA117" s="1">
        <v>2</v>
      </c>
      <c r="BB117" s="1" t="s">
        <v>125</v>
      </c>
      <c r="BC117" s="1"/>
      <c r="BD117" s="1"/>
      <c r="BE117" s="1"/>
      <c r="BF117" s="1"/>
      <c r="BG117" s="1"/>
      <c r="BH117" s="1"/>
      <c r="BI117" s="1">
        <v>100</v>
      </c>
      <c r="BJ117" s="1" t="s">
        <v>126</v>
      </c>
      <c r="BK117" s="1" t="s">
        <v>160</v>
      </c>
      <c r="BL117" s="1">
        <v>2030807</v>
      </c>
      <c r="BM117" s="1">
        <v>35250</v>
      </c>
      <c r="BN117" s="1" t="s">
        <v>161</v>
      </c>
      <c r="BO117" s="1" t="s">
        <v>162</v>
      </c>
      <c r="BP117" s="1" t="s">
        <v>163</v>
      </c>
      <c r="BQ117" s="1">
        <v>1981</v>
      </c>
      <c r="BR117" s="1" t="s">
        <v>431</v>
      </c>
      <c r="BS117" s="3" t="s">
        <v>132</v>
      </c>
      <c r="BT117" s="1"/>
      <c r="BU117" s="21">
        <v>15</v>
      </c>
      <c r="BV117" s="1" t="s">
        <v>100</v>
      </c>
      <c r="BW117" s="1" t="s">
        <v>134</v>
      </c>
      <c r="BX117" s="1" t="s">
        <v>172</v>
      </c>
      <c r="BY117" s="1" t="s">
        <v>173</v>
      </c>
      <c r="BZ117" s="1" t="s">
        <v>215</v>
      </c>
      <c r="CA117" s="1" t="s">
        <v>117</v>
      </c>
      <c r="CB117" s="1">
        <v>8</v>
      </c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</row>
    <row r="118" spans="1:214" ht="60" customHeight="1" x14ac:dyDescent="0.3">
      <c r="A118" s="1" t="s">
        <v>99</v>
      </c>
      <c r="B118" s="1" t="s">
        <v>149</v>
      </c>
      <c r="C118" s="1" t="s">
        <v>150</v>
      </c>
      <c r="D118" s="1" t="s">
        <v>151</v>
      </c>
      <c r="E118" s="1" t="s">
        <v>152</v>
      </c>
      <c r="F118" s="1" t="s">
        <v>153</v>
      </c>
      <c r="G118" s="1" t="s">
        <v>172</v>
      </c>
      <c r="H118" s="1" t="s">
        <v>173</v>
      </c>
      <c r="I118" s="1" t="s">
        <v>206</v>
      </c>
      <c r="J118" s="1" t="s">
        <v>143</v>
      </c>
      <c r="K118" s="1"/>
      <c r="L118" s="1">
        <v>1</v>
      </c>
      <c r="M118" s="1" t="s">
        <v>309</v>
      </c>
      <c r="N118" s="1" t="s">
        <v>158</v>
      </c>
      <c r="O118" s="1"/>
      <c r="P118" s="1">
        <v>15</v>
      </c>
      <c r="Q118" s="1"/>
      <c r="R118" s="1"/>
      <c r="S118" s="1"/>
      <c r="T118" s="1"/>
      <c r="U118" s="1" t="s">
        <v>252</v>
      </c>
      <c r="V118" s="1"/>
      <c r="W118" s="1">
        <v>15</v>
      </c>
      <c r="X118" s="1"/>
      <c r="Y118" s="1"/>
      <c r="Z118" s="1"/>
      <c r="AA118" s="1"/>
      <c r="AB118" s="1"/>
      <c r="AC118" s="20">
        <v>15</v>
      </c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 t="s">
        <v>252</v>
      </c>
      <c r="BA118" s="1">
        <v>2</v>
      </c>
      <c r="BB118" s="1" t="s">
        <v>125</v>
      </c>
      <c r="BC118" s="1"/>
      <c r="BD118" s="1"/>
      <c r="BE118" s="1"/>
      <c r="BF118" s="1"/>
      <c r="BG118" s="1"/>
      <c r="BH118" s="1"/>
      <c r="BI118" s="1">
        <v>100</v>
      </c>
      <c r="BJ118" s="1" t="s">
        <v>126</v>
      </c>
      <c r="BK118" s="1" t="s">
        <v>160</v>
      </c>
      <c r="BL118" s="1">
        <v>2030807</v>
      </c>
      <c r="BM118" s="1">
        <v>35250</v>
      </c>
      <c r="BN118" s="1" t="s">
        <v>161</v>
      </c>
      <c r="BO118" s="1" t="s">
        <v>162</v>
      </c>
      <c r="BP118" s="1" t="s">
        <v>163</v>
      </c>
      <c r="BQ118" s="1">
        <v>1981</v>
      </c>
      <c r="BR118" s="1" t="s">
        <v>432</v>
      </c>
      <c r="BS118" s="3" t="s">
        <v>132</v>
      </c>
      <c r="BT118" s="1"/>
      <c r="BU118" s="21">
        <v>15</v>
      </c>
      <c r="BV118" s="1" t="s">
        <v>100</v>
      </c>
      <c r="BW118" s="1" t="s">
        <v>134</v>
      </c>
      <c r="BX118" s="1" t="s">
        <v>172</v>
      </c>
      <c r="BY118" s="1" t="s">
        <v>173</v>
      </c>
      <c r="BZ118" s="1" t="s">
        <v>215</v>
      </c>
      <c r="CA118" s="1" t="s">
        <v>117</v>
      </c>
      <c r="CB118" s="1">
        <v>1</v>
      </c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</row>
    <row r="119" spans="1:214" ht="60" customHeight="1" x14ac:dyDescent="0.3">
      <c r="A119" s="1" t="s">
        <v>99</v>
      </c>
      <c r="B119" s="1" t="s">
        <v>149</v>
      </c>
      <c r="C119" s="1" t="s">
        <v>150</v>
      </c>
      <c r="D119" s="1" t="s">
        <v>151</v>
      </c>
      <c r="E119" s="1" t="s">
        <v>152</v>
      </c>
      <c r="F119" s="1" t="s">
        <v>153</v>
      </c>
      <c r="G119" s="1" t="s">
        <v>172</v>
      </c>
      <c r="H119" s="1" t="s">
        <v>173</v>
      </c>
      <c r="I119" s="1" t="s">
        <v>206</v>
      </c>
      <c r="J119" s="1" t="s">
        <v>157</v>
      </c>
      <c r="K119" s="1"/>
      <c r="L119" s="1">
        <v>1</v>
      </c>
      <c r="M119" s="1" t="s">
        <v>309</v>
      </c>
      <c r="N119" s="1" t="s">
        <v>158</v>
      </c>
      <c r="O119" s="1"/>
      <c r="P119" s="1">
        <v>15</v>
      </c>
      <c r="Q119" s="1"/>
      <c r="R119" s="1"/>
      <c r="S119" s="1"/>
      <c r="T119" s="1"/>
      <c r="U119" s="1" t="s">
        <v>252</v>
      </c>
      <c r="V119" s="1"/>
      <c r="W119" s="1">
        <v>15</v>
      </c>
      <c r="X119" s="1"/>
      <c r="Y119" s="1"/>
      <c r="Z119" s="1"/>
      <c r="AA119" s="1"/>
      <c r="AB119" s="1"/>
      <c r="AC119" s="20">
        <v>15</v>
      </c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 t="s">
        <v>252</v>
      </c>
      <c r="BA119" s="1">
        <v>2</v>
      </c>
      <c r="BB119" s="1" t="s">
        <v>125</v>
      </c>
      <c r="BC119" s="1"/>
      <c r="BD119" s="1"/>
      <c r="BE119" s="1"/>
      <c r="BF119" s="1"/>
      <c r="BG119" s="1"/>
      <c r="BH119" s="1"/>
      <c r="BI119" s="1">
        <v>100</v>
      </c>
      <c r="BJ119" s="1" t="s">
        <v>126</v>
      </c>
      <c r="BK119" s="1" t="s">
        <v>160</v>
      </c>
      <c r="BL119" s="1">
        <v>2030807</v>
      </c>
      <c r="BM119" s="1">
        <v>35250</v>
      </c>
      <c r="BN119" s="1" t="s">
        <v>161</v>
      </c>
      <c r="BO119" s="1" t="s">
        <v>162</v>
      </c>
      <c r="BP119" s="1" t="s">
        <v>163</v>
      </c>
      <c r="BQ119" s="1">
        <v>1981</v>
      </c>
      <c r="BR119" s="1" t="s">
        <v>433</v>
      </c>
      <c r="BS119" s="3" t="s">
        <v>132</v>
      </c>
      <c r="BT119" s="1"/>
      <c r="BU119" s="21">
        <v>15</v>
      </c>
      <c r="BV119" s="1" t="s">
        <v>100</v>
      </c>
      <c r="BW119" s="1" t="s">
        <v>134</v>
      </c>
      <c r="BX119" s="1" t="s">
        <v>172</v>
      </c>
      <c r="BY119" s="1" t="s">
        <v>173</v>
      </c>
      <c r="BZ119" s="1" t="s">
        <v>215</v>
      </c>
      <c r="CA119" s="1" t="s">
        <v>166</v>
      </c>
      <c r="CB119" s="1">
        <v>1</v>
      </c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</row>
    <row r="120" spans="1:214" ht="60" customHeight="1" x14ac:dyDescent="0.3">
      <c r="A120" s="1" t="s">
        <v>99</v>
      </c>
      <c r="B120" s="1" t="s">
        <v>149</v>
      </c>
      <c r="C120" s="1" t="s">
        <v>150</v>
      </c>
      <c r="D120" s="1" t="s">
        <v>151</v>
      </c>
      <c r="E120" s="1" t="s">
        <v>152</v>
      </c>
      <c r="F120" s="1" t="s">
        <v>153</v>
      </c>
      <c r="G120" s="1" t="s">
        <v>172</v>
      </c>
      <c r="H120" s="1" t="s">
        <v>173</v>
      </c>
      <c r="I120" s="1" t="s">
        <v>206</v>
      </c>
      <c r="J120" s="1" t="s">
        <v>157</v>
      </c>
      <c r="K120" s="1"/>
      <c r="L120" s="1">
        <v>13</v>
      </c>
      <c r="M120" s="1" t="s">
        <v>122</v>
      </c>
      <c r="N120" s="1" t="s">
        <v>158</v>
      </c>
      <c r="O120" s="1"/>
      <c r="P120" s="1">
        <v>15</v>
      </c>
      <c r="Q120" s="1"/>
      <c r="R120" s="1"/>
      <c r="S120" s="1"/>
      <c r="T120" s="1"/>
      <c r="U120" s="1" t="s">
        <v>252</v>
      </c>
      <c r="V120" s="1"/>
      <c r="W120" s="1">
        <v>15</v>
      </c>
      <c r="X120" s="1"/>
      <c r="Y120" s="1"/>
      <c r="Z120" s="1"/>
      <c r="AA120" s="1"/>
      <c r="AB120" s="1"/>
      <c r="AC120" s="20">
        <v>15</v>
      </c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 t="s">
        <v>252</v>
      </c>
      <c r="BA120" s="1">
        <v>2</v>
      </c>
      <c r="BB120" s="1" t="s">
        <v>125</v>
      </c>
      <c r="BC120" s="1"/>
      <c r="BD120" s="1"/>
      <c r="BE120" s="1"/>
      <c r="BF120" s="1"/>
      <c r="BG120" s="1"/>
      <c r="BH120" s="1"/>
      <c r="BI120" s="1">
        <v>100</v>
      </c>
      <c r="BJ120" s="1" t="s">
        <v>126</v>
      </c>
      <c r="BK120" s="1" t="s">
        <v>160</v>
      </c>
      <c r="BL120" s="1">
        <v>2030807</v>
      </c>
      <c r="BM120" s="1">
        <v>35250</v>
      </c>
      <c r="BN120" s="1" t="s">
        <v>161</v>
      </c>
      <c r="BO120" s="1" t="s">
        <v>162</v>
      </c>
      <c r="BP120" s="1" t="s">
        <v>163</v>
      </c>
      <c r="BQ120" s="1">
        <v>1981</v>
      </c>
      <c r="BR120" s="1" t="s">
        <v>434</v>
      </c>
      <c r="BS120" s="3" t="s">
        <v>132</v>
      </c>
      <c r="BT120" s="1"/>
      <c r="BU120" s="21">
        <v>15</v>
      </c>
      <c r="BV120" s="1" t="s">
        <v>100</v>
      </c>
      <c r="BW120" s="1" t="s">
        <v>134</v>
      </c>
      <c r="BX120" s="1" t="s">
        <v>172</v>
      </c>
      <c r="BY120" s="1" t="s">
        <v>173</v>
      </c>
      <c r="BZ120" s="1" t="s">
        <v>215</v>
      </c>
      <c r="CA120" s="1" t="s">
        <v>166</v>
      </c>
      <c r="CB120" s="1">
        <v>13</v>
      </c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</row>
    <row r="121" spans="1:214" ht="60" customHeight="1" x14ac:dyDescent="0.3">
      <c r="A121" s="1" t="s">
        <v>99</v>
      </c>
      <c r="B121" s="1" t="s">
        <v>149</v>
      </c>
      <c r="C121" s="1" t="s">
        <v>150</v>
      </c>
      <c r="D121" s="1" t="s">
        <v>151</v>
      </c>
      <c r="E121" s="1" t="s">
        <v>152</v>
      </c>
      <c r="F121" s="1" t="s">
        <v>153</v>
      </c>
      <c r="G121" s="1" t="s">
        <v>154</v>
      </c>
      <c r="H121" s="1" t="s">
        <v>155</v>
      </c>
      <c r="I121" s="1" t="s">
        <v>167</v>
      </c>
      <c r="J121" s="1" t="s">
        <v>157</v>
      </c>
      <c r="K121" s="1"/>
      <c r="L121" s="1">
        <v>1</v>
      </c>
      <c r="M121" s="1" t="s">
        <v>309</v>
      </c>
      <c r="N121" s="1" t="s">
        <v>158</v>
      </c>
      <c r="O121" s="1"/>
      <c r="P121" s="1">
        <v>15</v>
      </c>
      <c r="Q121" s="1"/>
      <c r="R121" s="1"/>
      <c r="S121" s="1"/>
      <c r="T121" s="1"/>
      <c r="U121" s="1" t="s">
        <v>252</v>
      </c>
      <c r="V121" s="1"/>
      <c r="W121" s="1">
        <v>15</v>
      </c>
      <c r="X121" s="1"/>
      <c r="Y121" s="1"/>
      <c r="Z121" s="1"/>
      <c r="AA121" s="1"/>
      <c r="AB121" s="1"/>
      <c r="AC121" s="20">
        <v>15</v>
      </c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 t="s">
        <v>252</v>
      </c>
      <c r="BA121" s="1">
        <v>2</v>
      </c>
      <c r="BB121" s="1" t="s">
        <v>125</v>
      </c>
      <c r="BC121" s="1"/>
      <c r="BD121" s="1"/>
      <c r="BE121" s="1"/>
      <c r="BF121" s="1"/>
      <c r="BG121" s="1"/>
      <c r="BH121" s="1"/>
      <c r="BI121" s="1">
        <v>100</v>
      </c>
      <c r="BJ121" s="1" t="s">
        <v>126</v>
      </c>
      <c r="BK121" s="1" t="s">
        <v>160</v>
      </c>
      <c r="BL121" s="1">
        <v>2030807</v>
      </c>
      <c r="BM121" s="1">
        <v>35250</v>
      </c>
      <c r="BN121" s="1" t="s">
        <v>161</v>
      </c>
      <c r="BO121" s="1" t="s">
        <v>162</v>
      </c>
      <c r="BP121" s="1" t="s">
        <v>163</v>
      </c>
      <c r="BQ121" s="1">
        <v>1981</v>
      </c>
      <c r="BR121" s="1" t="s">
        <v>435</v>
      </c>
      <c r="BS121" s="3" t="s">
        <v>132</v>
      </c>
      <c r="BT121" s="1"/>
      <c r="BU121" s="21">
        <v>15</v>
      </c>
      <c r="BV121" s="1" t="s">
        <v>100</v>
      </c>
      <c r="BW121" s="1" t="s">
        <v>134</v>
      </c>
      <c r="BX121" s="1" t="s">
        <v>154</v>
      </c>
      <c r="BY121" s="1" t="s">
        <v>155</v>
      </c>
      <c r="BZ121" s="1" t="s">
        <v>168</v>
      </c>
      <c r="CA121" s="2" t="s">
        <v>166</v>
      </c>
      <c r="CB121" s="1">
        <v>1</v>
      </c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</row>
    <row r="122" spans="1:214" ht="75" customHeight="1" x14ac:dyDescent="0.3">
      <c r="A122" s="1" t="s">
        <v>99</v>
      </c>
      <c r="B122" s="1" t="s">
        <v>149</v>
      </c>
      <c r="C122" s="1" t="s">
        <v>150</v>
      </c>
      <c r="D122" s="1" t="s">
        <v>151</v>
      </c>
      <c r="E122" s="1" t="s">
        <v>152</v>
      </c>
      <c r="F122" s="1" t="s">
        <v>153</v>
      </c>
      <c r="G122" s="1" t="s">
        <v>154</v>
      </c>
      <c r="H122" s="1" t="s">
        <v>155</v>
      </c>
      <c r="I122" s="1" t="s">
        <v>167</v>
      </c>
      <c r="J122" s="1" t="s">
        <v>157</v>
      </c>
      <c r="K122" s="1"/>
      <c r="L122" s="1">
        <v>13</v>
      </c>
      <c r="M122" s="1" t="s">
        <v>122</v>
      </c>
      <c r="N122" s="1" t="s">
        <v>158</v>
      </c>
      <c r="O122" s="1"/>
      <c r="P122" s="1">
        <v>15</v>
      </c>
      <c r="Q122" s="1"/>
      <c r="R122" s="1"/>
      <c r="S122" s="1"/>
      <c r="T122" s="1"/>
      <c r="U122" s="1" t="s">
        <v>252</v>
      </c>
      <c r="V122" s="1"/>
      <c r="W122" s="1">
        <v>15</v>
      </c>
      <c r="X122" s="1"/>
      <c r="Y122" s="1"/>
      <c r="Z122" s="1"/>
      <c r="AA122" s="1"/>
      <c r="AB122" s="1"/>
      <c r="AC122" s="20">
        <v>15</v>
      </c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 t="s">
        <v>252</v>
      </c>
      <c r="BA122" s="1">
        <v>2</v>
      </c>
      <c r="BB122" s="1" t="s">
        <v>125</v>
      </c>
      <c r="BC122" s="1"/>
      <c r="BD122" s="1"/>
      <c r="BE122" s="1"/>
      <c r="BF122" s="1"/>
      <c r="BG122" s="1"/>
      <c r="BH122" s="1"/>
      <c r="BI122" s="1">
        <v>100</v>
      </c>
      <c r="BJ122" s="1" t="s">
        <v>126</v>
      </c>
      <c r="BK122" s="1" t="s">
        <v>160</v>
      </c>
      <c r="BL122" s="1">
        <v>2030807</v>
      </c>
      <c r="BM122" s="1">
        <v>35250</v>
      </c>
      <c r="BN122" s="1" t="s">
        <v>161</v>
      </c>
      <c r="BO122" s="1" t="s">
        <v>162</v>
      </c>
      <c r="BP122" s="1" t="s">
        <v>163</v>
      </c>
      <c r="BQ122" s="1">
        <v>1981</v>
      </c>
      <c r="BR122" s="1" t="s">
        <v>435</v>
      </c>
      <c r="BS122" s="3" t="s">
        <v>132</v>
      </c>
      <c r="BT122" s="1"/>
      <c r="BU122" s="21">
        <v>15</v>
      </c>
      <c r="BV122" s="1" t="s">
        <v>100</v>
      </c>
      <c r="BW122" s="1" t="s">
        <v>134</v>
      </c>
      <c r="BX122" s="1" t="s">
        <v>154</v>
      </c>
      <c r="BY122" s="1" t="s">
        <v>155</v>
      </c>
      <c r="BZ122" s="1" t="s">
        <v>168</v>
      </c>
      <c r="CA122" s="2" t="s">
        <v>166</v>
      </c>
      <c r="CB122" s="1">
        <v>13</v>
      </c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</row>
    <row r="123" spans="1:214" ht="60" customHeight="1" x14ac:dyDescent="0.3">
      <c r="A123" s="1" t="s">
        <v>99</v>
      </c>
      <c r="B123" s="1" t="s">
        <v>149</v>
      </c>
      <c r="C123" s="1" t="s">
        <v>150</v>
      </c>
      <c r="D123" s="1" t="s">
        <v>151</v>
      </c>
      <c r="E123" s="1" t="s">
        <v>152</v>
      </c>
      <c r="F123" s="1" t="s">
        <v>153</v>
      </c>
      <c r="G123" s="1" t="s">
        <v>154</v>
      </c>
      <c r="H123" s="1" t="s">
        <v>155</v>
      </c>
      <c r="I123" s="1" t="s">
        <v>167</v>
      </c>
      <c r="J123" s="1" t="s">
        <v>157</v>
      </c>
      <c r="K123" s="1"/>
      <c r="L123" s="1">
        <v>8</v>
      </c>
      <c r="M123" s="1" t="s">
        <v>122</v>
      </c>
      <c r="N123" s="1" t="s">
        <v>158</v>
      </c>
      <c r="O123" s="1"/>
      <c r="P123" s="1">
        <v>15</v>
      </c>
      <c r="Q123" s="1"/>
      <c r="R123" s="1"/>
      <c r="S123" s="1"/>
      <c r="T123" s="1"/>
      <c r="U123" s="1" t="s">
        <v>252</v>
      </c>
      <c r="V123" s="1"/>
      <c r="W123" s="1">
        <v>15</v>
      </c>
      <c r="X123" s="1"/>
      <c r="Y123" s="1"/>
      <c r="Z123" s="1"/>
      <c r="AA123" s="1"/>
      <c r="AB123" s="1"/>
      <c r="AC123" s="20">
        <v>15</v>
      </c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 t="s">
        <v>252</v>
      </c>
      <c r="BA123" s="1">
        <v>2</v>
      </c>
      <c r="BB123" s="1" t="s">
        <v>125</v>
      </c>
      <c r="BC123" s="1"/>
      <c r="BD123" s="1"/>
      <c r="BE123" s="1"/>
      <c r="BF123" s="1"/>
      <c r="BG123" s="1"/>
      <c r="BH123" s="1"/>
      <c r="BI123" s="1">
        <v>100</v>
      </c>
      <c r="BJ123" s="1" t="s">
        <v>126</v>
      </c>
      <c r="BK123" s="1" t="s">
        <v>160</v>
      </c>
      <c r="BL123" s="1">
        <v>2030807</v>
      </c>
      <c r="BM123" s="1">
        <v>35250</v>
      </c>
      <c r="BN123" s="1" t="s">
        <v>161</v>
      </c>
      <c r="BO123" s="1" t="s">
        <v>162</v>
      </c>
      <c r="BP123" s="1" t="s">
        <v>163</v>
      </c>
      <c r="BQ123" s="1">
        <v>1981</v>
      </c>
      <c r="BR123" s="1" t="s">
        <v>435</v>
      </c>
      <c r="BS123" s="3" t="s">
        <v>132</v>
      </c>
      <c r="BT123" s="1"/>
      <c r="BU123" s="21">
        <v>15</v>
      </c>
      <c r="BV123" s="1" t="s">
        <v>100</v>
      </c>
      <c r="BW123" s="1" t="s">
        <v>134</v>
      </c>
      <c r="BX123" s="1" t="s">
        <v>154</v>
      </c>
      <c r="BY123" s="1" t="s">
        <v>155</v>
      </c>
      <c r="BZ123" s="1" t="s">
        <v>168</v>
      </c>
      <c r="CA123" s="1" t="s">
        <v>166</v>
      </c>
      <c r="CB123" s="1">
        <v>8</v>
      </c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</row>
    <row r="124" spans="1:214" ht="60" customHeight="1" x14ac:dyDescent="0.3">
      <c r="A124" s="1" t="s">
        <v>99</v>
      </c>
      <c r="B124" s="1" t="s">
        <v>111</v>
      </c>
      <c r="C124" s="1" t="s">
        <v>288</v>
      </c>
      <c r="D124" s="1" t="s">
        <v>289</v>
      </c>
      <c r="E124" s="1" t="s">
        <v>290</v>
      </c>
      <c r="F124" s="1" t="s">
        <v>291</v>
      </c>
      <c r="G124" s="1" t="s">
        <v>102</v>
      </c>
      <c r="H124" s="1" t="s">
        <v>102</v>
      </c>
      <c r="I124" s="1" t="s">
        <v>184</v>
      </c>
      <c r="J124" s="1" t="s">
        <v>274</v>
      </c>
      <c r="K124" s="1"/>
      <c r="L124" s="1">
        <v>7</v>
      </c>
      <c r="M124" s="1" t="s">
        <v>122</v>
      </c>
      <c r="N124" s="1" t="s">
        <v>158</v>
      </c>
      <c r="O124" s="1"/>
      <c r="P124" s="1">
        <v>13</v>
      </c>
      <c r="Q124" s="1"/>
      <c r="R124" s="1"/>
      <c r="S124" s="1"/>
      <c r="T124" s="1"/>
      <c r="U124" s="1" t="s">
        <v>263</v>
      </c>
      <c r="V124" s="1"/>
      <c r="W124" s="1">
        <v>13</v>
      </c>
      <c r="X124" s="1"/>
      <c r="Y124" s="1"/>
      <c r="Z124" s="1"/>
      <c r="AA124" s="1"/>
      <c r="AB124" s="1"/>
      <c r="AC124" s="20">
        <v>13</v>
      </c>
      <c r="AD124" s="1"/>
      <c r="AE124" s="20"/>
      <c r="AF124" s="1"/>
      <c r="AG124" s="20"/>
      <c r="AH124" s="1"/>
      <c r="AI124" s="1"/>
      <c r="AJ124" s="1"/>
      <c r="AK124" s="1"/>
      <c r="AL124" s="1"/>
      <c r="AM124" s="1"/>
      <c r="AN124" s="1"/>
      <c r="AO124" s="20"/>
      <c r="AP124" s="1"/>
      <c r="AQ124" s="1"/>
      <c r="AR124" s="1"/>
      <c r="AS124" s="1"/>
      <c r="AT124" s="1"/>
      <c r="AU124" s="20"/>
      <c r="AV124" s="1"/>
      <c r="AW124" s="1"/>
      <c r="AX124" s="1"/>
      <c r="AY124" s="1"/>
      <c r="AZ124" s="1" t="s">
        <v>263</v>
      </c>
      <c r="BA124" s="1">
        <v>5</v>
      </c>
      <c r="BB124" s="1" t="s">
        <v>125</v>
      </c>
      <c r="BC124" s="1"/>
      <c r="BD124" s="1"/>
      <c r="BE124" s="1"/>
      <c r="BF124" s="1"/>
      <c r="BG124" s="1"/>
      <c r="BH124" s="1"/>
      <c r="BI124" s="1">
        <v>99</v>
      </c>
      <c r="BJ124" s="1" t="s">
        <v>126</v>
      </c>
      <c r="BK124" s="1" t="s">
        <v>265</v>
      </c>
      <c r="BL124" s="1">
        <v>407043</v>
      </c>
      <c r="BM124" s="1">
        <v>37112</v>
      </c>
      <c r="BN124" s="1" t="s">
        <v>436</v>
      </c>
      <c r="BO124" s="1" t="s">
        <v>437</v>
      </c>
      <c r="BP124" s="1" t="s">
        <v>438</v>
      </c>
      <c r="BQ124" s="1">
        <v>1984</v>
      </c>
      <c r="BR124" s="1" t="s">
        <v>439</v>
      </c>
      <c r="BS124" s="3" t="s">
        <v>423</v>
      </c>
      <c r="BT124" s="1">
        <v>178</v>
      </c>
      <c r="BU124" s="24" t="e">
        <f>#REF!*((100/BT124)^(0.63-1))</f>
        <v>#REF!</v>
      </c>
      <c r="BV124" s="1" t="s">
        <v>105</v>
      </c>
      <c r="BW124" s="1" t="s">
        <v>106</v>
      </c>
      <c r="BX124" s="1" t="s">
        <v>102</v>
      </c>
      <c r="BY124" s="1" t="s">
        <v>102</v>
      </c>
      <c r="BZ124" s="1" t="s">
        <v>186</v>
      </c>
      <c r="CA124" s="2" t="s">
        <v>274</v>
      </c>
      <c r="CB124" s="1">
        <v>7</v>
      </c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</row>
    <row r="125" spans="1:214" s="23" customFormat="1" ht="75" customHeight="1" x14ac:dyDescent="0.3">
      <c r="A125" s="1" t="s">
        <v>99</v>
      </c>
      <c r="B125" s="1" t="s">
        <v>111</v>
      </c>
      <c r="C125" s="1" t="s">
        <v>288</v>
      </c>
      <c r="D125" s="1" t="s">
        <v>289</v>
      </c>
      <c r="E125" s="1" t="s">
        <v>290</v>
      </c>
      <c r="F125" s="1" t="s">
        <v>291</v>
      </c>
      <c r="G125" s="1" t="s">
        <v>102</v>
      </c>
      <c r="H125" s="1" t="s">
        <v>102</v>
      </c>
      <c r="I125" s="1" t="s">
        <v>184</v>
      </c>
      <c r="J125" s="1" t="s">
        <v>274</v>
      </c>
      <c r="K125" s="1"/>
      <c r="L125" s="1">
        <v>7</v>
      </c>
      <c r="M125" s="1" t="s">
        <v>122</v>
      </c>
      <c r="N125" s="1" t="s">
        <v>158</v>
      </c>
      <c r="O125" s="1"/>
      <c r="P125" s="1">
        <v>13</v>
      </c>
      <c r="Q125" s="1"/>
      <c r="R125" s="1"/>
      <c r="S125" s="1"/>
      <c r="T125" s="1"/>
      <c r="U125" s="1" t="s">
        <v>263</v>
      </c>
      <c r="V125" s="1"/>
      <c r="W125" s="1">
        <v>13</v>
      </c>
      <c r="X125" s="1"/>
      <c r="Y125" s="1"/>
      <c r="Z125" s="1"/>
      <c r="AA125" s="1"/>
      <c r="AB125" s="1"/>
      <c r="AC125" s="20">
        <v>13</v>
      </c>
      <c r="AD125" s="1"/>
      <c r="AE125" s="20"/>
      <c r="AF125" s="1"/>
      <c r="AG125" s="20"/>
      <c r="AH125" s="1"/>
      <c r="AI125" s="1"/>
      <c r="AJ125" s="1"/>
      <c r="AK125" s="1"/>
      <c r="AL125" s="1"/>
      <c r="AM125" s="1"/>
      <c r="AN125" s="1"/>
      <c r="AO125" s="20"/>
      <c r="AP125" s="1"/>
      <c r="AQ125" s="1"/>
      <c r="AR125" s="1"/>
      <c r="AS125" s="1"/>
      <c r="AT125" s="1"/>
      <c r="AU125" s="20"/>
      <c r="AV125" s="1"/>
      <c r="AW125" s="1"/>
      <c r="AX125" s="1"/>
      <c r="AY125" s="1"/>
      <c r="AZ125" s="1" t="s">
        <v>263</v>
      </c>
      <c r="BA125" s="1">
        <v>5</v>
      </c>
      <c r="BB125" s="1" t="s">
        <v>125</v>
      </c>
      <c r="BC125" s="1"/>
      <c r="BD125" s="1"/>
      <c r="BE125" s="1"/>
      <c r="BF125" s="1"/>
      <c r="BG125" s="1"/>
      <c r="BH125" s="1"/>
      <c r="BI125" s="1">
        <v>99</v>
      </c>
      <c r="BJ125" s="1" t="s">
        <v>126</v>
      </c>
      <c r="BK125" s="1" t="s">
        <v>265</v>
      </c>
      <c r="BL125" s="1">
        <v>407044</v>
      </c>
      <c r="BM125" s="1">
        <v>37112</v>
      </c>
      <c r="BN125" s="1" t="s">
        <v>436</v>
      </c>
      <c r="BO125" s="1" t="s">
        <v>437</v>
      </c>
      <c r="BP125" s="1" t="s">
        <v>438</v>
      </c>
      <c r="BQ125" s="1">
        <v>1984</v>
      </c>
      <c r="BR125" s="1" t="s">
        <v>440</v>
      </c>
      <c r="BS125" s="3" t="s">
        <v>423</v>
      </c>
      <c r="BT125" s="1">
        <v>178</v>
      </c>
      <c r="BU125" s="24" t="e">
        <f>#REF!*((100/BT125)^(0.63-1))</f>
        <v>#REF!</v>
      </c>
      <c r="BV125" s="1" t="s">
        <v>105</v>
      </c>
      <c r="BW125" s="1" t="s">
        <v>106</v>
      </c>
      <c r="BX125" s="1" t="s">
        <v>102</v>
      </c>
      <c r="BY125" s="1" t="s">
        <v>102</v>
      </c>
      <c r="BZ125" s="1" t="s">
        <v>186</v>
      </c>
      <c r="CA125" s="1" t="s">
        <v>274</v>
      </c>
      <c r="CB125" s="1">
        <v>7</v>
      </c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</row>
    <row r="126" spans="1:214" s="23" customFormat="1" ht="105" customHeight="1" x14ac:dyDescent="0.3">
      <c r="A126" s="9" t="s">
        <v>99</v>
      </c>
      <c r="B126" s="9" t="s">
        <v>149</v>
      </c>
      <c r="C126" s="9" t="s">
        <v>150</v>
      </c>
      <c r="D126" s="9" t="s">
        <v>151</v>
      </c>
      <c r="E126" s="9" t="s">
        <v>152</v>
      </c>
      <c r="F126" s="9" t="s">
        <v>153</v>
      </c>
      <c r="G126" s="29" t="s">
        <v>137</v>
      </c>
      <c r="H126" s="29" t="s">
        <v>137</v>
      </c>
      <c r="I126" s="29" t="s">
        <v>137</v>
      </c>
      <c r="J126" s="29" t="s">
        <v>136</v>
      </c>
      <c r="K126" s="29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30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>
        <v>9</v>
      </c>
      <c r="BM126" s="9" t="s">
        <v>359</v>
      </c>
      <c r="BN126" s="28"/>
      <c r="BO126" s="28"/>
      <c r="BP126" s="28"/>
      <c r="BQ126" s="28"/>
      <c r="BR126" s="28"/>
      <c r="BS126" s="3" t="s">
        <v>360</v>
      </c>
      <c r="BT126" s="1"/>
      <c r="BU126" s="26">
        <v>16.3</v>
      </c>
      <c r="BV126" s="25" t="s">
        <v>133</v>
      </c>
      <c r="BW126" s="25" t="s">
        <v>106</v>
      </c>
      <c r="BX126" s="29" t="s">
        <v>137</v>
      </c>
      <c r="BY126" s="29" t="s">
        <v>137</v>
      </c>
      <c r="BZ126" s="9" t="s">
        <v>139</v>
      </c>
      <c r="CA126" s="34" t="s">
        <v>136</v>
      </c>
      <c r="CB126" s="28">
        <v>70</v>
      </c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</row>
    <row r="127" spans="1:214" s="23" customFormat="1" ht="105" customHeight="1" x14ac:dyDescent="0.3">
      <c r="A127" s="9" t="s">
        <v>99</v>
      </c>
      <c r="B127" s="9" t="s">
        <v>149</v>
      </c>
      <c r="C127" s="9" t="s">
        <v>150</v>
      </c>
      <c r="D127" s="9" t="s">
        <v>151</v>
      </c>
      <c r="E127" s="9" t="s">
        <v>152</v>
      </c>
      <c r="F127" s="9" t="s">
        <v>153</v>
      </c>
      <c r="G127" s="1" t="s">
        <v>154</v>
      </c>
      <c r="H127" s="1" t="s">
        <v>154</v>
      </c>
      <c r="I127" s="1" t="s">
        <v>167</v>
      </c>
      <c r="J127" s="1" t="s">
        <v>136</v>
      </c>
      <c r="K127" s="29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30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>
        <v>9</v>
      </c>
      <c r="BM127" s="9" t="s">
        <v>359</v>
      </c>
      <c r="BN127" s="28"/>
      <c r="BO127" s="28"/>
      <c r="BP127" s="28"/>
      <c r="BQ127" s="28"/>
      <c r="BR127" s="28"/>
      <c r="BS127" s="3" t="s">
        <v>360</v>
      </c>
      <c r="BT127" s="1"/>
      <c r="BU127" s="26">
        <v>16.3</v>
      </c>
      <c r="BV127" s="25" t="s">
        <v>133</v>
      </c>
      <c r="BW127" s="25" t="s">
        <v>106</v>
      </c>
      <c r="BX127" s="1" t="s">
        <v>154</v>
      </c>
      <c r="BY127" s="1" t="s">
        <v>154</v>
      </c>
      <c r="BZ127" s="1" t="s">
        <v>168</v>
      </c>
      <c r="CA127" s="2" t="s">
        <v>136</v>
      </c>
      <c r="CB127" s="28">
        <v>70</v>
      </c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</row>
    <row r="128" spans="1:214" s="23" customFormat="1" ht="230.4" x14ac:dyDescent="0.3">
      <c r="A128" s="1" t="s">
        <v>99</v>
      </c>
      <c r="B128" s="1" t="s">
        <v>201</v>
      </c>
      <c r="C128" s="1" t="s">
        <v>377</v>
      </c>
      <c r="D128" s="1" t="s">
        <v>378</v>
      </c>
      <c r="E128" s="1" t="s">
        <v>379</v>
      </c>
      <c r="F128" s="1" t="s">
        <v>380</v>
      </c>
      <c r="G128" s="1" t="s">
        <v>102</v>
      </c>
      <c r="H128" s="1" t="s">
        <v>102</v>
      </c>
      <c r="I128" s="1" t="s">
        <v>184</v>
      </c>
      <c r="J128" s="1" t="s">
        <v>200</v>
      </c>
      <c r="K128" s="1"/>
      <c r="L128" s="1">
        <v>0.16669999999999999</v>
      </c>
      <c r="M128" s="1" t="s">
        <v>122</v>
      </c>
      <c r="N128" s="1" t="s">
        <v>123</v>
      </c>
      <c r="O128" s="1"/>
      <c r="P128" s="1">
        <v>18.600000000000001</v>
      </c>
      <c r="Q128" s="1"/>
      <c r="R128" s="1"/>
      <c r="S128" s="1"/>
      <c r="T128" s="1"/>
      <c r="U128" s="1" t="s">
        <v>262</v>
      </c>
      <c r="V128" s="1"/>
      <c r="W128" s="1">
        <v>18.414000000000001</v>
      </c>
      <c r="X128" s="1"/>
      <c r="Y128" s="1"/>
      <c r="Z128" s="1"/>
      <c r="AA128" s="1"/>
      <c r="AB128" s="1"/>
      <c r="AC128" s="20">
        <v>18.414000000000001</v>
      </c>
      <c r="AD128" s="1"/>
      <c r="AE128" s="20"/>
      <c r="AF128" s="1"/>
      <c r="AG128" s="20"/>
      <c r="AH128" s="1"/>
      <c r="AI128" s="1"/>
      <c r="AJ128" s="1"/>
      <c r="AK128" s="1"/>
      <c r="AL128" s="1"/>
      <c r="AM128" s="1"/>
      <c r="AN128" s="1"/>
      <c r="AO128" s="20"/>
      <c r="AP128" s="1"/>
      <c r="AQ128" s="1"/>
      <c r="AR128" s="1"/>
      <c r="AS128" s="1"/>
      <c r="AT128" s="1"/>
      <c r="AU128" s="20"/>
      <c r="AV128" s="1"/>
      <c r="AW128" s="1"/>
      <c r="AX128" s="1"/>
      <c r="AY128" s="1"/>
      <c r="AZ128" s="1" t="s">
        <v>263</v>
      </c>
      <c r="BA128" s="1">
        <v>4</v>
      </c>
      <c r="BB128" s="1" t="s">
        <v>125</v>
      </c>
      <c r="BC128" s="1"/>
      <c r="BD128" s="1"/>
      <c r="BE128" s="1"/>
      <c r="BF128" s="1"/>
      <c r="BG128" s="1"/>
      <c r="BH128" s="1"/>
      <c r="BI128" s="1">
        <v>99</v>
      </c>
      <c r="BJ128" s="1" t="s">
        <v>192</v>
      </c>
      <c r="BK128" s="1" t="s">
        <v>265</v>
      </c>
      <c r="BL128" s="1">
        <v>400271</v>
      </c>
      <c r="BM128" s="1">
        <v>53000</v>
      </c>
      <c r="BN128" s="1" t="s">
        <v>381</v>
      </c>
      <c r="BO128" s="1" t="s">
        <v>382</v>
      </c>
      <c r="BP128" s="1" t="s">
        <v>383</v>
      </c>
      <c r="BQ128" s="1">
        <v>2000</v>
      </c>
      <c r="BR128" s="1" t="s">
        <v>338</v>
      </c>
      <c r="BS128" s="1" t="s">
        <v>214</v>
      </c>
      <c r="BT128" s="1">
        <v>82.3</v>
      </c>
      <c r="BU128" s="24" t="e">
        <f>#REF!*((100/BT128)^(0.63-1))</f>
        <v>#REF!</v>
      </c>
      <c r="BV128" s="1" t="s">
        <v>105</v>
      </c>
      <c r="BW128" s="1" t="s">
        <v>106</v>
      </c>
      <c r="BX128" s="1" t="s">
        <v>102</v>
      </c>
      <c r="BY128" s="1" t="s">
        <v>102</v>
      </c>
      <c r="BZ128" s="1" t="s">
        <v>186</v>
      </c>
      <c r="CA128" s="2" t="s">
        <v>200</v>
      </c>
      <c r="CB128" s="1">
        <v>0.16669999999999999</v>
      </c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</row>
    <row r="129" spans="1:214" ht="115.2" x14ac:dyDescent="0.3">
      <c r="A129" s="1" t="s">
        <v>99</v>
      </c>
      <c r="B129" s="1" t="s">
        <v>111</v>
      </c>
      <c r="C129" s="1" t="s">
        <v>288</v>
      </c>
      <c r="D129" s="1" t="s">
        <v>289</v>
      </c>
      <c r="E129" s="1" t="s">
        <v>290</v>
      </c>
      <c r="F129" s="1" t="s">
        <v>291</v>
      </c>
      <c r="G129" s="1" t="s">
        <v>102</v>
      </c>
      <c r="H129" s="1" t="s">
        <v>102</v>
      </c>
      <c r="I129" s="1" t="s">
        <v>184</v>
      </c>
      <c r="J129" s="1" t="s">
        <v>274</v>
      </c>
      <c r="K129" s="1"/>
      <c r="L129" s="1">
        <v>7</v>
      </c>
      <c r="M129" s="1" t="s">
        <v>122</v>
      </c>
      <c r="N129" s="1" t="s">
        <v>158</v>
      </c>
      <c r="O129" s="1"/>
      <c r="P129" s="1">
        <v>14</v>
      </c>
      <c r="Q129" s="1"/>
      <c r="R129" s="1"/>
      <c r="S129" s="1"/>
      <c r="T129" s="1"/>
      <c r="U129" s="1" t="s">
        <v>263</v>
      </c>
      <c r="V129" s="1"/>
      <c r="W129" s="1">
        <v>14</v>
      </c>
      <c r="X129" s="1"/>
      <c r="Y129" s="1"/>
      <c r="Z129" s="1"/>
      <c r="AA129" s="1"/>
      <c r="AB129" s="1"/>
      <c r="AC129" s="20">
        <v>14</v>
      </c>
      <c r="AD129" s="1"/>
      <c r="AE129" s="20"/>
      <c r="AF129" s="1"/>
      <c r="AG129" s="20"/>
      <c r="AH129" s="1"/>
      <c r="AI129" s="1"/>
      <c r="AJ129" s="1"/>
      <c r="AK129" s="1"/>
      <c r="AL129" s="1"/>
      <c r="AM129" s="1"/>
      <c r="AN129" s="1"/>
      <c r="AO129" s="20"/>
      <c r="AP129" s="1"/>
      <c r="AQ129" s="1"/>
      <c r="AR129" s="1"/>
      <c r="AS129" s="1"/>
      <c r="AT129" s="1"/>
      <c r="AU129" s="20"/>
      <c r="AV129" s="1"/>
      <c r="AW129" s="1"/>
      <c r="AX129" s="1"/>
      <c r="AY129" s="1"/>
      <c r="AZ129" s="1" t="s">
        <v>263</v>
      </c>
      <c r="BA129" s="1">
        <v>5</v>
      </c>
      <c r="BB129" s="1" t="s">
        <v>125</v>
      </c>
      <c r="BC129" s="1"/>
      <c r="BD129" s="1"/>
      <c r="BE129" s="1"/>
      <c r="BF129" s="1"/>
      <c r="BG129" s="1"/>
      <c r="BH129" s="1"/>
      <c r="BI129" s="1">
        <v>99</v>
      </c>
      <c r="BJ129" s="1" t="s">
        <v>126</v>
      </c>
      <c r="BK129" s="1" t="s">
        <v>265</v>
      </c>
      <c r="BL129" s="1">
        <v>407042</v>
      </c>
      <c r="BM129" s="1">
        <v>37112</v>
      </c>
      <c r="BN129" s="1" t="s">
        <v>436</v>
      </c>
      <c r="BO129" s="1" t="s">
        <v>437</v>
      </c>
      <c r="BP129" s="1" t="s">
        <v>438</v>
      </c>
      <c r="BQ129" s="1">
        <v>1984</v>
      </c>
      <c r="BR129" s="1" t="s">
        <v>441</v>
      </c>
      <c r="BS129" s="1" t="s">
        <v>423</v>
      </c>
      <c r="BT129" s="1">
        <v>178</v>
      </c>
      <c r="BU129" s="24" t="e">
        <f>#REF!*((100/BT129)^(0.63-1))</f>
        <v>#REF!</v>
      </c>
      <c r="BV129" s="1" t="s">
        <v>105</v>
      </c>
      <c r="BW129" s="1" t="s">
        <v>106</v>
      </c>
      <c r="BX129" s="1" t="s">
        <v>102</v>
      </c>
      <c r="BY129" s="1" t="s">
        <v>102</v>
      </c>
      <c r="BZ129" s="1" t="s">
        <v>186</v>
      </c>
      <c r="CA129" s="2" t="s">
        <v>274</v>
      </c>
      <c r="CB129" s="1">
        <v>7</v>
      </c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</row>
    <row r="130" spans="1:214" ht="158.4" x14ac:dyDescent="0.3">
      <c r="A130" s="1" t="s">
        <v>99</v>
      </c>
      <c r="B130" s="1" t="s">
        <v>149</v>
      </c>
      <c r="C130" s="1" t="s">
        <v>150</v>
      </c>
      <c r="D130" s="1" t="s">
        <v>316</v>
      </c>
      <c r="E130" s="1" t="s">
        <v>317</v>
      </c>
      <c r="F130" s="1" t="s">
        <v>318</v>
      </c>
      <c r="G130" s="1" t="s">
        <v>102</v>
      </c>
      <c r="H130" s="1" t="s">
        <v>102</v>
      </c>
      <c r="I130" s="1" t="s">
        <v>184</v>
      </c>
      <c r="J130" s="1" t="s">
        <v>200</v>
      </c>
      <c r="K130" s="1"/>
      <c r="L130" s="1">
        <v>6.9400000000000003E-2</v>
      </c>
      <c r="M130" s="1" t="s">
        <v>122</v>
      </c>
      <c r="N130" s="1" t="s">
        <v>158</v>
      </c>
      <c r="O130" s="1"/>
      <c r="P130" s="1">
        <v>5</v>
      </c>
      <c r="Q130" s="1"/>
      <c r="R130" s="1"/>
      <c r="S130" s="1"/>
      <c r="T130" s="1"/>
      <c r="U130" s="1" t="s">
        <v>262</v>
      </c>
      <c r="V130" s="1"/>
      <c r="W130" s="20">
        <v>5</v>
      </c>
      <c r="X130" s="1"/>
      <c r="Y130" s="1"/>
      <c r="Z130" s="1"/>
      <c r="AA130" s="1"/>
      <c r="AB130" s="1"/>
      <c r="AC130" s="20">
        <v>5</v>
      </c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20"/>
      <c r="AP130" s="1"/>
      <c r="AQ130" s="1"/>
      <c r="AR130" s="1"/>
      <c r="AS130" s="1"/>
      <c r="AT130" s="1"/>
      <c r="AU130" s="20"/>
      <c r="AV130" s="1"/>
      <c r="AW130" s="1"/>
      <c r="AX130" s="1"/>
      <c r="AY130" s="1"/>
      <c r="AZ130" s="1" t="s">
        <v>263</v>
      </c>
      <c r="BA130" s="1">
        <v>6</v>
      </c>
      <c r="BB130" s="1" t="s">
        <v>125</v>
      </c>
      <c r="BC130" s="1"/>
      <c r="BD130" s="1"/>
      <c r="BE130" s="1"/>
      <c r="BF130" s="1"/>
      <c r="BG130" s="1"/>
      <c r="BH130" s="1"/>
      <c r="BI130" s="1">
        <v>100</v>
      </c>
      <c r="BJ130" s="1" t="s">
        <v>126</v>
      </c>
      <c r="BK130" s="1" t="s">
        <v>265</v>
      </c>
      <c r="BL130" s="1">
        <v>591146</v>
      </c>
      <c r="BM130" s="1">
        <v>153755</v>
      </c>
      <c r="BN130" s="1" t="s">
        <v>319</v>
      </c>
      <c r="BO130" s="1" t="s">
        <v>320</v>
      </c>
      <c r="BP130" s="1" t="s">
        <v>321</v>
      </c>
      <c r="BQ130" s="1">
        <v>1974</v>
      </c>
      <c r="BR130" s="1" t="s">
        <v>442</v>
      </c>
      <c r="BS130" s="1" t="s">
        <v>214</v>
      </c>
      <c r="BT130" s="1">
        <v>3043</v>
      </c>
      <c r="BU130" s="24" t="e">
        <f>#REF!*((100/BT130)^(0.63-1))</f>
        <v>#REF!</v>
      </c>
      <c r="BV130" s="1" t="s">
        <v>105</v>
      </c>
      <c r="BW130" s="1" t="s">
        <v>101</v>
      </c>
      <c r="BX130" s="1" t="s">
        <v>102</v>
      </c>
      <c r="BY130" s="1" t="s">
        <v>102</v>
      </c>
      <c r="BZ130" s="1" t="s">
        <v>186</v>
      </c>
      <c r="CA130" s="1" t="s">
        <v>200</v>
      </c>
      <c r="CB130" s="1">
        <v>6.9400000000000003E-2</v>
      </c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</row>
    <row r="131" spans="1:214" s="23" customFormat="1" ht="28.8" x14ac:dyDescent="0.3">
      <c r="A131" s="9" t="s">
        <v>99</v>
      </c>
      <c r="B131" s="1" t="s">
        <v>149</v>
      </c>
      <c r="C131" s="1"/>
      <c r="D131" s="1" t="s">
        <v>151</v>
      </c>
      <c r="E131" s="1" t="s">
        <v>152</v>
      </c>
      <c r="F131" s="1" t="s">
        <v>153</v>
      </c>
      <c r="G131" s="1" t="s">
        <v>102</v>
      </c>
      <c r="H131" s="1" t="s">
        <v>102</v>
      </c>
      <c r="I131" s="1" t="s">
        <v>184</v>
      </c>
      <c r="J131" s="1" t="s">
        <v>274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>
        <v>23</v>
      </c>
      <c r="BM131" s="31" t="s">
        <v>443</v>
      </c>
      <c r="BN131" s="1"/>
      <c r="BO131" s="1"/>
      <c r="BP131" s="1"/>
      <c r="BQ131" s="1"/>
      <c r="BR131" s="1"/>
      <c r="BS131" s="1" t="s">
        <v>248</v>
      </c>
      <c r="BT131" s="1">
        <v>1580</v>
      </c>
      <c r="BU131" s="24" t="e">
        <f>#REF!*((100/BT131)^(0.63-1))</f>
        <v>#REF!</v>
      </c>
      <c r="BV131" s="1" t="s">
        <v>105</v>
      </c>
      <c r="BW131" s="1" t="s">
        <v>106</v>
      </c>
      <c r="BX131" s="1" t="s">
        <v>102</v>
      </c>
      <c r="BY131" s="1" t="s">
        <v>102</v>
      </c>
      <c r="BZ131" s="1" t="s">
        <v>186</v>
      </c>
      <c r="CA131" s="1" t="s">
        <v>274</v>
      </c>
      <c r="CB131" s="1">
        <v>14</v>
      </c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</row>
    <row r="132" spans="1:214" s="23" customFormat="1" ht="30" customHeight="1" x14ac:dyDescent="0.3">
      <c r="A132" s="1" t="s">
        <v>99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>
        <v>9996</v>
      </c>
      <c r="BM132" s="1">
        <v>99999</v>
      </c>
      <c r="BN132" s="1"/>
      <c r="BO132" s="1"/>
      <c r="BP132" s="1"/>
      <c r="BQ132" s="1"/>
      <c r="BR132" s="1"/>
      <c r="BS132" s="1"/>
      <c r="BT132" s="1"/>
      <c r="BU132" s="21">
        <v>18</v>
      </c>
      <c r="BV132" s="1" t="s">
        <v>133</v>
      </c>
      <c r="BW132" s="1" t="s">
        <v>106</v>
      </c>
      <c r="BX132" s="1" t="s">
        <v>102</v>
      </c>
      <c r="BY132" s="1" t="s">
        <v>102</v>
      </c>
      <c r="BZ132" s="1" t="s">
        <v>107</v>
      </c>
      <c r="CA132" s="2" t="s">
        <v>108</v>
      </c>
      <c r="CB132" s="1">
        <v>5</v>
      </c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</row>
    <row r="133" spans="1:214" customFormat="1" ht="30" customHeight="1" x14ac:dyDescent="0.3">
      <c r="A133" s="1" t="s">
        <v>99</v>
      </c>
      <c r="B133" s="1" t="s">
        <v>201</v>
      </c>
      <c r="C133" s="1" t="s">
        <v>377</v>
      </c>
      <c r="D133" s="1" t="s">
        <v>378</v>
      </c>
      <c r="E133" s="1" t="s">
        <v>379</v>
      </c>
      <c r="F133" s="1" t="s">
        <v>380</v>
      </c>
      <c r="G133" s="1" t="s">
        <v>102</v>
      </c>
      <c r="H133" s="1" t="s">
        <v>102</v>
      </c>
      <c r="I133" s="1" t="s">
        <v>184</v>
      </c>
      <c r="J133" s="1" t="s">
        <v>200</v>
      </c>
      <c r="K133" s="1"/>
      <c r="L133" s="1"/>
      <c r="M133" s="1" t="s">
        <v>122</v>
      </c>
      <c r="N133" s="1" t="s">
        <v>123</v>
      </c>
      <c r="O133" s="1"/>
      <c r="P133" s="1">
        <v>19.399999999999999</v>
      </c>
      <c r="Q133" s="1"/>
      <c r="R133" s="1"/>
      <c r="S133" s="1"/>
      <c r="T133" s="1"/>
      <c r="U133" s="1" t="s">
        <v>262</v>
      </c>
      <c r="V133" s="1"/>
      <c r="W133" s="1">
        <v>19.399999999999999</v>
      </c>
      <c r="X133" s="1"/>
      <c r="Y133" s="1"/>
      <c r="Z133" s="1"/>
      <c r="AA133" s="1"/>
      <c r="AB133" s="1"/>
      <c r="AC133" s="20">
        <v>19.399999999999999</v>
      </c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 t="s">
        <v>263</v>
      </c>
      <c r="BA133" s="1">
        <v>1</v>
      </c>
      <c r="BB133" s="1" t="s">
        <v>125</v>
      </c>
      <c r="BC133" s="1"/>
      <c r="BD133" s="1"/>
      <c r="BE133" s="1"/>
      <c r="BF133" s="1"/>
      <c r="BG133" s="1"/>
      <c r="BH133" s="1"/>
      <c r="BI133" s="1">
        <v>100</v>
      </c>
      <c r="BJ133" s="1" t="s">
        <v>192</v>
      </c>
      <c r="BK133" s="1" t="s">
        <v>265</v>
      </c>
      <c r="BL133" s="1">
        <v>2034704</v>
      </c>
      <c r="BM133" s="1">
        <v>157889</v>
      </c>
      <c r="BN133" s="1" t="s">
        <v>390</v>
      </c>
      <c r="BO133" s="1" t="s">
        <v>391</v>
      </c>
      <c r="BP133" s="1" t="s">
        <v>392</v>
      </c>
      <c r="BQ133" s="1">
        <v>1992</v>
      </c>
      <c r="BR133" s="1" t="s">
        <v>444</v>
      </c>
      <c r="BS133" s="1" t="s">
        <v>214</v>
      </c>
      <c r="BT133" s="1">
        <v>82.3</v>
      </c>
      <c r="BU133" s="24" t="e">
        <f>#REF!*((100/BT133)^(0.63-1))</f>
        <v>#REF!</v>
      </c>
      <c r="BV133" s="1" t="s">
        <v>105</v>
      </c>
      <c r="BW133" s="1" t="s">
        <v>101</v>
      </c>
      <c r="BX133" s="1" t="s">
        <v>102</v>
      </c>
      <c r="BY133" s="1" t="s">
        <v>102</v>
      </c>
      <c r="BZ133" s="1" t="s">
        <v>186</v>
      </c>
      <c r="CA133" s="2" t="s">
        <v>200</v>
      </c>
      <c r="CB133" s="1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</row>
    <row r="134" spans="1:214" s="23" customFormat="1" ht="28.8" x14ac:dyDescent="0.3">
      <c r="A134" s="9" t="s">
        <v>99</v>
      </c>
      <c r="B134" s="1" t="s">
        <v>149</v>
      </c>
      <c r="C134" s="1"/>
      <c r="D134" s="1" t="s">
        <v>151</v>
      </c>
      <c r="E134" s="1" t="s">
        <v>152</v>
      </c>
      <c r="F134" s="1" t="s">
        <v>153</v>
      </c>
      <c r="G134" s="1" t="s">
        <v>102</v>
      </c>
      <c r="H134" s="1" t="s">
        <v>102</v>
      </c>
      <c r="I134" s="1" t="s">
        <v>184</v>
      </c>
      <c r="J134" s="1" t="s">
        <v>274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>
        <v>8</v>
      </c>
      <c r="BM134" s="31" t="s">
        <v>445</v>
      </c>
      <c r="BN134" s="1"/>
      <c r="BO134" s="1"/>
      <c r="BP134" s="1"/>
      <c r="BQ134" s="1"/>
      <c r="BR134" s="1"/>
      <c r="BS134" s="1" t="s">
        <v>248</v>
      </c>
      <c r="BT134" s="1">
        <v>1580</v>
      </c>
      <c r="BU134" s="24" t="e">
        <f>#REF!*((100/BT134)^(0.63-1))</f>
        <v>#REF!</v>
      </c>
      <c r="BV134" s="1" t="s">
        <v>105</v>
      </c>
      <c r="BW134" s="1" t="s">
        <v>106</v>
      </c>
      <c r="BX134" s="1" t="s">
        <v>102</v>
      </c>
      <c r="BY134" s="1" t="s">
        <v>102</v>
      </c>
      <c r="BZ134" s="1" t="s">
        <v>186</v>
      </c>
      <c r="CA134" s="1" t="s">
        <v>274</v>
      </c>
      <c r="CB134" s="1">
        <v>14</v>
      </c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</row>
    <row r="135" spans="1:214" s="23" customFormat="1" ht="115.2" x14ac:dyDescent="0.3">
      <c r="A135" s="1" t="s">
        <v>99</v>
      </c>
      <c r="B135" s="1" t="s">
        <v>111</v>
      </c>
      <c r="C135" s="1" t="s">
        <v>288</v>
      </c>
      <c r="D135" s="1" t="s">
        <v>289</v>
      </c>
      <c r="E135" s="1" t="s">
        <v>290</v>
      </c>
      <c r="F135" s="1" t="s">
        <v>291</v>
      </c>
      <c r="G135" s="1" t="s">
        <v>102</v>
      </c>
      <c r="H135" s="1" t="s">
        <v>102</v>
      </c>
      <c r="I135" s="1" t="s">
        <v>184</v>
      </c>
      <c r="J135" s="1" t="s">
        <v>274</v>
      </c>
      <c r="K135" s="1"/>
      <c r="L135" s="1">
        <v>7</v>
      </c>
      <c r="M135" s="1" t="s">
        <v>122</v>
      </c>
      <c r="N135" s="1" t="s">
        <v>158</v>
      </c>
      <c r="O135" s="1"/>
      <c r="P135" s="1">
        <v>15</v>
      </c>
      <c r="Q135" s="1"/>
      <c r="R135" s="1"/>
      <c r="S135" s="1"/>
      <c r="T135" s="1"/>
      <c r="U135" s="1" t="s">
        <v>263</v>
      </c>
      <c r="V135" s="1"/>
      <c r="W135" s="1">
        <v>15</v>
      </c>
      <c r="X135" s="1"/>
      <c r="Y135" s="1"/>
      <c r="Z135" s="1"/>
      <c r="AA135" s="1"/>
      <c r="AB135" s="1"/>
      <c r="AC135" s="20">
        <v>15</v>
      </c>
      <c r="AD135" s="1"/>
      <c r="AE135" s="20"/>
      <c r="AF135" s="1"/>
      <c r="AG135" s="20"/>
      <c r="AH135" s="1"/>
      <c r="AI135" s="1"/>
      <c r="AJ135" s="1"/>
      <c r="AK135" s="1"/>
      <c r="AL135" s="1"/>
      <c r="AM135" s="1"/>
      <c r="AN135" s="1"/>
      <c r="AO135" s="20"/>
      <c r="AP135" s="1"/>
      <c r="AQ135" s="1"/>
      <c r="AR135" s="1"/>
      <c r="AS135" s="1"/>
      <c r="AT135" s="1"/>
      <c r="AU135" s="20"/>
      <c r="AV135" s="1"/>
      <c r="AW135" s="1"/>
      <c r="AX135" s="1"/>
      <c r="AY135" s="1"/>
      <c r="AZ135" s="1" t="s">
        <v>263</v>
      </c>
      <c r="BA135" s="1">
        <v>5</v>
      </c>
      <c r="BB135" s="1" t="s">
        <v>125</v>
      </c>
      <c r="BC135" s="1"/>
      <c r="BD135" s="1"/>
      <c r="BE135" s="1"/>
      <c r="BF135" s="1"/>
      <c r="BG135" s="1"/>
      <c r="BH135" s="1"/>
      <c r="BI135" s="1">
        <v>99</v>
      </c>
      <c r="BJ135" s="1" t="s">
        <v>126</v>
      </c>
      <c r="BK135" s="1" t="s">
        <v>265</v>
      </c>
      <c r="BL135" s="1">
        <v>407040</v>
      </c>
      <c r="BM135" s="1">
        <v>37112</v>
      </c>
      <c r="BN135" s="1" t="s">
        <v>436</v>
      </c>
      <c r="BO135" s="1" t="s">
        <v>437</v>
      </c>
      <c r="BP135" s="1" t="s">
        <v>438</v>
      </c>
      <c r="BQ135" s="1">
        <v>1984</v>
      </c>
      <c r="BR135" s="1" t="s">
        <v>446</v>
      </c>
      <c r="BS135" s="1" t="s">
        <v>423</v>
      </c>
      <c r="BT135" s="1">
        <v>178</v>
      </c>
      <c r="BU135" s="24" t="e">
        <f>#REF!*((100/BT135)^(0.63-1))</f>
        <v>#REF!</v>
      </c>
      <c r="BV135" s="1" t="s">
        <v>105</v>
      </c>
      <c r="BW135" s="1" t="s">
        <v>106</v>
      </c>
      <c r="BX135" s="1" t="s">
        <v>102</v>
      </c>
      <c r="BY135" s="1" t="s">
        <v>102</v>
      </c>
      <c r="BZ135" s="1" t="s">
        <v>186</v>
      </c>
      <c r="CA135" s="2" t="s">
        <v>274</v>
      </c>
      <c r="CB135" s="1">
        <v>7</v>
      </c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</row>
    <row r="136" spans="1:214" s="23" customFormat="1" ht="115.2" x14ac:dyDescent="0.3">
      <c r="A136" s="1" t="s">
        <v>99</v>
      </c>
      <c r="B136" s="1" t="s">
        <v>111</v>
      </c>
      <c r="C136" s="1" t="s">
        <v>288</v>
      </c>
      <c r="D136" s="1" t="s">
        <v>289</v>
      </c>
      <c r="E136" s="1" t="s">
        <v>290</v>
      </c>
      <c r="F136" s="1" t="s">
        <v>291</v>
      </c>
      <c r="G136" s="1" t="s">
        <v>102</v>
      </c>
      <c r="H136" s="1" t="s">
        <v>102</v>
      </c>
      <c r="I136" s="1" t="s">
        <v>184</v>
      </c>
      <c r="J136" s="1" t="s">
        <v>274</v>
      </c>
      <c r="K136" s="1"/>
      <c r="L136" s="1">
        <v>7</v>
      </c>
      <c r="M136" s="1" t="s">
        <v>122</v>
      </c>
      <c r="N136" s="1" t="s">
        <v>158</v>
      </c>
      <c r="O136" s="1"/>
      <c r="P136" s="1">
        <v>15</v>
      </c>
      <c r="Q136" s="1"/>
      <c r="R136" s="1"/>
      <c r="S136" s="1"/>
      <c r="T136" s="1"/>
      <c r="U136" s="1" t="s">
        <v>263</v>
      </c>
      <c r="V136" s="1"/>
      <c r="W136" s="1">
        <v>15</v>
      </c>
      <c r="X136" s="1"/>
      <c r="Y136" s="1"/>
      <c r="Z136" s="1"/>
      <c r="AA136" s="1"/>
      <c r="AB136" s="1"/>
      <c r="AC136" s="20">
        <v>15</v>
      </c>
      <c r="AD136" s="1"/>
      <c r="AE136" s="20"/>
      <c r="AF136" s="1"/>
      <c r="AG136" s="20"/>
      <c r="AH136" s="1"/>
      <c r="AI136" s="1"/>
      <c r="AJ136" s="1"/>
      <c r="AK136" s="1"/>
      <c r="AL136" s="1"/>
      <c r="AM136" s="1"/>
      <c r="AN136" s="1"/>
      <c r="AO136" s="20"/>
      <c r="AP136" s="1"/>
      <c r="AQ136" s="1"/>
      <c r="AR136" s="1"/>
      <c r="AS136" s="1"/>
      <c r="AT136" s="1"/>
      <c r="AU136" s="20"/>
      <c r="AV136" s="1"/>
      <c r="AW136" s="1"/>
      <c r="AX136" s="1"/>
      <c r="AY136" s="1"/>
      <c r="AZ136" s="1" t="s">
        <v>263</v>
      </c>
      <c r="BA136" s="1">
        <v>5</v>
      </c>
      <c r="BB136" s="1" t="s">
        <v>125</v>
      </c>
      <c r="BC136" s="1"/>
      <c r="BD136" s="1"/>
      <c r="BE136" s="1"/>
      <c r="BF136" s="1"/>
      <c r="BG136" s="1"/>
      <c r="BH136" s="1"/>
      <c r="BI136" s="1">
        <v>99</v>
      </c>
      <c r="BJ136" s="1" t="s">
        <v>126</v>
      </c>
      <c r="BK136" s="1" t="s">
        <v>265</v>
      </c>
      <c r="BL136" s="1">
        <v>407041</v>
      </c>
      <c r="BM136" s="1">
        <v>37112</v>
      </c>
      <c r="BN136" s="1" t="s">
        <v>436</v>
      </c>
      <c r="BO136" s="1" t="s">
        <v>437</v>
      </c>
      <c r="BP136" s="1" t="s">
        <v>438</v>
      </c>
      <c r="BQ136" s="1">
        <v>1984</v>
      </c>
      <c r="BR136" s="1" t="s">
        <v>447</v>
      </c>
      <c r="BS136" s="1" t="s">
        <v>423</v>
      </c>
      <c r="BT136" s="1">
        <v>178</v>
      </c>
      <c r="BU136" s="24" t="e">
        <f>#REF!*((100/BT136)^(0.63-1))</f>
        <v>#REF!</v>
      </c>
      <c r="BV136" s="1" t="s">
        <v>105</v>
      </c>
      <c r="BW136" s="1" t="s">
        <v>106</v>
      </c>
      <c r="BX136" s="1" t="s">
        <v>102</v>
      </c>
      <c r="BY136" s="1" t="s">
        <v>102</v>
      </c>
      <c r="BZ136" s="1" t="s">
        <v>186</v>
      </c>
      <c r="CA136" s="1" t="s">
        <v>274</v>
      </c>
      <c r="CB136" s="1">
        <v>7</v>
      </c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</row>
    <row r="137" spans="1:214" ht="115.2" x14ac:dyDescent="0.3">
      <c r="A137" s="1" t="s">
        <v>99</v>
      </c>
      <c r="B137" s="1" t="s">
        <v>111</v>
      </c>
      <c r="C137" s="1" t="s">
        <v>288</v>
      </c>
      <c r="D137" s="1" t="s">
        <v>289</v>
      </c>
      <c r="E137" s="1" t="s">
        <v>290</v>
      </c>
      <c r="F137" s="1" t="s">
        <v>291</v>
      </c>
      <c r="G137" s="1" t="s">
        <v>102</v>
      </c>
      <c r="H137" s="1" t="s">
        <v>102</v>
      </c>
      <c r="I137" s="1" t="s">
        <v>184</v>
      </c>
      <c r="J137" s="1" t="s">
        <v>274</v>
      </c>
      <c r="K137" s="1"/>
      <c r="L137" s="1">
        <v>7</v>
      </c>
      <c r="M137" s="1" t="s">
        <v>122</v>
      </c>
      <c r="N137" s="1" t="s">
        <v>158</v>
      </c>
      <c r="O137" s="1"/>
      <c r="P137" s="1">
        <v>16</v>
      </c>
      <c r="Q137" s="1"/>
      <c r="R137" s="1"/>
      <c r="S137" s="1"/>
      <c r="T137" s="1"/>
      <c r="U137" s="1" t="s">
        <v>263</v>
      </c>
      <c r="V137" s="1"/>
      <c r="W137" s="1">
        <v>16</v>
      </c>
      <c r="X137" s="1"/>
      <c r="Y137" s="1"/>
      <c r="Z137" s="1"/>
      <c r="AA137" s="1"/>
      <c r="AB137" s="1"/>
      <c r="AC137" s="20">
        <v>16</v>
      </c>
      <c r="AD137" s="1"/>
      <c r="AE137" s="20"/>
      <c r="AF137" s="1"/>
      <c r="AG137" s="20"/>
      <c r="AH137" s="1"/>
      <c r="AI137" s="1"/>
      <c r="AJ137" s="1"/>
      <c r="AK137" s="1"/>
      <c r="AL137" s="1"/>
      <c r="AM137" s="1"/>
      <c r="AN137" s="1"/>
      <c r="AO137" s="20"/>
      <c r="AP137" s="1"/>
      <c r="AQ137" s="1"/>
      <c r="AR137" s="1"/>
      <c r="AS137" s="1"/>
      <c r="AT137" s="1"/>
      <c r="AU137" s="20"/>
      <c r="AV137" s="1"/>
      <c r="AW137" s="1"/>
      <c r="AX137" s="1"/>
      <c r="AY137" s="1"/>
      <c r="AZ137" s="1" t="s">
        <v>263</v>
      </c>
      <c r="BA137" s="1">
        <v>5</v>
      </c>
      <c r="BB137" s="1" t="s">
        <v>125</v>
      </c>
      <c r="BC137" s="1"/>
      <c r="BD137" s="1"/>
      <c r="BE137" s="1"/>
      <c r="BF137" s="1"/>
      <c r="BG137" s="1"/>
      <c r="BH137" s="1"/>
      <c r="BI137" s="1">
        <v>99</v>
      </c>
      <c r="BJ137" s="1" t="s">
        <v>126</v>
      </c>
      <c r="BK137" s="1" t="s">
        <v>265</v>
      </c>
      <c r="BL137" s="1">
        <v>407046</v>
      </c>
      <c r="BM137" s="1">
        <v>37112</v>
      </c>
      <c r="BN137" s="1" t="s">
        <v>436</v>
      </c>
      <c r="BO137" s="1" t="s">
        <v>437</v>
      </c>
      <c r="BP137" s="1" t="s">
        <v>438</v>
      </c>
      <c r="BQ137" s="1">
        <v>1984</v>
      </c>
      <c r="BR137" s="1" t="s">
        <v>448</v>
      </c>
      <c r="BS137" s="1" t="s">
        <v>423</v>
      </c>
      <c r="BT137" s="1">
        <v>178</v>
      </c>
      <c r="BU137" s="24" t="e">
        <f>#REF!*((100/BT137)^(0.63-1))</f>
        <v>#REF!</v>
      </c>
      <c r="BV137" s="1" t="s">
        <v>105</v>
      </c>
      <c r="BW137" s="1" t="s">
        <v>106</v>
      </c>
      <c r="BX137" s="1" t="s">
        <v>102</v>
      </c>
      <c r="BY137" s="1" t="s">
        <v>102</v>
      </c>
      <c r="BZ137" s="1" t="s">
        <v>186</v>
      </c>
      <c r="CA137" s="1" t="s">
        <v>274</v>
      </c>
      <c r="CB137" s="1">
        <v>7</v>
      </c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</row>
    <row r="138" spans="1:214" s="23" customFormat="1" ht="105" customHeight="1" x14ac:dyDescent="0.3">
      <c r="A138" s="1" t="s">
        <v>99</v>
      </c>
      <c r="B138" s="1" t="s">
        <v>111</v>
      </c>
      <c r="C138" s="1" t="s">
        <v>288</v>
      </c>
      <c r="D138" s="1" t="s">
        <v>289</v>
      </c>
      <c r="E138" s="1" t="s">
        <v>290</v>
      </c>
      <c r="F138" s="1" t="s">
        <v>291</v>
      </c>
      <c r="G138" s="1" t="s">
        <v>102</v>
      </c>
      <c r="H138" s="1" t="s">
        <v>102</v>
      </c>
      <c r="I138" s="1" t="s">
        <v>184</v>
      </c>
      <c r="J138" s="1" t="s">
        <v>274</v>
      </c>
      <c r="K138" s="1"/>
      <c r="L138" s="1">
        <v>7</v>
      </c>
      <c r="M138" s="1" t="s">
        <v>122</v>
      </c>
      <c r="N138" s="1" t="s">
        <v>158</v>
      </c>
      <c r="O138" s="1"/>
      <c r="P138" s="1">
        <v>16</v>
      </c>
      <c r="Q138" s="1"/>
      <c r="R138" s="1"/>
      <c r="S138" s="1"/>
      <c r="T138" s="1"/>
      <c r="U138" s="1" t="s">
        <v>263</v>
      </c>
      <c r="V138" s="1"/>
      <c r="W138" s="1">
        <v>16</v>
      </c>
      <c r="X138" s="1"/>
      <c r="Y138" s="1"/>
      <c r="Z138" s="1"/>
      <c r="AA138" s="1"/>
      <c r="AB138" s="1"/>
      <c r="AC138" s="20">
        <v>16</v>
      </c>
      <c r="AD138" s="1"/>
      <c r="AE138" s="20"/>
      <c r="AF138" s="1"/>
      <c r="AG138" s="20"/>
      <c r="AH138" s="1"/>
      <c r="AI138" s="1"/>
      <c r="AJ138" s="1"/>
      <c r="AK138" s="1"/>
      <c r="AL138" s="1"/>
      <c r="AM138" s="1"/>
      <c r="AN138" s="1"/>
      <c r="AO138" s="20"/>
      <c r="AP138" s="1"/>
      <c r="AQ138" s="1"/>
      <c r="AR138" s="1"/>
      <c r="AS138" s="1"/>
      <c r="AT138" s="1"/>
      <c r="AU138" s="20"/>
      <c r="AV138" s="1"/>
      <c r="AW138" s="1"/>
      <c r="AX138" s="1"/>
      <c r="AY138" s="1"/>
      <c r="AZ138" s="1" t="s">
        <v>263</v>
      </c>
      <c r="BA138" s="1">
        <v>5</v>
      </c>
      <c r="BB138" s="1" t="s">
        <v>125</v>
      </c>
      <c r="BC138" s="1"/>
      <c r="BD138" s="1"/>
      <c r="BE138" s="1"/>
      <c r="BF138" s="1"/>
      <c r="BG138" s="1"/>
      <c r="BH138" s="1"/>
      <c r="BI138" s="1">
        <v>99</v>
      </c>
      <c r="BJ138" s="1" t="s">
        <v>126</v>
      </c>
      <c r="BK138" s="1" t="s">
        <v>265</v>
      </c>
      <c r="BL138" s="1">
        <v>407047</v>
      </c>
      <c r="BM138" s="1">
        <v>37112</v>
      </c>
      <c r="BN138" s="1" t="s">
        <v>436</v>
      </c>
      <c r="BO138" s="1" t="s">
        <v>437</v>
      </c>
      <c r="BP138" s="1" t="s">
        <v>438</v>
      </c>
      <c r="BQ138" s="1">
        <v>1984</v>
      </c>
      <c r="BR138" s="1" t="s">
        <v>449</v>
      </c>
      <c r="BS138" s="1" t="s">
        <v>423</v>
      </c>
      <c r="BT138" s="1">
        <v>178</v>
      </c>
      <c r="BU138" s="24" t="e">
        <f>#REF!*((100/BT138)^(0.63-1))</f>
        <v>#REF!</v>
      </c>
      <c r="BV138" s="1" t="s">
        <v>105</v>
      </c>
      <c r="BW138" s="1" t="s">
        <v>106</v>
      </c>
      <c r="BX138" s="1" t="s">
        <v>102</v>
      </c>
      <c r="BY138" s="1" t="s">
        <v>102</v>
      </c>
      <c r="BZ138" s="1" t="s">
        <v>186</v>
      </c>
      <c r="CA138" s="1" t="s">
        <v>274</v>
      </c>
      <c r="CB138" s="1">
        <v>7</v>
      </c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</row>
    <row r="139" spans="1:214" s="23" customFormat="1" ht="105" customHeight="1" x14ac:dyDescent="0.3">
      <c r="A139" s="1" t="s">
        <v>99</v>
      </c>
      <c r="B139" s="1" t="s">
        <v>111</v>
      </c>
      <c r="C139" s="1" t="s">
        <v>288</v>
      </c>
      <c r="D139" s="1" t="s">
        <v>289</v>
      </c>
      <c r="E139" s="1" t="s">
        <v>290</v>
      </c>
      <c r="F139" s="1" t="s">
        <v>291</v>
      </c>
      <c r="G139" s="1" t="s">
        <v>102</v>
      </c>
      <c r="H139" s="1" t="s">
        <v>102</v>
      </c>
      <c r="I139" s="1" t="s">
        <v>184</v>
      </c>
      <c r="J139" s="1" t="s">
        <v>274</v>
      </c>
      <c r="K139" s="1"/>
      <c r="L139" s="1">
        <v>7</v>
      </c>
      <c r="M139" s="1" t="s">
        <v>122</v>
      </c>
      <c r="N139" s="1" t="s">
        <v>158</v>
      </c>
      <c r="O139" s="1"/>
      <c r="P139" s="1">
        <v>17</v>
      </c>
      <c r="Q139" s="1"/>
      <c r="R139" s="1"/>
      <c r="S139" s="1"/>
      <c r="T139" s="1"/>
      <c r="U139" s="1" t="s">
        <v>263</v>
      </c>
      <c r="V139" s="1"/>
      <c r="W139" s="1">
        <v>17</v>
      </c>
      <c r="X139" s="1"/>
      <c r="Y139" s="1"/>
      <c r="Z139" s="1"/>
      <c r="AA139" s="1"/>
      <c r="AB139" s="1"/>
      <c r="AC139" s="20">
        <v>17</v>
      </c>
      <c r="AD139" s="1"/>
      <c r="AE139" s="20"/>
      <c r="AF139" s="1"/>
      <c r="AG139" s="20"/>
      <c r="AH139" s="1"/>
      <c r="AI139" s="1"/>
      <c r="AJ139" s="1"/>
      <c r="AK139" s="1"/>
      <c r="AL139" s="1"/>
      <c r="AM139" s="1"/>
      <c r="AN139" s="1"/>
      <c r="AO139" s="20"/>
      <c r="AP139" s="1"/>
      <c r="AQ139" s="1"/>
      <c r="AR139" s="1"/>
      <c r="AS139" s="1"/>
      <c r="AT139" s="1"/>
      <c r="AU139" s="20"/>
      <c r="AV139" s="1"/>
      <c r="AW139" s="1"/>
      <c r="AX139" s="1"/>
      <c r="AY139" s="1"/>
      <c r="AZ139" s="1" t="s">
        <v>263</v>
      </c>
      <c r="BA139" s="1">
        <v>5</v>
      </c>
      <c r="BB139" s="1" t="s">
        <v>125</v>
      </c>
      <c r="BC139" s="1"/>
      <c r="BD139" s="1"/>
      <c r="BE139" s="1"/>
      <c r="BF139" s="1"/>
      <c r="BG139" s="1"/>
      <c r="BH139" s="1"/>
      <c r="BI139" s="1">
        <v>99</v>
      </c>
      <c r="BJ139" s="1" t="s">
        <v>126</v>
      </c>
      <c r="BK139" s="1" t="s">
        <v>265</v>
      </c>
      <c r="BL139" s="1">
        <v>407045</v>
      </c>
      <c r="BM139" s="1">
        <v>37112</v>
      </c>
      <c r="BN139" s="1" t="s">
        <v>436</v>
      </c>
      <c r="BO139" s="1" t="s">
        <v>437</v>
      </c>
      <c r="BP139" s="1" t="s">
        <v>438</v>
      </c>
      <c r="BQ139" s="1">
        <v>1984</v>
      </c>
      <c r="BR139" s="1" t="s">
        <v>450</v>
      </c>
      <c r="BS139" s="1" t="s">
        <v>423</v>
      </c>
      <c r="BT139" s="1">
        <v>178</v>
      </c>
      <c r="BU139" s="24" t="e">
        <f>#REF!*((100/BT139)^(0.63-1))</f>
        <v>#REF!</v>
      </c>
      <c r="BV139" s="1" t="s">
        <v>105</v>
      </c>
      <c r="BW139" s="1" t="s">
        <v>106</v>
      </c>
      <c r="BX139" s="1" t="s">
        <v>102</v>
      </c>
      <c r="BY139" s="1" t="s">
        <v>102</v>
      </c>
      <c r="BZ139" s="1" t="s">
        <v>186</v>
      </c>
      <c r="CA139" s="1" t="s">
        <v>274</v>
      </c>
      <c r="CB139" s="1">
        <v>7</v>
      </c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</row>
    <row r="140" spans="1:214" ht="105" customHeight="1" x14ac:dyDescent="0.3">
      <c r="A140" s="9" t="s">
        <v>99</v>
      </c>
      <c r="B140" s="1" t="s">
        <v>149</v>
      </c>
      <c r="C140" s="1"/>
      <c r="D140" s="1" t="s">
        <v>169</v>
      </c>
      <c r="E140" s="1" t="s">
        <v>170</v>
      </c>
      <c r="F140" s="1" t="s">
        <v>451</v>
      </c>
      <c r="G140" s="1" t="s">
        <v>102</v>
      </c>
      <c r="H140" s="1" t="s">
        <v>102</v>
      </c>
      <c r="I140" s="1" t="s">
        <v>184</v>
      </c>
      <c r="J140" s="1" t="s">
        <v>274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>
        <v>24</v>
      </c>
      <c r="BM140" s="35" t="s">
        <v>452</v>
      </c>
      <c r="BN140" s="1"/>
      <c r="BO140" s="1"/>
      <c r="BP140" s="1"/>
      <c r="BQ140" s="1"/>
      <c r="BR140" s="1"/>
      <c r="BS140" s="1" t="s">
        <v>198</v>
      </c>
      <c r="BT140" s="1">
        <v>3043</v>
      </c>
      <c r="BU140" s="24" t="e">
        <f>#REF!*((100/BT140)^(0.63-1))</f>
        <v>#REF!</v>
      </c>
      <c r="BV140" s="1" t="s">
        <v>105</v>
      </c>
      <c r="BW140" s="1" t="s">
        <v>106</v>
      </c>
      <c r="BX140" s="1" t="s">
        <v>102</v>
      </c>
      <c r="BY140" s="1" t="s">
        <v>102</v>
      </c>
      <c r="BZ140" s="1" t="s">
        <v>186</v>
      </c>
      <c r="CA140" s="2" t="s">
        <v>274</v>
      </c>
      <c r="CB140" s="1">
        <v>14</v>
      </c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</row>
    <row r="141" spans="1:214" ht="105" customHeight="1" x14ac:dyDescent="0.3">
      <c r="A141" s="9" t="s">
        <v>99</v>
      </c>
      <c r="B141" s="9" t="s">
        <v>111</v>
      </c>
      <c r="C141" s="9" t="s">
        <v>288</v>
      </c>
      <c r="D141" s="9" t="s">
        <v>289</v>
      </c>
      <c r="E141" s="9" t="s">
        <v>290</v>
      </c>
      <c r="F141" s="9" t="s">
        <v>291</v>
      </c>
      <c r="G141" s="9" t="s">
        <v>137</v>
      </c>
      <c r="H141" s="29" t="s">
        <v>137</v>
      </c>
      <c r="I141" s="29" t="s">
        <v>137</v>
      </c>
      <c r="J141" s="29" t="s">
        <v>251</v>
      </c>
      <c r="K141" s="29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30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>
        <v>12</v>
      </c>
      <c r="BM141" s="9" t="s">
        <v>394</v>
      </c>
      <c r="BN141" s="28"/>
      <c r="BO141" s="28"/>
      <c r="BP141" s="28"/>
      <c r="BQ141" s="28"/>
      <c r="BR141" s="28"/>
      <c r="BS141" s="1" t="s">
        <v>360</v>
      </c>
      <c r="BT141" s="1"/>
      <c r="BU141" s="26">
        <v>32</v>
      </c>
      <c r="BV141" s="25" t="s">
        <v>133</v>
      </c>
      <c r="BW141" s="25" t="s">
        <v>106</v>
      </c>
      <c r="BX141" s="9" t="s">
        <v>137</v>
      </c>
      <c r="BY141" s="29" t="s">
        <v>137</v>
      </c>
      <c r="BZ141" s="9" t="s">
        <v>139</v>
      </c>
      <c r="CA141" s="34" t="s">
        <v>251</v>
      </c>
      <c r="CB141" s="28">
        <v>70</v>
      </c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</row>
    <row r="142" spans="1:214" ht="105" customHeight="1" x14ac:dyDescent="0.3">
      <c r="A142" s="9" t="s">
        <v>99</v>
      </c>
      <c r="B142" s="1" t="s">
        <v>149</v>
      </c>
      <c r="C142" s="1"/>
      <c r="D142" s="1" t="s">
        <v>151</v>
      </c>
      <c r="E142" s="1" t="s">
        <v>152</v>
      </c>
      <c r="F142" s="1" t="s">
        <v>153</v>
      </c>
      <c r="G142" s="1" t="s">
        <v>102</v>
      </c>
      <c r="H142" s="1" t="s">
        <v>102</v>
      </c>
      <c r="I142" s="1" t="s">
        <v>184</v>
      </c>
      <c r="J142" s="1" t="s">
        <v>185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>
        <v>56</v>
      </c>
      <c r="BM142" s="31" t="s">
        <v>453</v>
      </c>
      <c r="BN142" s="1"/>
      <c r="BO142" s="1"/>
      <c r="BP142" s="1"/>
      <c r="BQ142" s="1"/>
      <c r="BR142" s="1"/>
      <c r="BS142" s="1" t="s">
        <v>248</v>
      </c>
      <c r="BT142" s="1"/>
      <c r="BU142" s="36">
        <v>32</v>
      </c>
      <c r="BV142" s="25" t="s">
        <v>133</v>
      </c>
      <c r="BW142" s="1" t="s">
        <v>106</v>
      </c>
      <c r="BX142" s="1" t="s">
        <v>102</v>
      </c>
      <c r="BY142" s="1" t="s">
        <v>102</v>
      </c>
      <c r="BZ142" s="1" t="s">
        <v>186</v>
      </c>
      <c r="CA142" s="2" t="s">
        <v>185</v>
      </c>
      <c r="CB142" s="1">
        <v>8</v>
      </c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</row>
    <row r="143" spans="1:214" ht="105" customHeight="1" x14ac:dyDescent="0.3">
      <c r="A143" s="9" t="s">
        <v>99</v>
      </c>
      <c r="B143" s="1" t="s">
        <v>201</v>
      </c>
      <c r="C143" s="1"/>
      <c r="D143" s="1" t="s">
        <v>454</v>
      </c>
      <c r="E143" s="1" t="s">
        <v>455</v>
      </c>
      <c r="F143" s="1" t="s">
        <v>456</v>
      </c>
      <c r="G143" s="1" t="s">
        <v>102</v>
      </c>
      <c r="H143" s="1" t="s">
        <v>102</v>
      </c>
      <c r="I143" s="1" t="s">
        <v>184</v>
      </c>
      <c r="J143" s="1" t="s">
        <v>274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>
        <v>7</v>
      </c>
      <c r="BM143" s="1" t="s">
        <v>457</v>
      </c>
      <c r="BN143" s="1"/>
      <c r="BO143" s="1"/>
      <c r="BP143" s="1"/>
      <c r="BQ143" s="1"/>
      <c r="BR143" s="1"/>
      <c r="BS143" s="1" t="s">
        <v>198</v>
      </c>
      <c r="BT143" s="1">
        <v>39</v>
      </c>
      <c r="BU143" s="24" t="e">
        <f>#REF!*((100/BT143)^(0.63-1))</f>
        <v>#REF!</v>
      </c>
      <c r="BV143" s="1" t="s">
        <v>105</v>
      </c>
      <c r="BW143" s="1" t="s">
        <v>101</v>
      </c>
      <c r="BX143" s="1" t="s">
        <v>102</v>
      </c>
      <c r="BY143" s="1" t="s">
        <v>102</v>
      </c>
      <c r="BZ143" s="1" t="s">
        <v>186</v>
      </c>
      <c r="CA143" s="2" t="s">
        <v>274</v>
      </c>
      <c r="CB143" s="1">
        <v>14</v>
      </c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</row>
    <row r="144" spans="1:214" ht="105" customHeight="1" x14ac:dyDescent="0.3">
      <c r="A144" s="1" t="s">
        <v>99</v>
      </c>
      <c r="B144" s="1" t="s">
        <v>201</v>
      </c>
      <c r="C144" s="1" t="s">
        <v>377</v>
      </c>
      <c r="D144" s="1" t="s">
        <v>378</v>
      </c>
      <c r="E144" s="1" t="s">
        <v>379</v>
      </c>
      <c r="F144" s="1" t="s">
        <v>380</v>
      </c>
      <c r="G144" s="1" t="s">
        <v>102</v>
      </c>
      <c r="H144" s="1" t="s">
        <v>102</v>
      </c>
      <c r="I144" s="1" t="s">
        <v>184</v>
      </c>
      <c r="J144" s="1" t="s">
        <v>274</v>
      </c>
      <c r="K144" s="1"/>
      <c r="L144" s="1">
        <v>1</v>
      </c>
      <c r="M144" s="1" t="s">
        <v>122</v>
      </c>
      <c r="N144" s="1" t="s">
        <v>158</v>
      </c>
      <c r="O144" s="1"/>
      <c r="P144" s="1">
        <v>35.6</v>
      </c>
      <c r="Q144" s="1"/>
      <c r="R144" s="1"/>
      <c r="S144" s="1"/>
      <c r="T144" s="1"/>
      <c r="U144" s="1" t="s">
        <v>262</v>
      </c>
      <c r="V144" s="1"/>
      <c r="W144" s="1">
        <v>35.6</v>
      </c>
      <c r="X144" s="1"/>
      <c r="Y144" s="1"/>
      <c r="Z144" s="1"/>
      <c r="AA144" s="1"/>
      <c r="AB144" s="1"/>
      <c r="AC144" s="20">
        <v>35.6</v>
      </c>
      <c r="AD144" s="1"/>
      <c r="AE144" s="20"/>
      <c r="AF144" s="1"/>
      <c r="AG144" s="20"/>
      <c r="AH144" s="1"/>
      <c r="AI144" s="1"/>
      <c r="AJ144" s="1"/>
      <c r="AK144" s="1"/>
      <c r="AL144" s="1"/>
      <c r="AM144" s="1"/>
      <c r="AN144" s="1"/>
      <c r="AO144" s="20"/>
      <c r="AP144" s="1"/>
      <c r="AQ144" s="1"/>
      <c r="AR144" s="1"/>
      <c r="AS144" s="1"/>
      <c r="AT144" s="1"/>
      <c r="AU144" s="20"/>
      <c r="AV144" s="1"/>
      <c r="AW144" s="1"/>
      <c r="AX144" s="1"/>
      <c r="AY144" s="1"/>
      <c r="AZ144" s="1" t="s">
        <v>124</v>
      </c>
      <c r="BA144" s="1"/>
      <c r="BB144" s="1" t="s">
        <v>176</v>
      </c>
      <c r="BC144" s="1"/>
      <c r="BD144" s="1"/>
      <c r="BE144" s="1"/>
      <c r="BF144" s="1"/>
      <c r="BG144" s="1"/>
      <c r="BH144" s="1"/>
      <c r="BI144" s="1">
        <v>100</v>
      </c>
      <c r="BJ144" s="1" t="s">
        <v>192</v>
      </c>
      <c r="BK144" s="1" t="s">
        <v>277</v>
      </c>
      <c r="BL144" s="1">
        <v>407165</v>
      </c>
      <c r="BM144" s="1">
        <v>55700</v>
      </c>
      <c r="BN144" s="1" t="s">
        <v>278</v>
      </c>
      <c r="BO144" s="1" t="s">
        <v>279</v>
      </c>
      <c r="BP144" s="1" t="s">
        <v>280</v>
      </c>
      <c r="BQ144" s="1">
        <v>1998</v>
      </c>
      <c r="BR144" s="1" t="s">
        <v>281</v>
      </c>
      <c r="BS144" s="1" t="s">
        <v>214</v>
      </c>
      <c r="BT144" s="1">
        <v>82.3</v>
      </c>
      <c r="BU144" s="24" t="e">
        <f>#REF!*((100/BT144)^(0.63-1))</f>
        <v>#REF!</v>
      </c>
      <c r="BV144" s="1" t="s">
        <v>105</v>
      </c>
      <c r="BW144" s="1" t="s">
        <v>106</v>
      </c>
      <c r="BX144" s="1" t="s">
        <v>102</v>
      </c>
      <c r="BY144" s="1" t="s">
        <v>102</v>
      </c>
      <c r="BZ144" s="1" t="s">
        <v>186</v>
      </c>
      <c r="CA144" s="1" t="s">
        <v>274</v>
      </c>
      <c r="CB144" s="1">
        <v>1</v>
      </c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</row>
    <row r="145" spans="1:214" ht="105" customHeight="1" x14ac:dyDescent="0.3">
      <c r="A145" s="1" t="s">
        <v>99</v>
      </c>
      <c r="B145" s="1" t="s">
        <v>111</v>
      </c>
      <c r="C145" s="1" t="s">
        <v>288</v>
      </c>
      <c r="D145" s="1" t="s">
        <v>289</v>
      </c>
      <c r="E145" s="1" t="s">
        <v>290</v>
      </c>
      <c r="F145" s="1" t="s">
        <v>291</v>
      </c>
      <c r="G145" s="1" t="s">
        <v>245</v>
      </c>
      <c r="H145" s="1" t="s">
        <v>458</v>
      </c>
      <c r="I145" s="1" t="s">
        <v>459</v>
      </c>
      <c r="J145" s="1" t="s">
        <v>166</v>
      </c>
      <c r="K145" s="1"/>
      <c r="L145" s="1">
        <v>21</v>
      </c>
      <c r="M145" s="1" t="s">
        <v>122</v>
      </c>
      <c r="N145" s="1" t="s">
        <v>123</v>
      </c>
      <c r="O145" s="1" t="s">
        <v>260</v>
      </c>
      <c r="P145" s="1">
        <v>35</v>
      </c>
      <c r="Q145" s="1"/>
      <c r="R145" s="1"/>
      <c r="S145" s="1"/>
      <c r="T145" s="1"/>
      <c r="U145" s="1" t="s">
        <v>124</v>
      </c>
      <c r="V145" s="1" t="s">
        <v>260</v>
      </c>
      <c r="W145" s="1">
        <v>16.8</v>
      </c>
      <c r="X145" s="1"/>
      <c r="Y145" s="1"/>
      <c r="Z145" s="1"/>
      <c r="AA145" s="1"/>
      <c r="AB145" s="1" t="s">
        <v>260</v>
      </c>
      <c r="AC145" s="20">
        <v>16.8</v>
      </c>
      <c r="AD145" s="1"/>
      <c r="AE145" s="20"/>
      <c r="AF145" s="1"/>
      <c r="AG145" s="20"/>
      <c r="AH145" s="1"/>
      <c r="AI145" s="1"/>
      <c r="AJ145" s="1"/>
      <c r="AK145" s="1"/>
      <c r="AL145" s="1"/>
      <c r="AM145" s="1"/>
      <c r="AN145" s="1"/>
      <c r="AO145" s="20"/>
      <c r="AP145" s="1"/>
      <c r="AQ145" s="1"/>
      <c r="AR145" s="1"/>
      <c r="AS145" s="1"/>
      <c r="AT145" s="1"/>
      <c r="AU145" s="20"/>
      <c r="AV145" s="1"/>
      <c r="AW145" s="1"/>
      <c r="AX145" s="1"/>
      <c r="AY145" s="1"/>
      <c r="AZ145" s="1" t="s">
        <v>263</v>
      </c>
      <c r="BA145" s="1">
        <v>1</v>
      </c>
      <c r="BB145" s="1" t="s">
        <v>187</v>
      </c>
      <c r="BC145" s="1"/>
      <c r="BD145" s="1"/>
      <c r="BE145" s="1"/>
      <c r="BF145" s="1"/>
      <c r="BG145" s="1"/>
      <c r="BH145" s="1"/>
      <c r="BI145" s="1">
        <v>48</v>
      </c>
      <c r="BJ145" s="1" t="s">
        <v>126</v>
      </c>
      <c r="BK145" s="1" t="s">
        <v>403</v>
      </c>
      <c r="BL145" s="1">
        <v>2858</v>
      </c>
      <c r="BM145" s="1">
        <v>35482</v>
      </c>
      <c r="BN145" s="1" t="s">
        <v>460</v>
      </c>
      <c r="BO145" s="1" t="s">
        <v>461</v>
      </c>
      <c r="BP145" s="1" t="s">
        <v>462</v>
      </c>
      <c r="BQ145" s="1">
        <v>1981</v>
      </c>
      <c r="BR145" s="1" t="s">
        <v>463</v>
      </c>
      <c r="BS145" s="1" t="s">
        <v>214</v>
      </c>
      <c r="BT145" s="1"/>
      <c r="BU145" s="21">
        <v>35</v>
      </c>
      <c r="BV145" s="1" t="s">
        <v>133</v>
      </c>
      <c r="BW145" s="1" t="s">
        <v>134</v>
      </c>
      <c r="BX145" s="1" t="s">
        <v>245</v>
      </c>
      <c r="BY145" s="1" t="s">
        <v>458</v>
      </c>
      <c r="BZ145" s="1" t="s">
        <v>464</v>
      </c>
      <c r="CA145" s="2" t="s">
        <v>251</v>
      </c>
      <c r="CB145" s="1">
        <v>21</v>
      </c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</row>
    <row r="146" spans="1:214" ht="105" customHeight="1" x14ac:dyDescent="0.3">
      <c r="A146" s="1" t="s">
        <v>99</v>
      </c>
      <c r="B146" s="1" t="s">
        <v>111</v>
      </c>
      <c r="C146" s="1" t="s">
        <v>288</v>
      </c>
      <c r="D146" s="1" t="s">
        <v>289</v>
      </c>
      <c r="E146" s="1" t="s">
        <v>290</v>
      </c>
      <c r="F146" s="1" t="s">
        <v>291</v>
      </c>
      <c r="G146" s="1" t="s">
        <v>245</v>
      </c>
      <c r="H146" s="1" t="s">
        <v>458</v>
      </c>
      <c r="I146" s="1" t="s">
        <v>459</v>
      </c>
      <c r="J146" s="1" t="s">
        <v>166</v>
      </c>
      <c r="K146" s="1"/>
      <c r="L146" s="1">
        <v>42</v>
      </c>
      <c r="M146" s="1" t="s">
        <v>122</v>
      </c>
      <c r="N146" s="1" t="s">
        <v>123</v>
      </c>
      <c r="O146" s="1" t="s">
        <v>260</v>
      </c>
      <c r="P146" s="1">
        <v>35</v>
      </c>
      <c r="Q146" s="1"/>
      <c r="R146" s="1"/>
      <c r="S146" s="1"/>
      <c r="T146" s="1"/>
      <c r="U146" s="1" t="s">
        <v>124</v>
      </c>
      <c r="V146" s="1" t="s">
        <v>260</v>
      </c>
      <c r="W146" s="1">
        <v>16.8</v>
      </c>
      <c r="X146" s="1"/>
      <c r="Y146" s="1"/>
      <c r="Z146" s="1"/>
      <c r="AA146" s="1"/>
      <c r="AB146" s="1" t="s">
        <v>260</v>
      </c>
      <c r="AC146" s="20">
        <v>16.8</v>
      </c>
      <c r="AD146" s="1"/>
      <c r="AE146" s="20"/>
      <c r="AF146" s="1"/>
      <c r="AG146" s="20"/>
      <c r="AH146" s="1"/>
      <c r="AI146" s="1"/>
      <c r="AJ146" s="1"/>
      <c r="AK146" s="1"/>
      <c r="AL146" s="1"/>
      <c r="AM146" s="1"/>
      <c r="AN146" s="1"/>
      <c r="AO146" s="20"/>
      <c r="AP146" s="1"/>
      <c r="AQ146" s="1"/>
      <c r="AR146" s="1"/>
      <c r="AS146" s="1"/>
      <c r="AT146" s="1"/>
      <c r="AU146" s="20"/>
      <c r="AV146" s="1"/>
      <c r="AW146" s="1"/>
      <c r="AX146" s="1"/>
      <c r="AY146" s="1"/>
      <c r="AZ146" s="1" t="s">
        <v>263</v>
      </c>
      <c r="BA146" s="1">
        <v>1</v>
      </c>
      <c r="BB146" s="1" t="s">
        <v>187</v>
      </c>
      <c r="BC146" s="1"/>
      <c r="BD146" s="1"/>
      <c r="BE146" s="1"/>
      <c r="BF146" s="1"/>
      <c r="BG146" s="1"/>
      <c r="BH146" s="1"/>
      <c r="BI146" s="1">
        <v>48</v>
      </c>
      <c r="BJ146" s="1" t="s">
        <v>126</v>
      </c>
      <c r="BK146" s="1" t="s">
        <v>403</v>
      </c>
      <c r="BL146" s="1">
        <v>2858</v>
      </c>
      <c r="BM146" s="1">
        <v>35482</v>
      </c>
      <c r="BN146" s="1" t="s">
        <v>460</v>
      </c>
      <c r="BO146" s="1" t="s">
        <v>461</v>
      </c>
      <c r="BP146" s="1" t="s">
        <v>462</v>
      </c>
      <c r="BQ146" s="1">
        <v>1981</v>
      </c>
      <c r="BR146" s="1" t="s">
        <v>463</v>
      </c>
      <c r="BS146" s="1" t="s">
        <v>214</v>
      </c>
      <c r="BT146" s="1"/>
      <c r="BU146" s="21">
        <v>35</v>
      </c>
      <c r="BV146" s="1" t="s">
        <v>133</v>
      </c>
      <c r="BW146" s="1" t="s">
        <v>134</v>
      </c>
      <c r="BX146" s="1" t="s">
        <v>245</v>
      </c>
      <c r="BY146" s="1" t="s">
        <v>458</v>
      </c>
      <c r="BZ146" s="1" t="s">
        <v>464</v>
      </c>
      <c r="CA146" s="2" t="s">
        <v>251</v>
      </c>
      <c r="CB146" s="1">
        <v>42</v>
      </c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</row>
    <row r="147" spans="1:214" ht="105" customHeight="1" x14ac:dyDescent="0.3">
      <c r="A147" s="1" t="s">
        <v>99</v>
      </c>
      <c r="B147" s="1" t="s">
        <v>111</v>
      </c>
      <c r="C147" s="1" t="s">
        <v>288</v>
      </c>
      <c r="D147" s="1" t="s">
        <v>289</v>
      </c>
      <c r="E147" s="1" t="s">
        <v>290</v>
      </c>
      <c r="F147" s="1" t="s">
        <v>291</v>
      </c>
      <c r="G147" s="1" t="s">
        <v>137</v>
      </c>
      <c r="H147" s="1" t="s">
        <v>137</v>
      </c>
      <c r="I147" s="1" t="s">
        <v>142</v>
      </c>
      <c r="J147" s="1" t="s">
        <v>166</v>
      </c>
      <c r="K147" s="1"/>
      <c r="L147" s="1">
        <v>21</v>
      </c>
      <c r="M147" s="1" t="s">
        <v>122</v>
      </c>
      <c r="N147" s="1" t="s">
        <v>123</v>
      </c>
      <c r="O147" s="1" t="s">
        <v>260</v>
      </c>
      <c r="P147" s="1">
        <v>35</v>
      </c>
      <c r="Q147" s="1"/>
      <c r="R147" s="1"/>
      <c r="S147" s="1"/>
      <c r="T147" s="1"/>
      <c r="U147" s="1" t="s">
        <v>124</v>
      </c>
      <c r="V147" s="1" t="s">
        <v>260</v>
      </c>
      <c r="W147" s="1">
        <v>16.8</v>
      </c>
      <c r="X147" s="1"/>
      <c r="Y147" s="1"/>
      <c r="Z147" s="1"/>
      <c r="AA147" s="1"/>
      <c r="AB147" s="1" t="s">
        <v>260</v>
      </c>
      <c r="AC147" s="20">
        <v>16.8</v>
      </c>
      <c r="AD147" s="1"/>
      <c r="AE147" s="20"/>
      <c r="AF147" s="1"/>
      <c r="AG147" s="20"/>
      <c r="AH147" s="1"/>
      <c r="AI147" s="1"/>
      <c r="AJ147" s="1"/>
      <c r="AK147" s="1"/>
      <c r="AL147" s="1"/>
      <c r="AM147" s="1"/>
      <c r="AN147" s="1"/>
      <c r="AO147" s="20"/>
      <c r="AP147" s="1"/>
      <c r="AQ147" s="1"/>
      <c r="AR147" s="1"/>
      <c r="AS147" s="1"/>
      <c r="AT147" s="1"/>
      <c r="AU147" s="20"/>
      <c r="AV147" s="1"/>
      <c r="AW147" s="1"/>
      <c r="AX147" s="1"/>
      <c r="AY147" s="1"/>
      <c r="AZ147" s="1" t="s">
        <v>263</v>
      </c>
      <c r="BA147" s="1">
        <v>1</v>
      </c>
      <c r="BB147" s="1" t="s">
        <v>187</v>
      </c>
      <c r="BC147" s="1"/>
      <c r="BD147" s="1"/>
      <c r="BE147" s="1"/>
      <c r="BF147" s="1"/>
      <c r="BG147" s="1"/>
      <c r="BH147" s="1"/>
      <c r="BI147" s="1">
        <v>48</v>
      </c>
      <c r="BJ147" s="1" t="s">
        <v>126</v>
      </c>
      <c r="BK147" s="1" t="s">
        <v>403</v>
      </c>
      <c r="BL147" s="1">
        <v>2858</v>
      </c>
      <c r="BM147" s="1">
        <v>35482</v>
      </c>
      <c r="BN147" s="1" t="s">
        <v>460</v>
      </c>
      <c r="BO147" s="1" t="s">
        <v>461</v>
      </c>
      <c r="BP147" s="1" t="s">
        <v>462</v>
      </c>
      <c r="BQ147" s="1">
        <v>1981</v>
      </c>
      <c r="BR147" s="1" t="s">
        <v>463</v>
      </c>
      <c r="BS147" s="1" t="s">
        <v>214</v>
      </c>
      <c r="BT147" s="1"/>
      <c r="BU147" s="21">
        <v>35</v>
      </c>
      <c r="BV147" s="1" t="s">
        <v>133</v>
      </c>
      <c r="BW147" s="1" t="s">
        <v>134</v>
      </c>
      <c r="BX147" s="1" t="s">
        <v>137</v>
      </c>
      <c r="BY147" s="1" t="s">
        <v>137</v>
      </c>
      <c r="BZ147" s="9" t="s">
        <v>145</v>
      </c>
      <c r="CA147" s="2" t="s">
        <v>251</v>
      </c>
      <c r="CB147" s="1">
        <v>21</v>
      </c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</row>
    <row r="148" spans="1:214" ht="105" customHeight="1" x14ac:dyDescent="0.3">
      <c r="A148" s="1" t="s">
        <v>99</v>
      </c>
      <c r="B148" s="1" t="s">
        <v>111</v>
      </c>
      <c r="C148" s="1" t="s">
        <v>288</v>
      </c>
      <c r="D148" s="1" t="s">
        <v>289</v>
      </c>
      <c r="E148" s="1" t="s">
        <v>290</v>
      </c>
      <c r="F148" s="1" t="s">
        <v>291</v>
      </c>
      <c r="G148" s="1" t="s">
        <v>137</v>
      </c>
      <c r="H148" s="1" t="s">
        <v>137</v>
      </c>
      <c r="I148" s="1" t="s">
        <v>142</v>
      </c>
      <c r="J148" s="1" t="s">
        <v>166</v>
      </c>
      <c r="K148" s="1"/>
      <c r="L148" s="1">
        <v>42</v>
      </c>
      <c r="M148" s="1" t="s">
        <v>122</v>
      </c>
      <c r="N148" s="1" t="s">
        <v>123</v>
      </c>
      <c r="O148" s="1" t="s">
        <v>260</v>
      </c>
      <c r="P148" s="1">
        <v>35</v>
      </c>
      <c r="Q148" s="1"/>
      <c r="R148" s="1"/>
      <c r="S148" s="1"/>
      <c r="T148" s="1"/>
      <c r="U148" s="1" t="s">
        <v>124</v>
      </c>
      <c r="V148" s="1" t="s">
        <v>260</v>
      </c>
      <c r="W148" s="1">
        <v>16.8</v>
      </c>
      <c r="X148" s="1"/>
      <c r="Y148" s="1"/>
      <c r="Z148" s="1"/>
      <c r="AA148" s="1"/>
      <c r="AB148" s="1" t="s">
        <v>260</v>
      </c>
      <c r="AC148" s="20">
        <v>16.8</v>
      </c>
      <c r="AD148" s="1"/>
      <c r="AE148" s="20"/>
      <c r="AF148" s="1"/>
      <c r="AG148" s="20"/>
      <c r="AH148" s="1"/>
      <c r="AI148" s="1"/>
      <c r="AJ148" s="1"/>
      <c r="AK148" s="1"/>
      <c r="AL148" s="1"/>
      <c r="AM148" s="1"/>
      <c r="AN148" s="1"/>
      <c r="AO148" s="20"/>
      <c r="AP148" s="1"/>
      <c r="AQ148" s="1"/>
      <c r="AR148" s="1"/>
      <c r="AS148" s="1"/>
      <c r="AT148" s="1"/>
      <c r="AU148" s="20"/>
      <c r="AV148" s="1"/>
      <c r="AW148" s="1"/>
      <c r="AX148" s="1"/>
      <c r="AY148" s="1"/>
      <c r="AZ148" s="1" t="s">
        <v>263</v>
      </c>
      <c r="BA148" s="1">
        <v>1</v>
      </c>
      <c r="BB148" s="1" t="s">
        <v>187</v>
      </c>
      <c r="BC148" s="1"/>
      <c r="BD148" s="1"/>
      <c r="BE148" s="1"/>
      <c r="BF148" s="1"/>
      <c r="BG148" s="1"/>
      <c r="BH148" s="1"/>
      <c r="BI148" s="1">
        <v>48</v>
      </c>
      <c r="BJ148" s="1" t="s">
        <v>126</v>
      </c>
      <c r="BK148" s="1" t="s">
        <v>403</v>
      </c>
      <c r="BL148" s="1">
        <v>2858</v>
      </c>
      <c r="BM148" s="1">
        <v>35482</v>
      </c>
      <c r="BN148" s="1" t="s">
        <v>460</v>
      </c>
      <c r="BO148" s="1" t="s">
        <v>461</v>
      </c>
      <c r="BP148" s="1" t="s">
        <v>462</v>
      </c>
      <c r="BQ148" s="1">
        <v>1981</v>
      </c>
      <c r="BR148" s="1" t="s">
        <v>463</v>
      </c>
      <c r="BS148" s="1" t="s">
        <v>214</v>
      </c>
      <c r="BT148" s="1"/>
      <c r="BU148" s="21">
        <v>35</v>
      </c>
      <c r="BV148" s="1" t="s">
        <v>133</v>
      </c>
      <c r="BW148" s="1" t="s">
        <v>134</v>
      </c>
      <c r="BX148" s="1" t="s">
        <v>137</v>
      </c>
      <c r="BY148" s="1" t="s">
        <v>137</v>
      </c>
      <c r="BZ148" s="9" t="s">
        <v>145</v>
      </c>
      <c r="CA148" s="2" t="s">
        <v>251</v>
      </c>
      <c r="CB148" s="1">
        <v>42</v>
      </c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</row>
    <row r="149" spans="1:214" ht="244.8" x14ac:dyDescent="0.3">
      <c r="A149" s="1" t="s">
        <v>99</v>
      </c>
      <c r="B149" s="1" t="s">
        <v>111</v>
      </c>
      <c r="C149" s="1" t="s">
        <v>288</v>
      </c>
      <c r="D149" s="1" t="s">
        <v>289</v>
      </c>
      <c r="E149" s="1" t="s">
        <v>290</v>
      </c>
      <c r="F149" s="1" t="s">
        <v>291</v>
      </c>
      <c r="G149" s="1" t="s">
        <v>154</v>
      </c>
      <c r="H149" s="1" t="s">
        <v>155</v>
      </c>
      <c r="I149" s="1" t="s">
        <v>167</v>
      </c>
      <c r="J149" s="1" t="s">
        <v>117</v>
      </c>
      <c r="K149" s="1"/>
      <c r="L149" s="1">
        <v>42</v>
      </c>
      <c r="M149" s="1" t="s">
        <v>122</v>
      </c>
      <c r="N149" s="1" t="s">
        <v>123</v>
      </c>
      <c r="O149" s="1" t="s">
        <v>260</v>
      </c>
      <c r="P149" s="1">
        <v>35</v>
      </c>
      <c r="Q149" s="1"/>
      <c r="R149" s="1"/>
      <c r="S149" s="1"/>
      <c r="T149" s="1"/>
      <c r="U149" s="1" t="s">
        <v>124</v>
      </c>
      <c r="V149" s="1" t="s">
        <v>260</v>
      </c>
      <c r="W149" s="1">
        <v>16.8</v>
      </c>
      <c r="X149" s="1"/>
      <c r="Y149" s="1"/>
      <c r="Z149" s="1"/>
      <c r="AA149" s="1"/>
      <c r="AB149" s="1" t="s">
        <v>260</v>
      </c>
      <c r="AC149" s="20">
        <v>16.8</v>
      </c>
      <c r="AD149" s="1"/>
      <c r="AE149" s="20"/>
      <c r="AF149" s="1"/>
      <c r="AG149" s="20"/>
      <c r="AH149" s="1"/>
      <c r="AI149" s="1"/>
      <c r="AJ149" s="1"/>
      <c r="AK149" s="1"/>
      <c r="AL149" s="1"/>
      <c r="AM149" s="1"/>
      <c r="AN149" s="1"/>
      <c r="AO149" s="20"/>
      <c r="AP149" s="1"/>
      <c r="AQ149" s="1"/>
      <c r="AR149" s="1"/>
      <c r="AS149" s="1"/>
      <c r="AT149" s="1"/>
      <c r="AU149" s="20"/>
      <c r="AV149" s="1"/>
      <c r="AW149" s="1"/>
      <c r="AX149" s="1"/>
      <c r="AY149" s="1"/>
      <c r="AZ149" s="1" t="s">
        <v>263</v>
      </c>
      <c r="BA149" s="1">
        <v>1</v>
      </c>
      <c r="BB149" s="1" t="s">
        <v>187</v>
      </c>
      <c r="BC149" s="1"/>
      <c r="BD149" s="1"/>
      <c r="BE149" s="1"/>
      <c r="BF149" s="1"/>
      <c r="BG149" s="1"/>
      <c r="BH149" s="1"/>
      <c r="BI149" s="1">
        <v>48</v>
      </c>
      <c r="BJ149" s="1" t="s">
        <v>126</v>
      </c>
      <c r="BK149" s="1" t="s">
        <v>403</v>
      </c>
      <c r="BL149" s="1">
        <v>2858</v>
      </c>
      <c r="BM149" s="1">
        <v>35482</v>
      </c>
      <c r="BN149" s="1" t="s">
        <v>460</v>
      </c>
      <c r="BO149" s="1" t="s">
        <v>461</v>
      </c>
      <c r="BP149" s="1" t="s">
        <v>462</v>
      </c>
      <c r="BQ149" s="1">
        <v>1981</v>
      </c>
      <c r="BR149" s="1" t="s">
        <v>463</v>
      </c>
      <c r="BS149" s="1" t="s">
        <v>214</v>
      </c>
      <c r="BT149" s="1"/>
      <c r="BU149" s="21">
        <v>35</v>
      </c>
      <c r="BV149" s="1" t="s">
        <v>133</v>
      </c>
      <c r="BW149" s="1" t="s">
        <v>134</v>
      </c>
      <c r="BX149" s="1" t="s">
        <v>154</v>
      </c>
      <c r="BY149" s="1" t="s">
        <v>155</v>
      </c>
      <c r="BZ149" s="1" t="s">
        <v>168</v>
      </c>
      <c r="CA149" s="1" t="s">
        <v>136</v>
      </c>
      <c r="CB149" s="1">
        <v>42</v>
      </c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</row>
    <row r="150" spans="1:214" ht="30" customHeight="1" x14ac:dyDescent="0.3">
      <c r="A150" s="1" t="s">
        <v>99</v>
      </c>
      <c r="B150" s="1" t="s">
        <v>111</v>
      </c>
      <c r="C150" s="1" t="s">
        <v>288</v>
      </c>
      <c r="D150" s="1" t="s">
        <v>289</v>
      </c>
      <c r="E150" s="1" t="s">
        <v>290</v>
      </c>
      <c r="F150" s="1" t="s">
        <v>291</v>
      </c>
      <c r="G150" s="1" t="s">
        <v>154</v>
      </c>
      <c r="H150" s="1" t="s">
        <v>155</v>
      </c>
      <c r="I150" s="1" t="s">
        <v>167</v>
      </c>
      <c r="J150" s="1" t="s">
        <v>166</v>
      </c>
      <c r="K150" s="1"/>
      <c r="L150" s="1">
        <v>21</v>
      </c>
      <c r="M150" s="1" t="s">
        <v>122</v>
      </c>
      <c r="N150" s="1" t="s">
        <v>123</v>
      </c>
      <c r="O150" s="1" t="s">
        <v>260</v>
      </c>
      <c r="P150" s="1">
        <v>35</v>
      </c>
      <c r="Q150" s="1"/>
      <c r="R150" s="1"/>
      <c r="S150" s="1"/>
      <c r="T150" s="1"/>
      <c r="U150" s="1" t="s">
        <v>124</v>
      </c>
      <c r="V150" s="1" t="s">
        <v>260</v>
      </c>
      <c r="W150" s="1">
        <v>16.8</v>
      </c>
      <c r="X150" s="1"/>
      <c r="Y150" s="1"/>
      <c r="Z150" s="1"/>
      <c r="AA150" s="1"/>
      <c r="AB150" s="1" t="s">
        <v>260</v>
      </c>
      <c r="AC150" s="20">
        <v>16.8</v>
      </c>
      <c r="AD150" s="1"/>
      <c r="AE150" s="20"/>
      <c r="AF150" s="1"/>
      <c r="AG150" s="20"/>
      <c r="AH150" s="1"/>
      <c r="AI150" s="1"/>
      <c r="AJ150" s="1"/>
      <c r="AK150" s="1"/>
      <c r="AL150" s="1"/>
      <c r="AM150" s="1"/>
      <c r="AN150" s="1"/>
      <c r="AO150" s="20"/>
      <c r="AP150" s="1"/>
      <c r="AQ150" s="1"/>
      <c r="AR150" s="1"/>
      <c r="AS150" s="1"/>
      <c r="AT150" s="1"/>
      <c r="AU150" s="20"/>
      <c r="AV150" s="1"/>
      <c r="AW150" s="1"/>
      <c r="AX150" s="1"/>
      <c r="AY150" s="1"/>
      <c r="AZ150" s="1" t="s">
        <v>263</v>
      </c>
      <c r="BA150" s="1">
        <v>1</v>
      </c>
      <c r="BB150" s="1" t="s">
        <v>187</v>
      </c>
      <c r="BC150" s="1"/>
      <c r="BD150" s="1"/>
      <c r="BE150" s="1"/>
      <c r="BF150" s="1"/>
      <c r="BG150" s="1"/>
      <c r="BH150" s="1"/>
      <c r="BI150" s="1">
        <v>48</v>
      </c>
      <c r="BJ150" s="1" t="s">
        <v>126</v>
      </c>
      <c r="BK150" s="1" t="s">
        <v>403</v>
      </c>
      <c r="BL150" s="1">
        <v>2858</v>
      </c>
      <c r="BM150" s="1">
        <v>35482</v>
      </c>
      <c r="BN150" s="1" t="s">
        <v>460</v>
      </c>
      <c r="BO150" s="1" t="s">
        <v>461</v>
      </c>
      <c r="BP150" s="1" t="s">
        <v>462</v>
      </c>
      <c r="BQ150" s="1">
        <v>1981</v>
      </c>
      <c r="BR150" s="1" t="s">
        <v>463</v>
      </c>
      <c r="BS150" s="1" t="s">
        <v>214</v>
      </c>
      <c r="BT150" s="1"/>
      <c r="BU150" s="21">
        <v>35</v>
      </c>
      <c r="BV150" s="1" t="s">
        <v>133</v>
      </c>
      <c r="BW150" s="1" t="s">
        <v>134</v>
      </c>
      <c r="BX150" s="1" t="s">
        <v>154</v>
      </c>
      <c r="BY150" s="1" t="s">
        <v>155</v>
      </c>
      <c r="BZ150" s="1" t="s">
        <v>168</v>
      </c>
      <c r="CA150" s="2" t="s">
        <v>251</v>
      </c>
      <c r="CB150" s="1">
        <v>21</v>
      </c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</row>
    <row r="151" spans="1:214" ht="30" customHeight="1" x14ac:dyDescent="0.3">
      <c r="A151" s="1" t="s">
        <v>99</v>
      </c>
      <c r="B151" s="1" t="s">
        <v>111</v>
      </c>
      <c r="C151" s="1" t="s">
        <v>288</v>
      </c>
      <c r="D151" s="1" t="s">
        <v>289</v>
      </c>
      <c r="E151" s="1" t="s">
        <v>290</v>
      </c>
      <c r="F151" s="1" t="s">
        <v>291</v>
      </c>
      <c r="G151" s="1" t="s">
        <v>154</v>
      </c>
      <c r="H151" s="1" t="s">
        <v>155</v>
      </c>
      <c r="I151" s="1" t="s">
        <v>167</v>
      </c>
      <c r="J151" s="1" t="s">
        <v>166</v>
      </c>
      <c r="K151" s="1"/>
      <c r="L151" s="1">
        <v>42</v>
      </c>
      <c r="M151" s="1" t="s">
        <v>122</v>
      </c>
      <c r="N151" s="1" t="s">
        <v>123</v>
      </c>
      <c r="O151" s="1" t="s">
        <v>260</v>
      </c>
      <c r="P151" s="1">
        <v>35</v>
      </c>
      <c r="Q151" s="1"/>
      <c r="R151" s="1"/>
      <c r="S151" s="1"/>
      <c r="T151" s="1"/>
      <c r="U151" s="1" t="s">
        <v>124</v>
      </c>
      <c r="V151" s="1" t="s">
        <v>260</v>
      </c>
      <c r="W151" s="1">
        <v>16.8</v>
      </c>
      <c r="X151" s="1"/>
      <c r="Y151" s="1"/>
      <c r="Z151" s="1"/>
      <c r="AA151" s="1"/>
      <c r="AB151" s="1" t="s">
        <v>260</v>
      </c>
      <c r="AC151" s="20">
        <v>16.8</v>
      </c>
      <c r="AD151" s="1"/>
      <c r="AE151" s="20"/>
      <c r="AF151" s="1"/>
      <c r="AG151" s="20"/>
      <c r="AH151" s="1"/>
      <c r="AI151" s="1"/>
      <c r="AJ151" s="1"/>
      <c r="AK151" s="1"/>
      <c r="AL151" s="1"/>
      <c r="AM151" s="1"/>
      <c r="AN151" s="1"/>
      <c r="AO151" s="20"/>
      <c r="AP151" s="1"/>
      <c r="AQ151" s="1"/>
      <c r="AR151" s="1"/>
      <c r="AS151" s="1"/>
      <c r="AT151" s="1"/>
      <c r="AU151" s="20"/>
      <c r="AV151" s="1"/>
      <c r="AW151" s="1"/>
      <c r="AX151" s="1"/>
      <c r="AY151" s="1"/>
      <c r="AZ151" s="1" t="s">
        <v>263</v>
      </c>
      <c r="BA151" s="1">
        <v>1</v>
      </c>
      <c r="BB151" s="1" t="s">
        <v>187</v>
      </c>
      <c r="BC151" s="1"/>
      <c r="BD151" s="1"/>
      <c r="BE151" s="1"/>
      <c r="BF151" s="1"/>
      <c r="BG151" s="1"/>
      <c r="BH151" s="1"/>
      <c r="BI151" s="1">
        <v>48</v>
      </c>
      <c r="BJ151" s="1" t="s">
        <v>126</v>
      </c>
      <c r="BK151" s="1" t="s">
        <v>403</v>
      </c>
      <c r="BL151" s="1">
        <v>2858</v>
      </c>
      <c r="BM151" s="1">
        <v>35482</v>
      </c>
      <c r="BN151" s="1" t="s">
        <v>460</v>
      </c>
      <c r="BO151" s="1" t="s">
        <v>461</v>
      </c>
      <c r="BP151" s="1" t="s">
        <v>462</v>
      </c>
      <c r="BQ151" s="1">
        <v>1981</v>
      </c>
      <c r="BR151" s="1" t="s">
        <v>463</v>
      </c>
      <c r="BS151" s="1" t="s">
        <v>214</v>
      </c>
      <c r="BT151" s="1"/>
      <c r="BU151" s="21">
        <v>35</v>
      </c>
      <c r="BV151" s="1" t="s">
        <v>133</v>
      </c>
      <c r="BW151" s="1" t="s">
        <v>134</v>
      </c>
      <c r="BX151" s="1" t="s">
        <v>154</v>
      </c>
      <c r="BY151" s="1" t="s">
        <v>155</v>
      </c>
      <c r="BZ151" s="1" t="s">
        <v>168</v>
      </c>
      <c r="CA151" s="2" t="s">
        <v>251</v>
      </c>
      <c r="CB151" s="1">
        <v>42</v>
      </c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</row>
    <row r="152" spans="1:214" ht="45" customHeight="1" x14ac:dyDescent="0.3">
      <c r="A152" s="1" t="s">
        <v>99</v>
      </c>
      <c r="B152" s="1" t="s">
        <v>149</v>
      </c>
      <c r="C152" s="1" t="s">
        <v>150</v>
      </c>
      <c r="D152" s="1" t="s">
        <v>316</v>
      </c>
      <c r="E152" s="1" t="s">
        <v>465</v>
      </c>
      <c r="F152" s="1" t="s">
        <v>466</v>
      </c>
      <c r="G152" s="1" t="s">
        <v>102</v>
      </c>
      <c r="H152" s="1" t="s">
        <v>102</v>
      </c>
      <c r="I152" s="1" t="s">
        <v>184</v>
      </c>
      <c r="J152" s="1" t="s">
        <v>200</v>
      </c>
      <c r="K152" s="1"/>
      <c r="L152" s="1">
        <v>4.1700000000000001E-2</v>
      </c>
      <c r="M152" s="1" t="s">
        <v>122</v>
      </c>
      <c r="N152" s="1" t="s">
        <v>123</v>
      </c>
      <c r="O152" s="1"/>
      <c r="P152" s="1">
        <v>10</v>
      </c>
      <c r="Q152" s="1"/>
      <c r="R152" s="1"/>
      <c r="S152" s="1"/>
      <c r="T152" s="1"/>
      <c r="U152" s="1" t="s">
        <v>262</v>
      </c>
      <c r="V152" s="1"/>
      <c r="W152" s="1">
        <v>10</v>
      </c>
      <c r="X152" s="1"/>
      <c r="Y152" s="1"/>
      <c r="Z152" s="1"/>
      <c r="AA152" s="1"/>
      <c r="AB152" s="1"/>
      <c r="AC152" s="20">
        <v>10</v>
      </c>
      <c r="AD152" s="1"/>
      <c r="AE152" s="20"/>
      <c r="AF152" s="1"/>
      <c r="AG152" s="20"/>
      <c r="AH152" s="1"/>
      <c r="AI152" s="1"/>
      <c r="AJ152" s="1"/>
      <c r="AK152" s="1"/>
      <c r="AL152" s="1"/>
      <c r="AM152" s="1"/>
      <c r="AN152" s="1"/>
      <c r="AO152" s="20"/>
      <c r="AP152" s="1"/>
      <c r="AQ152" s="1"/>
      <c r="AR152" s="1"/>
      <c r="AS152" s="1"/>
      <c r="AT152" s="1"/>
      <c r="AU152" s="20"/>
      <c r="AV152" s="1"/>
      <c r="AW152" s="1"/>
      <c r="AX152" s="1"/>
      <c r="AY152" s="1"/>
      <c r="AZ152" s="1" t="s">
        <v>124</v>
      </c>
      <c r="BA152" s="1">
        <v>1</v>
      </c>
      <c r="BB152" s="1" t="s">
        <v>125</v>
      </c>
      <c r="BC152" s="1"/>
      <c r="BD152" s="1"/>
      <c r="BE152" s="1"/>
      <c r="BF152" s="1"/>
      <c r="BG152" s="1"/>
      <c r="BH152" s="1"/>
      <c r="BI152" s="1">
        <v>100</v>
      </c>
      <c r="BJ152" s="1" t="s">
        <v>126</v>
      </c>
      <c r="BK152" s="1" t="s">
        <v>467</v>
      </c>
      <c r="BL152" s="1">
        <v>400077</v>
      </c>
      <c r="BM152" s="1">
        <v>38763</v>
      </c>
      <c r="BN152" s="1" t="s">
        <v>468</v>
      </c>
      <c r="BO152" s="1" t="s">
        <v>469</v>
      </c>
      <c r="BP152" s="1" t="s">
        <v>470</v>
      </c>
      <c r="BQ152" s="1">
        <v>1976</v>
      </c>
      <c r="BR152" s="1" t="s">
        <v>471</v>
      </c>
      <c r="BS152" s="1" t="s">
        <v>214</v>
      </c>
      <c r="BT152" s="1">
        <v>3043</v>
      </c>
      <c r="BU152" s="24" t="e">
        <f>#REF!*((100/BT152)^(0.63-1))</f>
        <v>#REF!</v>
      </c>
      <c r="BV152" s="1" t="s">
        <v>105</v>
      </c>
      <c r="BW152" s="1" t="s">
        <v>101</v>
      </c>
      <c r="BX152" s="1" t="s">
        <v>102</v>
      </c>
      <c r="BY152" s="1" t="s">
        <v>102</v>
      </c>
      <c r="BZ152" s="1" t="s">
        <v>186</v>
      </c>
      <c r="CA152" s="2" t="s">
        <v>200</v>
      </c>
      <c r="CB152" s="1">
        <v>4.1700000000000001E-2</v>
      </c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</row>
    <row r="153" spans="1:214" ht="28.8" x14ac:dyDescent="0.3">
      <c r="A153" s="9" t="s">
        <v>99</v>
      </c>
      <c r="B153" s="9" t="s">
        <v>149</v>
      </c>
      <c r="C153" s="9" t="s">
        <v>150</v>
      </c>
      <c r="D153" s="9" t="s">
        <v>151</v>
      </c>
      <c r="E153" s="9" t="s">
        <v>152</v>
      </c>
      <c r="F153" s="9" t="s">
        <v>153</v>
      </c>
      <c r="G153" s="1" t="s">
        <v>102</v>
      </c>
      <c r="H153" s="1" t="s">
        <v>102</v>
      </c>
      <c r="I153" s="1" t="s">
        <v>184</v>
      </c>
      <c r="J153" s="1" t="s">
        <v>185</v>
      </c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30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>
        <v>19</v>
      </c>
      <c r="BM153" s="9" t="s">
        <v>472</v>
      </c>
      <c r="BN153" s="28"/>
      <c r="BO153" s="28"/>
      <c r="BP153" s="28"/>
      <c r="BQ153" s="28"/>
      <c r="BR153" s="28"/>
      <c r="BS153" s="1" t="s">
        <v>360</v>
      </c>
      <c r="BT153" s="1"/>
      <c r="BU153" s="26">
        <v>38</v>
      </c>
      <c r="BV153" s="25" t="s">
        <v>133</v>
      </c>
      <c r="BW153" s="25" t="s">
        <v>134</v>
      </c>
      <c r="BX153" s="1" t="s">
        <v>102</v>
      </c>
      <c r="BY153" s="1" t="s">
        <v>102</v>
      </c>
      <c r="BZ153" s="1" t="s">
        <v>186</v>
      </c>
      <c r="CA153" s="2" t="s">
        <v>185</v>
      </c>
      <c r="CB153" s="28">
        <v>8</v>
      </c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</row>
    <row r="154" spans="1:214" ht="60" customHeight="1" x14ac:dyDescent="0.3">
      <c r="A154" s="9" t="s">
        <v>99</v>
      </c>
      <c r="B154" s="28" t="s">
        <v>201</v>
      </c>
      <c r="C154" s="28"/>
      <c r="D154" s="1" t="s">
        <v>454</v>
      </c>
      <c r="E154" s="1" t="s">
        <v>455</v>
      </c>
      <c r="F154" s="1" t="s">
        <v>456</v>
      </c>
      <c r="G154" s="9" t="s">
        <v>102</v>
      </c>
      <c r="H154" s="9" t="s">
        <v>102</v>
      </c>
      <c r="I154" s="9" t="s">
        <v>184</v>
      </c>
      <c r="J154" s="9" t="s">
        <v>185</v>
      </c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30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>
        <v>18</v>
      </c>
      <c r="BM154" s="9" t="s">
        <v>473</v>
      </c>
      <c r="BN154" s="28"/>
      <c r="BO154" s="28"/>
      <c r="BP154" s="28"/>
      <c r="BQ154" s="28"/>
      <c r="BR154" s="28"/>
      <c r="BS154" s="1" t="s">
        <v>474</v>
      </c>
      <c r="BT154" s="1"/>
      <c r="BU154" s="26">
        <v>38</v>
      </c>
      <c r="BV154" s="25" t="s">
        <v>133</v>
      </c>
      <c r="BW154" s="25" t="s">
        <v>106</v>
      </c>
      <c r="BX154" s="9" t="s">
        <v>102</v>
      </c>
      <c r="BY154" s="9" t="s">
        <v>102</v>
      </c>
      <c r="BZ154" s="1" t="s">
        <v>186</v>
      </c>
      <c r="CA154" s="10" t="s">
        <v>185</v>
      </c>
      <c r="CB154" s="28">
        <v>8</v>
      </c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</row>
    <row r="155" spans="1:214" s="23" customFormat="1" ht="45" customHeight="1" x14ac:dyDescent="0.3">
      <c r="A155" s="1" t="s">
        <v>99</v>
      </c>
      <c r="B155" s="1" t="s">
        <v>111</v>
      </c>
      <c r="C155" s="1" t="s">
        <v>112</v>
      </c>
      <c r="D155" s="1" t="s">
        <v>475</v>
      </c>
      <c r="E155" s="1" t="s">
        <v>476</v>
      </c>
      <c r="F155" s="1" t="s">
        <v>477</v>
      </c>
      <c r="G155" s="1" t="s">
        <v>102</v>
      </c>
      <c r="H155" s="1" t="s">
        <v>102</v>
      </c>
      <c r="I155" s="1" t="s">
        <v>184</v>
      </c>
      <c r="J155" s="1" t="s">
        <v>200</v>
      </c>
      <c r="K155" s="1"/>
      <c r="L155" s="1">
        <v>8.3299999999999999E-2</v>
      </c>
      <c r="M155" s="1" t="s">
        <v>122</v>
      </c>
      <c r="N155" s="1" t="s">
        <v>123</v>
      </c>
      <c r="O155" s="1"/>
      <c r="P155" s="1">
        <v>10</v>
      </c>
      <c r="Q155" s="1"/>
      <c r="R155" s="1"/>
      <c r="S155" s="1"/>
      <c r="T155" s="1"/>
      <c r="U155" s="1" t="s">
        <v>262</v>
      </c>
      <c r="V155" s="1"/>
      <c r="W155" s="1">
        <v>2.5</v>
      </c>
      <c r="X155" s="1"/>
      <c r="Y155" s="1"/>
      <c r="Z155" s="1"/>
      <c r="AA155" s="1"/>
      <c r="AB155" s="1"/>
      <c r="AC155" s="20">
        <v>2.5</v>
      </c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 t="s">
        <v>263</v>
      </c>
      <c r="BA155" s="1">
        <v>3</v>
      </c>
      <c r="BB155" s="1" t="s">
        <v>125</v>
      </c>
      <c r="BC155" s="1"/>
      <c r="BD155" s="1"/>
      <c r="BE155" s="1"/>
      <c r="BF155" s="1"/>
      <c r="BG155" s="1"/>
      <c r="BH155" s="1"/>
      <c r="BI155" s="1">
        <v>25</v>
      </c>
      <c r="BJ155" s="1" t="s">
        <v>126</v>
      </c>
      <c r="BK155" s="1" t="s">
        <v>265</v>
      </c>
      <c r="BL155" s="1">
        <v>427523</v>
      </c>
      <c r="BM155" s="1">
        <v>38677</v>
      </c>
      <c r="BN155" s="1" t="s">
        <v>478</v>
      </c>
      <c r="BO155" s="1" t="s">
        <v>479</v>
      </c>
      <c r="BP155" s="1" t="s">
        <v>480</v>
      </c>
      <c r="BQ155" s="1">
        <v>1971</v>
      </c>
      <c r="BR155" s="1" t="s">
        <v>481</v>
      </c>
      <c r="BS155" s="1" t="s">
        <v>214</v>
      </c>
      <c r="BT155" s="1">
        <v>4222</v>
      </c>
      <c r="BU155" s="24" t="e">
        <f>#REF!*((100/BT155)^(0.63-1))</f>
        <v>#REF!</v>
      </c>
      <c r="BV155" s="1" t="s">
        <v>105</v>
      </c>
      <c r="BW155" s="1" t="s">
        <v>101</v>
      </c>
      <c r="BX155" s="1" t="s">
        <v>102</v>
      </c>
      <c r="BY155" s="1" t="s">
        <v>102</v>
      </c>
      <c r="BZ155" s="1" t="s">
        <v>186</v>
      </c>
      <c r="CA155" s="1" t="s">
        <v>200</v>
      </c>
      <c r="CB155" s="1">
        <v>8.3299999999999999E-2</v>
      </c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</row>
    <row r="156" spans="1:214" s="37" customFormat="1" ht="105" customHeight="1" x14ac:dyDescent="0.3">
      <c r="A156" s="9" t="s">
        <v>99</v>
      </c>
      <c r="B156" s="28"/>
      <c r="C156" s="28"/>
      <c r="D156" s="1" t="s">
        <v>454</v>
      </c>
      <c r="E156" s="1" t="s">
        <v>455</v>
      </c>
      <c r="F156" s="1" t="s">
        <v>456</v>
      </c>
      <c r="G156" s="9" t="s">
        <v>102</v>
      </c>
      <c r="H156" s="9" t="s">
        <v>102</v>
      </c>
      <c r="I156" s="9" t="s">
        <v>184</v>
      </c>
      <c r="J156" s="9" t="s">
        <v>185</v>
      </c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30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>
        <v>20</v>
      </c>
      <c r="BM156" s="1" t="s">
        <v>482</v>
      </c>
      <c r="BN156" s="28"/>
      <c r="BO156" s="28"/>
      <c r="BP156" s="28"/>
      <c r="BQ156" s="28"/>
      <c r="BR156" s="28"/>
      <c r="BS156" s="1" t="s">
        <v>474</v>
      </c>
      <c r="BT156" s="1"/>
      <c r="BU156" s="26">
        <v>42</v>
      </c>
      <c r="BV156" s="25" t="s">
        <v>133</v>
      </c>
      <c r="BW156" s="25" t="s">
        <v>134</v>
      </c>
      <c r="BX156" s="9" t="s">
        <v>102</v>
      </c>
      <c r="BY156" s="9" t="s">
        <v>102</v>
      </c>
      <c r="BZ156" s="1" t="s">
        <v>186</v>
      </c>
      <c r="CA156" s="9" t="s">
        <v>185</v>
      </c>
      <c r="CB156" s="28">
        <v>8</v>
      </c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</row>
    <row r="157" spans="1:214" ht="129.6" x14ac:dyDescent="0.3">
      <c r="A157" s="9" t="s">
        <v>99</v>
      </c>
      <c r="B157" s="9" t="s">
        <v>111</v>
      </c>
      <c r="C157" s="9" t="s">
        <v>112</v>
      </c>
      <c r="D157" s="9" t="s">
        <v>483</v>
      </c>
      <c r="E157" s="9" t="s">
        <v>484</v>
      </c>
      <c r="F157" s="9" t="s">
        <v>485</v>
      </c>
      <c r="G157" s="9" t="s">
        <v>102</v>
      </c>
      <c r="H157" s="9" t="s">
        <v>102</v>
      </c>
      <c r="I157" s="9" t="s">
        <v>184</v>
      </c>
      <c r="J157" s="9" t="s">
        <v>185</v>
      </c>
      <c r="K157" s="9"/>
      <c r="L157" s="9">
        <v>8</v>
      </c>
      <c r="M157" s="9" t="s">
        <v>122</v>
      </c>
      <c r="N157" s="9" t="s">
        <v>123</v>
      </c>
      <c r="O157" s="9"/>
      <c r="P157" s="9">
        <v>47</v>
      </c>
      <c r="Q157" s="9"/>
      <c r="R157" s="9">
        <v>40</v>
      </c>
      <c r="S157" s="9"/>
      <c r="T157" s="9">
        <v>54</v>
      </c>
      <c r="U157" s="9" t="s">
        <v>124</v>
      </c>
      <c r="V157" s="9"/>
      <c r="W157" s="9">
        <v>43.286999999999999</v>
      </c>
      <c r="X157" s="9"/>
      <c r="Y157" s="9">
        <v>36.840000000000003</v>
      </c>
      <c r="Z157" s="9"/>
      <c r="AA157" s="9">
        <v>49.734000000000002</v>
      </c>
      <c r="AB157" s="9"/>
      <c r="AC157" s="32">
        <v>43.286999999999999</v>
      </c>
      <c r="AD157" s="9"/>
      <c r="AE157" s="32">
        <v>36.840000000000003</v>
      </c>
      <c r="AF157" s="9"/>
      <c r="AG157" s="32">
        <v>49.734000000000002</v>
      </c>
      <c r="AH157" s="9"/>
      <c r="AI157" s="9"/>
      <c r="AJ157" s="9"/>
      <c r="AK157" s="9"/>
      <c r="AL157" s="9"/>
      <c r="AM157" s="9"/>
      <c r="AN157" s="9"/>
      <c r="AO157" s="32"/>
      <c r="AP157" s="9"/>
      <c r="AQ157" s="9"/>
      <c r="AR157" s="9"/>
      <c r="AS157" s="9"/>
      <c r="AT157" s="9"/>
      <c r="AU157" s="32"/>
      <c r="AV157" s="9"/>
      <c r="AW157" s="9"/>
      <c r="AX157" s="9"/>
      <c r="AY157" s="9"/>
      <c r="AZ157" s="9" t="s">
        <v>263</v>
      </c>
      <c r="BA157" s="9">
        <v>4</v>
      </c>
      <c r="BB157" s="9" t="s">
        <v>187</v>
      </c>
      <c r="BC157" s="9"/>
      <c r="BD157" s="9"/>
      <c r="BE157" s="9"/>
      <c r="BF157" s="9"/>
      <c r="BG157" s="9"/>
      <c r="BH157" s="9"/>
      <c r="BI157" s="9">
        <v>92.1</v>
      </c>
      <c r="BJ157" s="9" t="s">
        <v>177</v>
      </c>
      <c r="BK157" s="9" t="s">
        <v>403</v>
      </c>
      <c r="BL157" s="9">
        <v>1261</v>
      </c>
      <c r="BM157" s="9">
        <v>35243</v>
      </c>
      <c r="BN157" s="9" t="s">
        <v>486</v>
      </c>
      <c r="BO157" s="9" t="s">
        <v>487</v>
      </c>
      <c r="BP157" s="9" t="s">
        <v>488</v>
      </c>
      <c r="BQ157" s="9">
        <v>1975</v>
      </c>
      <c r="BR157" s="9" t="s">
        <v>463</v>
      </c>
      <c r="BS157" s="29" t="s">
        <v>360</v>
      </c>
      <c r="BT157" s="29"/>
      <c r="BU157" s="38">
        <v>47</v>
      </c>
      <c r="BV157" s="29" t="s">
        <v>133</v>
      </c>
      <c r="BW157" s="29" t="s">
        <v>106</v>
      </c>
      <c r="BX157" s="9" t="s">
        <v>102</v>
      </c>
      <c r="BY157" s="9" t="s">
        <v>102</v>
      </c>
      <c r="BZ157" s="1" t="s">
        <v>186</v>
      </c>
      <c r="CA157" s="10" t="s">
        <v>185</v>
      </c>
      <c r="CB157" s="9">
        <v>8</v>
      </c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</row>
    <row r="158" spans="1:214" s="46" customFormat="1" ht="105" customHeight="1" x14ac:dyDescent="0.3">
      <c r="A158" s="40" t="s">
        <v>99</v>
      </c>
      <c r="B158" s="40" t="s">
        <v>149</v>
      </c>
      <c r="C158" s="40" t="s">
        <v>150</v>
      </c>
      <c r="D158" s="40" t="s">
        <v>151</v>
      </c>
      <c r="E158" s="40" t="s">
        <v>152</v>
      </c>
      <c r="F158" s="40" t="s">
        <v>153</v>
      </c>
      <c r="G158" s="40" t="s">
        <v>102</v>
      </c>
      <c r="H158" s="40" t="s">
        <v>102</v>
      </c>
      <c r="I158" s="40" t="s">
        <v>184</v>
      </c>
      <c r="J158" s="40" t="s">
        <v>185</v>
      </c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41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>
        <v>21</v>
      </c>
      <c r="BM158" s="42" t="s">
        <v>489</v>
      </c>
      <c r="BN158" s="39"/>
      <c r="BO158" s="39"/>
      <c r="BP158" s="39"/>
      <c r="BQ158" s="39"/>
      <c r="BR158" s="39"/>
      <c r="BS158" s="43" t="s">
        <v>474</v>
      </c>
      <c r="BT158" s="43"/>
      <c r="BU158" s="44">
        <v>47</v>
      </c>
      <c r="BV158" s="45" t="s">
        <v>133</v>
      </c>
      <c r="BW158" s="45" t="s">
        <v>106</v>
      </c>
      <c r="BX158" s="40" t="s">
        <v>102</v>
      </c>
      <c r="BY158" s="40" t="s">
        <v>102</v>
      </c>
      <c r="BZ158" s="43" t="s">
        <v>186</v>
      </c>
      <c r="CA158" s="10" t="s">
        <v>185</v>
      </c>
      <c r="CB158" s="28">
        <v>8</v>
      </c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</row>
    <row r="159" spans="1:214" s="3" customFormat="1" ht="30.75" customHeight="1" x14ac:dyDescent="0.3">
      <c r="A159" s="11" t="s">
        <v>99</v>
      </c>
      <c r="B159" s="3" t="s">
        <v>201</v>
      </c>
      <c r="D159" s="3" t="s">
        <v>454</v>
      </c>
      <c r="E159" s="3" t="s">
        <v>455</v>
      </c>
      <c r="F159" s="3" t="s">
        <v>456</v>
      </c>
      <c r="G159" s="3" t="s">
        <v>102</v>
      </c>
      <c r="H159" s="3" t="s">
        <v>102</v>
      </c>
      <c r="I159" s="3" t="s">
        <v>184</v>
      </c>
      <c r="J159" s="3" t="s">
        <v>274</v>
      </c>
      <c r="BL159" s="3">
        <v>5</v>
      </c>
      <c r="BM159" s="3" t="s">
        <v>490</v>
      </c>
      <c r="BS159" s="3" t="s">
        <v>198</v>
      </c>
      <c r="BT159" s="3">
        <v>39</v>
      </c>
      <c r="BU159" s="8" t="e">
        <f>#REF!*((100/BT159)^(0.63-1))</f>
        <v>#REF!</v>
      </c>
      <c r="BV159" s="3" t="s">
        <v>105</v>
      </c>
      <c r="BW159" s="3" t="s">
        <v>106</v>
      </c>
      <c r="BX159" s="3" t="s">
        <v>102</v>
      </c>
      <c r="BY159" s="3" t="s">
        <v>102</v>
      </c>
      <c r="BZ159" s="43" t="s">
        <v>186</v>
      </c>
      <c r="CA159" s="1" t="s">
        <v>274</v>
      </c>
      <c r="CB159" s="1">
        <v>14</v>
      </c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</row>
    <row r="160" spans="1:214" s="23" customFormat="1" ht="75" customHeight="1" x14ac:dyDescent="0.3">
      <c r="A160" s="47" t="s">
        <v>99</v>
      </c>
      <c r="B160" s="47" t="s">
        <v>111</v>
      </c>
      <c r="C160" s="47" t="s">
        <v>288</v>
      </c>
      <c r="D160" s="47" t="s">
        <v>289</v>
      </c>
      <c r="E160" s="47" t="s">
        <v>290</v>
      </c>
      <c r="F160" s="47" t="s">
        <v>291</v>
      </c>
      <c r="G160" s="47" t="s">
        <v>245</v>
      </c>
      <c r="H160" s="47" t="s">
        <v>458</v>
      </c>
      <c r="I160" s="47" t="s">
        <v>459</v>
      </c>
      <c r="J160" s="47" t="s">
        <v>117</v>
      </c>
      <c r="K160" s="47"/>
      <c r="L160" s="47">
        <v>21</v>
      </c>
      <c r="M160" s="47" t="s">
        <v>122</v>
      </c>
      <c r="N160" s="47" t="s">
        <v>123</v>
      </c>
      <c r="O160" s="47" t="s">
        <v>260</v>
      </c>
      <c r="P160" s="47">
        <v>35</v>
      </c>
      <c r="Q160" s="47"/>
      <c r="R160" s="47"/>
      <c r="S160" s="47"/>
      <c r="T160" s="47"/>
      <c r="U160" s="47" t="s">
        <v>124</v>
      </c>
      <c r="V160" s="47" t="s">
        <v>260</v>
      </c>
      <c r="W160" s="47">
        <v>16.8</v>
      </c>
      <c r="X160" s="47"/>
      <c r="Y160" s="47"/>
      <c r="Z160" s="47"/>
      <c r="AA160" s="47"/>
      <c r="AB160" s="47" t="s">
        <v>260</v>
      </c>
      <c r="AC160" s="48">
        <v>16.8</v>
      </c>
      <c r="AD160" s="47"/>
      <c r="AE160" s="48"/>
      <c r="AF160" s="47"/>
      <c r="AG160" s="48"/>
      <c r="AH160" s="47"/>
      <c r="AI160" s="47"/>
      <c r="AJ160" s="47"/>
      <c r="AK160" s="47"/>
      <c r="AL160" s="47"/>
      <c r="AM160" s="47"/>
      <c r="AN160" s="47"/>
      <c r="AO160" s="48"/>
      <c r="AP160" s="47"/>
      <c r="AQ160" s="47"/>
      <c r="AR160" s="47"/>
      <c r="AS160" s="47"/>
      <c r="AT160" s="47"/>
      <c r="AU160" s="48"/>
      <c r="AV160" s="47"/>
      <c r="AW160" s="47"/>
      <c r="AX160" s="47"/>
      <c r="AY160" s="47"/>
      <c r="AZ160" s="47" t="s">
        <v>263</v>
      </c>
      <c r="BA160" s="47">
        <v>1</v>
      </c>
      <c r="BB160" s="47" t="s">
        <v>187</v>
      </c>
      <c r="BC160" s="47"/>
      <c r="BD160" s="47"/>
      <c r="BE160" s="47"/>
      <c r="BF160" s="47"/>
      <c r="BG160" s="47"/>
      <c r="BH160" s="47"/>
      <c r="BI160" s="47">
        <v>48</v>
      </c>
      <c r="BJ160" s="47" t="s">
        <v>126</v>
      </c>
      <c r="BK160" s="47" t="s">
        <v>403</v>
      </c>
      <c r="BL160" s="47">
        <v>2858</v>
      </c>
      <c r="BM160" s="47">
        <v>35482</v>
      </c>
      <c r="BN160" s="47" t="s">
        <v>460</v>
      </c>
      <c r="BO160" s="47" t="s">
        <v>461</v>
      </c>
      <c r="BP160" s="47" t="s">
        <v>462</v>
      </c>
      <c r="BQ160" s="47">
        <v>1981</v>
      </c>
      <c r="BR160" s="47" t="s">
        <v>463</v>
      </c>
      <c r="BS160" s="47" t="s">
        <v>214</v>
      </c>
      <c r="BT160" s="47"/>
      <c r="BU160" s="49">
        <v>50</v>
      </c>
      <c r="BV160" s="47" t="s">
        <v>133</v>
      </c>
      <c r="BW160" s="47" t="s">
        <v>134</v>
      </c>
      <c r="BX160" s="47" t="s">
        <v>245</v>
      </c>
      <c r="BY160" s="47" t="s">
        <v>458</v>
      </c>
      <c r="BZ160" s="47" t="s">
        <v>464</v>
      </c>
      <c r="CA160" s="2" t="s">
        <v>136</v>
      </c>
      <c r="CB160" s="47">
        <v>21</v>
      </c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</row>
    <row r="161" spans="1:190" s="23" customFormat="1" ht="60" customHeight="1" x14ac:dyDescent="0.3">
      <c r="A161" s="1" t="s">
        <v>99</v>
      </c>
      <c r="B161" s="1" t="s">
        <v>111</v>
      </c>
      <c r="C161" s="1" t="s">
        <v>288</v>
      </c>
      <c r="D161" s="1" t="s">
        <v>289</v>
      </c>
      <c r="E161" s="1" t="s">
        <v>290</v>
      </c>
      <c r="F161" s="1" t="s">
        <v>291</v>
      </c>
      <c r="G161" s="1" t="s">
        <v>245</v>
      </c>
      <c r="H161" s="1" t="s">
        <v>458</v>
      </c>
      <c r="I161" s="1" t="s">
        <v>459</v>
      </c>
      <c r="J161" s="1" t="s">
        <v>117</v>
      </c>
      <c r="K161" s="1"/>
      <c r="L161" s="1">
        <v>42</v>
      </c>
      <c r="M161" s="1" t="s">
        <v>122</v>
      </c>
      <c r="N161" s="1" t="s">
        <v>123</v>
      </c>
      <c r="O161" s="1" t="s">
        <v>260</v>
      </c>
      <c r="P161" s="1">
        <v>35</v>
      </c>
      <c r="Q161" s="1"/>
      <c r="R161" s="1"/>
      <c r="S161" s="1"/>
      <c r="T161" s="1"/>
      <c r="U161" s="1" t="s">
        <v>124</v>
      </c>
      <c r="V161" s="1" t="s">
        <v>260</v>
      </c>
      <c r="W161" s="1">
        <v>16.8</v>
      </c>
      <c r="X161" s="1"/>
      <c r="Y161" s="1"/>
      <c r="Z161" s="1"/>
      <c r="AA161" s="1"/>
      <c r="AB161" s="1" t="s">
        <v>260</v>
      </c>
      <c r="AC161" s="20">
        <v>16.8</v>
      </c>
      <c r="AD161" s="1"/>
      <c r="AE161" s="20"/>
      <c r="AF161" s="1"/>
      <c r="AG161" s="20"/>
      <c r="AH161" s="1"/>
      <c r="AI161" s="1"/>
      <c r="AJ161" s="1"/>
      <c r="AK161" s="1"/>
      <c r="AL161" s="1"/>
      <c r="AM161" s="1"/>
      <c r="AN161" s="1"/>
      <c r="AO161" s="20"/>
      <c r="AP161" s="1"/>
      <c r="AQ161" s="1"/>
      <c r="AR161" s="1"/>
      <c r="AS161" s="1"/>
      <c r="AT161" s="1"/>
      <c r="AU161" s="20"/>
      <c r="AV161" s="1"/>
      <c r="AW161" s="1"/>
      <c r="AX161" s="1"/>
      <c r="AY161" s="1"/>
      <c r="AZ161" s="1" t="s">
        <v>263</v>
      </c>
      <c r="BA161" s="1">
        <v>1</v>
      </c>
      <c r="BB161" s="1" t="s">
        <v>187</v>
      </c>
      <c r="BC161" s="1"/>
      <c r="BD161" s="1"/>
      <c r="BE161" s="1"/>
      <c r="BF161" s="1"/>
      <c r="BG161" s="1"/>
      <c r="BH161" s="1"/>
      <c r="BI161" s="1">
        <v>48</v>
      </c>
      <c r="BJ161" s="1" t="s">
        <v>126</v>
      </c>
      <c r="BK161" s="1" t="s">
        <v>403</v>
      </c>
      <c r="BL161" s="1">
        <v>2858</v>
      </c>
      <c r="BM161" s="1">
        <v>35482</v>
      </c>
      <c r="BN161" s="1" t="s">
        <v>460</v>
      </c>
      <c r="BO161" s="1" t="s">
        <v>461</v>
      </c>
      <c r="BP161" s="1" t="s">
        <v>462</v>
      </c>
      <c r="BQ161" s="1">
        <v>1981</v>
      </c>
      <c r="BR161" s="1" t="s">
        <v>463</v>
      </c>
      <c r="BS161" s="1" t="s">
        <v>214</v>
      </c>
      <c r="BT161" s="1"/>
      <c r="BU161" s="21">
        <v>50</v>
      </c>
      <c r="BV161" s="1" t="s">
        <v>133</v>
      </c>
      <c r="BW161" s="1" t="s">
        <v>134</v>
      </c>
      <c r="BX161" s="1" t="s">
        <v>245</v>
      </c>
      <c r="BY161" s="1" t="s">
        <v>458</v>
      </c>
      <c r="BZ161" s="47" t="s">
        <v>464</v>
      </c>
      <c r="CA161" s="1" t="s">
        <v>136</v>
      </c>
      <c r="CB161" s="1">
        <v>42</v>
      </c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</row>
    <row r="162" spans="1:190" s="23" customFormat="1" ht="60" customHeight="1" x14ac:dyDescent="0.3">
      <c r="A162" s="1" t="s">
        <v>99</v>
      </c>
      <c r="B162" s="1" t="s">
        <v>111</v>
      </c>
      <c r="C162" s="1" t="s">
        <v>288</v>
      </c>
      <c r="D162" s="1" t="s">
        <v>289</v>
      </c>
      <c r="E162" s="1" t="s">
        <v>290</v>
      </c>
      <c r="F162" s="1" t="s">
        <v>291</v>
      </c>
      <c r="G162" s="1" t="s">
        <v>137</v>
      </c>
      <c r="H162" s="1" t="s">
        <v>137</v>
      </c>
      <c r="I162" s="1" t="s">
        <v>142</v>
      </c>
      <c r="J162" s="1" t="s">
        <v>117</v>
      </c>
      <c r="K162" s="1"/>
      <c r="L162" s="1">
        <v>21</v>
      </c>
      <c r="M162" s="1" t="s">
        <v>122</v>
      </c>
      <c r="N162" s="1" t="s">
        <v>123</v>
      </c>
      <c r="O162" s="1" t="s">
        <v>260</v>
      </c>
      <c r="P162" s="1">
        <v>35</v>
      </c>
      <c r="Q162" s="1"/>
      <c r="R162" s="1"/>
      <c r="S162" s="1"/>
      <c r="T162" s="1"/>
      <c r="U162" s="1" t="s">
        <v>124</v>
      </c>
      <c r="V162" s="1" t="s">
        <v>260</v>
      </c>
      <c r="W162" s="1">
        <v>16.8</v>
      </c>
      <c r="X162" s="1"/>
      <c r="Y162" s="1"/>
      <c r="Z162" s="1"/>
      <c r="AA162" s="1"/>
      <c r="AB162" s="1" t="s">
        <v>260</v>
      </c>
      <c r="AC162" s="20">
        <v>16.8</v>
      </c>
      <c r="AD162" s="1"/>
      <c r="AE162" s="20"/>
      <c r="AF162" s="1"/>
      <c r="AG162" s="20"/>
      <c r="AH162" s="1"/>
      <c r="AI162" s="1"/>
      <c r="AJ162" s="1"/>
      <c r="AK162" s="1"/>
      <c r="AL162" s="1"/>
      <c r="AM162" s="1"/>
      <c r="AN162" s="1"/>
      <c r="AO162" s="20"/>
      <c r="AP162" s="1"/>
      <c r="AQ162" s="1"/>
      <c r="AR162" s="1"/>
      <c r="AS162" s="1"/>
      <c r="AT162" s="1"/>
      <c r="AU162" s="20"/>
      <c r="AV162" s="1"/>
      <c r="AW162" s="1"/>
      <c r="AX162" s="1"/>
      <c r="AY162" s="1"/>
      <c r="AZ162" s="1" t="s">
        <v>263</v>
      </c>
      <c r="BA162" s="1">
        <v>1</v>
      </c>
      <c r="BB162" s="1" t="s">
        <v>187</v>
      </c>
      <c r="BC162" s="1"/>
      <c r="BD162" s="1"/>
      <c r="BE162" s="1"/>
      <c r="BF162" s="1"/>
      <c r="BG162" s="1"/>
      <c r="BH162" s="1"/>
      <c r="BI162" s="1">
        <v>48</v>
      </c>
      <c r="BJ162" s="1" t="s">
        <v>126</v>
      </c>
      <c r="BK162" s="1" t="s">
        <v>403</v>
      </c>
      <c r="BL162" s="1">
        <v>2858</v>
      </c>
      <c r="BM162" s="1">
        <v>35482</v>
      </c>
      <c r="BN162" s="1" t="s">
        <v>460</v>
      </c>
      <c r="BO162" s="1" t="s">
        <v>461</v>
      </c>
      <c r="BP162" s="1" t="s">
        <v>462</v>
      </c>
      <c r="BQ162" s="1">
        <v>1981</v>
      </c>
      <c r="BR162" s="1" t="s">
        <v>463</v>
      </c>
      <c r="BS162" s="1" t="s">
        <v>214</v>
      </c>
      <c r="BT162" s="1"/>
      <c r="BU162" s="21">
        <v>50</v>
      </c>
      <c r="BV162" s="1" t="s">
        <v>133</v>
      </c>
      <c r="BW162" s="1" t="s">
        <v>134</v>
      </c>
      <c r="BX162" s="1" t="s">
        <v>137</v>
      </c>
      <c r="BY162" s="1" t="s">
        <v>137</v>
      </c>
      <c r="BZ162" s="50" t="s">
        <v>145</v>
      </c>
      <c r="CA162" s="1" t="s">
        <v>136</v>
      </c>
      <c r="CB162" s="1">
        <v>21</v>
      </c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</row>
    <row r="163" spans="1:190" s="23" customFormat="1" ht="60" customHeight="1" x14ac:dyDescent="0.3">
      <c r="A163" s="1" t="s">
        <v>99</v>
      </c>
      <c r="B163" s="1" t="s">
        <v>111</v>
      </c>
      <c r="C163" s="1" t="s">
        <v>288</v>
      </c>
      <c r="D163" s="1" t="s">
        <v>289</v>
      </c>
      <c r="E163" s="1" t="s">
        <v>290</v>
      </c>
      <c r="F163" s="1" t="s">
        <v>291</v>
      </c>
      <c r="G163" s="1" t="s">
        <v>137</v>
      </c>
      <c r="H163" s="1" t="s">
        <v>137</v>
      </c>
      <c r="I163" s="1" t="s">
        <v>142</v>
      </c>
      <c r="J163" s="1" t="s">
        <v>117</v>
      </c>
      <c r="K163" s="1"/>
      <c r="L163" s="1">
        <v>42</v>
      </c>
      <c r="M163" s="1" t="s">
        <v>122</v>
      </c>
      <c r="N163" s="1" t="s">
        <v>123</v>
      </c>
      <c r="O163" s="1" t="s">
        <v>260</v>
      </c>
      <c r="P163" s="1">
        <v>35</v>
      </c>
      <c r="Q163" s="1"/>
      <c r="R163" s="1"/>
      <c r="S163" s="1"/>
      <c r="T163" s="1"/>
      <c r="U163" s="1" t="s">
        <v>124</v>
      </c>
      <c r="V163" s="1" t="s">
        <v>260</v>
      </c>
      <c r="W163" s="1">
        <v>16.8</v>
      </c>
      <c r="X163" s="1"/>
      <c r="Y163" s="1"/>
      <c r="Z163" s="1"/>
      <c r="AA163" s="1"/>
      <c r="AB163" s="1" t="s">
        <v>260</v>
      </c>
      <c r="AC163" s="20">
        <v>16.8</v>
      </c>
      <c r="AD163" s="1"/>
      <c r="AE163" s="20"/>
      <c r="AF163" s="1"/>
      <c r="AG163" s="20"/>
      <c r="AH163" s="1"/>
      <c r="AI163" s="1"/>
      <c r="AJ163" s="1"/>
      <c r="AK163" s="1"/>
      <c r="AL163" s="1"/>
      <c r="AM163" s="1"/>
      <c r="AN163" s="1"/>
      <c r="AO163" s="20"/>
      <c r="AP163" s="1"/>
      <c r="AQ163" s="1"/>
      <c r="AR163" s="1"/>
      <c r="AS163" s="1"/>
      <c r="AT163" s="1"/>
      <c r="AU163" s="20"/>
      <c r="AV163" s="1"/>
      <c r="AW163" s="1"/>
      <c r="AX163" s="1"/>
      <c r="AY163" s="1"/>
      <c r="AZ163" s="1" t="s">
        <v>263</v>
      </c>
      <c r="BA163" s="1">
        <v>1</v>
      </c>
      <c r="BB163" s="1" t="s">
        <v>187</v>
      </c>
      <c r="BC163" s="1"/>
      <c r="BD163" s="1"/>
      <c r="BE163" s="1"/>
      <c r="BF163" s="1"/>
      <c r="BG163" s="1"/>
      <c r="BH163" s="1"/>
      <c r="BI163" s="1">
        <v>48</v>
      </c>
      <c r="BJ163" s="1" t="s">
        <v>126</v>
      </c>
      <c r="BK163" s="1" t="s">
        <v>403</v>
      </c>
      <c r="BL163" s="1">
        <v>2858</v>
      </c>
      <c r="BM163" s="1">
        <v>35482</v>
      </c>
      <c r="BN163" s="1" t="s">
        <v>460</v>
      </c>
      <c r="BO163" s="1" t="s">
        <v>461</v>
      </c>
      <c r="BP163" s="1" t="s">
        <v>462</v>
      </c>
      <c r="BQ163" s="1">
        <v>1981</v>
      </c>
      <c r="BR163" s="1" t="s">
        <v>463</v>
      </c>
      <c r="BS163" s="1" t="s">
        <v>214</v>
      </c>
      <c r="BT163" s="1"/>
      <c r="BU163" s="21">
        <v>50</v>
      </c>
      <c r="BV163" s="1" t="s">
        <v>133</v>
      </c>
      <c r="BW163" s="1" t="s">
        <v>134</v>
      </c>
      <c r="BX163" s="1" t="s">
        <v>137</v>
      </c>
      <c r="BY163" s="1" t="s">
        <v>137</v>
      </c>
      <c r="BZ163" s="50" t="s">
        <v>145</v>
      </c>
      <c r="CA163" s="1" t="s">
        <v>136</v>
      </c>
      <c r="CB163" s="1">
        <v>42</v>
      </c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</row>
    <row r="164" spans="1:190" s="23" customFormat="1" ht="60" customHeight="1" x14ac:dyDescent="0.3">
      <c r="A164" s="1" t="s">
        <v>99</v>
      </c>
      <c r="B164" s="1" t="s">
        <v>111</v>
      </c>
      <c r="C164" s="1" t="s">
        <v>288</v>
      </c>
      <c r="D164" s="1" t="s">
        <v>289</v>
      </c>
      <c r="E164" s="1" t="s">
        <v>290</v>
      </c>
      <c r="F164" s="1" t="s">
        <v>291</v>
      </c>
      <c r="G164" s="1" t="s">
        <v>154</v>
      </c>
      <c r="H164" s="1" t="s">
        <v>155</v>
      </c>
      <c r="I164" s="1" t="s">
        <v>167</v>
      </c>
      <c r="J164" s="1" t="s">
        <v>117</v>
      </c>
      <c r="K164" s="1"/>
      <c r="L164" s="1">
        <v>21</v>
      </c>
      <c r="M164" s="1" t="s">
        <v>122</v>
      </c>
      <c r="N164" s="1" t="s">
        <v>123</v>
      </c>
      <c r="O164" s="1" t="s">
        <v>260</v>
      </c>
      <c r="P164" s="1">
        <v>35</v>
      </c>
      <c r="Q164" s="1"/>
      <c r="R164" s="1"/>
      <c r="S164" s="1"/>
      <c r="T164" s="1"/>
      <c r="U164" s="1" t="s">
        <v>124</v>
      </c>
      <c r="V164" s="1" t="s">
        <v>260</v>
      </c>
      <c r="W164" s="1">
        <v>16.8</v>
      </c>
      <c r="X164" s="1"/>
      <c r="Y164" s="1"/>
      <c r="Z164" s="1"/>
      <c r="AA164" s="1"/>
      <c r="AB164" s="1" t="s">
        <v>260</v>
      </c>
      <c r="AC164" s="20">
        <v>16.8</v>
      </c>
      <c r="AD164" s="1"/>
      <c r="AE164" s="20"/>
      <c r="AF164" s="1"/>
      <c r="AG164" s="20"/>
      <c r="AH164" s="1"/>
      <c r="AI164" s="1"/>
      <c r="AJ164" s="1"/>
      <c r="AK164" s="1"/>
      <c r="AL164" s="1"/>
      <c r="AM164" s="1"/>
      <c r="AN164" s="1"/>
      <c r="AO164" s="20"/>
      <c r="AP164" s="1"/>
      <c r="AQ164" s="1"/>
      <c r="AR164" s="1"/>
      <c r="AS164" s="1"/>
      <c r="AT164" s="1"/>
      <c r="AU164" s="20"/>
      <c r="AV164" s="1"/>
      <c r="AW164" s="1"/>
      <c r="AX164" s="1"/>
      <c r="AY164" s="1"/>
      <c r="AZ164" s="1" t="s">
        <v>263</v>
      </c>
      <c r="BA164" s="1">
        <v>1</v>
      </c>
      <c r="BB164" s="1" t="s">
        <v>187</v>
      </c>
      <c r="BC164" s="1"/>
      <c r="BD164" s="1"/>
      <c r="BE164" s="1"/>
      <c r="BF164" s="1"/>
      <c r="BG164" s="1"/>
      <c r="BH164" s="1"/>
      <c r="BI164" s="1">
        <v>48</v>
      </c>
      <c r="BJ164" s="1" t="s">
        <v>126</v>
      </c>
      <c r="BK164" s="1" t="s">
        <v>403</v>
      </c>
      <c r="BL164" s="1">
        <v>2858</v>
      </c>
      <c r="BM164" s="1">
        <v>35482</v>
      </c>
      <c r="BN164" s="1" t="s">
        <v>460</v>
      </c>
      <c r="BO164" s="1" t="s">
        <v>461</v>
      </c>
      <c r="BP164" s="1" t="s">
        <v>462</v>
      </c>
      <c r="BQ164" s="1">
        <v>1981</v>
      </c>
      <c r="BR164" s="1" t="s">
        <v>463</v>
      </c>
      <c r="BS164" s="1" t="s">
        <v>214</v>
      </c>
      <c r="BT164" s="1"/>
      <c r="BU164" s="21">
        <v>50</v>
      </c>
      <c r="BV164" s="1" t="s">
        <v>133</v>
      </c>
      <c r="BW164" s="1" t="s">
        <v>134</v>
      </c>
      <c r="BX164" s="1" t="s">
        <v>154</v>
      </c>
      <c r="BY164" s="1" t="s">
        <v>155</v>
      </c>
      <c r="BZ164" s="47" t="s">
        <v>168</v>
      </c>
      <c r="CA164" s="1" t="s">
        <v>136</v>
      </c>
      <c r="CB164" s="1">
        <v>21</v>
      </c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</row>
    <row r="165" spans="1:190" s="23" customFormat="1" ht="75" customHeight="1" x14ac:dyDescent="0.3">
      <c r="A165" s="1" t="s">
        <v>99</v>
      </c>
      <c r="B165" s="1" t="s">
        <v>111</v>
      </c>
      <c r="C165" s="1" t="s">
        <v>288</v>
      </c>
      <c r="D165" s="1" t="s">
        <v>289</v>
      </c>
      <c r="E165" s="1" t="s">
        <v>290</v>
      </c>
      <c r="F165" s="1" t="s">
        <v>291</v>
      </c>
      <c r="G165" s="1" t="s">
        <v>154</v>
      </c>
      <c r="H165" s="1" t="s">
        <v>155</v>
      </c>
      <c r="I165" s="1" t="s">
        <v>167</v>
      </c>
      <c r="J165" s="1" t="s">
        <v>117</v>
      </c>
      <c r="K165" s="1"/>
      <c r="L165" s="1">
        <v>42</v>
      </c>
      <c r="M165" s="1" t="s">
        <v>122</v>
      </c>
      <c r="N165" s="1" t="s">
        <v>123</v>
      </c>
      <c r="O165" s="1" t="s">
        <v>260</v>
      </c>
      <c r="P165" s="1">
        <v>35</v>
      </c>
      <c r="Q165" s="1"/>
      <c r="R165" s="1"/>
      <c r="S165" s="1"/>
      <c r="T165" s="1"/>
      <c r="U165" s="1" t="s">
        <v>124</v>
      </c>
      <c r="V165" s="1" t="s">
        <v>260</v>
      </c>
      <c r="W165" s="1">
        <v>16.8</v>
      </c>
      <c r="X165" s="1"/>
      <c r="Y165" s="1"/>
      <c r="Z165" s="1"/>
      <c r="AA165" s="1"/>
      <c r="AB165" s="1" t="s">
        <v>260</v>
      </c>
      <c r="AC165" s="20">
        <v>16.8</v>
      </c>
      <c r="AD165" s="1"/>
      <c r="AE165" s="20"/>
      <c r="AF165" s="1"/>
      <c r="AG165" s="20"/>
      <c r="AH165" s="1"/>
      <c r="AI165" s="1"/>
      <c r="AJ165" s="1"/>
      <c r="AK165" s="1"/>
      <c r="AL165" s="1"/>
      <c r="AM165" s="1"/>
      <c r="AN165" s="1"/>
      <c r="AO165" s="20"/>
      <c r="AP165" s="1"/>
      <c r="AQ165" s="1"/>
      <c r="AR165" s="1"/>
      <c r="AS165" s="1"/>
      <c r="AT165" s="1"/>
      <c r="AU165" s="20"/>
      <c r="AV165" s="1"/>
      <c r="AW165" s="1"/>
      <c r="AX165" s="1"/>
      <c r="AY165" s="1"/>
      <c r="AZ165" s="1" t="s">
        <v>263</v>
      </c>
      <c r="BA165" s="1">
        <v>1</v>
      </c>
      <c r="BB165" s="1" t="s">
        <v>187</v>
      </c>
      <c r="BC165" s="1"/>
      <c r="BD165" s="1"/>
      <c r="BE165" s="1"/>
      <c r="BF165" s="1"/>
      <c r="BG165" s="1"/>
      <c r="BH165" s="1"/>
      <c r="BI165" s="1">
        <v>48</v>
      </c>
      <c r="BJ165" s="1" t="s">
        <v>126</v>
      </c>
      <c r="BK165" s="1" t="s">
        <v>403</v>
      </c>
      <c r="BL165" s="1">
        <v>2858</v>
      </c>
      <c r="BM165" s="1">
        <v>35482</v>
      </c>
      <c r="BN165" s="1" t="s">
        <v>460</v>
      </c>
      <c r="BO165" s="1" t="s">
        <v>461</v>
      </c>
      <c r="BP165" s="1" t="s">
        <v>462</v>
      </c>
      <c r="BQ165" s="1">
        <v>1981</v>
      </c>
      <c r="BR165" s="1" t="s">
        <v>463</v>
      </c>
      <c r="BS165" s="1" t="s">
        <v>214</v>
      </c>
      <c r="BT165" s="1"/>
      <c r="BU165" s="21">
        <v>50</v>
      </c>
      <c r="BV165" s="1" t="s">
        <v>133</v>
      </c>
      <c r="BW165" s="1" t="s">
        <v>134</v>
      </c>
      <c r="BX165" s="1" t="s">
        <v>154</v>
      </c>
      <c r="BY165" s="1" t="s">
        <v>155</v>
      </c>
      <c r="BZ165" s="47" t="s">
        <v>168</v>
      </c>
      <c r="CA165" s="1" t="s">
        <v>136</v>
      </c>
      <c r="CB165" s="1">
        <v>42</v>
      </c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</row>
    <row r="166" spans="1:190" s="23" customFormat="1" ht="244.8" x14ac:dyDescent="0.3">
      <c r="A166" s="1" t="s">
        <v>99</v>
      </c>
      <c r="B166" s="1" t="s">
        <v>111</v>
      </c>
      <c r="C166" s="1" t="s">
        <v>288</v>
      </c>
      <c r="D166" s="1" t="s">
        <v>289</v>
      </c>
      <c r="E166" s="1" t="s">
        <v>290</v>
      </c>
      <c r="F166" s="1" t="s">
        <v>291</v>
      </c>
      <c r="G166" s="1" t="s">
        <v>154</v>
      </c>
      <c r="H166" s="1" t="s">
        <v>155</v>
      </c>
      <c r="I166" s="1" t="s">
        <v>167</v>
      </c>
      <c r="J166" s="1" t="s">
        <v>166</v>
      </c>
      <c r="K166" s="1"/>
      <c r="L166" s="1">
        <v>21</v>
      </c>
      <c r="M166" s="1" t="s">
        <v>122</v>
      </c>
      <c r="N166" s="1" t="s">
        <v>123</v>
      </c>
      <c r="O166" s="1"/>
      <c r="P166" s="1">
        <v>50</v>
      </c>
      <c r="Q166" s="1"/>
      <c r="R166" s="1"/>
      <c r="S166" s="1"/>
      <c r="T166" s="1"/>
      <c r="U166" s="1" t="s">
        <v>124</v>
      </c>
      <c r="V166" s="1"/>
      <c r="W166" s="1">
        <v>24</v>
      </c>
      <c r="X166" s="1"/>
      <c r="Y166" s="1"/>
      <c r="Z166" s="1"/>
      <c r="AA166" s="1"/>
      <c r="AB166" s="1"/>
      <c r="AC166" s="20">
        <v>24</v>
      </c>
      <c r="AD166" s="1"/>
      <c r="AE166" s="20"/>
      <c r="AF166" s="1"/>
      <c r="AG166" s="20"/>
      <c r="AH166" s="1"/>
      <c r="AI166" s="1"/>
      <c r="AJ166" s="1"/>
      <c r="AK166" s="1"/>
      <c r="AL166" s="1"/>
      <c r="AM166" s="1"/>
      <c r="AN166" s="1"/>
      <c r="AO166" s="20"/>
      <c r="AP166" s="1"/>
      <c r="AQ166" s="1"/>
      <c r="AR166" s="1"/>
      <c r="AS166" s="1"/>
      <c r="AT166" s="1"/>
      <c r="AU166" s="20"/>
      <c r="AV166" s="1"/>
      <c r="AW166" s="1"/>
      <c r="AX166" s="1"/>
      <c r="AY166" s="1"/>
      <c r="AZ166" s="1" t="s">
        <v>263</v>
      </c>
      <c r="BA166" s="1">
        <v>1</v>
      </c>
      <c r="BB166" s="1" t="s">
        <v>187</v>
      </c>
      <c r="BC166" s="1"/>
      <c r="BD166" s="1"/>
      <c r="BE166" s="1"/>
      <c r="BF166" s="1"/>
      <c r="BG166" s="1"/>
      <c r="BH166" s="1"/>
      <c r="BI166" s="1">
        <v>48</v>
      </c>
      <c r="BJ166" s="1" t="s">
        <v>126</v>
      </c>
      <c r="BK166" s="1" t="s">
        <v>403</v>
      </c>
      <c r="BL166" s="1">
        <v>2858</v>
      </c>
      <c r="BM166" s="1">
        <v>35482</v>
      </c>
      <c r="BN166" s="1" t="s">
        <v>460</v>
      </c>
      <c r="BO166" s="1" t="s">
        <v>461</v>
      </c>
      <c r="BP166" s="1" t="s">
        <v>462</v>
      </c>
      <c r="BQ166" s="1">
        <v>1981</v>
      </c>
      <c r="BR166" s="1" t="s">
        <v>463</v>
      </c>
      <c r="BS166" s="1" t="s">
        <v>214</v>
      </c>
      <c r="BT166" s="1"/>
      <c r="BU166" s="21">
        <v>50</v>
      </c>
      <c r="BV166" s="1" t="s">
        <v>133</v>
      </c>
      <c r="BW166" s="1" t="s">
        <v>134</v>
      </c>
      <c r="BX166" s="1" t="s">
        <v>154</v>
      </c>
      <c r="BY166" s="1" t="s">
        <v>155</v>
      </c>
      <c r="BZ166" s="47" t="s">
        <v>168</v>
      </c>
      <c r="CA166" s="1" t="s">
        <v>251</v>
      </c>
      <c r="CB166" s="1">
        <v>21</v>
      </c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</row>
    <row r="167" spans="1:190" s="23" customFormat="1" ht="90" customHeight="1" x14ac:dyDescent="0.3">
      <c r="A167" s="1" t="s">
        <v>99</v>
      </c>
      <c r="B167" s="1" t="s">
        <v>111</v>
      </c>
      <c r="C167" s="1" t="s">
        <v>288</v>
      </c>
      <c r="D167" s="1" t="s">
        <v>289</v>
      </c>
      <c r="E167" s="1" t="s">
        <v>290</v>
      </c>
      <c r="F167" s="1" t="s">
        <v>291</v>
      </c>
      <c r="G167" s="1" t="s">
        <v>154</v>
      </c>
      <c r="H167" s="1" t="s">
        <v>155</v>
      </c>
      <c r="I167" s="1" t="s">
        <v>167</v>
      </c>
      <c r="J167" s="1" t="s">
        <v>117</v>
      </c>
      <c r="K167" s="1"/>
      <c r="L167" s="1">
        <v>21</v>
      </c>
      <c r="M167" s="1" t="s">
        <v>122</v>
      </c>
      <c r="N167" s="1" t="s">
        <v>123</v>
      </c>
      <c r="O167" s="1" t="s">
        <v>260</v>
      </c>
      <c r="P167" s="1">
        <v>72</v>
      </c>
      <c r="Q167" s="1"/>
      <c r="R167" s="1"/>
      <c r="S167" s="1"/>
      <c r="T167" s="1"/>
      <c r="U167" s="1" t="s">
        <v>124</v>
      </c>
      <c r="V167" s="1" t="s">
        <v>260</v>
      </c>
      <c r="W167" s="1">
        <v>34.56</v>
      </c>
      <c r="X167" s="1"/>
      <c r="Y167" s="1"/>
      <c r="Z167" s="1"/>
      <c r="AA167" s="1"/>
      <c r="AB167" s="1" t="s">
        <v>260</v>
      </c>
      <c r="AC167" s="20">
        <v>34.56</v>
      </c>
      <c r="AD167" s="1"/>
      <c r="AE167" s="20"/>
      <c r="AF167" s="1"/>
      <c r="AG167" s="20"/>
      <c r="AH167" s="1"/>
      <c r="AI167" s="1"/>
      <c r="AJ167" s="1"/>
      <c r="AK167" s="1"/>
      <c r="AL167" s="1"/>
      <c r="AM167" s="1"/>
      <c r="AN167" s="1"/>
      <c r="AO167" s="20"/>
      <c r="AP167" s="1"/>
      <c r="AQ167" s="1"/>
      <c r="AR167" s="1"/>
      <c r="AS167" s="1"/>
      <c r="AT167" s="1"/>
      <c r="AU167" s="20"/>
      <c r="AV167" s="1"/>
      <c r="AW167" s="1"/>
      <c r="AX167" s="1"/>
      <c r="AY167" s="1"/>
      <c r="AZ167" s="1" t="s">
        <v>263</v>
      </c>
      <c r="BA167" s="1">
        <v>1</v>
      </c>
      <c r="BB167" s="1" t="s">
        <v>187</v>
      </c>
      <c r="BC167" s="1"/>
      <c r="BD167" s="1"/>
      <c r="BE167" s="1"/>
      <c r="BF167" s="1"/>
      <c r="BG167" s="1"/>
      <c r="BH167" s="1"/>
      <c r="BI167" s="1">
        <v>48</v>
      </c>
      <c r="BJ167" s="1" t="s">
        <v>126</v>
      </c>
      <c r="BK167" s="1" t="s">
        <v>403</v>
      </c>
      <c r="BL167" s="1">
        <v>2858</v>
      </c>
      <c r="BM167" s="1">
        <v>35482</v>
      </c>
      <c r="BN167" s="1" t="s">
        <v>460</v>
      </c>
      <c r="BO167" s="1" t="s">
        <v>461</v>
      </c>
      <c r="BP167" s="1" t="s">
        <v>462</v>
      </c>
      <c r="BQ167" s="1">
        <v>1981</v>
      </c>
      <c r="BR167" s="1" t="s">
        <v>463</v>
      </c>
      <c r="BS167" s="1" t="s">
        <v>214</v>
      </c>
      <c r="BT167" s="1"/>
      <c r="BU167" s="21">
        <v>72</v>
      </c>
      <c r="BV167" s="1" t="s">
        <v>133</v>
      </c>
      <c r="BW167" s="1" t="s">
        <v>134</v>
      </c>
      <c r="BX167" s="1" t="s">
        <v>154</v>
      </c>
      <c r="BY167" s="1" t="s">
        <v>155</v>
      </c>
      <c r="BZ167" s="47" t="s">
        <v>168</v>
      </c>
      <c r="CA167" s="1" t="s">
        <v>136</v>
      </c>
      <c r="CB167" s="1">
        <v>21</v>
      </c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</row>
    <row r="168" spans="1:190" s="23" customFormat="1" ht="201.6" x14ac:dyDescent="0.3">
      <c r="A168" s="1" t="s">
        <v>99</v>
      </c>
      <c r="B168" s="1" t="s">
        <v>149</v>
      </c>
      <c r="C168" s="1" t="s">
        <v>150</v>
      </c>
      <c r="D168" s="1" t="s">
        <v>151</v>
      </c>
      <c r="E168" s="1" t="s">
        <v>152</v>
      </c>
      <c r="F168" s="1" t="s">
        <v>153</v>
      </c>
      <c r="G168" s="1" t="s">
        <v>102</v>
      </c>
      <c r="H168" s="1" t="s">
        <v>102</v>
      </c>
      <c r="I168" s="1" t="s">
        <v>184</v>
      </c>
      <c r="J168" s="1" t="s">
        <v>185</v>
      </c>
      <c r="K168" s="1"/>
      <c r="L168" s="1">
        <v>10</v>
      </c>
      <c r="M168" s="1" t="s">
        <v>122</v>
      </c>
      <c r="N168" s="1" t="s">
        <v>158</v>
      </c>
      <c r="O168" s="1"/>
      <c r="P168" s="1">
        <v>79</v>
      </c>
      <c r="Q168" s="1"/>
      <c r="R168" s="1"/>
      <c r="S168" s="1"/>
      <c r="T168" s="1"/>
      <c r="U168" s="1" t="s">
        <v>252</v>
      </c>
      <c r="V168" s="1"/>
      <c r="W168" s="1">
        <v>79</v>
      </c>
      <c r="X168" s="1"/>
      <c r="Y168" s="1"/>
      <c r="Z168" s="1"/>
      <c r="AA168" s="1"/>
      <c r="AB168" s="1"/>
      <c r="AC168" s="20">
        <v>79</v>
      </c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 t="s">
        <v>252</v>
      </c>
      <c r="BA168" s="1" t="s">
        <v>395</v>
      </c>
      <c r="BB168" s="1" t="s">
        <v>125</v>
      </c>
      <c r="BC168" s="1"/>
      <c r="BD168" s="1"/>
      <c r="BE168" s="1"/>
      <c r="BF168" s="1"/>
      <c r="BG168" s="1"/>
      <c r="BH168" s="1"/>
      <c r="BI168" s="1">
        <v>100</v>
      </c>
      <c r="BJ168" s="1" t="s">
        <v>126</v>
      </c>
      <c r="BK168" s="1" t="s">
        <v>160</v>
      </c>
      <c r="BL168" s="1">
        <v>99997</v>
      </c>
      <c r="BM168" s="1">
        <v>35250</v>
      </c>
      <c r="BN168" s="1" t="s">
        <v>161</v>
      </c>
      <c r="BO168" s="1" t="s">
        <v>162</v>
      </c>
      <c r="BP168" s="1" t="s">
        <v>163</v>
      </c>
      <c r="BQ168" s="1">
        <v>1981</v>
      </c>
      <c r="BR168" s="1" t="s">
        <v>491</v>
      </c>
      <c r="BS168" s="1" t="s">
        <v>132</v>
      </c>
      <c r="BT168" s="1"/>
      <c r="BU168" s="21">
        <v>74</v>
      </c>
      <c r="BV168" s="1" t="s">
        <v>100</v>
      </c>
      <c r="BW168" s="1" t="s">
        <v>134</v>
      </c>
      <c r="BX168" s="1" t="s">
        <v>102</v>
      </c>
      <c r="BY168" s="1" t="s">
        <v>102</v>
      </c>
      <c r="BZ168" s="47" t="s">
        <v>186</v>
      </c>
      <c r="CA168" s="1" t="s">
        <v>185</v>
      </c>
      <c r="CB168" s="1">
        <v>10</v>
      </c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</row>
    <row r="169" spans="1:190" s="23" customFormat="1" ht="259.2" x14ac:dyDescent="0.3">
      <c r="A169" s="1" t="s">
        <v>99</v>
      </c>
      <c r="B169" s="1" t="s">
        <v>149</v>
      </c>
      <c r="C169" s="1" t="s">
        <v>150</v>
      </c>
      <c r="D169" s="1" t="s">
        <v>151</v>
      </c>
      <c r="E169" s="1" t="s">
        <v>152</v>
      </c>
      <c r="F169" s="1" t="s">
        <v>153</v>
      </c>
      <c r="G169" s="1" t="s">
        <v>492</v>
      </c>
      <c r="H169" s="1" t="s">
        <v>492</v>
      </c>
      <c r="I169" s="1" t="s">
        <v>493</v>
      </c>
      <c r="J169" s="1" t="s">
        <v>143</v>
      </c>
      <c r="K169" s="1"/>
      <c r="L169" s="1">
        <v>15</v>
      </c>
      <c r="M169" s="1" t="s">
        <v>122</v>
      </c>
      <c r="N169" s="1" t="s">
        <v>158</v>
      </c>
      <c r="O169" s="1" t="s">
        <v>207</v>
      </c>
      <c r="P169" s="1">
        <v>74</v>
      </c>
      <c r="Q169" s="1"/>
      <c r="R169" s="1"/>
      <c r="S169" s="1"/>
      <c r="T169" s="1"/>
      <c r="U169" s="1" t="s">
        <v>252</v>
      </c>
      <c r="V169" s="1" t="s">
        <v>207</v>
      </c>
      <c r="W169" s="1">
        <v>74</v>
      </c>
      <c r="X169" s="1"/>
      <c r="Y169" s="1"/>
      <c r="Z169" s="1"/>
      <c r="AA169" s="1"/>
      <c r="AB169" s="1" t="s">
        <v>207</v>
      </c>
      <c r="AC169" s="20">
        <v>74</v>
      </c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 t="s">
        <v>252</v>
      </c>
      <c r="BA169" s="1" t="s">
        <v>395</v>
      </c>
      <c r="BB169" s="1" t="s">
        <v>125</v>
      </c>
      <c r="BC169" s="1"/>
      <c r="BD169" s="1"/>
      <c r="BE169" s="1"/>
      <c r="BF169" s="1"/>
      <c r="BG169" s="1"/>
      <c r="BH169" s="1"/>
      <c r="BI169" s="1">
        <v>100</v>
      </c>
      <c r="BJ169" s="1" t="s">
        <v>126</v>
      </c>
      <c r="BK169" s="1" t="s">
        <v>160</v>
      </c>
      <c r="BL169" s="1">
        <v>2015682</v>
      </c>
      <c r="BM169" s="1">
        <v>35249</v>
      </c>
      <c r="BN169" s="1" t="s">
        <v>494</v>
      </c>
      <c r="BO169" s="1" t="s">
        <v>495</v>
      </c>
      <c r="BP169" s="1" t="s">
        <v>496</v>
      </c>
      <c r="BQ169" s="1">
        <v>1984</v>
      </c>
      <c r="BR169" s="1" t="s">
        <v>497</v>
      </c>
      <c r="BS169" s="25" t="s">
        <v>214</v>
      </c>
      <c r="BT169" s="25"/>
      <c r="BU169" s="26">
        <v>74</v>
      </c>
      <c r="BV169" s="25" t="s">
        <v>100</v>
      </c>
      <c r="BW169" s="25" t="s">
        <v>134</v>
      </c>
      <c r="BX169" s="1" t="s">
        <v>492</v>
      </c>
      <c r="BY169" s="1" t="s">
        <v>492</v>
      </c>
      <c r="BZ169" s="47" t="s">
        <v>493</v>
      </c>
      <c r="CA169" s="1" t="s">
        <v>117</v>
      </c>
      <c r="CB169" s="25">
        <v>15</v>
      </c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</row>
    <row r="170" spans="1:190" s="23" customFormat="1" ht="259.2" x14ac:dyDescent="0.3">
      <c r="A170" s="1" t="s">
        <v>99</v>
      </c>
      <c r="B170" s="1" t="s">
        <v>149</v>
      </c>
      <c r="C170" s="1" t="s">
        <v>150</v>
      </c>
      <c r="D170" s="1" t="s">
        <v>151</v>
      </c>
      <c r="E170" s="1" t="s">
        <v>152</v>
      </c>
      <c r="F170" s="1" t="s">
        <v>153</v>
      </c>
      <c r="G170" s="1" t="s">
        <v>154</v>
      </c>
      <c r="H170" s="1" t="s">
        <v>300</v>
      </c>
      <c r="I170" s="1" t="s">
        <v>301</v>
      </c>
      <c r="J170" s="1" t="s">
        <v>143</v>
      </c>
      <c r="K170" s="1"/>
      <c r="L170" s="1">
        <v>15</v>
      </c>
      <c r="M170" s="1" t="s">
        <v>122</v>
      </c>
      <c r="N170" s="1" t="s">
        <v>158</v>
      </c>
      <c r="O170" s="1" t="s">
        <v>275</v>
      </c>
      <c r="P170" s="1">
        <v>74</v>
      </c>
      <c r="Q170" s="1"/>
      <c r="R170" s="1"/>
      <c r="S170" s="1"/>
      <c r="T170" s="1"/>
      <c r="U170" s="1" t="s">
        <v>252</v>
      </c>
      <c r="V170" s="1" t="s">
        <v>275</v>
      </c>
      <c r="W170" s="1">
        <v>74</v>
      </c>
      <c r="X170" s="1"/>
      <c r="Y170" s="1"/>
      <c r="Z170" s="1"/>
      <c r="AA170" s="1"/>
      <c r="AB170" s="1" t="s">
        <v>275</v>
      </c>
      <c r="AC170" s="20">
        <v>74</v>
      </c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 t="s">
        <v>252</v>
      </c>
      <c r="BA170" s="1" t="s">
        <v>395</v>
      </c>
      <c r="BB170" s="1" t="s">
        <v>125</v>
      </c>
      <c r="BC170" s="1"/>
      <c r="BD170" s="1"/>
      <c r="BE170" s="1"/>
      <c r="BF170" s="1"/>
      <c r="BG170" s="1"/>
      <c r="BH170" s="1"/>
      <c r="BI170" s="1">
        <v>100</v>
      </c>
      <c r="BJ170" s="1" t="s">
        <v>126</v>
      </c>
      <c r="BK170" s="1" t="s">
        <v>160</v>
      </c>
      <c r="BL170" s="1">
        <v>2015682</v>
      </c>
      <c r="BM170" s="1">
        <v>35249</v>
      </c>
      <c r="BN170" s="1" t="s">
        <v>494</v>
      </c>
      <c r="BO170" s="1" t="s">
        <v>495</v>
      </c>
      <c r="BP170" s="1" t="s">
        <v>496</v>
      </c>
      <c r="BQ170" s="1">
        <v>1984</v>
      </c>
      <c r="BR170" s="1" t="s">
        <v>498</v>
      </c>
      <c r="BS170" s="25" t="s">
        <v>214</v>
      </c>
      <c r="BT170" s="25"/>
      <c r="BU170" s="26">
        <v>74</v>
      </c>
      <c r="BV170" s="25" t="s">
        <v>100</v>
      </c>
      <c r="BW170" s="25" t="s">
        <v>134</v>
      </c>
      <c r="BX170" s="1" t="s">
        <v>154</v>
      </c>
      <c r="BY170" s="1" t="s">
        <v>300</v>
      </c>
      <c r="BZ170" s="47" t="s">
        <v>301</v>
      </c>
      <c r="CA170" s="1" t="s">
        <v>117</v>
      </c>
      <c r="CB170" s="25">
        <v>15</v>
      </c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</row>
    <row r="171" spans="1:190" s="23" customFormat="1" ht="90" customHeight="1" x14ac:dyDescent="0.3">
      <c r="A171" s="1" t="s">
        <v>99</v>
      </c>
      <c r="B171" s="1" t="s">
        <v>149</v>
      </c>
      <c r="C171" s="1" t="s">
        <v>150</v>
      </c>
      <c r="D171" s="1" t="s">
        <v>151</v>
      </c>
      <c r="E171" s="1" t="s">
        <v>152</v>
      </c>
      <c r="F171" s="1" t="s">
        <v>153</v>
      </c>
      <c r="G171" s="1" t="s">
        <v>102</v>
      </c>
      <c r="H171" s="1" t="s">
        <v>102</v>
      </c>
      <c r="I171" s="1" t="s">
        <v>184</v>
      </c>
      <c r="J171" s="1" t="s">
        <v>185</v>
      </c>
      <c r="K171" s="1"/>
      <c r="L171" s="1">
        <v>10</v>
      </c>
      <c r="M171" s="1" t="s">
        <v>122</v>
      </c>
      <c r="N171" s="1" t="s">
        <v>158</v>
      </c>
      <c r="O171" s="1"/>
      <c r="P171" s="1">
        <v>79</v>
      </c>
      <c r="Q171" s="1"/>
      <c r="R171" s="1"/>
      <c r="S171" s="1"/>
      <c r="T171" s="1"/>
      <c r="U171" s="1" t="s">
        <v>252</v>
      </c>
      <c r="V171" s="1"/>
      <c r="W171" s="1">
        <v>79</v>
      </c>
      <c r="X171" s="1"/>
      <c r="Y171" s="1"/>
      <c r="Z171" s="1"/>
      <c r="AA171" s="1"/>
      <c r="AB171" s="1"/>
      <c r="AC171" s="20">
        <v>79</v>
      </c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 t="s">
        <v>252</v>
      </c>
      <c r="BA171" s="1" t="s">
        <v>395</v>
      </c>
      <c r="BB171" s="1" t="s">
        <v>125</v>
      </c>
      <c r="BC171" s="1"/>
      <c r="BD171" s="1"/>
      <c r="BE171" s="1"/>
      <c r="BF171" s="1"/>
      <c r="BG171" s="1"/>
      <c r="BH171" s="1"/>
      <c r="BI171" s="1">
        <v>100</v>
      </c>
      <c r="BJ171" s="1" t="s">
        <v>126</v>
      </c>
      <c r="BK171" s="1" t="s">
        <v>160</v>
      </c>
      <c r="BL171" s="1">
        <v>2031930</v>
      </c>
      <c r="BM171" s="1">
        <v>35250</v>
      </c>
      <c r="BN171" s="1" t="s">
        <v>161</v>
      </c>
      <c r="BO171" s="1" t="s">
        <v>162</v>
      </c>
      <c r="BP171" s="1" t="s">
        <v>163</v>
      </c>
      <c r="BQ171" s="1">
        <v>1981</v>
      </c>
      <c r="BR171" s="1" t="s">
        <v>491</v>
      </c>
      <c r="BS171" s="1" t="s">
        <v>132</v>
      </c>
      <c r="BT171" s="1"/>
      <c r="BU171" s="21">
        <v>79</v>
      </c>
      <c r="BV171" s="1" t="s">
        <v>100</v>
      </c>
      <c r="BW171" s="1" t="s">
        <v>134</v>
      </c>
      <c r="BX171" s="1" t="s">
        <v>102</v>
      </c>
      <c r="BY171" s="1" t="s">
        <v>102</v>
      </c>
      <c r="BZ171" s="47" t="s">
        <v>186</v>
      </c>
      <c r="CA171" s="2" t="s">
        <v>185</v>
      </c>
      <c r="CB171" s="1">
        <v>10</v>
      </c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</row>
    <row r="172" spans="1:190" s="23" customFormat="1" ht="90" customHeight="1" x14ac:dyDescent="0.3">
      <c r="A172" s="9" t="s">
        <v>99</v>
      </c>
      <c r="B172" s="9" t="s">
        <v>254</v>
      </c>
      <c r="C172" s="9" t="s">
        <v>255</v>
      </c>
      <c r="D172" s="9" t="s">
        <v>256</v>
      </c>
      <c r="E172" s="9" t="s">
        <v>257</v>
      </c>
      <c r="F172" s="9" t="s">
        <v>258</v>
      </c>
      <c r="G172" s="9" t="s">
        <v>172</v>
      </c>
      <c r="H172" s="9" t="s">
        <v>173</v>
      </c>
      <c r="I172" s="9" t="s">
        <v>499</v>
      </c>
      <c r="J172" s="9" t="s">
        <v>143</v>
      </c>
      <c r="K172" s="9"/>
      <c r="L172" s="9">
        <v>14</v>
      </c>
      <c r="M172" s="9" t="s">
        <v>122</v>
      </c>
      <c r="N172" s="9" t="s">
        <v>158</v>
      </c>
      <c r="O172" s="9"/>
      <c r="P172" s="9">
        <v>80</v>
      </c>
      <c r="Q172" s="9"/>
      <c r="R172" s="9"/>
      <c r="S172" s="9"/>
      <c r="T172" s="9"/>
      <c r="U172" s="9" t="s">
        <v>124</v>
      </c>
      <c r="V172" s="9"/>
      <c r="W172" s="9">
        <v>80</v>
      </c>
      <c r="X172" s="9"/>
      <c r="Y172" s="9"/>
      <c r="Z172" s="9"/>
      <c r="AA172" s="9"/>
      <c r="AB172" s="9"/>
      <c r="AC172" s="32">
        <v>80</v>
      </c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 t="s">
        <v>124</v>
      </c>
      <c r="BA172" s="9">
        <v>1</v>
      </c>
      <c r="BB172" s="9" t="s">
        <v>176</v>
      </c>
      <c r="BC172" s="9"/>
      <c r="BD172" s="9"/>
      <c r="BE172" s="9"/>
      <c r="BF172" s="9"/>
      <c r="BG172" s="9"/>
      <c r="BH172" s="9"/>
      <c r="BI172" s="9">
        <v>100</v>
      </c>
      <c r="BJ172" s="9" t="s">
        <v>126</v>
      </c>
      <c r="BK172" s="9" t="s">
        <v>277</v>
      </c>
      <c r="BL172" s="9">
        <v>427221</v>
      </c>
      <c r="BM172" s="9">
        <v>35063</v>
      </c>
      <c r="BN172" s="9" t="s">
        <v>500</v>
      </c>
      <c r="BO172" s="9" t="s">
        <v>501</v>
      </c>
      <c r="BP172" s="9" t="s">
        <v>502</v>
      </c>
      <c r="BQ172" s="9">
        <v>1969</v>
      </c>
      <c r="BR172" s="9" t="s">
        <v>503</v>
      </c>
      <c r="BS172" s="29" t="s">
        <v>214</v>
      </c>
      <c r="BT172" s="29"/>
      <c r="BU172" s="38">
        <v>80</v>
      </c>
      <c r="BV172" s="29" t="s">
        <v>133</v>
      </c>
      <c r="BW172" s="29" t="s">
        <v>106</v>
      </c>
      <c r="BX172" s="9" t="s">
        <v>172</v>
      </c>
      <c r="BY172" s="9" t="s">
        <v>173</v>
      </c>
      <c r="BZ172" s="50" t="s">
        <v>504</v>
      </c>
      <c r="CA172" s="10" t="s">
        <v>136</v>
      </c>
      <c r="CB172" s="9">
        <v>14</v>
      </c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</row>
    <row r="173" spans="1:190" s="23" customFormat="1" ht="60" customHeight="1" x14ac:dyDescent="0.3">
      <c r="A173" s="9" t="s">
        <v>99</v>
      </c>
      <c r="B173" s="9" t="s">
        <v>254</v>
      </c>
      <c r="C173" s="9" t="s">
        <v>255</v>
      </c>
      <c r="D173" s="9" t="s">
        <v>256</v>
      </c>
      <c r="E173" s="9" t="s">
        <v>257</v>
      </c>
      <c r="F173" s="9" t="s">
        <v>258</v>
      </c>
      <c r="G173" s="9" t="s">
        <v>172</v>
      </c>
      <c r="H173" s="9" t="s">
        <v>173</v>
      </c>
      <c r="I173" s="9" t="s">
        <v>499</v>
      </c>
      <c r="J173" s="9" t="s">
        <v>143</v>
      </c>
      <c r="K173" s="9"/>
      <c r="L173" s="9">
        <v>28</v>
      </c>
      <c r="M173" s="9" t="s">
        <v>122</v>
      </c>
      <c r="N173" s="9" t="s">
        <v>158</v>
      </c>
      <c r="O173" s="9"/>
      <c r="P173" s="9">
        <v>80</v>
      </c>
      <c r="Q173" s="9"/>
      <c r="R173" s="9"/>
      <c r="S173" s="9"/>
      <c r="T173" s="9"/>
      <c r="U173" s="9" t="s">
        <v>124</v>
      </c>
      <c r="V173" s="9"/>
      <c r="W173" s="9">
        <v>80</v>
      </c>
      <c r="X173" s="9"/>
      <c r="Y173" s="9"/>
      <c r="Z173" s="9"/>
      <c r="AA173" s="9"/>
      <c r="AB173" s="9"/>
      <c r="AC173" s="32">
        <v>80</v>
      </c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 t="s">
        <v>124</v>
      </c>
      <c r="BA173" s="9">
        <v>1</v>
      </c>
      <c r="BB173" s="9" t="s">
        <v>176</v>
      </c>
      <c r="BC173" s="9"/>
      <c r="BD173" s="9"/>
      <c r="BE173" s="9"/>
      <c r="BF173" s="9"/>
      <c r="BG173" s="9"/>
      <c r="BH173" s="9"/>
      <c r="BI173" s="9">
        <v>100</v>
      </c>
      <c r="BJ173" s="9" t="s">
        <v>126</v>
      </c>
      <c r="BK173" s="9" t="s">
        <v>277</v>
      </c>
      <c r="BL173" s="9">
        <v>427222</v>
      </c>
      <c r="BM173" s="9">
        <v>35063</v>
      </c>
      <c r="BN173" s="9" t="s">
        <v>500</v>
      </c>
      <c r="BO173" s="9" t="s">
        <v>501</v>
      </c>
      <c r="BP173" s="9" t="s">
        <v>502</v>
      </c>
      <c r="BQ173" s="9">
        <v>1969</v>
      </c>
      <c r="BR173" s="9" t="s">
        <v>503</v>
      </c>
      <c r="BS173" s="29" t="s">
        <v>214</v>
      </c>
      <c r="BT173" s="29"/>
      <c r="BU173" s="38">
        <v>80</v>
      </c>
      <c r="BV173" s="29" t="s">
        <v>133</v>
      </c>
      <c r="BW173" s="29" t="s">
        <v>106</v>
      </c>
      <c r="BX173" s="9" t="s">
        <v>172</v>
      </c>
      <c r="BY173" s="9" t="s">
        <v>173</v>
      </c>
      <c r="BZ173" s="50" t="s">
        <v>504</v>
      </c>
      <c r="CA173" s="10" t="s">
        <v>136</v>
      </c>
      <c r="CB173" s="9">
        <v>28</v>
      </c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</row>
    <row r="174" spans="1:190" s="23" customFormat="1" ht="172.8" x14ac:dyDescent="0.3">
      <c r="A174" s="9" t="s">
        <v>99</v>
      </c>
      <c r="B174" s="9" t="s">
        <v>111</v>
      </c>
      <c r="C174" s="9" t="s">
        <v>112</v>
      </c>
      <c r="D174" s="9" t="s">
        <v>416</v>
      </c>
      <c r="E174" s="9" t="s">
        <v>417</v>
      </c>
      <c r="F174" s="9" t="s">
        <v>418</v>
      </c>
      <c r="G174" s="9" t="s">
        <v>172</v>
      </c>
      <c r="H174" s="9" t="s">
        <v>173</v>
      </c>
      <c r="I174" s="9" t="s">
        <v>499</v>
      </c>
      <c r="J174" s="9" t="s">
        <v>143</v>
      </c>
      <c r="K174" s="9"/>
      <c r="L174" s="9">
        <v>14</v>
      </c>
      <c r="M174" s="9" t="s">
        <v>122</v>
      </c>
      <c r="N174" s="9" t="s">
        <v>158</v>
      </c>
      <c r="O174" s="9"/>
      <c r="P174" s="9">
        <v>83</v>
      </c>
      <c r="Q174" s="9"/>
      <c r="R174" s="9"/>
      <c r="S174" s="9"/>
      <c r="T174" s="9"/>
      <c r="U174" s="9" t="s">
        <v>124</v>
      </c>
      <c r="V174" s="9"/>
      <c r="W174" s="9">
        <v>83</v>
      </c>
      <c r="X174" s="9"/>
      <c r="Y174" s="9"/>
      <c r="Z174" s="9"/>
      <c r="AA174" s="9"/>
      <c r="AB174" s="9"/>
      <c r="AC174" s="32">
        <v>83</v>
      </c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 t="s">
        <v>124</v>
      </c>
      <c r="BA174" s="9">
        <v>1</v>
      </c>
      <c r="BB174" s="9" t="s">
        <v>176</v>
      </c>
      <c r="BC174" s="9"/>
      <c r="BD174" s="9"/>
      <c r="BE174" s="9"/>
      <c r="BF174" s="9"/>
      <c r="BG174" s="9"/>
      <c r="BH174" s="9"/>
      <c r="BI174" s="9">
        <v>100</v>
      </c>
      <c r="BJ174" s="9" t="s">
        <v>126</v>
      </c>
      <c r="BK174" s="9" t="s">
        <v>277</v>
      </c>
      <c r="BL174" s="9">
        <v>427223</v>
      </c>
      <c r="BM174" s="9">
        <v>35063</v>
      </c>
      <c r="BN174" s="9" t="s">
        <v>500</v>
      </c>
      <c r="BO174" s="9" t="s">
        <v>501</v>
      </c>
      <c r="BP174" s="9" t="s">
        <v>502</v>
      </c>
      <c r="BQ174" s="9">
        <v>1969</v>
      </c>
      <c r="BR174" s="9" t="s">
        <v>503</v>
      </c>
      <c r="BS174" s="29" t="s">
        <v>214</v>
      </c>
      <c r="BT174" s="29"/>
      <c r="BU174" s="38">
        <v>83</v>
      </c>
      <c r="BV174" s="29" t="s">
        <v>133</v>
      </c>
      <c r="BW174" s="29" t="s">
        <v>106</v>
      </c>
      <c r="BX174" s="9" t="s">
        <v>172</v>
      </c>
      <c r="BY174" s="9" t="s">
        <v>173</v>
      </c>
      <c r="BZ174" s="50" t="s">
        <v>504</v>
      </c>
      <c r="CA174" s="10" t="s">
        <v>136</v>
      </c>
      <c r="CB174" s="9">
        <v>14</v>
      </c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</row>
    <row r="175" spans="1:190" s="23" customFormat="1" ht="172.8" x14ac:dyDescent="0.3">
      <c r="A175" s="9" t="s">
        <v>99</v>
      </c>
      <c r="B175" s="9" t="s">
        <v>111</v>
      </c>
      <c r="C175" s="9" t="s">
        <v>112</v>
      </c>
      <c r="D175" s="9" t="s">
        <v>416</v>
      </c>
      <c r="E175" s="9" t="s">
        <v>417</v>
      </c>
      <c r="F175" s="9" t="s">
        <v>418</v>
      </c>
      <c r="G175" s="9" t="s">
        <v>172</v>
      </c>
      <c r="H175" s="9" t="s">
        <v>173</v>
      </c>
      <c r="I175" s="9" t="s">
        <v>499</v>
      </c>
      <c r="J175" s="9" t="s">
        <v>143</v>
      </c>
      <c r="K175" s="9"/>
      <c r="L175" s="9">
        <v>14</v>
      </c>
      <c r="M175" s="9" t="s">
        <v>122</v>
      </c>
      <c r="N175" s="9" t="s">
        <v>158</v>
      </c>
      <c r="O175" s="9"/>
      <c r="P175" s="9">
        <v>83</v>
      </c>
      <c r="Q175" s="9"/>
      <c r="R175" s="9"/>
      <c r="S175" s="9"/>
      <c r="T175" s="9"/>
      <c r="U175" s="9" t="s">
        <v>124</v>
      </c>
      <c r="V175" s="9"/>
      <c r="W175" s="9">
        <v>83</v>
      </c>
      <c r="X175" s="9"/>
      <c r="Y175" s="9"/>
      <c r="Z175" s="9"/>
      <c r="AA175" s="9"/>
      <c r="AB175" s="9"/>
      <c r="AC175" s="32">
        <v>83</v>
      </c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 t="s">
        <v>124</v>
      </c>
      <c r="BA175" s="9">
        <v>1</v>
      </c>
      <c r="BB175" s="9" t="s">
        <v>176</v>
      </c>
      <c r="BC175" s="9"/>
      <c r="BD175" s="9"/>
      <c r="BE175" s="9"/>
      <c r="BF175" s="9"/>
      <c r="BG175" s="9"/>
      <c r="BH175" s="9"/>
      <c r="BI175" s="9">
        <v>100</v>
      </c>
      <c r="BJ175" s="9" t="s">
        <v>126</v>
      </c>
      <c r="BK175" s="9" t="s">
        <v>277</v>
      </c>
      <c r="BL175" s="9">
        <v>427224</v>
      </c>
      <c r="BM175" s="9">
        <v>35063</v>
      </c>
      <c r="BN175" s="9" t="s">
        <v>500</v>
      </c>
      <c r="BO175" s="9" t="s">
        <v>501</v>
      </c>
      <c r="BP175" s="9" t="s">
        <v>502</v>
      </c>
      <c r="BQ175" s="9">
        <v>1969</v>
      </c>
      <c r="BR175" s="9" t="s">
        <v>503</v>
      </c>
      <c r="BS175" s="29" t="s">
        <v>214</v>
      </c>
      <c r="BT175" s="29"/>
      <c r="BU175" s="38">
        <v>83</v>
      </c>
      <c r="BV175" s="29" t="s">
        <v>133</v>
      </c>
      <c r="BW175" s="29" t="s">
        <v>106</v>
      </c>
      <c r="BX175" s="9" t="s">
        <v>172</v>
      </c>
      <c r="BY175" s="9" t="s">
        <v>173</v>
      </c>
      <c r="BZ175" s="50" t="s">
        <v>504</v>
      </c>
      <c r="CA175" s="10" t="s">
        <v>136</v>
      </c>
      <c r="CB175" s="9">
        <v>14</v>
      </c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</row>
    <row r="176" spans="1:190" s="23" customFormat="1" ht="90" customHeight="1" x14ac:dyDescent="0.3">
      <c r="A176" s="1" t="s">
        <v>99</v>
      </c>
      <c r="B176" s="1" t="s">
        <v>149</v>
      </c>
      <c r="C176" s="1" t="s">
        <v>150</v>
      </c>
      <c r="D176" s="1" t="s">
        <v>169</v>
      </c>
      <c r="E176" s="1" t="s">
        <v>170</v>
      </c>
      <c r="F176" s="1" t="s">
        <v>171</v>
      </c>
      <c r="G176" s="1" t="s">
        <v>172</v>
      </c>
      <c r="H176" s="1" t="s">
        <v>173</v>
      </c>
      <c r="I176" s="1" t="s">
        <v>174</v>
      </c>
      <c r="J176" s="1" t="s">
        <v>117</v>
      </c>
      <c r="K176" s="1"/>
      <c r="L176" s="1">
        <v>8</v>
      </c>
      <c r="M176" s="1" t="s">
        <v>122</v>
      </c>
      <c r="N176" s="1" t="s">
        <v>158</v>
      </c>
      <c r="O176" s="1"/>
      <c r="P176" s="1">
        <v>84</v>
      </c>
      <c r="Q176" s="1"/>
      <c r="R176" s="1"/>
      <c r="S176" s="1"/>
      <c r="T176" s="1"/>
      <c r="U176" s="1" t="s">
        <v>175</v>
      </c>
      <c r="V176" s="1"/>
      <c r="W176" s="1">
        <v>84</v>
      </c>
      <c r="X176" s="1"/>
      <c r="Y176" s="1"/>
      <c r="Z176" s="1"/>
      <c r="AA176" s="1"/>
      <c r="AB176" s="1"/>
      <c r="AC176" s="20">
        <v>84</v>
      </c>
      <c r="AD176" s="1"/>
      <c r="AE176" s="20"/>
      <c r="AF176" s="1"/>
      <c r="AG176" s="20"/>
      <c r="AH176" s="1"/>
      <c r="AI176" s="1"/>
      <c r="AJ176" s="1"/>
      <c r="AK176" s="1"/>
      <c r="AL176" s="1"/>
      <c r="AM176" s="1"/>
      <c r="AN176" s="1"/>
      <c r="AO176" s="20"/>
      <c r="AP176" s="1"/>
      <c r="AQ176" s="1"/>
      <c r="AR176" s="1"/>
      <c r="AS176" s="1"/>
      <c r="AT176" s="1"/>
      <c r="AU176" s="20"/>
      <c r="AV176" s="1"/>
      <c r="AW176" s="1"/>
      <c r="AX176" s="1"/>
      <c r="AY176" s="1"/>
      <c r="AZ176" s="1" t="s">
        <v>124</v>
      </c>
      <c r="BA176" s="1">
        <v>5</v>
      </c>
      <c r="BB176" s="1" t="s">
        <v>176</v>
      </c>
      <c r="BC176" s="1"/>
      <c r="BD176" s="1"/>
      <c r="BE176" s="1"/>
      <c r="BF176" s="1"/>
      <c r="BG176" s="1"/>
      <c r="BH176" s="1"/>
      <c r="BI176" s="1">
        <v>100</v>
      </c>
      <c r="BJ176" s="1" t="s">
        <v>126</v>
      </c>
      <c r="BK176" s="1" t="s">
        <v>127</v>
      </c>
      <c r="BL176" s="1">
        <v>408446</v>
      </c>
      <c r="BM176" s="1">
        <v>85970</v>
      </c>
      <c r="BN176" s="1" t="s">
        <v>179</v>
      </c>
      <c r="BO176" s="1" t="s">
        <v>180</v>
      </c>
      <c r="BP176" s="1" t="s">
        <v>181</v>
      </c>
      <c r="BQ176" s="1">
        <v>2006</v>
      </c>
      <c r="BR176" s="1" t="s">
        <v>505</v>
      </c>
      <c r="BS176" s="1" t="s">
        <v>132</v>
      </c>
      <c r="BT176" s="1"/>
      <c r="BU176" s="26">
        <v>84</v>
      </c>
      <c r="BV176" s="25" t="s">
        <v>133</v>
      </c>
      <c r="BW176" s="25" t="s">
        <v>134</v>
      </c>
      <c r="BX176" s="1" t="s">
        <v>172</v>
      </c>
      <c r="BY176" s="1" t="s">
        <v>173</v>
      </c>
      <c r="BZ176" s="47" t="s">
        <v>183</v>
      </c>
      <c r="CA176" s="1" t="s">
        <v>136</v>
      </c>
      <c r="CB176" s="1">
        <v>8</v>
      </c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</row>
    <row r="177" spans="1:214" s="23" customFormat="1" ht="90" customHeight="1" x14ac:dyDescent="0.3">
      <c r="A177" s="1" t="s">
        <v>99</v>
      </c>
      <c r="B177" s="1" t="s">
        <v>201</v>
      </c>
      <c r="C177" s="1" t="s">
        <v>377</v>
      </c>
      <c r="D177" s="1" t="s">
        <v>378</v>
      </c>
      <c r="E177" s="1" t="s">
        <v>379</v>
      </c>
      <c r="F177" s="1" t="s">
        <v>380</v>
      </c>
      <c r="G177" s="1" t="s">
        <v>102</v>
      </c>
      <c r="H177" s="1" t="s">
        <v>102</v>
      </c>
      <c r="I177" s="1" t="s">
        <v>184</v>
      </c>
      <c r="J177" s="1" t="s">
        <v>274</v>
      </c>
      <c r="K177" s="1"/>
      <c r="L177" s="1">
        <v>1</v>
      </c>
      <c r="M177" s="1" t="s">
        <v>122</v>
      </c>
      <c r="N177" s="1" t="s">
        <v>158</v>
      </c>
      <c r="O177" s="1"/>
      <c r="P177" s="1">
        <v>93.2</v>
      </c>
      <c r="Q177" s="1"/>
      <c r="R177" s="1"/>
      <c r="S177" s="1"/>
      <c r="T177" s="1"/>
      <c r="U177" s="1" t="s">
        <v>262</v>
      </c>
      <c r="V177" s="1"/>
      <c r="W177" s="1">
        <v>93.2</v>
      </c>
      <c r="X177" s="1"/>
      <c r="Y177" s="1"/>
      <c r="Z177" s="1"/>
      <c r="AA177" s="1"/>
      <c r="AB177" s="1"/>
      <c r="AC177" s="20">
        <v>93.2</v>
      </c>
      <c r="AD177" s="1"/>
      <c r="AE177" s="20"/>
      <c r="AF177" s="1"/>
      <c r="AG177" s="20"/>
      <c r="AH177" s="1"/>
      <c r="AI177" s="1"/>
      <c r="AJ177" s="1"/>
      <c r="AK177" s="1"/>
      <c r="AL177" s="1"/>
      <c r="AM177" s="1"/>
      <c r="AN177" s="1"/>
      <c r="AO177" s="20"/>
      <c r="AP177" s="1"/>
      <c r="AQ177" s="1"/>
      <c r="AR177" s="1"/>
      <c r="AS177" s="1"/>
      <c r="AT177" s="1"/>
      <c r="AU177" s="20"/>
      <c r="AV177" s="1"/>
      <c r="AW177" s="1"/>
      <c r="AX177" s="1"/>
      <c r="AY177" s="1"/>
      <c r="AZ177" s="1" t="s">
        <v>124</v>
      </c>
      <c r="BA177" s="1"/>
      <c r="BB177" s="1" t="s">
        <v>176</v>
      </c>
      <c r="BC177" s="1"/>
      <c r="BD177" s="1"/>
      <c r="BE177" s="1"/>
      <c r="BF177" s="1"/>
      <c r="BG177" s="1"/>
      <c r="BH177" s="1"/>
      <c r="BI177" s="1">
        <v>100</v>
      </c>
      <c r="BJ177" s="1" t="s">
        <v>192</v>
      </c>
      <c r="BK177" s="1" t="s">
        <v>277</v>
      </c>
      <c r="BL177" s="1">
        <v>407166</v>
      </c>
      <c r="BM177" s="1">
        <v>55700</v>
      </c>
      <c r="BN177" s="1" t="s">
        <v>278</v>
      </c>
      <c r="BO177" s="1" t="s">
        <v>279</v>
      </c>
      <c r="BP177" s="1" t="s">
        <v>280</v>
      </c>
      <c r="BQ177" s="1">
        <v>1998</v>
      </c>
      <c r="BR177" s="1" t="s">
        <v>281</v>
      </c>
      <c r="BS177" s="1" t="s">
        <v>214</v>
      </c>
      <c r="BT177" s="1">
        <v>82.3</v>
      </c>
      <c r="BU177" s="24" t="e">
        <f>#REF!*((100/BT177)^(0.63-1))</f>
        <v>#REF!</v>
      </c>
      <c r="BV177" s="1" t="s">
        <v>105</v>
      </c>
      <c r="BW177" s="1" t="s">
        <v>106</v>
      </c>
      <c r="BX177" s="1" t="s">
        <v>102</v>
      </c>
      <c r="BY177" s="1" t="s">
        <v>102</v>
      </c>
      <c r="BZ177" s="47" t="s">
        <v>186</v>
      </c>
      <c r="CA177" s="1" t="s">
        <v>274</v>
      </c>
      <c r="CB177" s="1">
        <v>1</v>
      </c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</row>
    <row r="178" spans="1:214" s="23" customFormat="1" ht="60" customHeight="1" x14ac:dyDescent="0.3">
      <c r="A178" s="1" t="s">
        <v>99</v>
      </c>
      <c r="B178" s="1" t="s">
        <v>201</v>
      </c>
      <c r="C178" s="1" t="s">
        <v>377</v>
      </c>
      <c r="D178" s="1" t="s">
        <v>378</v>
      </c>
      <c r="E178" s="1" t="s">
        <v>379</v>
      </c>
      <c r="F178" s="1" t="s">
        <v>380</v>
      </c>
      <c r="G178" s="1" t="s">
        <v>102</v>
      </c>
      <c r="H178" s="1" t="s">
        <v>102</v>
      </c>
      <c r="I178" s="1" t="s">
        <v>184</v>
      </c>
      <c r="J178" s="1" t="s">
        <v>274</v>
      </c>
      <c r="K178" s="1"/>
      <c r="L178" s="1">
        <v>1</v>
      </c>
      <c r="M178" s="1" t="s">
        <v>122</v>
      </c>
      <c r="N178" s="1" t="s">
        <v>158</v>
      </c>
      <c r="O178" s="1"/>
      <c r="P178" s="1">
        <v>102</v>
      </c>
      <c r="Q178" s="1"/>
      <c r="R178" s="1"/>
      <c r="S178" s="1"/>
      <c r="T178" s="1"/>
      <c r="U178" s="1" t="s">
        <v>262</v>
      </c>
      <c r="V178" s="1"/>
      <c r="W178" s="1">
        <v>102</v>
      </c>
      <c r="X178" s="1"/>
      <c r="Y178" s="1"/>
      <c r="Z178" s="1"/>
      <c r="AA178" s="1"/>
      <c r="AB178" s="1"/>
      <c r="AC178" s="20">
        <v>102</v>
      </c>
      <c r="AD178" s="1"/>
      <c r="AE178" s="20"/>
      <c r="AF178" s="1"/>
      <c r="AG178" s="20"/>
      <c r="AH178" s="1"/>
      <c r="AI178" s="1"/>
      <c r="AJ178" s="1"/>
      <c r="AK178" s="1"/>
      <c r="AL178" s="1"/>
      <c r="AM178" s="1"/>
      <c r="AN178" s="1"/>
      <c r="AO178" s="20"/>
      <c r="AP178" s="1"/>
      <c r="AQ178" s="1"/>
      <c r="AR178" s="1"/>
      <c r="AS178" s="1"/>
      <c r="AT178" s="1"/>
      <c r="AU178" s="20"/>
      <c r="AV178" s="1"/>
      <c r="AW178" s="1"/>
      <c r="AX178" s="1"/>
      <c r="AY178" s="1"/>
      <c r="AZ178" s="1" t="s">
        <v>124</v>
      </c>
      <c r="BA178" s="1"/>
      <c r="BB178" s="1" t="s">
        <v>176</v>
      </c>
      <c r="BC178" s="1"/>
      <c r="BD178" s="1"/>
      <c r="BE178" s="1"/>
      <c r="BF178" s="1"/>
      <c r="BG178" s="1"/>
      <c r="BH178" s="1"/>
      <c r="BI178" s="1">
        <v>100</v>
      </c>
      <c r="BJ178" s="1" t="s">
        <v>192</v>
      </c>
      <c r="BK178" s="1" t="s">
        <v>277</v>
      </c>
      <c r="BL178" s="1">
        <v>407162</v>
      </c>
      <c r="BM178" s="1">
        <v>55700</v>
      </c>
      <c r="BN178" s="1" t="s">
        <v>278</v>
      </c>
      <c r="BO178" s="1" t="s">
        <v>279</v>
      </c>
      <c r="BP178" s="1" t="s">
        <v>280</v>
      </c>
      <c r="BQ178" s="1">
        <v>1998</v>
      </c>
      <c r="BR178" s="1" t="s">
        <v>281</v>
      </c>
      <c r="BS178" s="1" t="s">
        <v>214</v>
      </c>
      <c r="BT178" s="1">
        <v>82.3</v>
      </c>
      <c r="BU178" s="24" t="e">
        <f>#REF!*((100/BT178)^(0.63-1))</f>
        <v>#REF!</v>
      </c>
      <c r="BV178" s="1" t="s">
        <v>105</v>
      </c>
      <c r="BW178" s="1" t="s">
        <v>106</v>
      </c>
      <c r="BX178" s="1" t="s">
        <v>102</v>
      </c>
      <c r="BY178" s="1" t="s">
        <v>102</v>
      </c>
      <c r="BZ178" s="47" t="s">
        <v>186</v>
      </c>
      <c r="CA178" s="1" t="s">
        <v>274</v>
      </c>
      <c r="CB178" s="1">
        <v>1</v>
      </c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</row>
    <row r="179" spans="1:214" ht="60" customHeight="1" x14ac:dyDescent="0.3">
      <c r="A179" s="1" t="s">
        <v>99</v>
      </c>
      <c r="B179" s="1" t="s">
        <v>201</v>
      </c>
      <c r="C179" s="1" t="s">
        <v>377</v>
      </c>
      <c r="D179" s="1" t="s">
        <v>378</v>
      </c>
      <c r="E179" s="1" t="s">
        <v>379</v>
      </c>
      <c r="F179" s="1" t="s">
        <v>380</v>
      </c>
      <c r="G179" s="1" t="s">
        <v>102</v>
      </c>
      <c r="H179" s="1" t="s">
        <v>102</v>
      </c>
      <c r="I179" s="1" t="s">
        <v>184</v>
      </c>
      <c r="J179" s="1" t="s">
        <v>200</v>
      </c>
      <c r="K179" s="1"/>
      <c r="L179" s="1"/>
      <c r="M179" s="1" t="s">
        <v>122</v>
      </c>
      <c r="N179" s="1" t="s">
        <v>123</v>
      </c>
      <c r="O179" s="1"/>
      <c r="P179" s="1">
        <v>107.3</v>
      </c>
      <c r="Q179" s="1"/>
      <c r="R179" s="1"/>
      <c r="S179" s="1"/>
      <c r="T179" s="1"/>
      <c r="U179" s="1" t="s">
        <v>262</v>
      </c>
      <c r="V179" s="1"/>
      <c r="W179" s="1">
        <v>107.3</v>
      </c>
      <c r="X179" s="1"/>
      <c r="Y179" s="1"/>
      <c r="Z179" s="1"/>
      <c r="AA179" s="1"/>
      <c r="AB179" s="1"/>
      <c r="AC179" s="20">
        <v>107.3</v>
      </c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 t="s">
        <v>263</v>
      </c>
      <c r="BA179" s="1">
        <v>1</v>
      </c>
      <c r="BB179" s="1" t="s">
        <v>125</v>
      </c>
      <c r="BC179" s="1"/>
      <c r="BD179" s="1"/>
      <c r="BE179" s="1"/>
      <c r="BF179" s="1"/>
      <c r="BG179" s="1"/>
      <c r="BH179" s="1"/>
      <c r="BI179" s="1">
        <v>100</v>
      </c>
      <c r="BJ179" s="1" t="s">
        <v>192</v>
      </c>
      <c r="BK179" s="1" t="s">
        <v>265</v>
      </c>
      <c r="BL179" s="1">
        <v>2034692</v>
      </c>
      <c r="BM179" s="1">
        <v>157889</v>
      </c>
      <c r="BN179" s="1" t="s">
        <v>390</v>
      </c>
      <c r="BO179" s="1" t="s">
        <v>391</v>
      </c>
      <c r="BP179" s="1" t="s">
        <v>392</v>
      </c>
      <c r="BQ179" s="1">
        <v>1992</v>
      </c>
      <c r="BR179" s="1" t="s">
        <v>444</v>
      </c>
      <c r="BS179" s="1" t="s">
        <v>214</v>
      </c>
      <c r="BT179" s="1">
        <v>82.3</v>
      </c>
      <c r="BU179" s="24" t="e">
        <f>#REF!*((100/BT179)^(0.63-1))</f>
        <v>#REF!</v>
      </c>
      <c r="BV179" s="1" t="s">
        <v>105</v>
      </c>
      <c r="BW179" s="1" t="s">
        <v>101</v>
      </c>
      <c r="BX179" s="1" t="s">
        <v>102</v>
      </c>
      <c r="BY179" s="1" t="s">
        <v>102</v>
      </c>
      <c r="BZ179" s="47" t="s">
        <v>186</v>
      </c>
      <c r="CA179" s="2" t="s">
        <v>200</v>
      </c>
      <c r="CB179" s="1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</row>
    <row r="180" spans="1:214" s="23" customFormat="1" ht="60" customHeight="1" x14ac:dyDescent="0.3">
      <c r="A180" s="9" t="s">
        <v>99</v>
      </c>
      <c r="B180" s="9" t="s">
        <v>111</v>
      </c>
      <c r="C180" s="9" t="s">
        <v>112</v>
      </c>
      <c r="D180" s="9" t="s">
        <v>483</v>
      </c>
      <c r="E180" s="9" t="s">
        <v>484</v>
      </c>
      <c r="F180" s="9" t="s">
        <v>485</v>
      </c>
      <c r="G180" s="9" t="s">
        <v>102</v>
      </c>
      <c r="H180" s="9" t="s">
        <v>102</v>
      </c>
      <c r="I180" s="9" t="s">
        <v>184</v>
      </c>
      <c r="J180" s="9" t="s">
        <v>185</v>
      </c>
      <c r="K180" s="9"/>
      <c r="L180" s="9">
        <v>5</v>
      </c>
      <c r="M180" s="9" t="s">
        <v>122</v>
      </c>
      <c r="N180" s="9" t="s">
        <v>158</v>
      </c>
      <c r="O180" s="9"/>
      <c r="P180" s="9">
        <v>101</v>
      </c>
      <c r="Q180" s="9"/>
      <c r="R180" s="9"/>
      <c r="S180" s="9"/>
      <c r="T180" s="9"/>
      <c r="U180" s="9" t="s">
        <v>175</v>
      </c>
      <c r="V180" s="9"/>
      <c r="W180" s="9">
        <v>101</v>
      </c>
      <c r="X180" s="9"/>
      <c r="Y180" s="9"/>
      <c r="Z180" s="9"/>
      <c r="AA180" s="9"/>
      <c r="AB180" s="9"/>
      <c r="AC180" s="9">
        <v>101</v>
      </c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 t="s">
        <v>124</v>
      </c>
      <c r="BA180" s="9">
        <v>4</v>
      </c>
      <c r="BB180" s="9" t="s">
        <v>125</v>
      </c>
      <c r="BC180" s="9"/>
      <c r="BD180" s="9"/>
      <c r="BE180" s="9"/>
      <c r="BF180" s="9"/>
      <c r="BG180" s="9"/>
      <c r="BH180" s="9"/>
      <c r="BI180" s="9">
        <v>48</v>
      </c>
      <c r="BJ180" s="9" t="s">
        <v>126</v>
      </c>
      <c r="BK180" s="9" t="s">
        <v>127</v>
      </c>
      <c r="BL180" s="9">
        <v>409265</v>
      </c>
      <c r="BM180" s="9">
        <v>50181</v>
      </c>
      <c r="BN180" s="9" t="s">
        <v>419</v>
      </c>
      <c r="BO180" s="9" t="s">
        <v>506</v>
      </c>
      <c r="BP180" s="9" t="s">
        <v>507</v>
      </c>
      <c r="BQ180" s="9">
        <v>1986</v>
      </c>
      <c r="BR180" s="9" t="s">
        <v>508</v>
      </c>
      <c r="BS180" s="29" t="s">
        <v>474</v>
      </c>
      <c r="BT180" s="29"/>
      <c r="BU180" s="38">
        <v>101</v>
      </c>
      <c r="BV180" s="29" t="s">
        <v>133</v>
      </c>
      <c r="BW180" s="29" t="s">
        <v>134</v>
      </c>
      <c r="BX180" s="9" t="s">
        <v>102</v>
      </c>
      <c r="BY180" s="9" t="s">
        <v>102</v>
      </c>
      <c r="BZ180" s="47" t="s">
        <v>186</v>
      </c>
      <c r="CA180" s="10" t="s">
        <v>185</v>
      </c>
      <c r="CB180" s="40">
        <v>5</v>
      </c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</row>
    <row r="181" spans="1:214" s="23" customFormat="1" ht="90" customHeight="1" x14ac:dyDescent="0.3">
      <c r="A181" s="1" t="s">
        <v>99</v>
      </c>
      <c r="B181" s="1" t="s">
        <v>201</v>
      </c>
      <c r="C181" s="1" t="s">
        <v>377</v>
      </c>
      <c r="D181" s="1" t="s">
        <v>378</v>
      </c>
      <c r="E181" s="1" t="s">
        <v>379</v>
      </c>
      <c r="F181" s="1" t="s">
        <v>380</v>
      </c>
      <c r="G181" s="1" t="s">
        <v>102</v>
      </c>
      <c r="H181" s="1" t="s">
        <v>102</v>
      </c>
      <c r="I181" s="1" t="s">
        <v>184</v>
      </c>
      <c r="J181" s="1" t="s">
        <v>274</v>
      </c>
      <c r="K181" s="1"/>
      <c r="L181" s="1">
        <v>1</v>
      </c>
      <c r="M181" s="1" t="s">
        <v>122</v>
      </c>
      <c r="N181" s="1" t="s">
        <v>158</v>
      </c>
      <c r="O181" s="1"/>
      <c r="P181" s="1">
        <v>145</v>
      </c>
      <c r="Q181" s="1"/>
      <c r="R181" s="1"/>
      <c r="S181" s="1"/>
      <c r="T181" s="1"/>
      <c r="U181" s="1" t="s">
        <v>262</v>
      </c>
      <c r="V181" s="1"/>
      <c r="W181" s="1">
        <v>145</v>
      </c>
      <c r="X181" s="1"/>
      <c r="Y181" s="1"/>
      <c r="Z181" s="1"/>
      <c r="AA181" s="1"/>
      <c r="AB181" s="1"/>
      <c r="AC181" s="20">
        <v>145</v>
      </c>
      <c r="AD181" s="1"/>
      <c r="AE181" s="20"/>
      <c r="AF181" s="1"/>
      <c r="AG181" s="20"/>
      <c r="AH181" s="1"/>
      <c r="AI181" s="1"/>
      <c r="AJ181" s="1"/>
      <c r="AK181" s="1"/>
      <c r="AL181" s="1"/>
      <c r="AM181" s="1"/>
      <c r="AN181" s="1"/>
      <c r="AO181" s="20"/>
      <c r="AP181" s="1"/>
      <c r="AQ181" s="1"/>
      <c r="AR181" s="1"/>
      <c r="AS181" s="1"/>
      <c r="AT181" s="1"/>
      <c r="AU181" s="20"/>
      <c r="AV181" s="1"/>
      <c r="AW181" s="1"/>
      <c r="AX181" s="1"/>
      <c r="AY181" s="1"/>
      <c r="AZ181" s="1" t="s">
        <v>124</v>
      </c>
      <c r="BA181" s="1"/>
      <c r="BB181" s="1" t="s">
        <v>176</v>
      </c>
      <c r="BC181" s="1"/>
      <c r="BD181" s="1"/>
      <c r="BE181" s="1"/>
      <c r="BF181" s="1"/>
      <c r="BG181" s="1"/>
      <c r="BH181" s="1"/>
      <c r="BI181" s="1">
        <v>100</v>
      </c>
      <c r="BJ181" s="1" t="s">
        <v>192</v>
      </c>
      <c r="BK181" s="1" t="s">
        <v>277</v>
      </c>
      <c r="BL181" s="1">
        <v>407163</v>
      </c>
      <c r="BM181" s="1">
        <v>55700</v>
      </c>
      <c r="BN181" s="1" t="s">
        <v>278</v>
      </c>
      <c r="BO181" s="1" t="s">
        <v>279</v>
      </c>
      <c r="BP181" s="1" t="s">
        <v>280</v>
      </c>
      <c r="BQ181" s="1">
        <v>1998</v>
      </c>
      <c r="BR181" s="1" t="s">
        <v>281</v>
      </c>
      <c r="BS181" s="1" t="s">
        <v>214</v>
      </c>
      <c r="BT181" s="6">
        <v>82.3</v>
      </c>
      <c r="BU181" s="24" t="e">
        <f>#REF!*((100/BT181)^(0.63-1))</f>
        <v>#REF!</v>
      </c>
      <c r="BV181" s="1" t="s">
        <v>105</v>
      </c>
      <c r="BW181" s="1" t="s">
        <v>106</v>
      </c>
      <c r="BX181" s="1" t="s">
        <v>102</v>
      </c>
      <c r="BY181" s="1" t="s">
        <v>102</v>
      </c>
      <c r="BZ181" s="1" t="s">
        <v>186</v>
      </c>
      <c r="CA181" s="2" t="s">
        <v>274</v>
      </c>
      <c r="CB181" s="3">
        <v>1</v>
      </c>
    </row>
    <row r="182" spans="1:214" s="23" customFormat="1" ht="60" customHeight="1" x14ac:dyDescent="0.3">
      <c r="A182" s="9" t="s">
        <v>99</v>
      </c>
      <c r="B182" s="9" t="s">
        <v>111</v>
      </c>
      <c r="C182" s="9" t="s">
        <v>112</v>
      </c>
      <c r="D182" s="9" t="s">
        <v>483</v>
      </c>
      <c r="E182" s="9" t="s">
        <v>484</v>
      </c>
      <c r="F182" s="9" t="s">
        <v>485</v>
      </c>
      <c r="G182" s="9" t="s">
        <v>102</v>
      </c>
      <c r="H182" s="9" t="s">
        <v>102</v>
      </c>
      <c r="I182" s="9" t="s">
        <v>184</v>
      </c>
      <c r="J182" s="9" t="s">
        <v>185</v>
      </c>
      <c r="K182" s="9"/>
      <c r="L182" s="9">
        <v>5</v>
      </c>
      <c r="M182" s="9" t="s">
        <v>122</v>
      </c>
      <c r="N182" s="9" t="s">
        <v>158</v>
      </c>
      <c r="O182" s="9"/>
      <c r="P182" s="9">
        <v>167</v>
      </c>
      <c r="Q182" s="9"/>
      <c r="R182" s="9"/>
      <c r="S182" s="9"/>
      <c r="T182" s="9"/>
      <c r="U182" s="9" t="s">
        <v>175</v>
      </c>
      <c r="V182" s="9"/>
      <c r="W182" s="9">
        <v>167</v>
      </c>
      <c r="X182" s="9"/>
      <c r="Y182" s="9"/>
      <c r="Z182" s="9"/>
      <c r="AA182" s="9"/>
      <c r="AB182" s="9"/>
      <c r="AC182" s="9">
        <v>167</v>
      </c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 t="s">
        <v>124</v>
      </c>
      <c r="BA182" s="9">
        <v>5</v>
      </c>
      <c r="BB182" s="9" t="s">
        <v>125</v>
      </c>
      <c r="BC182" s="9"/>
      <c r="BD182" s="9"/>
      <c r="BE182" s="9"/>
      <c r="BF182" s="9"/>
      <c r="BG182" s="9"/>
      <c r="BH182" s="9"/>
      <c r="BI182" s="9">
        <v>99</v>
      </c>
      <c r="BJ182" s="9" t="s">
        <v>126</v>
      </c>
      <c r="BK182" s="9" t="s">
        <v>127</v>
      </c>
      <c r="BL182" s="9">
        <v>409263</v>
      </c>
      <c r="BM182" s="9">
        <v>50181</v>
      </c>
      <c r="BN182" s="9" t="s">
        <v>419</v>
      </c>
      <c r="BO182" s="9" t="s">
        <v>506</v>
      </c>
      <c r="BP182" s="9" t="s">
        <v>507</v>
      </c>
      <c r="BQ182" s="9">
        <v>1986</v>
      </c>
      <c r="BR182" s="9" t="s">
        <v>509</v>
      </c>
      <c r="BS182" s="29" t="s">
        <v>474</v>
      </c>
      <c r="BT182" s="51"/>
      <c r="BU182" s="38">
        <v>167</v>
      </c>
      <c r="BV182" s="29" t="s">
        <v>133</v>
      </c>
      <c r="BW182" s="29" t="s">
        <v>106</v>
      </c>
      <c r="BX182" s="9" t="s">
        <v>102</v>
      </c>
      <c r="BY182" s="9" t="s">
        <v>102</v>
      </c>
      <c r="BZ182" s="1" t="s">
        <v>186</v>
      </c>
      <c r="CA182" s="10" t="s">
        <v>185</v>
      </c>
      <c r="CB182" s="11">
        <v>5</v>
      </c>
    </row>
    <row r="183" spans="1:214" s="23" customFormat="1" ht="60" customHeight="1" x14ac:dyDescent="0.3">
      <c r="A183" s="1" t="s">
        <v>99</v>
      </c>
      <c r="B183" s="1" t="s">
        <v>149</v>
      </c>
      <c r="C183" s="1" t="s">
        <v>150</v>
      </c>
      <c r="D183" s="1" t="s">
        <v>169</v>
      </c>
      <c r="E183" s="1" t="s">
        <v>170</v>
      </c>
      <c r="F183" s="1" t="s">
        <v>171</v>
      </c>
      <c r="G183" s="1" t="s">
        <v>172</v>
      </c>
      <c r="H183" s="1" t="s">
        <v>173</v>
      </c>
      <c r="I183" s="1" t="s">
        <v>174</v>
      </c>
      <c r="J183" s="1" t="s">
        <v>117</v>
      </c>
      <c r="K183" s="1"/>
      <c r="L183" s="1">
        <v>7</v>
      </c>
      <c r="M183" s="1" t="s">
        <v>122</v>
      </c>
      <c r="N183" s="1" t="s">
        <v>158</v>
      </c>
      <c r="O183" s="1"/>
      <c r="P183" s="1">
        <v>190</v>
      </c>
      <c r="Q183" s="1"/>
      <c r="R183" s="1"/>
      <c r="S183" s="1"/>
      <c r="T183" s="1"/>
      <c r="U183" s="1" t="s">
        <v>175</v>
      </c>
      <c r="V183" s="1"/>
      <c r="W183" s="1">
        <v>190</v>
      </c>
      <c r="X183" s="1"/>
      <c r="Y183" s="1"/>
      <c r="Z183" s="1"/>
      <c r="AA183" s="1"/>
      <c r="AB183" s="1"/>
      <c r="AC183" s="20">
        <v>190</v>
      </c>
      <c r="AD183" s="1"/>
      <c r="AE183" s="20"/>
      <c r="AF183" s="1"/>
      <c r="AG183" s="20"/>
      <c r="AH183" s="1"/>
      <c r="AI183" s="1"/>
      <c r="AJ183" s="1"/>
      <c r="AK183" s="1"/>
      <c r="AL183" s="1"/>
      <c r="AM183" s="1"/>
      <c r="AN183" s="1"/>
      <c r="AO183" s="20"/>
      <c r="AP183" s="1"/>
      <c r="AQ183" s="1"/>
      <c r="AR183" s="1"/>
      <c r="AS183" s="1"/>
      <c r="AT183" s="1"/>
      <c r="AU183" s="20"/>
      <c r="AV183" s="1"/>
      <c r="AW183" s="1"/>
      <c r="AX183" s="1"/>
      <c r="AY183" s="1"/>
      <c r="AZ183" s="1" t="s">
        <v>124</v>
      </c>
      <c r="BA183" s="1">
        <v>4</v>
      </c>
      <c r="BB183" s="1" t="s">
        <v>176</v>
      </c>
      <c r="BC183" s="1"/>
      <c r="BD183" s="1"/>
      <c r="BE183" s="1"/>
      <c r="BF183" s="1"/>
      <c r="BG183" s="1"/>
      <c r="BH183" s="1"/>
      <c r="BI183" s="1">
        <v>87</v>
      </c>
      <c r="BJ183" s="1" t="s">
        <v>126</v>
      </c>
      <c r="BK183" s="1" t="s">
        <v>127</v>
      </c>
      <c r="BL183" s="1">
        <v>408448</v>
      </c>
      <c r="BM183" s="1">
        <v>85970</v>
      </c>
      <c r="BN183" s="1" t="s">
        <v>179</v>
      </c>
      <c r="BO183" s="1" t="s">
        <v>180</v>
      </c>
      <c r="BP183" s="1" t="s">
        <v>181</v>
      </c>
      <c r="BQ183" s="1">
        <v>2006</v>
      </c>
      <c r="BR183" s="1" t="s">
        <v>510</v>
      </c>
      <c r="BS183" s="3" t="s">
        <v>132</v>
      </c>
      <c r="BT183" s="6"/>
      <c r="BU183" s="26">
        <v>190</v>
      </c>
      <c r="BV183" s="25" t="s">
        <v>133</v>
      </c>
      <c r="BW183" s="25" t="s">
        <v>106</v>
      </c>
      <c r="BX183" s="1" t="s">
        <v>172</v>
      </c>
      <c r="BY183" s="1" t="s">
        <v>173</v>
      </c>
      <c r="BZ183" s="1" t="s">
        <v>183</v>
      </c>
      <c r="CA183" s="2" t="s">
        <v>136</v>
      </c>
      <c r="CB183" s="3">
        <v>7</v>
      </c>
    </row>
    <row r="184" spans="1:214" ht="129.6" x14ac:dyDescent="0.3">
      <c r="A184" s="9" t="s">
        <v>99</v>
      </c>
      <c r="B184" s="52" t="s">
        <v>149</v>
      </c>
      <c r="C184" s="52" t="s">
        <v>150</v>
      </c>
      <c r="D184" s="52" t="s">
        <v>151</v>
      </c>
      <c r="E184" s="52" t="s">
        <v>152</v>
      </c>
      <c r="F184" s="52" t="s">
        <v>153</v>
      </c>
      <c r="G184" s="52" t="s">
        <v>102</v>
      </c>
      <c r="H184" s="52" t="s">
        <v>102</v>
      </c>
      <c r="I184" s="52" t="s">
        <v>184</v>
      </c>
      <c r="J184" s="52" t="s">
        <v>185</v>
      </c>
      <c r="K184" s="52"/>
      <c r="L184" s="52">
        <v>8</v>
      </c>
      <c r="M184" s="52" t="s">
        <v>122</v>
      </c>
      <c r="N184" s="52" t="s">
        <v>123</v>
      </c>
      <c r="O184" s="52"/>
      <c r="P184" s="52">
        <v>191</v>
      </c>
      <c r="Q184" s="52"/>
      <c r="R184" s="52">
        <v>138</v>
      </c>
      <c r="S184" s="52"/>
      <c r="T184" s="52">
        <v>253</v>
      </c>
      <c r="U184" s="52" t="s">
        <v>124</v>
      </c>
      <c r="V184" s="52"/>
      <c r="W184" s="52">
        <v>175.911</v>
      </c>
      <c r="X184" s="52"/>
      <c r="Y184" s="52">
        <v>127.098</v>
      </c>
      <c r="Z184" s="52"/>
      <c r="AA184" s="52">
        <v>233.01300000000001</v>
      </c>
      <c r="AB184" s="52"/>
      <c r="AC184" s="53">
        <v>175.911</v>
      </c>
      <c r="AD184" s="52"/>
      <c r="AE184" s="53">
        <v>127.098</v>
      </c>
      <c r="AF184" s="52"/>
      <c r="AG184" s="53">
        <v>233.01300000000001</v>
      </c>
      <c r="AH184" s="52"/>
      <c r="AI184" s="52"/>
      <c r="AJ184" s="52"/>
      <c r="AK184" s="52"/>
      <c r="AL184" s="52"/>
      <c r="AM184" s="52"/>
      <c r="AN184" s="52"/>
      <c r="AO184" s="53"/>
      <c r="AP184" s="52"/>
      <c r="AQ184" s="52"/>
      <c r="AR184" s="52"/>
      <c r="AS184" s="52"/>
      <c r="AT184" s="52"/>
      <c r="AU184" s="53"/>
      <c r="AV184" s="52"/>
      <c r="AW184" s="52"/>
      <c r="AX184" s="52"/>
      <c r="AY184" s="52"/>
      <c r="AZ184" s="52" t="s">
        <v>263</v>
      </c>
      <c r="BA184" s="52">
        <v>4</v>
      </c>
      <c r="BB184" s="52" t="s">
        <v>187</v>
      </c>
      <c r="BC184" s="52"/>
      <c r="BD184" s="52"/>
      <c r="BE184" s="52"/>
      <c r="BF184" s="52"/>
      <c r="BG184" s="52"/>
      <c r="BH184" s="52"/>
      <c r="BI184" s="52">
        <v>92.1</v>
      </c>
      <c r="BJ184" s="52" t="s">
        <v>177</v>
      </c>
      <c r="BK184" s="52" t="s">
        <v>403</v>
      </c>
      <c r="BL184" s="52">
        <v>1263</v>
      </c>
      <c r="BM184" s="52">
        <v>35243</v>
      </c>
      <c r="BN184" s="52" t="s">
        <v>486</v>
      </c>
      <c r="BO184" s="52" t="s">
        <v>487</v>
      </c>
      <c r="BP184" s="52" t="s">
        <v>488</v>
      </c>
      <c r="BQ184" s="52">
        <v>1975</v>
      </c>
      <c r="BR184" s="52" t="s">
        <v>463</v>
      </c>
      <c r="BS184" s="51" t="s">
        <v>360</v>
      </c>
      <c r="BT184" s="51"/>
      <c r="BU184" s="54">
        <v>191</v>
      </c>
      <c r="BV184" s="51" t="s">
        <v>133</v>
      </c>
      <c r="BW184" s="51" t="s">
        <v>106</v>
      </c>
      <c r="BX184" s="52" t="s">
        <v>102</v>
      </c>
      <c r="BY184" s="52" t="s">
        <v>102</v>
      </c>
      <c r="BZ184" s="6" t="s">
        <v>186</v>
      </c>
      <c r="CA184" s="52" t="s">
        <v>185</v>
      </c>
      <c r="CB184" s="52">
        <v>8</v>
      </c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</row>
    <row r="185" spans="1:214" ht="409.6" x14ac:dyDescent="0.3">
      <c r="A185" s="1" t="s">
        <v>99</v>
      </c>
      <c r="B185" s="6" t="s">
        <v>201</v>
      </c>
      <c r="C185" s="6" t="s">
        <v>377</v>
      </c>
      <c r="D185" s="6" t="s">
        <v>378</v>
      </c>
      <c r="E185" s="6" t="s">
        <v>379</v>
      </c>
      <c r="F185" s="6" t="s">
        <v>380</v>
      </c>
      <c r="G185" s="6" t="s">
        <v>102</v>
      </c>
      <c r="H185" s="6" t="s">
        <v>102</v>
      </c>
      <c r="I185" s="6" t="s">
        <v>184</v>
      </c>
      <c r="J185" s="6" t="s">
        <v>200</v>
      </c>
      <c r="K185" s="6"/>
      <c r="L185" s="6"/>
      <c r="M185" s="6" t="s">
        <v>122</v>
      </c>
      <c r="N185" s="6" t="s">
        <v>123</v>
      </c>
      <c r="O185" s="6"/>
      <c r="P185" s="6">
        <v>238.9</v>
      </c>
      <c r="Q185" s="6"/>
      <c r="R185" s="6"/>
      <c r="S185" s="6"/>
      <c r="T185" s="6"/>
      <c r="U185" s="6" t="s">
        <v>262</v>
      </c>
      <c r="V185" s="6"/>
      <c r="W185" s="6">
        <v>238.9</v>
      </c>
      <c r="X185" s="6"/>
      <c r="Y185" s="6"/>
      <c r="Z185" s="6"/>
      <c r="AA185" s="6"/>
      <c r="AB185" s="6"/>
      <c r="AC185" s="55">
        <v>238.9</v>
      </c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 t="s">
        <v>263</v>
      </c>
      <c r="BA185" s="6">
        <v>1</v>
      </c>
      <c r="BB185" s="6" t="s">
        <v>125</v>
      </c>
      <c r="BC185" s="6"/>
      <c r="BD185" s="6"/>
      <c r="BE185" s="6"/>
      <c r="BF185" s="6"/>
      <c r="BG185" s="6"/>
      <c r="BH185" s="6"/>
      <c r="BI185" s="6">
        <v>100</v>
      </c>
      <c r="BJ185" s="6" t="s">
        <v>192</v>
      </c>
      <c r="BK185" s="6" t="s">
        <v>265</v>
      </c>
      <c r="BL185" s="6">
        <v>2034693</v>
      </c>
      <c r="BM185" s="6">
        <v>157889</v>
      </c>
      <c r="BN185" s="6" t="s">
        <v>390</v>
      </c>
      <c r="BO185" s="6" t="s">
        <v>391</v>
      </c>
      <c r="BP185" s="6" t="s">
        <v>392</v>
      </c>
      <c r="BQ185" s="6">
        <v>1992</v>
      </c>
      <c r="BR185" s="6" t="s">
        <v>444</v>
      </c>
      <c r="BS185" s="6" t="s">
        <v>214</v>
      </c>
      <c r="BT185" s="6">
        <v>82.3</v>
      </c>
      <c r="BU185" s="56" t="e">
        <f>#REF!*((100/BT185)^(0.63-1))</f>
        <v>#REF!</v>
      </c>
      <c r="BV185" s="6" t="s">
        <v>105</v>
      </c>
      <c r="BW185" s="6" t="s">
        <v>101</v>
      </c>
      <c r="BX185" s="6" t="s">
        <v>102</v>
      </c>
      <c r="BY185" s="6" t="s">
        <v>102</v>
      </c>
      <c r="BZ185" s="6" t="s">
        <v>186</v>
      </c>
      <c r="CA185" s="2" t="s">
        <v>200</v>
      </c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</row>
    <row r="186" spans="1:214" ht="129.6" x14ac:dyDescent="0.3">
      <c r="A186" s="9" t="s">
        <v>99</v>
      </c>
      <c r="B186" s="52" t="s">
        <v>111</v>
      </c>
      <c r="C186" s="52" t="s">
        <v>112</v>
      </c>
      <c r="D186" s="52" t="s">
        <v>416</v>
      </c>
      <c r="E186" s="52" t="s">
        <v>417</v>
      </c>
      <c r="F186" s="52" t="s">
        <v>418</v>
      </c>
      <c r="G186" s="52" t="s">
        <v>102</v>
      </c>
      <c r="H186" s="52" t="s">
        <v>102</v>
      </c>
      <c r="I186" s="52" t="s">
        <v>184</v>
      </c>
      <c r="J186" s="52" t="s">
        <v>185</v>
      </c>
      <c r="K186" s="52"/>
      <c r="L186" s="52">
        <v>8</v>
      </c>
      <c r="M186" s="52" t="s">
        <v>122</v>
      </c>
      <c r="N186" s="52" t="s">
        <v>123</v>
      </c>
      <c r="O186" s="52"/>
      <c r="P186" s="52">
        <v>244</v>
      </c>
      <c r="Q186" s="52"/>
      <c r="R186" s="52">
        <v>177</v>
      </c>
      <c r="S186" s="52"/>
      <c r="T186" s="52">
        <v>322</v>
      </c>
      <c r="U186" s="52" t="s">
        <v>124</v>
      </c>
      <c r="V186" s="52"/>
      <c r="W186" s="52">
        <v>224.72399999999999</v>
      </c>
      <c r="X186" s="52"/>
      <c r="Y186" s="52">
        <v>163.017</v>
      </c>
      <c r="Z186" s="52"/>
      <c r="AA186" s="52">
        <v>296.56200000000001</v>
      </c>
      <c r="AB186" s="52"/>
      <c r="AC186" s="53">
        <v>224.72399999999999</v>
      </c>
      <c r="AD186" s="52"/>
      <c r="AE186" s="53">
        <v>163.017</v>
      </c>
      <c r="AF186" s="52"/>
      <c r="AG186" s="53">
        <v>296.56200000000001</v>
      </c>
      <c r="AH186" s="52"/>
      <c r="AI186" s="52"/>
      <c r="AJ186" s="52"/>
      <c r="AK186" s="52"/>
      <c r="AL186" s="52"/>
      <c r="AM186" s="52"/>
      <c r="AN186" s="52"/>
      <c r="AO186" s="53"/>
      <c r="AP186" s="52"/>
      <c r="AQ186" s="52"/>
      <c r="AR186" s="52"/>
      <c r="AS186" s="52"/>
      <c r="AT186" s="52"/>
      <c r="AU186" s="53"/>
      <c r="AV186" s="52"/>
      <c r="AW186" s="52"/>
      <c r="AX186" s="52"/>
      <c r="AY186" s="52"/>
      <c r="AZ186" s="52" t="s">
        <v>263</v>
      </c>
      <c r="BA186" s="52">
        <v>3</v>
      </c>
      <c r="BB186" s="52" t="s">
        <v>187</v>
      </c>
      <c r="BC186" s="52"/>
      <c r="BD186" s="52"/>
      <c r="BE186" s="52"/>
      <c r="BF186" s="52"/>
      <c r="BG186" s="52"/>
      <c r="BH186" s="52"/>
      <c r="BI186" s="52">
        <v>92.1</v>
      </c>
      <c r="BJ186" s="52" t="s">
        <v>177</v>
      </c>
      <c r="BK186" s="52" t="s">
        <v>403</v>
      </c>
      <c r="BL186" s="52">
        <v>1262</v>
      </c>
      <c r="BM186" s="52">
        <v>35243</v>
      </c>
      <c r="BN186" s="52" t="s">
        <v>486</v>
      </c>
      <c r="BO186" s="52" t="s">
        <v>487</v>
      </c>
      <c r="BP186" s="52" t="s">
        <v>488</v>
      </c>
      <c r="BQ186" s="52">
        <v>1975</v>
      </c>
      <c r="BR186" s="52" t="s">
        <v>463</v>
      </c>
      <c r="BS186" s="51" t="s">
        <v>360</v>
      </c>
      <c r="BT186" s="51"/>
      <c r="BU186" s="54">
        <v>244</v>
      </c>
      <c r="BV186" s="51" t="s">
        <v>133</v>
      </c>
      <c r="BW186" s="51" t="s">
        <v>106</v>
      </c>
      <c r="BX186" s="52" t="s">
        <v>102</v>
      </c>
      <c r="BY186" s="52" t="s">
        <v>102</v>
      </c>
      <c r="BZ186" s="6" t="s">
        <v>186</v>
      </c>
      <c r="CA186" s="52" t="s">
        <v>185</v>
      </c>
      <c r="CB186" s="52">
        <v>8</v>
      </c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</row>
    <row r="187" spans="1:214" ht="129.6" x14ac:dyDescent="0.3">
      <c r="A187" s="9" t="s">
        <v>99</v>
      </c>
      <c r="B187" s="52" t="s">
        <v>111</v>
      </c>
      <c r="C187" s="52" t="s">
        <v>288</v>
      </c>
      <c r="D187" s="52" t="s">
        <v>289</v>
      </c>
      <c r="E187" s="52" t="s">
        <v>290</v>
      </c>
      <c r="F187" s="52" t="s">
        <v>291</v>
      </c>
      <c r="G187" s="52" t="s">
        <v>102</v>
      </c>
      <c r="H187" s="52" t="s">
        <v>102</v>
      </c>
      <c r="I187" s="52" t="s">
        <v>184</v>
      </c>
      <c r="J187" s="52" t="s">
        <v>185</v>
      </c>
      <c r="K187" s="52"/>
      <c r="L187" s="52">
        <v>8</v>
      </c>
      <c r="M187" s="52" t="s">
        <v>122</v>
      </c>
      <c r="N187" s="52" t="s">
        <v>123</v>
      </c>
      <c r="O187" s="52"/>
      <c r="P187" s="52">
        <v>245</v>
      </c>
      <c r="Q187" s="52"/>
      <c r="R187" s="52">
        <v>178</v>
      </c>
      <c r="S187" s="52"/>
      <c r="T187" s="52">
        <v>324</v>
      </c>
      <c r="U187" s="52" t="s">
        <v>124</v>
      </c>
      <c r="V187" s="52"/>
      <c r="W187" s="52">
        <v>225.64500000000001</v>
      </c>
      <c r="X187" s="52"/>
      <c r="Y187" s="52">
        <v>163.93799999999999</v>
      </c>
      <c r="Z187" s="52"/>
      <c r="AA187" s="52">
        <v>298.404</v>
      </c>
      <c r="AB187" s="52"/>
      <c r="AC187" s="53">
        <v>225.64500000000001</v>
      </c>
      <c r="AD187" s="52"/>
      <c r="AE187" s="53">
        <v>163.93799999999999</v>
      </c>
      <c r="AF187" s="52"/>
      <c r="AG187" s="53">
        <v>298.404</v>
      </c>
      <c r="AH187" s="52"/>
      <c r="AI187" s="52"/>
      <c r="AJ187" s="52"/>
      <c r="AK187" s="52"/>
      <c r="AL187" s="52"/>
      <c r="AM187" s="52"/>
      <c r="AN187" s="52"/>
      <c r="AO187" s="53"/>
      <c r="AP187" s="52"/>
      <c r="AQ187" s="52"/>
      <c r="AR187" s="52"/>
      <c r="AS187" s="52"/>
      <c r="AT187" s="52"/>
      <c r="AU187" s="53"/>
      <c r="AV187" s="52"/>
      <c r="AW187" s="52"/>
      <c r="AX187" s="52"/>
      <c r="AY187" s="52"/>
      <c r="AZ187" s="52" t="s">
        <v>263</v>
      </c>
      <c r="BA187" s="52">
        <v>3</v>
      </c>
      <c r="BB187" s="52" t="s">
        <v>187</v>
      </c>
      <c r="BC187" s="52"/>
      <c r="BD187" s="52"/>
      <c r="BE187" s="52"/>
      <c r="BF187" s="52"/>
      <c r="BG187" s="52"/>
      <c r="BH187" s="52"/>
      <c r="BI187" s="52">
        <v>92.1</v>
      </c>
      <c r="BJ187" s="52" t="s">
        <v>177</v>
      </c>
      <c r="BK187" s="52" t="s">
        <v>403</v>
      </c>
      <c r="BL187" s="52">
        <v>1260</v>
      </c>
      <c r="BM187" s="52">
        <v>35243</v>
      </c>
      <c r="BN187" s="52" t="s">
        <v>486</v>
      </c>
      <c r="BO187" s="52" t="s">
        <v>487</v>
      </c>
      <c r="BP187" s="52" t="s">
        <v>488</v>
      </c>
      <c r="BQ187" s="52">
        <v>1975</v>
      </c>
      <c r="BR187" s="52" t="s">
        <v>463</v>
      </c>
      <c r="BS187" s="51" t="s">
        <v>360</v>
      </c>
      <c r="BT187" s="51"/>
      <c r="BU187" s="54">
        <v>245</v>
      </c>
      <c r="BV187" s="51" t="s">
        <v>133</v>
      </c>
      <c r="BW187" s="51" t="s">
        <v>106</v>
      </c>
      <c r="BX187" s="52" t="s">
        <v>102</v>
      </c>
      <c r="BY187" s="52" t="s">
        <v>102</v>
      </c>
      <c r="BZ187" s="6" t="s">
        <v>186</v>
      </c>
      <c r="CA187" s="52" t="s">
        <v>185</v>
      </c>
      <c r="CB187" s="52">
        <v>8</v>
      </c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</row>
    <row r="188" spans="1:214" ht="288" x14ac:dyDescent="0.3">
      <c r="A188" s="1" t="s">
        <v>99</v>
      </c>
      <c r="B188" s="6" t="s">
        <v>201</v>
      </c>
      <c r="C188" s="6" t="s">
        <v>377</v>
      </c>
      <c r="D188" s="6" t="s">
        <v>378</v>
      </c>
      <c r="E188" s="6" t="s">
        <v>379</v>
      </c>
      <c r="F188" s="6" t="s">
        <v>380</v>
      </c>
      <c r="G188" s="6" t="s">
        <v>102</v>
      </c>
      <c r="H188" s="6" t="s">
        <v>102</v>
      </c>
      <c r="I188" s="6" t="s">
        <v>184</v>
      </c>
      <c r="J188" s="6" t="s">
        <v>274</v>
      </c>
      <c r="K188" s="6"/>
      <c r="L188" s="6">
        <v>1</v>
      </c>
      <c r="M188" s="6" t="s">
        <v>122</v>
      </c>
      <c r="N188" s="6" t="s">
        <v>158</v>
      </c>
      <c r="O188" s="6"/>
      <c r="P188" s="6">
        <v>602</v>
      </c>
      <c r="Q188" s="6"/>
      <c r="R188" s="6"/>
      <c r="S188" s="6"/>
      <c r="T188" s="6"/>
      <c r="U188" s="6" t="s">
        <v>262</v>
      </c>
      <c r="V188" s="6"/>
      <c r="W188" s="6">
        <v>602</v>
      </c>
      <c r="X188" s="6"/>
      <c r="Y188" s="6"/>
      <c r="Z188" s="6"/>
      <c r="AA188" s="6"/>
      <c r="AB188" s="6"/>
      <c r="AC188" s="55">
        <v>602</v>
      </c>
      <c r="AD188" s="6"/>
      <c r="AE188" s="55"/>
      <c r="AF188" s="6"/>
      <c r="AG188" s="55"/>
      <c r="AH188" s="6"/>
      <c r="AI188" s="6"/>
      <c r="AJ188" s="6"/>
      <c r="AK188" s="6"/>
      <c r="AL188" s="6"/>
      <c r="AM188" s="6"/>
      <c r="AN188" s="6"/>
      <c r="AO188" s="55"/>
      <c r="AP188" s="6"/>
      <c r="AQ188" s="6"/>
      <c r="AR188" s="6"/>
      <c r="AS188" s="6"/>
      <c r="AT188" s="6"/>
      <c r="AU188" s="55"/>
      <c r="AV188" s="6"/>
      <c r="AW188" s="6"/>
      <c r="AX188" s="6"/>
      <c r="AY188" s="6"/>
      <c r="AZ188" s="6" t="s">
        <v>124</v>
      </c>
      <c r="BA188" s="6"/>
      <c r="BB188" s="6" t="s">
        <v>176</v>
      </c>
      <c r="BC188" s="6"/>
      <c r="BD188" s="6"/>
      <c r="BE188" s="6"/>
      <c r="BF188" s="6"/>
      <c r="BG188" s="6"/>
      <c r="BH188" s="6"/>
      <c r="BI188" s="6">
        <v>100</v>
      </c>
      <c r="BJ188" s="6" t="s">
        <v>192</v>
      </c>
      <c r="BK188" s="6" t="s">
        <v>277</v>
      </c>
      <c r="BL188" s="6">
        <v>407160</v>
      </c>
      <c r="BM188" s="6">
        <v>55700</v>
      </c>
      <c r="BN188" s="6" t="s">
        <v>278</v>
      </c>
      <c r="BO188" s="6" t="s">
        <v>279</v>
      </c>
      <c r="BP188" s="6" t="s">
        <v>280</v>
      </c>
      <c r="BQ188" s="6">
        <v>1998</v>
      </c>
      <c r="BR188" s="6" t="s">
        <v>281</v>
      </c>
      <c r="BS188" s="6" t="s">
        <v>214</v>
      </c>
      <c r="BT188" s="6">
        <v>82.3</v>
      </c>
      <c r="BU188" s="56" t="e">
        <f>#REF!*((100/BT188)^(0.63-1))</f>
        <v>#REF!</v>
      </c>
      <c r="BV188" s="6" t="s">
        <v>105</v>
      </c>
      <c r="BW188" s="6" t="s">
        <v>106</v>
      </c>
      <c r="BX188" s="6" t="s">
        <v>102</v>
      </c>
      <c r="BY188" s="6" t="s">
        <v>102</v>
      </c>
      <c r="BZ188" s="6" t="s">
        <v>186</v>
      </c>
      <c r="CA188" s="6" t="s">
        <v>274</v>
      </c>
      <c r="CB188" s="6">
        <v>1</v>
      </c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</row>
    <row r="189" spans="1:214" ht="288" x14ac:dyDescent="0.3">
      <c r="A189" s="1" t="s">
        <v>99</v>
      </c>
      <c r="B189" s="6" t="s">
        <v>149</v>
      </c>
      <c r="C189" s="6" t="s">
        <v>150</v>
      </c>
      <c r="D189" s="6" t="s">
        <v>169</v>
      </c>
      <c r="E189" s="6" t="s">
        <v>170</v>
      </c>
      <c r="F189" s="6" t="s">
        <v>171</v>
      </c>
      <c r="G189" s="6" t="s">
        <v>102</v>
      </c>
      <c r="H189" s="6" t="s">
        <v>102</v>
      </c>
      <c r="I189" s="6" t="s">
        <v>184</v>
      </c>
      <c r="J189" s="6" t="s">
        <v>185</v>
      </c>
      <c r="K189" s="6"/>
      <c r="L189" s="6">
        <v>8</v>
      </c>
      <c r="M189" s="6" t="s">
        <v>122</v>
      </c>
      <c r="N189" s="6" t="s">
        <v>158</v>
      </c>
      <c r="O189" s="6"/>
      <c r="P189" s="6">
        <v>623</v>
      </c>
      <c r="Q189" s="6"/>
      <c r="R189" s="6"/>
      <c r="S189" s="6"/>
      <c r="T189" s="6"/>
      <c r="U189" s="6" t="s">
        <v>175</v>
      </c>
      <c r="V189" s="6"/>
      <c r="W189" s="6">
        <v>623</v>
      </c>
      <c r="X189" s="6"/>
      <c r="Y189" s="6"/>
      <c r="Z189" s="6"/>
      <c r="AA189" s="6"/>
      <c r="AB189" s="6"/>
      <c r="AC189" s="55">
        <v>623</v>
      </c>
      <c r="AD189" s="6"/>
      <c r="AE189" s="55"/>
      <c r="AF189" s="6"/>
      <c r="AG189" s="55"/>
      <c r="AH189" s="6"/>
      <c r="AI189" s="6"/>
      <c r="AJ189" s="6"/>
      <c r="AK189" s="6"/>
      <c r="AL189" s="6"/>
      <c r="AM189" s="6"/>
      <c r="AN189" s="6"/>
      <c r="AO189" s="55"/>
      <c r="AP189" s="6"/>
      <c r="AQ189" s="6"/>
      <c r="AR189" s="6"/>
      <c r="AS189" s="6"/>
      <c r="AT189" s="6"/>
      <c r="AU189" s="55"/>
      <c r="AV189" s="6"/>
      <c r="AW189" s="6"/>
      <c r="AX189" s="6"/>
      <c r="AY189" s="6"/>
      <c r="AZ189" s="6" t="s">
        <v>124</v>
      </c>
      <c r="BA189" s="6">
        <v>4</v>
      </c>
      <c r="BB189" s="6" t="s">
        <v>176</v>
      </c>
      <c r="BC189" s="6"/>
      <c r="BD189" s="6"/>
      <c r="BE189" s="6"/>
      <c r="BF189" s="6"/>
      <c r="BG189" s="6"/>
      <c r="BH189" s="6"/>
      <c r="BI189" s="6">
        <v>87</v>
      </c>
      <c r="BJ189" s="6" t="s">
        <v>126</v>
      </c>
      <c r="BK189" s="6" t="s">
        <v>127</v>
      </c>
      <c r="BL189" s="6">
        <v>408447</v>
      </c>
      <c r="BM189" s="6">
        <v>85970</v>
      </c>
      <c r="BN189" s="6" t="s">
        <v>179</v>
      </c>
      <c r="BO189" s="6" t="s">
        <v>180</v>
      </c>
      <c r="BP189" s="6" t="s">
        <v>181</v>
      </c>
      <c r="BQ189" s="6">
        <v>2006</v>
      </c>
      <c r="BR189" s="6" t="s">
        <v>510</v>
      </c>
      <c r="BS189" s="6" t="s">
        <v>511</v>
      </c>
      <c r="BT189" s="6"/>
      <c r="BU189" s="57">
        <v>623</v>
      </c>
      <c r="BV189" s="22" t="s">
        <v>133</v>
      </c>
      <c r="BW189" s="22" t="s">
        <v>106</v>
      </c>
      <c r="BX189" s="6" t="s">
        <v>102</v>
      </c>
      <c r="BY189" s="6" t="s">
        <v>102</v>
      </c>
      <c r="BZ189" s="6" t="s">
        <v>186</v>
      </c>
      <c r="CA189" s="6" t="s">
        <v>185</v>
      </c>
      <c r="CB189" s="6">
        <v>8</v>
      </c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</row>
    <row r="190" spans="1:214" ht="288" x14ac:dyDescent="0.3">
      <c r="A190" s="1" t="s">
        <v>99</v>
      </c>
      <c r="B190" s="6" t="s">
        <v>149</v>
      </c>
      <c r="C190" s="6" t="s">
        <v>150</v>
      </c>
      <c r="D190" s="6" t="s">
        <v>169</v>
      </c>
      <c r="E190" s="6" t="s">
        <v>170</v>
      </c>
      <c r="F190" s="6" t="s">
        <v>171</v>
      </c>
      <c r="G190" s="6" t="s">
        <v>102</v>
      </c>
      <c r="H190" s="6" t="s">
        <v>102</v>
      </c>
      <c r="I190" s="6" t="s">
        <v>184</v>
      </c>
      <c r="J190" s="6" t="s">
        <v>185</v>
      </c>
      <c r="K190" s="6"/>
      <c r="L190" s="6">
        <v>8</v>
      </c>
      <c r="M190" s="6" t="s">
        <v>122</v>
      </c>
      <c r="N190" s="6" t="s">
        <v>158</v>
      </c>
      <c r="O190" s="6"/>
      <c r="P190" s="6">
        <v>623</v>
      </c>
      <c r="Q190" s="6"/>
      <c r="R190" s="6"/>
      <c r="S190" s="6"/>
      <c r="T190" s="6"/>
      <c r="U190" s="6" t="s">
        <v>175</v>
      </c>
      <c r="V190" s="6"/>
      <c r="W190" s="6">
        <v>623</v>
      </c>
      <c r="X190" s="6"/>
      <c r="Y190" s="6"/>
      <c r="Z190" s="6"/>
      <c r="AA190" s="6"/>
      <c r="AB190" s="6"/>
      <c r="AC190" s="55">
        <v>623</v>
      </c>
      <c r="AD190" s="6"/>
      <c r="AE190" s="55"/>
      <c r="AF190" s="6"/>
      <c r="AG190" s="55"/>
      <c r="AH190" s="6"/>
      <c r="AI190" s="6"/>
      <c r="AJ190" s="6"/>
      <c r="AK190" s="6"/>
      <c r="AL190" s="6"/>
      <c r="AM190" s="6"/>
      <c r="AN190" s="6"/>
      <c r="AO190" s="55"/>
      <c r="AP190" s="6"/>
      <c r="AQ190" s="6"/>
      <c r="AR190" s="6"/>
      <c r="AS190" s="6"/>
      <c r="AT190" s="6"/>
      <c r="AU190" s="55"/>
      <c r="AV190" s="6"/>
      <c r="AW190" s="6"/>
      <c r="AX190" s="6"/>
      <c r="AY190" s="6"/>
      <c r="AZ190" s="6" t="s">
        <v>124</v>
      </c>
      <c r="BA190" s="6">
        <v>4</v>
      </c>
      <c r="BB190" s="6" t="s">
        <v>176</v>
      </c>
      <c r="BC190" s="6"/>
      <c r="BD190" s="6"/>
      <c r="BE190" s="6"/>
      <c r="BF190" s="6"/>
      <c r="BG190" s="6"/>
      <c r="BH190" s="6"/>
      <c r="BI190" s="6">
        <v>87</v>
      </c>
      <c r="BJ190" s="6" t="s">
        <v>126</v>
      </c>
      <c r="BK190" s="6" t="s">
        <v>127</v>
      </c>
      <c r="BL190" s="6">
        <v>9999999</v>
      </c>
      <c r="BM190" s="6">
        <v>85970</v>
      </c>
      <c r="BN190" s="6" t="s">
        <v>179</v>
      </c>
      <c r="BO190" s="6" t="s">
        <v>180</v>
      </c>
      <c r="BP190" s="6" t="s">
        <v>181</v>
      </c>
      <c r="BQ190" s="6">
        <v>2006</v>
      </c>
      <c r="BR190" s="6" t="s">
        <v>510</v>
      </c>
      <c r="BS190" s="6" t="s">
        <v>511</v>
      </c>
      <c r="BT190" s="6"/>
      <c r="BU190" s="57">
        <v>634</v>
      </c>
      <c r="BV190" s="22" t="s">
        <v>133</v>
      </c>
      <c r="BW190" s="22" t="s">
        <v>101</v>
      </c>
      <c r="BX190" s="6" t="s">
        <v>102</v>
      </c>
      <c r="BY190" s="6" t="s">
        <v>102</v>
      </c>
      <c r="BZ190" s="6" t="s">
        <v>186</v>
      </c>
      <c r="CA190" s="6" t="s">
        <v>185</v>
      </c>
      <c r="CB190" s="6">
        <v>8</v>
      </c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</row>
    <row r="191" spans="1:214" ht="201.6" x14ac:dyDescent="0.3">
      <c r="A191" s="9" t="s">
        <v>99</v>
      </c>
      <c r="B191" s="52" t="s">
        <v>111</v>
      </c>
      <c r="C191" s="52" t="s">
        <v>112</v>
      </c>
      <c r="D191" s="52" t="s">
        <v>416</v>
      </c>
      <c r="E191" s="52" t="s">
        <v>417</v>
      </c>
      <c r="F191" s="52" t="s">
        <v>418</v>
      </c>
      <c r="G191" s="52" t="s">
        <v>245</v>
      </c>
      <c r="H191" s="52" t="s">
        <v>458</v>
      </c>
      <c r="I191" s="52" t="s">
        <v>459</v>
      </c>
      <c r="J191" s="52" t="s">
        <v>143</v>
      </c>
      <c r="K191" s="52"/>
      <c r="L191" s="52">
        <v>8</v>
      </c>
      <c r="M191" s="52" t="s">
        <v>122</v>
      </c>
      <c r="N191" s="52" t="s">
        <v>158</v>
      </c>
      <c r="O191" s="52"/>
      <c r="P191" s="52">
        <v>2200</v>
      </c>
      <c r="Q191" s="52"/>
      <c r="R191" s="52"/>
      <c r="S191" s="52"/>
      <c r="T191" s="52"/>
      <c r="U191" s="52" t="s">
        <v>175</v>
      </c>
      <c r="V191" s="52"/>
      <c r="W191" s="52">
        <v>2200</v>
      </c>
      <c r="X191" s="52"/>
      <c r="Y191" s="52"/>
      <c r="Z191" s="52"/>
      <c r="AA191" s="52"/>
      <c r="AB191" s="52"/>
      <c r="AC191" s="53">
        <v>2200</v>
      </c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 t="s">
        <v>124</v>
      </c>
      <c r="BA191" s="52">
        <v>1</v>
      </c>
      <c r="BB191" s="52" t="s">
        <v>125</v>
      </c>
      <c r="BC191" s="52"/>
      <c r="BD191" s="52"/>
      <c r="BE191" s="52"/>
      <c r="BF191" s="52"/>
      <c r="BG191" s="52"/>
      <c r="BH191" s="52"/>
      <c r="BI191" s="52">
        <v>100</v>
      </c>
      <c r="BJ191" s="52" t="s">
        <v>177</v>
      </c>
      <c r="BK191" s="52" t="s">
        <v>127</v>
      </c>
      <c r="BL191" s="52">
        <v>428534</v>
      </c>
      <c r="BM191" s="52">
        <v>47473</v>
      </c>
      <c r="BN191" s="52" t="s">
        <v>513</v>
      </c>
      <c r="BO191" s="52" t="s">
        <v>514</v>
      </c>
      <c r="BP191" s="52" t="s">
        <v>515</v>
      </c>
      <c r="BQ191" s="52">
        <v>1981</v>
      </c>
      <c r="BR191" s="52" t="s">
        <v>516</v>
      </c>
      <c r="BS191" s="51" t="s">
        <v>214</v>
      </c>
      <c r="BT191" s="51"/>
      <c r="BU191" s="58">
        <v>2200</v>
      </c>
      <c r="BV191" s="51" t="s">
        <v>133</v>
      </c>
      <c r="BW191" s="51" t="s">
        <v>134</v>
      </c>
      <c r="BX191" s="52" t="s">
        <v>245</v>
      </c>
      <c r="BY191" s="52" t="s">
        <v>458</v>
      </c>
      <c r="BZ191" s="6" t="s">
        <v>464</v>
      </c>
      <c r="CA191" s="10" t="s">
        <v>136</v>
      </c>
      <c r="CB191" s="52">
        <v>8</v>
      </c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</row>
    <row r="192" spans="1:214" ht="201.6" x14ac:dyDescent="0.3">
      <c r="A192" s="9" t="s">
        <v>99</v>
      </c>
      <c r="B192" s="52" t="s">
        <v>111</v>
      </c>
      <c r="C192" s="52" t="s">
        <v>112</v>
      </c>
      <c r="D192" s="52" t="s">
        <v>416</v>
      </c>
      <c r="E192" s="52" t="s">
        <v>417</v>
      </c>
      <c r="F192" s="52" t="s">
        <v>418</v>
      </c>
      <c r="G192" s="52" t="s">
        <v>245</v>
      </c>
      <c r="H192" s="52" t="s">
        <v>458</v>
      </c>
      <c r="I192" s="52" t="s">
        <v>459</v>
      </c>
      <c r="J192" s="52" t="s">
        <v>143</v>
      </c>
      <c r="K192" s="52"/>
      <c r="L192" s="52">
        <v>8</v>
      </c>
      <c r="M192" s="52" t="s">
        <v>122</v>
      </c>
      <c r="N192" s="52" t="s">
        <v>158</v>
      </c>
      <c r="O192" s="52"/>
      <c r="P192" s="52">
        <v>2200</v>
      </c>
      <c r="Q192" s="52"/>
      <c r="R192" s="52"/>
      <c r="S192" s="52"/>
      <c r="T192" s="52"/>
      <c r="U192" s="52" t="s">
        <v>175</v>
      </c>
      <c r="V192" s="52"/>
      <c r="W192" s="52">
        <v>2200</v>
      </c>
      <c r="X192" s="52"/>
      <c r="Y192" s="52"/>
      <c r="Z192" s="52"/>
      <c r="AA192" s="52"/>
      <c r="AB192" s="52"/>
      <c r="AC192" s="53">
        <v>2200</v>
      </c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 t="s">
        <v>124</v>
      </c>
      <c r="BA192" s="52">
        <v>1</v>
      </c>
      <c r="BB192" s="52" t="s">
        <v>125</v>
      </c>
      <c r="BC192" s="52"/>
      <c r="BD192" s="52"/>
      <c r="BE192" s="52"/>
      <c r="BF192" s="52"/>
      <c r="BG192" s="52"/>
      <c r="BH192" s="52"/>
      <c r="BI192" s="52">
        <v>100</v>
      </c>
      <c r="BJ192" s="52" t="s">
        <v>177</v>
      </c>
      <c r="BK192" s="52" t="s">
        <v>517</v>
      </c>
      <c r="BL192" s="52">
        <v>428535</v>
      </c>
      <c r="BM192" s="52">
        <v>47473</v>
      </c>
      <c r="BN192" s="52" t="s">
        <v>513</v>
      </c>
      <c r="BO192" s="52" t="s">
        <v>514</v>
      </c>
      <c r="BP192" s="52" t="s">
        <v>515</v>
      </c>
      <c r="BQ192" s="52">
        <v>1981</v>
      </c>
      <c r="BR192" s="52" t="s">
        <v>516</v>
      </c>
      <c r="BS192" s="51" t="s">
        <v>214</v>
      </c>
      <c r="BT192" s="51"/>
      <c r="BU192" s="58">
        <v>2200</v>
      </c>
      <c r="BV192" s="51" t="s">
        <v>133</v>
      </c>
      <c r="BW192" s="51" t="s">
        <v>134</v>
      </c>
      <c r="BX192" s="52" t="s">
        <v>245</v>
      </c>
      <c r="BY192" s="52" t="s">
        <v>458</v>
      </c>
      <c r="BZ192" s="6" t="s">
        <v>464</v>
      </c>
      <c r="CA192" s="9" t="s">
        <v>136</v>
      </c>
      <c r="CB192" s="52">
        <v>8</v>
      </c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</row>
    <row r="193" spans="1:214" ht="28.8" x14ac:dyDescent="0.3">
      <c r="A193" s="1" t="s">
        <v>99</v>
      </c>
      <c r="B193" s="6" t="s">
        <v>149</v>
      </c>
      <c r="C193" s="6" t="s">
        <v>150</v>
      </c>
      <c r="D193" s="6" t="s">
        <v>169</v>
      </c>
      <c r="E193" s="6" t="s">
        <v>170</v>
      </c>
      <c r="F193" s="6" t="s">
        <v>171</v>
      </c>
      <c r="G193" s="6" t="s">
        <v>102</v>
      </c>
      <c r="H193" s="6" t="s">
        <v>102</v>
      </c>
      <c r="I193" s="6" t="s">
        <v>184</v>
      </c>
      <c r="J193" s="6" t="s">
        <v>185</v>
      </c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60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>
        <v>22</v>
      </c>
      <c r="BM193" s="6" t="s">
        <v>518</v>
      </c>
      <c r="BN193" s="59"/>
      <c r="BO193" s="59"/>
      <c r="BP193" s="59"/>
      <c r="BQ193" s="59"/>
      <c r="BR193" s="59"/>
      <c r="BS193" s="6" t="s">
        <v>474</v>
      </c>
      <c r="BT193" s="6"/>
      <c r="BU193" s="57">
        <v>3912</v>
      </c>
      <c r="BV193" s="22" t="s">
        <v>133</v>
      </c>
      <c r="BW193" s="22" t="s">
        <v>106</v>
      </c>
      <c r="BX193" s="6" t="s">
        <v>102</v>
      </c>
      <c r="BY193" s="6" t="s">
        <v>102</v>
      </c>
      <c r="BZ193" s="6" t="s">
        <v>186</v>
      </c>
      <c r="CA193" s="6" t="s">
        <v>185</v>
      </c>
      <c r="CB193" s="59">
        <v>8</v>
      </c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</row>
  </sheetData>
  <autoFilter ref="A1:HF19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READ ME</vt:lpstr>
      <vt:lpstr>Fish and Amphibians</vt:lpstr>
      <vt:lpstr>FW Inverts</vt:lpstr>
      <vt:lpstr>SW Inverts</vt:lpstr>
      <vt:lpstr>Mammals</vt:lpstr>
      <vt:lpstr>Terr Inverts</vt:lpstr>
      <vt:lpstr>terrestrial plants</vt:lpstr>
      <vt:lpstr>aquatic plants</vt:lpstr>
      <vt:lpstr>birds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Panger, Melissa</dc:creator>
  <cp:lastModifiedBy>eriley03</cp:lastModifiedBy>
  <dcterms:created xsi:type="dcterms:W3CDTF">2006-09-16T00:00:00Z</dcterms:created>
  <dcterms:modified xsi:type="dcterms:W3CDTF">2015-12-02T20:01:44Z</dcterms:modified>
</cp:coreProperties>
</file>