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300" windowWidth="16860" windowHeight="9150" activeTab="0"/>
  </bookViews>
  <sheets>
    <sheet name="Emissions Calcs" sheetId="1" r:id="rId1"/>
    <sheet name="Guidance &amp; Sources" sheetId="2" r:id="rId2"/>
  </sheets>
  <definedNames>
    <definedName name="_xlnm.Print_Area" localSheetId="0">'Emissions Calcs'!$A$1:$E$52</definedName>
    <definedName name="_xlnm.Print_Area" localSheetId="1">'Guidance &amp; Sources'!$A$1:$H$83</definedName>
  </definedNames>
  <calcPr fullCalcOnLoad="1"/>
</workbook>
</file>

<file path=xl/sharedStrings.xml><?xml version="1.0" encoding="utf-8"?>
<sst xmlns="http://schemas.openxmlformats.org/spreadsheetml/2006/main" count="121" uniqueCount="113">
  <si>
    <t>This sheet provides details on the data sources, equations and emission calculation methodologies, and conversions used in this screening tool.</t>
  </si>
  <si>
    <t>Percentage used to estimate emissions from equipment leaks &amp; pneumatic devices</t>
  </si>
  <si>
    <r>
      <t>Reciprocating compressor rod packing venting</t>
    </r>
    <r>
      <rPr>
        <sz val="10"/>
        <rFont val="Arial"/>
        <family val="0"/>
      </rPr>
      <t xml:space="preserve">
98.232 (e)(1)</t>
    </r>
  </si>
  <si>
    <r>
      <t>Natural gas pneumatic device venting &amp; Equipment leaks</t>
    </r>
    <r>
      <rPr>
        <sz val="10"/>
        <rFont val="Arial"/>
        <family val="2"/>
      </rPr>
      <t xml:space="preserve">
98.232 (e)(5) and 98.232 (e)(7)</t>
    </r>
  </si>
  <si>
    <t>N/A (using existing data to estimate)</t>
  </si>
  <si>
    <t>N/A</t>
  </si>
  <si>
    <t>Methane EF Units</t>
  </si>
  <si>
    <t>Methane EF Sources</t>
  </si>
  <si>
    <t>Methane EF Comments</t>
  </si>
  <si>
    <r>
      <t>EF: 15 Mcf gas/start</t>
    </r>
    <r>
      <rPr>
        <b/>
        <sz val="10"/>
        <rFont val="Arial"/>
        <family val="2"/>
      </rPr>
      <t xml:space="preserve"> </t>
    </r>
    <r>
      <rPr>
        <sz val="10"/>
        <rFont val="Arial"/>
        <family val="2"/>
      </rPr>
      <t>(</t>
    </r>
    <r>
      <rPr>
        <sz val="10"/>
        <rFont val="Arial"/>
        <family val="0"/>
      </rPr>
      <t xml:space="preserve">EPA.  </t>
    </r>
    <r>
      <rPr>
        <i/>
        <sz val="10"/>
        <rFont val="Arial"/>
        <family val="2"/>
      </rPr>
      <t>Lessons Learned: Reducing Emissions when Taking Compressors Off-line</t>
    </r>
    <r>
      <rPr>
        <sz val="10"/>
        <rFont val="Arial"/>
        <family val="2"/>
      </rPr>
      <t>. October 2006. epa.gov/gasstar/tools/recommended.html)</t>
    </r>
  </si>
  <si>
    <t>Please see the "Guidance &amp; Sources" tab for further information on the calculation methodologies of the above emissions sources.</t>
  </si>
  <si>
    <t xml:space="preserve">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 </t>
  </si>
  <si>
    <t>Reciprocating compressor rod packing venting</t>
  </si>
  <si>
    <t>Centrifugal compressor venting</t>
  </si>
  <si>
    <t>Blowdown vent stacks (to atmosphere)</t>
  </si>
  <si>
    <r>
      <t xml:space="preserve">Centrifugal compressor venting
</t>
    </r>
    <r>
      <rPr>
        <sz val="10"/>
        <rFont val="Arial"/>
        <family val="2"/>
      </rPr>
      <t>98.232 (e)(2)</t>
    </r>
  </si>
  <si>
    <t>Emission Source</t>
  </si>
  <si>
    <t>General Methodology/Equation</t>
  </si>
  <si>
    <t>Units</t>
  </si>
  <si>
    <t>number of compressors</t>
  </si>
  <si>
    <t>Number of starts</t>
  </si>
  <si>
    <t>None</t>
  </si>
  <si>
    <t>Pie Chart Fraction</t>
  </si>
  <si>
    <t>Transmission Sector CH4 Emissions (2006)</t>
  </si>
  <si>
    <t>EPA. Inventory of U.S. Greenhouse Gas Emissions and Sinks: 1990-2006. April 2008. epa.gov/climatechange/emissions/usgginv_archive.html</t>
  </si>
  <si>
    <t>EPA.  Background Technical Support Document (docket # EPA-HQ-OAR-2009-0923) for Subpart W. &lt;www.regulations.gov&gt;. EPA revised.</t>
  </si>
  <si>
    <t>denotes numbers extracted from source for pie chart</t>
  </si>
  <si>
    <t>Fugitives</t>
  </si>
  <si>
    <t>Emissions (Mg)</t>
  </si>
  <si>
    <t>Pie percentages</t>
  </si>
  <si>
    <t>Pipeline Leaks</t>
  </si>
  <si>
    <t>Recip Compressors</t>
  </si>
  <si>
    <t>Compressor Stations (Transmission)</t>
  </si>
  <si>
    <t>Centrifugal Compressors</t>
  </si>
  <si>
    <t xml:space="preserve">    Station</t>
  </si>
  <si>
    <t xml:space="preserve">    Recip Compressor</t>
  </si>
  <si>
    <t xml:space="preserve">    Centrifugal Compressor</t>
  </si>
  <si>
    <t>Total</t>
  </si>
  <si>
    <t>Vented and Combusted</t>
  </si>
  <si>
    <t>Normal Operation</t>
  </si>
  <si>
    <t xml:space="preserve">    Dehydrator vents (Transmission)</t>
  </si>
  <si>
    <t xml:space="preserve">    Compressor Exhaust</t>
  </si>
  <si>
    <t xml:space="preserve">        Engines (Transmission)</t>
  </si>
  <si>
    <t xml:space="preserve">        Turbines (Transmission)</t>
  </si>
  <si>
    <t xml:space="preserve">    Pneumatic Devices Trans + Stor</t>
  </si>
  <si>
    <t xml:space="preserve">        Pneumatic Devices Trans</t>
  </si>
  <si>
    <t>Routine Maintenance/Upsets</t>
  </si>
  <si>
    <t xml:space="preserve">    Pipeline venting</t>
  </si>
  <si>
    <t xml:space="preserve">    Station venting Trans + Storage</t>
  </si>
  <si>
    <t xml:space="preserve">        Station Venting Transmission</t>
  </si>
  <si>
    <t>From TSD:</t>
  </si>
  <si>
    <t xml:space="preserve">EF Degassing Vent </t>
  </si>
  <si>
    <t>scf/min-compressor</t>
  </si>
  <si>
    <t>AF # of compressors</t>
  </si>
  <si>
    <t>compressors</t>
  </si>
  <si>
    <t>Revised centrifugal compressor emissions</t>
  </si>
  <si>
    <t>No EF used (see pie charts)</t>
  </si>
  <si>
    <t>Conversions:</t>
  </si>
  <si>
    <t>From</t>
  </si>
  <si>
    <t>To</t>
  </si>
  <si>
    <t>Factor</t>
  </si>
  <si>
    <t>Methane Emissions Source</t>
  </si>
  <si>
    <t>number of compressor cylinders</t>
  </si>
  <si>
    <t>Input Data</t>
  </si>
  <si>
    <t>Equipment Leaks &amp; Pneumatic Devices</t>
  </si>
  <si>
    <t>Used assumption of one compressor seal per compression cylinder for a "per cylinder" EF (found on page B-16 of 1996 GRI study)</t>
  </si>
  <si>
    <t>volume gas</t>
  </si>
  <si>
    <t>Notes:</t>
  </si>
  <si>
    <t>Equipment Leaks &amp; Pneumatic Devices**</t>
  </si>
  <si>
    <r>
      <t xml:space="preserve">Not required </t>
    </r>
    <r>
      <rPr>
        <i/>
        <sz val="10"/>
        <rFont val="Arial"/>
        <family val="2"/>
      </rPr>
      <t>(see note below)</t>
    </r>
  </si>
  <si>
    <r>
      <t>Emissions (metric tons CO</t>
    </r>
    <r>
      <rPr>
        <b/>
        <vertAlign val="subscript"/>
        <sz val="10"/>
        <color indexed="9"/>
        <rFont val="Arial"/>
        <family val="2"/>
      </rPr>
      <t>2</t>
    </r>
    <r>
      <rPr>
        <b/>
        <sz val="10"/>
        <color indexed="9"/>
        <rFont val="Arial"/>
        <family val="2"/>
      </rPr>
      <t>e/year)</t>
    </r>
  </si>
  <si>
    <r>
      <t>Transmission Total (metric tons CO</t>
    </r>
    <r>
      <rPr>
        <b/>
        <vertAlign val="subscript"/>
        <sz val="10"/>
        <rFont val="Arial"/>
        <family val="2"/>
      </rPr>
      <t>2</t>
    </r>
    <r>
      <rPr>
        <b/>
        <sz val="10"/>
        <rFont val="Arial"/>
        <family val="2"/>
      </rPr>
      <t>e/year)</t>
    </r>
  </si>
  <si>
    <t>Default Methane Emission Factor</t>
  </si>
  <si>
    <t>Activity Factor (Input Required)</t>
  </si>
  <si>
    <t>Onshore Natural Gas Transmission</t>
  </si>
  <si>
    <t>Guidance for Onshore Natural Gas Transmission Tool (Subpart W)</t>
  </si>
  <si>
    <t>Number of compressor cylinders, Operating factor</t>
  </si>
  <si>
    <t>Number of compressors, Operating factor</t>
  </si>
  <si>
    <t>*This is defined as the fraction of time the process unit is operating in a calendar year.  For example, a 90% operating factor would be entered as 0.9 because the unit is in operation for 90% of the year.</t>
  </si>
  <si>
    <t>operating factor (decimal form)*</t>
  </si>
  <si>
    <t>Station Venting (Transmission)</t>
  </si>
  <si>
    <r>
      <t xml:space="preserve">Average value of a sample of wet seal centrifugal compressor emissions (page 16 in source below)
EPA. </t>
    </r>
    <r>
      <rPr>
        <i/>
        <sz val="10"/>
        <rFont val="Arial"/>
        <family val="2"/>
      </rPr>
      <t>Methane's Role in Promoting Sustainable Development in the Oil and Natural Gas Industry: World Gas Conference Paper</t>
    </r>
    <r>
      <rPr>
        <sz val="10"/>
        <rFont val="Arial"/>
        <family val="0"/>
      </rPr>
      <t>. October 2009. epa.gov/gasstar/tools/related.html</t>
    </r>
  </si>
  <si>
    <t>**"Equipment Leaks &amp; Pneumatic Devices" are estimated in this tool as 21% of total natural gas transmission emissions.  User input is not required to calculate emissions from these sources; they are estimated (based on the other emissions) using the percentages shown in the pie chart.</t>
  </si>
  <si>
    <t>number of times the compressor starts annually</t>
  </si>
  <si>
    <t>Activitiy Data</t>
  </si>
  <si>
    <t>2008 Activity</t>
  </si>
  <si>
    <t>miles</t>
  </si>
  <si>
    <t>stations</t>
  </si>
  <si>
    <t>MMscf/yr</t>
  </si>
  <si>
    <t>MMHPhr</t>
  </si>
  <si>
    <t>devices</t>
  </si>
  <si>
    <t>cmp stations</t>
  </si>
  <si>
    <t>Pie Chart Data:</t>
  </si>
  <si>
    <r>
      <t xml:space="preserve">Blowdown vent stacks
</t>
    </r>
    <r>
      <rPr>
        <sz val="10"/>
        <rFont val="Arial"/>
        <family val="2"/>
      </rPr>
      <t>98.232 (e)(4)</t>
    </r>
  </si>
  <si>
    <t>1) Emissions from "Transmission storage tanks" (source #3 in the Subpart W) were excluded.</t>
  </si>
  <si>
    <r>
      <t>INSTRUCTIONS</t>
    </r>
    <r>
      <rPr>
        <u val="single"/>
        <sz val="10"/>
        <rFont val="Arial"/>
        <family val="2"/>
      </rPr>
      <t xml:space="preserve">:
</t>
    </r>
    <r>
      <rPr>
        <sz val="10"/>
        <rFont val="Arial"/>
        <family val="2"/>
      </rPr>
      <t>This sheet provides a simple tool for estimating equipment leak and vented emissions from natural gas transmission.  Enter the required information into the “Input Data” field for each source of emissions at your facility. The tool will automatically sum emissions from each input and provide a total estimate of annual CO</t>
    </r>
    <r>
      <rPr>
        <vertAlign val="subscript"/>
        <sz val="10"/>
        <rFont val="Arial"/>
        <family val="2"/>
      </rPr>
      <t>2</t>
    </r>
    <r>
      <rPr>
        <sz val="10"/>
        <rFont val="Arial"/>
        <family val="2"/>
      </rPr>
      <t>e equipment leak and vented emissions. Enter this total into the CO</t>
    </r>
    <r>
      <rPr>
        <vertAlign val="subscript"/>
        <sz val="10"/>
        <rFont val="Arial"/>
        <family val="2"/>
      </rPr>
      <t>2</t>
    </r>
    <r>
      <rPr>
        <sz val="10"/>
        <rFont val="Arial"/>
        <family val="2"/>
      </rPr>
      <t>e emissions field for natural gas transmission in the applicability tool.  
For screening purposes related to co-located industry segments, emissions from all applicable industry segments should be combined to determine whether the emissions from the facility with the co-located industry segments would exceed the 25,000 metric ton CO</t>
    </r>
    <r>
      <rPr>
        <vertAlign val="subscript"/>
        <sz val="10"/>
        <rFont val="Arial"/>
        <family val="2"/>
      </rPr>
      <t>2</t>
    </r>
    <r>
      <rPr>
        <sz val="10"/>
        <rFont val="Arial"/>
        <family val="2"/>
      </rPr>
      <t>e reporting threshold.</t>
    </r>
  </si>
  <si>
    <r>
      <t>Applicability Tool Disclaimer</t>
    </r>
    <r>
      <rPr>
        <sz val="10"/>
        <rFont val="Arial"/>
        <family val="0"/>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</si>
  <si>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CH</t>
    </r>
    <r>
      <rPr>
        <vertAlign val="subscript"/>
        <sz val="10"/>
        <rFont val="Arial"/>
        <family val="2"/>
      </rPr>
      <t>4</t>
    </r>
    <r>
      <rPr>
        <sz val="10"/>
        <rFont val="Arial"/>
        <family val="0"/>
      </rPr>
      <t xml:space="preserve"> EF * Number of cylinders * Operating factor</t>
    </r>
  </si>
  <si>
    <r>
      <t>CH</t>
    </r>
    <r>
      <rPr>
        <vertAlign val="subscript"/>
        <sz val="10"/>
        <rFont val="Arial"/>
        <family val="2"/>
      </rPr>
      <t>4</t>
    </r>
    <r>
      <rPr>
        <sz val="10"/>
        <rFont val="Arial"/>
        <family val="0"/>
      </rPr>
      <t xml:space="preserve"> EF * Number of compressors * Operating factor</t>
    </r>
  </si>
  <si>
    <r>
      <t>CH</t>
    </r>
    <r>
      <rPr>
        <vertAlign val="subscript"/>
        <sz val="10"/>
        <rFont val="Arial"/>
        <family val="2"/>
      </rPr>
      <t>4</t>
    </r>
    <r>
      <rPr>
        <sz val="10"/>
        <rFont val="Arial"/>
        <family val="0"/>
      </rPr>
      <t xml:space="preserve"> EF * Number of starts</t>
    </r>
  </si>
  <si>
    <r>
      <t>Percentage of 2006 U.S. CH</t>
    </r>
    <r>
      <rPr>
        <vertAlign val="subscript"/>
        <sz val="10"/>
        <rFont val="Arial"/>
        <family val="2"/>
      </rPr>
      <t>4</t>
    </r>
    <r>
      <rPr>
        <sz val="10"/>
        <rFont val="Arial"/>
        <family val="0"/>
      </rPr>
      <t xml:space="preserve"> transmission emissions</t>
    </r>
  </si>
  <si>
    <r>
      <t>Mcf CH</t>
    </r>
    <r>
      <rPr>
        <vertAlign val="subscript"/>
        <sz val="10"/>
        <rFont val="Arial"/>
        <family val="2"/>
      </rPr>
      <t>4</t>
    </r>
    <r>
      <rPr>
        <sz val="10"/>
        <rFont val="Arial"/>
        <family val="0"/>
      </rPr>
      <t>/year-cylinder</t>
    </r>
  </si>
  <si>
    <r>
      <t>scf CH</t>
    </r>
    <r>
      <rPr>
        <vertAlign val="subscript"/>
        <sz val="10"/>
        <rFont val="Arial"/>
        <family val="2"/>
      </rPr>
      <t>4</t>
    </r>
    <r>
      <rPr>
        <sz val="10"/>
        <rFont val="Arial"/>
        <family val="0"/>
      </rPr>
      <t>/year-compressor</t>
    </r>
  </si>
  <si>
    <r>
      <t>Mcf CH</t>
    </r>
    <r>
      <rPr>
        <vertAlign val="subscript"/>
        <sz val="10"/>
        <rFont val="Arial"/>
        <family val="2"/>
      </rPr>
      <t>4</t>
    </r>
    <r>
      <rPr>
        <sz val="10"/>
        <rFont val="Arial"/>
        <family val="0"/>
      </rPr>
      <t>/start</t>
    </r>
  </si>
  <si>
    <r>
      <t>EF: 396 Mcf CH</t>
    </r>
    <r>
      <rPr>
        <vertAlign val="subscript"/>
        <sz val="10"/>
        <rFont val="Arial"/>
        <family val="2"/>
      </rPr>
      <t>4</t>
    </r>
    <r>
      <rPr>
        <sz val="10"/>
        <rFont val="Arial"/>
        <family val="2"/>
      </rPr>
      <t>/compressor seal-year (15,205 scfd CH4/compressor):</t>
    </r>
    <r>
      <rPr>
        <sz val="10"/>
        <rFont val="Arial"/>
        <family val="0"/>
      </rPr>
      <t xml:space="preserve"> GRI - 94 - Methane Emissions from the Natural Gas Industry, Volume 8, page no. 52, table 4-17
3</t>
    </r>
    <r>
      <rPr>
        <sz val="10"/>
        <rFont val="Arial"/>
        <family val="2"/>
      </rPr>
      <t>.3 cylinders/engine (with one compressor seal per compression cylinder)</t>
    </r>
    <r>
      <rPr>
        <b/>
        <sz val="10"/>
        <rFont val="Arial"/>
        <family val="2"/>
      </rPr>
      <t xml:space="preserve">: </t>
    </r>
    <r>
      <rPr>
        <sz val="10"/>
        <rFont val="Arial"/>
        <family val="2"/>
      </rPr>
      <t>GRI - 94 - Methane Emissions from the Natural Gas Industry, Volume 8, page no. B-16</t>
    </r>
  </si>
  <si>
    <r>
      <t>EF: 23 scf CH</t>
    </r>
    <r>
      <rPr>
        <vertAlign val="subscript"/>
        <sz val="10"/>
        <rFont val="Arial"/>
        <family val="2"/>
      </rPr>
      <t>4</t>
    </r>
    <r>
      <rPr>
        <sz val="10"/>
        <rFont val="Arial"/>
        <family val="2"/>
      </rPr>
      <t>/minute</t>
    </r>
    <r>
      <rPr>
        <b/>
        <sz val="10"/>
        <rFont val="Arial"/>
        <family val="2"/>
      </rPr>
      <t xml:space="preserve">
</t>
    </r>
    <r>
      <rPr>
        <sz val="10"/>
        <rFont val="Arial"/>
        <family val="2"/>
      </rPr>
      <t>EPA.  Background Technical Support Document (docket # EPA-HQ-OAR-2009-0923) for Subpart W. &lt;www.regulations.gov&gt;. EPA revised.</t>
    </r>
  </si>
  <si>
    <r>
      <t>page 2 of LL; multiplied by 93.4 vol% CH</t>
    </r>
    <r>
      <rPr>
        <vertAlign val="subscript"/>
        <sz val="10"/>
        <rFont val="Arial"/>
        <family val="2"/>
      </rPr>
      <t>4</t>
    </r>
    <r>
      <rPr>
        <sz val="10"/>
        <rFont val="Arial"/>
        <family val="0"/>
      </rPr>
      <t xml:space="preserve"> in gas processing (from 1996 GRI)</t>
    </r>
  </si>
  <si>
    <r>
      <t>Pie chart 2006 emissions sources (Mg CH</t>
    </r>
    <r>
      <rPr>
        <b/>
        <vertAlign val="subscript"/>
        <sz val="10"/>
        <color indexed="9"/>
        <rFont val="Arial"/>
        <family val="2"/>
      </rPr>
      <t>4</t>
    </r>
    <r>
      <rPr>
        <b/>
        <sz val="10"/>
        <color indexed="9"/>
        <rFont val="Arial"/>
        <family val="2"/>
      </rPr>
      <t>):</t>
    </r>
  </si>
  <si>
    <r>
      <t>tCO</t>
    </r>
    <r>
      <rPr>
        <vertAlign val="subscript"/>
        <sz val="10"/>
        <rFont val="Arial"/>
        <family val="2"/>
      </rPr>
      <t>2</t>
    </r>
    <r>
      <rPr>
        <sz val="10"/>
        <rFont val="Arial"/>
        <family val="0"/>
      </rPr>
      <t>e</t>
    </r>
  </si>
  <si>
    <r>
      <t>Mg CH</t>
    </r>
    <r>
      <rPr>
        <vertAlign val="subscript"/>
        <sz val="10"/>
        <rFont val="Arial"/>
        <family val="2"/>
      </rPr>
      <t>4</t>
    </r>
    <r>
      <rPr>
        <sz val="10"/>
        <rFont val="Arial"/>
        <family val="0"/>
      </rPr>
      <t>/year</t>
    </r>
  </si>
  <si>
    <r>
      <t>scf CH</t>
    </r>
    <r>
      <rPr>
        <vertAlign val="subscript"/>
        <sz val="10"/>
        <rFont val="Arial"/>
        <family val="2"/>
      </rPr>
      <t>4</t>
    </r>
  </si>
  <si>
    <r>
      <t>volume CH</t>
    </r>
    <r>
      <rPr>
        <vertAlign val="subscript"/>
        <sz val="10"/>
        <rFont val="Arial"/>
        <family val="2"/>
      </rPr>
      <t>4</t>
    </r>
  </si>
  <si>
    <r>
      <t>Applicability Tool Disclaimer</t>
    </r>
    <r>
      <rPr>
        <sz val="10"/>
        <rFont val="Arial"/>
        <family val="2"/>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</si>
</sst>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0"/>
    <numFmt numFmtId="167" formatCode="0.0000"/>
    <numFmt numFmtId="168" formatCode="0.00000000"/>
  </numFmts>
  <fonts count="26">
    <font>
      <sz val="10"/>
      <name val="Arial"/>
      <family val="0"/>
    </font>
    <font>
      <sz val="8"/>
      <name val="Arial"/>
      <family val="0"/>
    </font>
    <font>
      <u val="single"/>
      <sz val="10"/>
      <color indexed="36"/>
      <name val="Arial"/>
      <family val="0"/>
    </font>
    <font>
      <u val="single"/>
      <sz val="10"/>
      <color indexed="12"/>
      <name val="Arial"/>
      <family val="0"/>
    </font>
    <font>
      <b/>
      <sz val="14"/>
      <name val="Arial"/>
      <family val="2"/>
    </font>
    <font>
      <sz val="10"/>
      <color indexed="10"/>
      <name val="Arial"/>
      <family val="0"/>
    </font>
    <font>
      <b/>
      <sz val="10"/>
      <name val="Arial"/>
      <family val="2"/>
    </font>
    <font>
      <sz val="14"/>
      <name val="Arial"/>
      <family val="0"/>
    </font>
    <font>
      <b/>
      <sz val="12"/>
      <color indexed="9"/>
      <name val="Arial"/>
      <family val="2"/>
    </font>
    <font>
      <b/>
      <sz val="10"/>
      <color indexed="9"/>
      <name val="Arial"/>
      <family val="2"/>
    </font>
    <font>
      <b/>
      <i/>
      <sz val="10"/>
      <name val="Arial"/>
      <family val="2"/>
    </font>
    <font>
      <b/>
      <sz val="16"/>
      <name val="Arial"/>
      <family val="2"/>
    </font>
    <font>
      <i/>
      <sz val="10"/>
      <name val="Arial"/>
      <family val="2"/>
    </font>
    <font>
      <i/>
      <sz val="16"/>
      <name val="Arial"/>
      <family val="2"/>
    </font>
    <font>
      <b/>
      <sz val="12"/>
      <name val="Arial"/>
      <family val="0"/>
    </font>
    <font>
      <sz val="11.5"/>
      <name val="Arial"/>
      <family val="0"/>
    </font>
    <font>
      <b/>
      <sz val="11.25"/>
      <name val="Arial"/>
      <family val="0"/>
    </font>
    <font>
      <sz val="9.25"/>
      <name val="Arial"/>
      <family val="0"/>
    </font>
    <font>
      <u val="single"/>
      <sz val="10"/>
      <name val="Arial"/>
      <family val="2"/>
    </font>
    <font>
      <b/>
      <vertAlign val="subscript"/>
      <sz val="10"/>
      <color indexed="9"/>
      <name val="Arial"/>
      <family val="2"/>
    </font>
    <font>
      <b/>
      <vertAlign val="subscript"/>
      <sz val="10"/>
      <name val="Arial"/>
      <family val="2"/>
    </font>
    <font>
      <b/>
      <u val="single"/>
      <sz val="10"/>
      <name val="Arial"/>
      <family val="2"/>
    </font>
    <font>
      <u val="single"/>
      <sz val="9"/>
      <name val="Arial"/>
      <family val="2"/>
    </font>
    <font>
      <sz val="9"/>
      <name val="Arial"/>
      <family val="2"/>
    </font>
    <font>
      <b/>
      <u val="single"/>
      <sz val="9"/>
      <name val="Arial"/>
      <family val="2"/>
    </font>
    <font>
      <vertAlign val="subscript"/>
      <sz val="10"/>
      <name val="Arial"/>
      <family val="2"/>
    </font>
  </fonts>
  <fills count="6">
    <fill>
      <patternFill/>
    </fill>
    <fill>
      <patternFill patternType="gray125"/>
    </fill>
    <fill>
      <patternFill patternType="solid">
        <fgColor indexed="8"/>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2" borderId="1" xfId="0" applyFill="1" applyBorder="1" applyAlignment="1">
      <alignment/>
    </xf>
    <xf numFmtId="3" fontId="0" fillId="2" borderId="1" xfId="0" applyNumberFormat="1" applyFill="1" applyBorder="1" applyAlignment="1">
      <alignment vertical="center"/>
    </xf>
    <xf numFmtId="4" fontId="0" fillId="3" borderId="2" xfId="0" applyNumberFormat="1" applyFill="1" applyBorder="1" applyAlignment="1" applyProtection="1">
      <alignment horizontal="center"/>
      <protection/>
    </xf>
    <xf numFmtId="0" fontId="0" fillId="4" borderId="3" xfId="0" applyFont="1" applyFill="1" applyBorder="1" applyAlignment="1" applyProtection="1">
      <alignment horizontal="left"/>
      <protection/>
    </xf>
    <xf numFmtId="4" fontId="0" fillId="3" borderId="4" xfId="0" applyNumberFormat="1" applyFill="1" applyBorder="1" applyAlignment="1" applyProtection="1">
      <alignment/>
      <protection/>
    </xf>
    <xf numFmtId="0" fontId="0" fillId="3" borderId="5" xfId="0" applyFill="1" applyBorder="1" applyAlignment="1" applyProtection="1">
      <alignment/>
      <protection/>
    </xf>
    <xf numFmtId="0" fontId="8" fillId="2" borderId="1" xfId="0" applyFont="1" applyFill="1" applyBorder="1" applyAlignment="1">
      <alignment horizontal="center" vertical="center" wrapText="1"/>
    </xf>
    <xf numFmtId="0" fontId="9" fillId="2" borderId="1" xfId="0" applyFont="1" applyFill="1" applyBorder="1" applyAlignment="1" applyProtection="1">
      <alignment horizontal="center"/>
      <protection/>
    </xf>
    <xf numFmtId="0" fontId="0" fillId="4" borderId="0" xfId="0" applyFill="1" applyAlignment="1" applyProtection="1">
      <alignment/>
      <protection/>
    </xf>
    <xf numFmtId="0" fontId="5" fillId="4" borderId="0" xfId="0" applyFont="1" applyFill="1" applyBorder="1" applyAlignment="1" applyProtection="1">
      <alignment/>
      <protection/>
    </xf>
    <xf numFmtId="0" fontId="0" fillId="4" borderId="0" xfId="0" applyFill="1" applyBorder="1" applyAlignment="1" applyProtection="1">
      <alignment/>
      <protection/>
    </xf>
    <xf numFmtId="0" fontId="8" fillId="4" borderId="0" xfId="0" applyFont="1" applyFill="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0" fillId="4" borderId="1" xfId="0" applyFill="1" applyBorder="1" applyAlignment="1" applyProtection="1">
      <alignment vertical="center" wrapText="1"/>
      <protection/>
    </xf>
    <xf numFmtId="3" fontId="0" fillId="4" borderId="1" xfId="0" applyNumberFormat="1" applyFill="1" applyBorder="1" applyAlignment="1" applyProtection="1">
      <alignment horizontal="right" vertical="center"/>
      <protection/>
    </xf>
    <xf numFmtId="0" fontId="0" fillId="4" borderId="6" xfId="0" applyFill="1" applyBorder="1" applyAlignment="1" applyProtection="1">
      <alignment vertical="center" wrapText="1"/>
      <protection/>
    </xf>
    <xf numFmtId="0" fontId="6" fillId="4" borderId="1" xfId="0" applyFont="1" applyFill="1" applyBorder="1" applyAlignment="1" applyProtection="1">
      <alignment vertical="center" wrapText="1"/>
      <protection/>
    </xf>
    <xf numFmtId="0" fontId="0" fillId="4" borderId="1" xfId="0" applyFill="1" applyBorder="1" applyAlignment="1">
      <alignment vertical="center" wrapText="1"/>
    </xf>
    <xf numFmtId="0" fontId="0" fillId="4" borderId="0" xfId="0" applyFill="1" applyBorder="1" applyAlignment="1" applyProtection="1">
      <alignment horizontal="center"/>
      <protection/>
    </xf>
    <xf numFmtId="0" fontId="0" fillId="4" borderId="1" xfId="0" applyFill="1" applyBorder="1" applyAlignment="1" applyProtection="1">
      <alignment vertical="center"/>
      <protection/>
    </xf>
    <xf numFmtId="1" fontId="0" fillId="4" borderId="1" xfId="0" applyNumberFormat="1" applyFill="1" applyBorder="1" applyAlignment="1" applyProtection="1">
      <alignment horizontal="right" vertical="center"/>
      <protection/>
    </xf>
    <xf numFmtId="0" fontId="0" fillId="4" borderId="1" xfId="0" applyFill="1" applyBorder="1" applyAlignment="1" applyProtection="1">
      <alignment horizontal="left" vertical="center"/>
      <protection/>
    </xf>
    <xf numFmtId="0" fontId="0" fillId="4" borderId="1" xfId="0" applyFill="1" applyBorder="1" applyAlignment="1" applyProtection="1">
      <alignment horizontal="left" vertical="center" wrapText="1"/>
      <protection/>
    </xf>
    <xf numFmtId="0" fontId="0" fillId="4" borderId="6" xfId="0" applyFill="1" applyBorder="1" applyAlignment="1" applyProtection="1">
      <alignment horizontal="center" vertical="center" wrapText="1"/>
      <protection/>
    </xf>
    <xf numFmtId="0" fontId="13" fillId="4" borderId="0" xfId="0" applyNumberFormat="1" applyFont="1" applyFill="1" applyBorder="1" applyAlignment="1" applyProtection="1">
      <alignment vertical="center"/>
      <protection/>
    </xf>
    <xf numFmtId="0" fontId="0" fillId="4" borderId="7" xfId="0" applyFill="1" applyBorder="1" applyAlignment="1" applyProtection="1">
      <alignment/>
      <protection/>
    </xf>
    <xf numFmtId="0" fontId="0" fillId="4" borderId="1" xfId="0" applyFont="1" applyFill="1" applyBorder="1" applyAlignment="1" applyProtection="1">
      <alignment vertical="center" wrapText="1"/>
      <protection/>
    </xf>
    <xf numFmtId="4" fontId="6" fillId="4" borderId="0" xfId="0" applyNumberFormat="1" applyFont="1" applyFill="1" applyBorder="1" applyAlignment="1" applyProtection="1">
      <alignment/>
      <protection/>
    </xf>
    <xf numFmtId="4" fontId="6" fillId="4" borderId="0" xfId="0" applyNumberFormat="1" applyFont="1" applyFill="1" applyBorder="1" applyAlignment="1" applyProtection="1">
      <alignment horizontal="center"/>
      <protection/>
    </xf>
    <xf numFmtId="0" fontId="6" fillId="4" borderId="0" xfId="0" applyFont="1" applyFill="1" applyBorder="1" applyAlignment="1" applyProtection="1">
      <alignment horizontal="center"/>
      <protection/>
    </xf>
    <xf numFmtId="4" fontId="0" fillId="4" borderId="2" xfId="0" applyNumberFormat="1" applyFill="1" applyBorder="1" applyAlignment="1" applyProtection="1">
      <alignment horizontal="center"/>
      <protection/>
    </xf>
    <xf numFmtId="0" fontId="6" fillId="4" borderId="8" xfId="0" applyFont="1" applyFill="1" applyBorder="1" applyAlignment="1" applyProtection="1">
      <alignment horizontal="right"/>
      <protection/>
    </xf>
    <xf numFmtId="4" fontId="0" fillId="4" borderId="0" xfId="0" applyNumberFormat="1" applyFill="1" applyBorder="1" applyAlignment="1" applyProtection="1">
      <alignment horizontal="center"/>
      <protection/>
    </xf>
    <xf numFmtId="0" fontId="0" fillId="4" borderId="1" xfId="0" applyFont="1" applyFill="1" applyBorder="1" applyAlignment="1" applyProtection="1">
      <alignment/>
      <protection/>
    </xf>
    <xf numFmtId="0" fontId="0" fillId="4" borderId="2" xfId="0" applyFont="1" applyFill="1" applyBorder="1" applyAlignment="1" applyProtection="1">
      <alignment/>
      <protection/>
    </xf>
    <xf numFmtId="0" fontId="0" fillId="4" borderId="1" xfId="0" applyFill="1" applyBorder="1" applyAlignment="1" applyProtection="1">
      <alignment/>
      <protection/>
    </xf>
    <xf numFmtId="0" fontId="0" fillId="4" borderId="2" xfId="0" applyFill="1" applyBorder="1" applyAlignment="1" applyProtection="1">
      <alignment/>
      <protection/>
    </xf>
    <xf numFmtId="4" fontId="0" fillId="4" borderId="1" xfId="0" applyNumberFormat="1" applyFill="1" applyBorder="1" applyAlignment="1" applyProtection="1">
      <alignment/>
      <protection/>
    </xf>
    <xf numFmtId="0" fontId="0" fillId="4" borderId="1" xfId="0" applyFill="1" applyBorder="1" applyAlignment="1" applyProtection="1">
      <alignment horizontal="center"/>
      <protection/>
    </xf>
    <xf numFmtId="0" fontId="0" fillId="4" borderId="0" xfId="0" applyFill="1" applyBorder="1" applyAlignment="1" applyProtection="1">
      <alignment vertical="center"/>
      <protection/>
    </xf>
    <xf numFmtId="0" fontId="9" fillId="4" borderId="0" xfId="0" applyFont="1" applyFill="1" applyBorder="1" applyAlignment="1" applyProtection="1">
      <alignment horizontal="center"/>
      <protection/>
    </xf>
    <xf numFmtId="4" fontId="0" fillId="4" borderId="0" xfId="0" applyNumberFormat="1" applyFill="1" applyBorder="1" applyAlignment="1" applyProtection="1">
      <alignment vertical="center"/>
      <protection/>
    </xf>
    <xf numFmtId="0" fontId="0" fillId="4" borderId="0" xfId="0" applyFill="1" applyBorder="1" applyAlignment="1" applyProtection="1">
      <alignment vertical="center" wrapText="1"/>
      <protection/>
    </xf>
    <xf numFmtId="0" fontId="6" fillId="4" borderId="0" xfId="0" applyFont="1" applyFill="1" applyBorder="1" applyAlignment="1" applyProtection="1">
      <alignment vertical="center" wrapText="1"/>
      <protection/>
    </xf>
    <xf numFmtId="165" fontId="0" fillId="4" borderId="0" xfId="0" applyNumberFormat="1" applyFill="1" applyBorder="1" applyAlignment="1" applyProtection="1">
      <alignment vertical="center"/>
      <protection/>
    </xf>
    <xf numFmtId="4" fontId="0" fillId="5" borderId="2" xfId="0" applyNumberFormat="1" applyFill="1" applyBorder="1" applyAlignment="1" applyProtection="1">
      <alignment horizontal="center"/>
      <protection/>
    </xf>
    <xf numFmtId="0" fontId="0" fillId="4" borderId="0" xfId="0" applyFill="1" applyAlignment="1">
      <alignment/>
    </xf>
    <xf numFmtId="0" fontId="0" fillId="4" borderId="1" xfId="0" applyNumberFormat="1" applyFill="1" applyBorder="1" applyAlignment="1">
      <alignment vertical="center" wrapText="1"/>
    </xf>
    <xf numFmtId="0" fontId="0" fillId="4" borderId="1" xfId="0" applyFont="1" applyFill="1" applyBorder="1" applyAlignment="1">
      <alignment wrapText="1"/>
    </xf>
    <xf numFmtId="3" fontId="0" fillId="4" borderId="1" xfId="0" applyNumberFormat="1" applyFill="1" applyBorder="1" applyAlignment="1">
      <alignment vertical="center"/>
    </xf>
    <xf numFmtId="0" fontId="0" fillId="4" borderId="1" xfId="0" applyFill="1" applyBorder="1" applyAlignment="1">
      <alignment horizontal="center" vertical="center" wrapText="1"/>
    </xf>
    <xf numFmtId="0" fontId="0" fillId="4" borderId="1" xfId="0" applyNumberFormat="1" applyFill="1" applyBorder="1" applyAlignment="1">
      <alignment horizontal="center" vertical="center" wrapText="1"/>
    </xf>
    <xf numFmtId="0" fontId="6" fillId="4" borderId="1" xfId="0" applyFont="1" applyFill="1" applyBorder="1" applyAlignment="1">
      <alignment vertical="center" wrapText="1"/>
    </xf>
    <xf numFmtId="0" fontId="0" fillId="5" borderId="1" xfId="0" applyFill="1" applyBorder="1" applyAlignment="1" applyProtection="1">
      <alignment vertical="center"/>
      <protection locked="0"/>
    </xf>
    <xf numFmtId="0" fontId="0" fillId="4" borderId="1" xfId="0" applyFill="1" applyBorder="1" applyAlignment="1">
      <alignment horizontal="left" vertical="center" wrapText="1"/>
    </xf>
    <xf numFmtId="0" fontId="0" fillId="4" borderId="7" xfId="0" applyFill="1" applyBorder="1" applyAlignment="1">
      <alignment/>
    </xf>
    <xf numFmtId="4" fontId="0" fillId="4" borderId="6" xfId="0" applyNumberFormat="1" applyFill="1" applyBorder="1" applyAlignment="1" applyProtection="1">
      <alignment horizontal="center"/>
      <protection/>
    </xf>
    <xf numFmtId="4" fontId="6" fillId="4" borderId="9" xfId="0" applyNumberFormat="1" applyFont="1" applyFill="1" applyBorder="1" applyAlignment="1" applyProtection="1">
      <alignment horizontal="center"/>
      <protection/>
    </xf>
    <xf numFmtId="9" fontId="0" fillId="4" borderId="1" xfId="21" applyFill="1" applyBorder="1" applyAlignment="1" applyProtection="1">
      <alignment horizontal="center"/>
      <protection/>
    </xf>
    <xf numFmtId="9" fontId="6" fillId="4" borderId="1" xfId="21" applyFont="1" applyFill="1" applyBorder="1" applyAlignment="1" applyProtection="1">
      <alignment horizontal="center"/>
      <protection/>
    </xf>
    <xf numFmtId="0" fontId="6" fillId="4" borderId="1" xfId="0" applyFont="1" applyFill="1" applyBorder="1" applyAlignment="1" applyProtection="1">
      <alignment horizontal="left" vertical="center" wrapText="1"/>
      <protection/>
    </xf>
    <xf numFmtId="0" fontId="0" fillId="4" borderId="1" xfId="0" applyFont="1" applyFill="1" applyBorder="1" applyAlignment="1">
      <alignment vertical="center" wrapText="1"/>
    </xf>
    <xf numFmtId="0" fontId="9" fillId="2" borderId="10" xfId="0" applyFont="1" applyFill="1" applyBorder="1" applyAlignment="1">
      <alignment vertical="center"/>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6" fillId="4" borderId="1" xfId="0" applyFont="1" applyFill="1" applyBorder="1" applyAlignment="1" applyProtection="1">
      <alignment horizontal="center"/>
      <protection/>
    </xf>
    <xf numFmtId="0" fontId="6" fillId="4" borderId="2" xfId="0" applyFont="1" applyFill="1" applyBorder="1" applyAlignment="1">
      <alignment horizontal="center"/>
    </xf>
    <xf numFmtId="3" fontId="0" fillId="4" borderId="1" xfId="0" applyNumberFormat="1" applyFill="1" applyBorder="1" applyAlignment="1" applyProtection="1">
      <alignment horizontal="center"/>
      <protection/>
    </xf>
    <xf numFmtId="0" fontId="0" fillId="4" borderId="2" xfId="0" applyFont="1" applyFill="1" applyBorder="1" applyAlignment="1">
      <alignment horizontal="right"/>
    </xf>
    <xf numFmtId="3" fontId="0" fillId="5" borderId="1" xfId="0" applyNumberFormat="1" applyFill="1" applyBorder="1" applyAlignment="1" applyProtection="1">
      <alignment horizontal="center"/>
      <protection/>
    </xf>
    <xf numFmtId="0" fontId="0" fillId="5" borderId="2" xfId="0" applyFont="1" applyFill="1" applyBorder="1" applyAlignment="1">
      <alignment horizontal="right"/>
    </xf>
    <xf numFmtId="3" fontId="0" fillId="4" borderId="4" xfId="0" applyNumberFormat="1" applyFill="1" applyBorder="1" applyAlignment="1" applyProtection="1">
      <alignment horizontal="center"/>
      <protection/>
    </xf>
    <xf numFmtId="0" fontId="0" fillId="4" borderId="5" xfId="0" applyFont="1" applyFill="1" applyBorder="1" applyAlignment="1">
      <alignment horizontal="right"/>
    </xf>
    <xf numFmtId="4" fontId="6" fillId="4" borderId="11" xfId="0" applyNumberFormat="1" applyFont="1" applyFill="1" applyBorder="1" applyAlignment="1" applyProtection="1">
      <alignment horizontal="center"/>
      <protection/>
    </xf>
    <xf numFmtId="4" fontId="0" fillId="3" borderId="5" xfId="0" applyNumberFormat="1" applyFill="1" applyBorder="1" applyAlignment="1" applyProtection="1">
      <alignment horizontal="center"/>
      <protection/>
    </xf>
    <xf numFmtId="0" fontId="0" fillId="4" borderId="0" xfId="0" applyFill="1" applyAlignment="1">
      <alignment vertical="top" wrapText="1"/>
    </xf>
    <xf numFmtId="0" fontId="0" fillId="4" borderId="1" xfId="0" applyFill="1" applyBorder="1" applyAlignment="1">
      <alignment/>
    </xf>
    <xf numFmtId="0" fontId="4" fillId="4" borderId="12" xfId="0" applyFont="1" applyFill="1" applyBorder="1" applyAlignment="1">
      <alignment/>
    </xf>
    <xf numFmtId="0" fontId="0" fillId="4" borderId="13" xfId="0" applyFill="1" applyBorder="1" applyAlignment="1">
      <alignment/>
    </xf>
    <xf numFmtId="0" fontId="18" fillId="4" borderId="13" xfId="0" applyFont="1" applyFill="1" applyBorder="1" applyAlignment="1">
      <alignment wrapText="1"/>
    </xf>
    <xf numFmtId="0" fontId="18" fillId="4" borderId="14" xfId="0" applyFont="1" applyFill="1" applyBorder="1" applyAlignment="1">
      <alignment wrapText="1"/>
    </xf>
    <xf numFmtId="0" fontId="0" fillId="4" borderId="14" xfId="0" applyFill="1" applyBorder="1" applyAlignment="1">
      <alignment/>
    </xf>
    <xf numFmtId="0" fontId="0" fillId="4" borderId="15" xfId="0" applyFill="1" applyBorder="1" applyAlignment="1">
      <alignment/>
    </xf>
    <xf numFmtId="0" fontId="0" fillId="4" borderId="0" xfId="0" applyFill="1" applyBorder="1" applyAlignment="1">
      <alignment/>
    </xf>
    <xf numFmtId="0" fontId="12" fillId="4" borderId="15" xfId="0" applyFont="1" applyFill="1" applyBorder="1" applyAlignment="1">
      <alignment/>
    </xf>
    <xf numFmtId="0" fontId="21" fillId="4" borderId="12" xfId="0" applyFont="1" applyFill="1" applyBorder="1" applyAlignment="1">
      <alignment/>
    </xf>
    <xf numFmtId="0" fontId="5" fillId="4" borderId="15" xfId="0" applyFont="1" applyFill="1" applyBorder="1" applyAlignment="1">
      <alignment wrapText="1"/>
    </xf>
    <xf numFmtId="0" fontId="0" fillId="4" borderId="15" xfId="0" applyFill="1" applyBorder="1" applyAlignment="1">
      <alignment wrapText="1"/>
    </xf>
    <xf numFmtId="0" fontId="0" fillId="4" borderId="15" xfId="0" applyFill="1" applyBorder="1" applyAlignment="1" applyProtection="1">
      <alignment vertical="center"/>
      <protection/>
    </xf>
    <xf numFmtId="0" fontId="4" fillId="4" borderId="12" xfId="0" applyFont="1" applyFill="1" applyBorder="1" applyAlignment="1" applyProtection="1">
      <alignment/>
      <protection/>
    </xf>
    <xf numFmtId="0" fontId="0" fillId="4" borderId="13" xfId="0" applyFill="1" applyBorder="1" applyAlignment="1" applyProtection="1">
      <alignment/>
      <protection/>
    </xf>
    <xf numFmtId="0" fontId="0" fillId="4" borderId="14" xfId="0" applyFill="1" applyBorder="1" applyAlignment="1" applyProtection="1">
      <alignment/>
      <protection/>
    </xf>
    <xf numFmtId="0" fontId="0" fillId="4" borderId="15" xfId="0" applyFill="1" applyBorder="1" applyAlignment="1" applyProtection="1">
      <alignment/>
      <protection/>
    </xf>
    <xf numFmtId="0" fontId="4" fillId="4" borderId="0" xfId="0" applyFont="1" applyFill="1" applyBorder="1" applyAlignment="1" applyProtection="1">
      <alignment horizontal="left"/>
      <protection/>
    </xf>
    <xf numFmtId="0" fontId="7"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15" xfId="0" applyFont="1" applyFill="1" applyBorder="1" applyAlignment="1" applyProtection="1">
      <alignment vertical="center" wrapText="1"/>
      <protection/>
    </xf>
    <xf numFmtId="0" fontId="6" fillId="4" borderId="0" xfId="0" applyFont="1" applyFill="1" applyBorder="1" applyAlignment="1" applyProtection="1">
      <alignment/>
      <protection/>
    </xf>
    <xf numFmtId="0" fontId="0" fillId="3" borderId="15" xfId="0" applyFill="1" applyBorder="1" applyAlignment="1" applyProtection="1">
      <alignment horizontal="left" wrapText="1"/>
      <protection/>
    </xf>
    <xf numFmtId="0" fontId="10" fillId="4" borderId="16" xfId="0" applyFont="1" applyFill="1" applyBorder="1" applyAlignment="1" applyProtection="1">
      <alignment/>
      <protection/>
    </xf>
    <xf numFmtId="0" fontId="0" fillId="3" borderId="1" xfId="0" applyFont="1" applyFill="1" applyBorder="1" applyAlignment="1" applyProtection="1">
      <alignment horizontal="left"/>
      <protection/>
    </xf>
    <xf numFmtId="0" fontId="0" fillId="5" borderId="1" xfId="0" applyFont="1" applyFill="1" applyBorder="1" applyAlignment="1" applyProtection="1">
      <alignment horizontal="left"/>
      <protection/>
    </xf>
    <xf numFmtId="0" fontId="10" fillId="4" borderId="1" xfId="0" applyFont="1" applyFill="1" applyBorder="1" applyAlignment="1" applyProtection="1">
      <alignment/>
      <protection/>
    </xf>
    <xf numFmtId="0" fontId="0" fillId="4" borderId="1" xfId="0" applyFont="1" applyFill="1" applyBorder="1" applyAlignment="1" applyProtection="1">
      <alignment horizontal="left"/>
      <protection/>
    </xf>
    <xf numFmtId="0" fontId="0" fillId="3" borderId="4" xfId="0" applyFont="1" applyFill="1" applyBorder="1" applyAlignment="1" applyProtection="1">
      <alignment horizontal="left"/>
      <protection/>
    </xf>
    <xf numFmtId="0" fontId="0" fillId="4" borderId="15" xfId="0" applyFont="1" applyFill="1" applyBorder="1" applyAlignment="1" applyProtection="1">
      <alignment horizontal="left"/>
      <protection/>
    </xf>
    <xf numFmtId="0" fontId="0" fillId="4" borderId="4" xfId="0" applyFill="1" applyBorder="1" applyAlignment="1" applyProtection="1">
      <alignment/>
      <protection/>
    </xf>
    <xf numFmtId="0" fontId="0" fillId="4" borderId="15" xfId="0" applyFill="1" applyBorder="1" applyAlignment="1" applyProtection="1">
      <alignment horizontal="center"/>
      <protection/>
    </xf>
    <xf numFmtId="0" fontId="13" fillId="4" borderId="17" xfId="0" applyNumberFormat="1" applyFont="1" applyFill="1" applyBorder="1" applyAlignment="1" applyProtection="1">
      <alignment vertical="center"/>
      <protection/>
    </xf>
    <xf numFmtId="0" fontId="0" fillId="4" borderId="17" xfId="0" applyFill="1" applyBorder="1" applyAlignment="1" applyProtection="1">
      <alignment/>
      <protection/>
    </xf>
    <xf numFmtId="0" fontId="0" fillId="4" borderId="18" xfId="0" applyFill="1" applyBorder="1" applyAlignment="1" applyProtection="1">
      <alignment/>
      <protection/>
    </xf>
    <xf numFmtId="14" fontId="4" fillId="4" borderId="12" xfId="0" applyNumberFormat="1" applyFont="1" applyFill="1" applyBorder="1" applyAlignment="1">
      <alignment horizontal="left"/>
    </xf>
    <xf numFmtId="14" fontId="4" fillId="4" borderId="15" xfId="0" applyNumberFormat="1" applyFont="1" applyFill="1" applyBorder="1" applyAlignment="1" applyProtection="1">
      <alignment horizontal="left"/>
      <protection/>
    </xf>
    <xf numFmtId="0" fontId="6" fillId="4" borderId="1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21" fillId="4" borderId="12" xfId="0" applyFont="1" applyFill="1" applyBorder="1" applyAlignment="1">
      <alignment horizontal="left" wrapText="1"/>
    </xf>
    <xf numFmtId="0" fontId="21" fillId="4" borderId="7" xfId="0" applyFont="1" applyFill="1" applyBorder="1" applyAlignment="1">
      <alignment horizontal="left" wrapText="1"/>
    </xf>
    <xf numFmtId="0" fontId="21" fillId="4" borderId="15" xfId="0" applyFont="1" applyFill="1" applyBorder="1" applyAlignment="1">
      <alignment horizontal="left" wrapText="1"/>
    </xf>
    <xf numFmtId="0" fontId="21" fillId="4" borderId="0" xfId="0" applyFont="1" applyFill="1" applyBorder="1" applyAlignment="1">
      <alignment horizontal="left" wrapText="1"/>
    </xf>
    <xf numFmtId="0" fontId="0" fillId="4" borderId="15" xfId="0" applyFont="1" applyFill="1" applyBorder="1" applyAlignment="1">
      <alignment horizontal="left" wrapText="1"/>
    </xf>
    <xf numFmtId="0" fontId="0" fillId="4" borderId="0" xfId="0" applyFont="1" applyFill="1" applyBorder="1" applyAlignment="1">
      <alignment horizontal="left" wrapText="1"/>
    </xf>
    <xf numFmtId="0" fontId="0" fillId="4" borderId="14" xfId="0" applyFont="1" applyFill="1" applyBorder="1" applyAlignment="1">
      <alignment horizontal="left" wrapText="1"/>
    </xf>
    <xf numFmtId="0" fontId="0" fillId="4" borderId="15" xfId="0" applyFill="1" applyBorder="1" applyAlignment="1">
      <alignment horizontal="left" wrapText="1"/>
    </xf>
    <xf numFmtId="0" fontId="0" fillId="4" borderId="0" xfId="0" applyFill="1" applyBorder="1" applyAlignment="1">
      <alignment horizontal="left" wrapText="1"/>
    </xf>
    <xf numFmtId="0" fontId="0" fillId="4" borderId="14" xfId="0" applyFill="1" applyBorder="1" applyAlignment="1">
      <alignment horizontal="left" wrapText="1"/>
    </xf>
    <xf numFmtId="0" fontId="0" fillId="4" borderId="1" xfId="0" applyFill="1" applyBorder="1" applyAlignment="1">
      <alignment vertical="center" wrapText="1"/>
    </xf>
    <xf numFmtId="3" fontId="0" fillId="4" borderId="20" xfId="0" applyNumberFormat="1" applyFill="1" applyBorder="1" applyAlignment="1">
      <alignment vertical="center"/>
    </xf>
    <xf numFmtId="3" fontId="0" fillId="4" borderId="10" xfId="0" applyNumberFormat="1" applyFill="1" applyBorder="1" applyAlignment="1">
      <alignment vertical="center"/>
    </xf>
    <xf numFmtId="4" fontId="9" fillId="2" borderId="21" xfId="0" applyNumberFormat="1" applyFont="1" applyFill="1" applyBorder="1" applyAlignment="1" applyProtection="1">
      <alignment horizontal="center"/>
      <protection/>
    </xf>
    <xf numFmtId="4" fontId="9" fillId="2" borderId="22" xfId="0" applyNumberFormat="1" applyFont="1" applyFill="1" applyBorder="1" applyAlignment="1" applyProtection="1">
      <alignment horizontal="center"/>
      <protection/>
    </xf>
    <xf numFmtId="0" fontId="13" fillId="4" borderId="6" xfId="0" applyNumberFormat="1" applyFont="1" applyFill="1" applyBorder="1" applyAlignment="1" applyProtection="1">
      <alignment horizontal="center" vertical="center"/>
      <protection/>
    </xf>
    <xf numFmtId="0" fontId="13" fillId="4" borderId="23" xfId="0" applyNumberFormat="1" applyFont="1" applyFill="1" applyBorder="1" applyAlignment="1" applyProtection="1">
      <alignment horizontal="center" vertical="center"/>
      <protection/>
    </xf>
    <xf numFmtId="0" fontId="11" fillId="4" borderId="6" xfId="0" applyFont="1" applyFill="1" applyBorder="1" applyAlignment="1" applyProtection="1">
      <alignment horizontal="left"/>
      <protection/>
    </xf>
    <xf numFmtId="0" fontId="11" fillId="4" borderId="24" xfId="0" applyFont="1" applyFill="1" applyBorder="1" applyAlignment="1" applyProtection="1">
      <alignment horizontal="left"/>
      <protection/>
    </xf>
    <xf numFmtId="0" fontId="11" fillId="4" borderId="23" xfId="0" applyFont="1" applyFill="1" applyBorder="1" applyAlignment="1" applyProtection="1">
      <alignment horizontal="left"/>
      <protection/>
    </xf>
    <xf numFmtId="0" fontId="6" fillId="4" borderId="15" xfId="0" applyFont="1" applyFill="1" applyBorder="1" applyAlignment="1" applyProtection="1">
      <alignment horizontal="left" wrapText="1"/>
      <protection/>
    </xf>
    <xf numFmtId="0" fontId="0" fillId="4" borderId="0" xfId="0" applyFont="1" applyFill="1" applyBorder="1" applyAlignment="1" applyProtection="1">
      <alignment horizontal="left" wrapText="1"/>
      <protection/>
    </xf>
    <xf numFmtId="0" fontId="0" fillId="4" borderId="15" xfId="0" applyFont="1" applyFill="1" applyBorder="1" applyAlignment="1" applyProtection="1">
      <alignment horizontal="left" wrapText="1"/>
      <protection/>
    </xf>
    <xf numFmtId="0" fontId="0" fillId="4" borderId="19" xfId="0" applyFont="1" applyFill="1" applyBorder="1" applyAlignment="1" applyProtection="1">
      <alignment horizontal="left" wrapText="1"/>
      <protection/>
    </xf>
    <xf numFmtId="0" fontId="0" fillId="4" borderId="17" xfId="0" applyFont="1" applyFill="1" applyBorder="1" applyAlignment="1" applyProtection="1">
      <alignment horizontal="left" wrapText="1"/>
      <protection/>
    </xf>
    <xf numFmtId="0" fontId="0" fillId="4" borderId="15" xfId="0" applyFill="1" applyBorder="1" applyAlignment="1" applyProtection="1">
      <alignment horizontal="left" wrapText="1"/>
      <protection/>
    </xf>
    <xf numFmtId="0" fontId="0" fillId="4" borderId="0" xfId="0" applyFill="1" applyBorder="1" applyAlignment="1" applyProtection="1">
      <alignment horizontal="left" wrapText="1"/>
      <protection/>
    </xf>
    <xf numFmtId="0" fontId="6" fillId="4" borderId="25" xfId="0" applyFont="1" applyFill="1" applyBorder="1" applyAlignment="1" applyProtection="1">
      <alignment horizontal="left"/>
      <protection/>
    </xf>
    <xf numFmtId="0" fontId="6" fillId="4" borderId="26" xfId="0" applyFont="1" applyFill="1" applyBorder="1" applyAlignment="1" applyProtection="1">
      <alignment horizontal="left"/>
      <protection/>
    </xf>
    <xf numFmtId="0" fontId="6" fillId="4" borderId="27" xfId="0" applyFont="1" applyFill="1" applyBorder="1" applyAlignment="1" applyProtection="1">
      <alignment horizontal="left"/>
      <protection/>
    </xf>
    <xf numFmtId="0" fontId="0" fillId="4" borderId="28" xfId="0" applyFill="1" applyBorder="1" applyAlignment="1" applyProtection="1">
      <alignment horizontal="left" wrapText="1"/>
      <protection/>
    </xf>
    <xf numFmtId="0" fontId="0" fillId="4" borderId="29" xfId="0" applyFill="1" applyBorder="1" applyAlignment="1" applyProtection="1">
      <alignment horizontal="left" wrapText="1"/>
      <protection/>
    </xf>
    <xf numFmtId="0" fontId="0" fillId="4" borderId="1" xfId="0" applyFont="1" applyFill="1" applyBorder="1" applyAlignment="1" applyProtection="1">
      <alignment horizontal="left" vertical="center" wrapText="1"/>
      <protection/>
    </xf>
    <xf numFmtId="0" fontId="6" fillId="4" borderId="1" xfId="0" applyFont="1" applyFill="1" applyBorder="1" applyAlignment="1" applyProtection="1">
      <alignment horizontal="left"/>
      <protection/>
    </xf>
    <xf numFmtId="0" fontId="9" fillId="2" borderId="15" xfId="0" applyFont="1" applyFill="1" applyBorder="1" applyAlignment="1" applyProtection="1">
      <alignment horizontal="left"/>
      <protection/>
    </xf>
    <xf numFmtId="0" fontId="9" fillId="2" borderId="0" xfId="0" applyFont="1" applyFill="1" applyBorder="1" applyAlignment="1" applyProtection="1">
      <alignment horizontal="left"/>
      <protection/>
    </xf>
    <xf numFmtId="0" fontId="6" fillId="4" borderId="30" xfId="0" applyFont="1" applyFill="1" applyBorder="1" applyAlignment="1" applyProtection="1">
      <alignment horizontal="center" wrapText="1"/>
      <protection/>
    </xf>
    <xf numFmtId="0" fontId="6" fillId="4" borderId="11" xfId="0" applyFon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25" b="1" i="0" u="none" baseline="0">
                <a:latin typeface="Arial"/>
                <a:ea typeface="Arial"/>
                <a:cs typeface="Arial"/>
              </a:rPr>
              <a:t>Estimate of natural gas transmission emissions.  This pie chart is used to estimate emissions from selected sources in the tool.</a:t>
            </a:r>
          </a:p>
        </c:rich>
      </c:tx>
      <c:layout>
        <c:manualLayout>
          <c:xMode val="factor"/>
          <c:yMode val="factor"/>
          <c:x val="-0.0205"/>
          <c:y val="-0.02175"/>
        </c:manualLayout>
      </c:layout>
      <c:spPr>
        <a:noFill/>
        <a:ln>
          <a:noFill/>
        </a:ln>
      </c:spPr>
    </c:title>
    <c:view3D>
      <c:rotX val="15"/>
      <c:hPercent val="100"/>
      <c:rotY val="0"/>
      <c:depthPercent val="100"/>
      <c:rAngAx val="1"/>
    </c:view3D>
    <c:plotArea>
      <c:layout>
        <c:manualLayout>
          <c:xMode val="edge"/>
          <c:yMode val="edge"/>
          <c:x val="0.1"/>
          <c:y val="0.27525"/>
          <c:w val="0.547"/>
          <c:h val="0.562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3"/>
          </c:dP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'Guidance &amp; Sources'!$D$15:$D$18</c:f>
              <c:strCache>
                <c:ptCount val="4"/>
                <c:pt idx="0">
                  <c:v>Recip Compressors</c:v>
                </c:pt>
                <c:pt idx="1">
                  <c:v>Centrifugal Compressors</c:v>
                </c:pt>
                <c:pt idx="2">
                  <c:v>Station Venting (Transmission)</c:v>
                </c:pt>
                <c:pt idx="3">
                  <c:v>Equipment Leaks &amp; Pneumatic Devices</c:v>
                </c:pt>
              </c:strCache>
            </c:strRef>
          </c:cat>
          <c:val>
            <c:numRef>
              <c:f>'Guidance &amp; Sources'!$E$15:$E$18</c:f>
              <c:numCache>
                <c:ptCount val="4"/>
                <c:pt idx="0">
                  <c:v>749562.3586983834</c:v>
                </c:pt>
                <c:pt idx="1">
                  <c:v>313083.46391685423</c:v>
                </c:pt>
                <c:pt idx="2">
                  <c:v>147242.46278534507</c:v>
                </c:pt>
                <c:pt idx="3">
                  <c:v>330859.97522727784</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Estimate of natural gas transmission emissions.  This pie chart is used to estimate emissions from selected sources in the tool.</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dLbl>
              <c:idx val="3"/>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'Guidance &amp; Sources'!$D$15:$D$18</c:f>
              <c:strCache/>
            </c:strRef>
          </c:cat>
          <c:val>
            <c:numRef>
              <c:f>'Guidance &amp; Sources'!$E$15:$E$18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0.10275</cdr:x>
      <cdr:y>0.8265</cdr:y>
    </cdr:from>
    <cdr:to>
      <cdr:x>0.998</cdr:x>
      <cdr:y>1</cdr:y>
    </cdr:to>
    <cdr:sp>
      <cdr:nvSpPr>
        <cdr:cNvPr id="1" name="TextBox 1"/>
        <cdr:cNvSpPr txBox="1">
          <a:spLocks noChangeArrowheads="1"/>
        </cdr:cNvSpPr>
      </cdr:nvSpPr>
      <cdr:spPr>
        <a:xfrm>
          <a:off x="819150" y="2714625"/>
          <a:ext cx="7191375" cy="571500"/>
        </a:xfrm>
        <a:prstGeom prst="rect">
          <a:avLst/>
        </a:prstGeom>
        <a:noFill/>
        <a:ln w="9525" cmpd="sng">
          <a:noFill/>
        </a:ln>
      </cdr:spPr>
      <cdr:txBody>
        <a:bodyPr vertOverflow="clip" wrap="square"/>
        <a:p>
          <a:pPr algn="l">
            <a:defRPr/>
          </a:pPr>
          <a:r>
            <a:rPr lang="en-US" cap="none" sz="900" b="1" i="0" u="sng" baseline="0">
              <a:latin typeface="Arial"/>
              <a:ea typeface="Arial"/>
              <a:cs typeface="Arial"/>
            </a:rPr>
            <a:t>Sources:</a:t>
          </a:r>
          <a:r>
            <a:rPr lang="en-US" cap="none" sz="900" b="0" i="0" u="sng" baseline="0">
              <a:latin typeface="Arial"/>
              <a:ea typeface="Arial"/>
              <a:cs typeface="Arial"/>
            </a:rPr>
            <a:t>
</a:t>
          </a:r>
          <a:r>
            <a:rPr lang="en-US" cap="none" sz="900" b="0" i="0" u="none" baseline="0">
              <a:latin typeface="Arial"/>
              <a:ea typeface="Arial"/>
              <a:cs typeface="Arial"/>
            </a:rPr>
            <a:t>EPA. Inventory of U.S. Greenhouse Gas Emissions and Sinks: 1990-2006. April 2008. epa.gov/climatechange/emissions/usgginv_archive.html
EPA.  Background Technical Support Document (docket # EPA-HQ-OAR-2009-0923) for Subpart W. &lt;www.regulations.gov&gt;. EPA revised.</a:t>
          </a:r>
        </a:p>
      </cdr:txBody>
    </cdr:sp>
  </cdr:relSizeAnchor>
  <cdr:relSizeAnchor xmlns:cdr="http://schemas.openxmlformats.org/drawingml/2006/chartDrawing">
    <cdr:from>
      <cdr:x>0.6915</cdr:x>
      <cdr:y>0.12625</cdr:y>
    </cdr:from>
    <cdr:to>
      <cdr:x>0.94775</cdr:x>
      <cdr:y>0.3685</cdr:y>
    </cdr:to>
    <cdr:sp>
      <cdr:nvSpPr>
        <cdr:cNvPr id="2" name="TextBox 2"/>
        <cdr:cNvSpPr txBox="1">
          <a:spLocks noChangeArrowheads="1"/>
        </cdr:cNvSpPr>
      </cdr:nvSpPr>
      <cdr:spPr>
        <a:xfrm>
          <a:off x="5543550" y="409575"/>
          <a:ext cx="2057400" cy="8001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sng" baseline="0">
              <a:latin typeface="Arial"/>
              <a:ea typeface="Arial"/>
              <a:cs typeface="Arial"/>
            </a:rPr>
            <a:t>Note:</a:t>
          </a:r>
          <a:r>
            <a:rPr lang="en-US" cap="none" sz="1000" b="0" i="0" u="none" baseline="0">
              <a:latin typeface="Arial"/>
              <a:ea typeface="Arial"/>
              <a:cs typeface="Arial"/>
            </a:rPr>
            <a:t> The emissions shown in this pie chart represent a national average for this particular industry segment.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0</xdr:rowOff>
    </xdr:from>
    <xdr:to>
      <xdr:col>4</xdr:col>
      <xdr:colOff>180975</xdr:colOff>
      <xdr:row>41</xdr:row>
      <xdr:rowOff>47625</xdr:rowOff>
    </xdr:to>
    <xdr:graphicFrame>
      <xdr:nvGraphicFramePr>
        <xdr:cNvPr id="1" name="Chart 1"/>
        <xdr:cNvGraphicFramePr/>
      </xdr:nvGraphicFramePr>
      <xdr:xfrm>
        <a:off x="104775" y="6362700"/>
        <a:ext cx="8029575" cy="3286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0.82125</cdr:y>
    </cdr:from>
    <cdr:to>
      <cdr:x>1</cdr:x>
      <cdr:y>0.992</cdr:y>
    </cdr:to>
    <cdr:sp>
      <cdr:nvSpPr>
        <cdr:cNvPr id="1" name="TextBox 1"/>
        <cdr:cNvSpPr txBox="1">
          <a:spLocks noChangeArrowheads="1"/>
        </cdr:cNvSpPr>
      </cdr:nvSpPr>
      <cdr:spPr>
        <a:xfrm>
          <a:off x="0" y="3209925"/>
          <a:ext cx="7886700" cy="666750"/>
        </a:xfrm>
        <a:prstGeom prst="rect">
          <a:avLst/>
        </a:prstGeom>
        <a:noFill/>
        <a:ln w="9525" cmpd="sng">
          <a:noFill/>
        </a:ln>
      </cdr:spPr>
      <cdr:txBody>
        <a:bodyPr vertOverflow="clip" wrap="square"/>
        <a:p>
          <a:pPr algn="l">
            <a:defRPr/>
          </a:pPr>
          <a:r>
            <a:rPr lang="en-US" cap="none" sz="900" b="1" i="0" u="sng" baseline="0">
              <a:latin typeface="Arial"/>
              <a:ea typeface="Arial"/>
              <a:cs typeface="Arial"/>
            </a:rPr>
            <a:t>Sources:</a:t>
          </a:r>
          <a:r>
            <a:rPr lang="en-US" cap="none" sz="900" b="0" i="0" u="sng" baseline="0">
              <a:latin typeface="Arial"/>
              <a:ea typeface="Arial"/>
              <a:cs typeface="Arial"/>
            </a:rPr>
            <a:t>
</a:t>
          </a:r>
          <a:r>
            <a:rPr lang="en-US" cap="none" sz="900" b="0" i="0" u="none" baseline="0">
              <a:latin typeface="Arial"/>
              <a:ea typeface="Arial"/>
              <a:cs typeface="Arial"/>
            </a:rPr>
            <a:t>EPA. Inventory of U.S. Greenhouse Gas Emissions and Sinks: 1990-2006. April 2008. epa.gov/climatechange/emissions/usgginv_archive.html
EPA.  Background Technical Support Document (docket # EPA-HQ-OAR-2009-0923) for Subpart W. &lt;www.regulations.gov&gt;. EPA revised.</a:t>
          </a:r>
        </a:p>
      </cdr:txBody>
    </cdr:sp>
  </cdr:relSizeAnchor>
  <cdr:relSizeAnchor xmlns:cdr="http://schemas.openxmlformats.org/drawingml/2006/chartDrawing">
    <cdr:from>
      <cdr:x>0.71725</cdr:x>
      <cdr:y>0.17325</cdr:y>
    </cdr:from>
    <cdr:to>
      <cdr:x>0.9755</cdr:x>
      <cdr:y>0.36875</cdr:y>
    </cdr:to>
    <cdr:sp>
      <cdr:nvSpPr>
        <cdr:cNvPr id="2" name="TextBox 2"/>
        <cdr:cNvSpPr txBox="1">
          <a:spLocks noChangeArrowheads="1"/>
        </cdr:cNvSpPr>
      </cdr:nvSpPr>
      <cdr:spPr>
        <a:xfrm>
          <a:off x="5648325" y="676275"/>
          <a:ext cx="2038350" cy="7620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sng" baseline="0">
              <a:latin typeface="Arial"/>
              <a:ea typeface="Arial"/>
              <a:cs typeface="Arial"/>
            </a:rPr>
            <a:t>Note:</a:t>
          </a:r>
          <a:r>
            <a:rPr lang="en-US" cap="none" sz="1000" b="0" i="0" u="none" baseline="0">
              <a:latin typeface="Arial"/>
              <a:ea typeface="Arial"/>
              <a:cs typeface="Arial"/>
            </a:rPr>
            <a:t> The emissions shown in this pie chart represent a national average for this particular industry segment.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12</xdr:row>
      <xdr:rowOff>161925</xdr:rowOff>
    </xdr:from>
    <xdr:to>
      <xdr:col>2</xdr:col>
      <xdr:colOff>2714625</xdr:colOff>
      <xdr:row>36</xdr:row>
      <xdr:rowOff>152400</xdr:rowOff>
    </xdr:to>
    <xdr:graphicFrame>
      <xdr:nvGraphicFramePr>
        <xdr:cNvPr id="1" name="Chart 2"/>
        <xdr:cNvGraphicFramePr/>
      </xdr:nvGraphicFramePr>
      <xdr:xfrm>
        <a:off x="152400" y="5400675"/>
        <a:ext cx="788670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0"/>
  <sheetViews>
    <sheetView tabSelected="1" zoomScale="85" zoomScaleNormal="85" zoomScaleSheetLayoutView="85" workbookViewId="0" topLeftCell="A1">
      <selection activeCell="A1" sqref="A1"/>
    </sheetView>
  </sheetViews>
  <sheetFormatPr defaultColWidth="9.140625" defaultRowHeight="12.75"/>
  <cols>
    <col min="1" max="1" width="39.00390625" style="47" customWidth="1"/>
    <col min="2" max="2" width="17.57421875" style="47" customWidth="1"/>
    <col min="3" max="3" width="33.140625" style="47" customWidth="1"/>
    <col min="4" max="4" width="29.57421875" style="47" customWidth="1"/>
    <col min="5" max="16384" width="9.140625" style="47" customWidth="1"/>
  </cols>
  <sheetData>
    <row r="1" spans="1:5" ht="18">
      <c r="A1" s="78" t="s">
        <v>74</v>
      </c>
      <c r="B1" s="56"/>
      <c r="C1" s="56"/>
      <c r="D1" s="56"/>
      <c r="E1" s="79"/>
    </row>
    <row r="2" spans="1:5" ht="18">
      <c r="A2" s="112">
        <v>40525</v>
      </c>
      <c r="B2" s="56"/>
      <c r="C2" s="56"/>
      <c r="D2" s="56"/>
      <c r="E2" s="79"/>
    </row>
    <row r="3" spans="1:5" ht="47.25" customHeight="1">
      <c r="A3" s="120" t="s">
        <v>95</v>
      </c>
      <c r="B3" s="121"/>
      <c r="C3" s="121"/>
      <c r="D3" s="121"/>
      <c r="E3" s="80"/>
    </row>
    <row r="4" spans="1:5" ht="78" customHeight="1">
      <c r="A4" s="122"/>
      <c r="B4" s="123"/>
      <c r="C4" s="123"/>
      <c r="D4" s="123"/>
      <c r="E4" s="81"/>
    </row>
    <row r="5" spans="1:5" ht="27">
      <c r="A5" s="63" t="s">
        <v>61</v>
      </c>
      <c r="B5" s="64" t="s">
        <v>63</v>
      </c>
      <c r="C5" s="64" t="s">
        <v>18</v>
      </c>
      <c r="D5" s="65" t="s">
        <v>70</v>
      </c>
      <c r="E5" s="82"/>
    </row>
    <row r="6" spans="1:5" ht="12.75">
      <c r="A6" s="130" t="s">
        <v>12</v>
      </c>
      <c r="B6" s="54"/>
      <c r="C6" s="48" t="s">
        <v>62</v>
      </c>
      <c r="D6" s="131">
        <f>B6*B7*'Guidance &amp; Sources'!D7*1000*'Guidance &amp; Sources'!C74</f>
        <v>0</v>
      </c>
      <c r="E6" s="82"/>
    </row>
    <row r="7" spans="1:5" ht="12.75">
      <c r="A7" s="130"/>
      <c r="B7" s="54"/>
      <c r="C7" s="49" t="s">
        <v>79</v>
      </c>
      <c r="D7" s="132"/>
      <c r="E7" s="82"/>
    </row>
    <row r="8" spans="1:5" ht="12.75">
      <c r="A8" s="130" t="s">
        <v>13</v>
      </c>
      <c r="B8" s="54"/>
      <c r="C8" s="48" t="s">
        <v>19</v>
      </c>
      <c r="D8" s="131">
        <f>B8*B9*'Guidance &amp; Sources'!D8*'Guidance &amp; Sources'!C74</f>
        <v>0</v>
      </c>
      <c r="E8" s="82"/>
    </row>
    <row r="9" spans="1:5" ht="12.75">
      <c r="A9" s="130"/>
      <c r="B9" s="54"/>
      <c r="C9" s="49" t="s">
        <v>79</v>
      </c>
      <c r="D9" s="132"/>
      <c r="E9" s="82"/>
    </row>
    <row r="10" spans="1:5" ht="25.5">
      <c r="A10" s="18" t="s">
        <v>14</v>
      </c>
      <c r="B10" s="54"/>
      <c r="C10" s="48" t="s">
        <v>83</v>
      </c>
      <c r="D10" s="50">
        <f>B10*'Guidance &amp; Sources'!D9*1000*'Guidance &amp; Sources'!C74</f>
        <v>0</v>
      </c>
      <c r="E10" s="82"/>
    </row>
    <row r="11" spans="1:5" ht="25.5">
      <c r="A11" s="18" t="s">
        <v>68</v>
      </c>
      <c r="B11" s="51" t="s">
        <v>69</v>
      </c>
      <c r="C11" s="52" t="s">
        <v>21</v>
      </c>
      <c r="D11" s="50">
        <f>('Guidance &amp; Sources'!F18/(1-'Guidance &amp; Sources'!F18))*SUM(D6:D10)</f>
        <v>0</v>
      </c>
      <c r="E11" s="82"/>
    </row>
    <row r="12" spans="1:5" ht="12.75">
      <c r="A12" s="83"/>
      <c r="B12" s="84"/>
      <c r="C12" s="1"/>
      <c r="D12" s="2"/>
      <c r="E12" s="82"/>
    </row>
    <row r="13" spans="1:5" ht="27.75" customHeight="1">
      <c r="A13" s="83"/>
      <c r="B13" s="84"/>
      <c r="C13" s="53" t="s">
        <v>71</v>
      </c>
      <c r="D13" s="50">
        <f>SUM(D6:D11)</f>
        <v>0</v>
      </c>
      <c r="E13" s="82"/>
    </row>
    <row r="14" spans="1:5" ht="12.75">
      <c r="A14" s="83"/>
      <c r="B14" s="84"/>
      <c r="C14" s="84"/>
      <c r="D14" s="84"/>
      <c r="E14" s="82"/>
    </row>
    <row r="15" spans="1:5" ht="12.75">
      <c r="A15" s="85" t="s">
        <v>10</v>
      </c>
      <c r="B15" s="84"/>
      <c r="C15" s="84"/>
      <c r="D15" s="84"/>
      <c r="E15" s="82"/>
    </row>
    <row r="16" spans="1:5" ht="12.75">
      <c r="A16" s="83"/>
      <c r="B16" s="84"/>
      <c r="C16" s="84"/>
      <c r="D16" s="84"/>
      <c r="E16" s="82"/>
    </row>
    <row r="17" spans="1:5" ht="12.75">
      <c r="A17" s="86" t="s">
        <v>67</v>
      </c>
      <c r="B17" s="56"/>
      <c r="C17" s="56"/>
      <c r="D17" s="56"/>
      <c r="E17" s="79"/>
    </row>
    <row r="18" spans="1:5" ht="51" customHeight="1">
      <c r="A18" s="124" t="s">
        <v>11</v>
      </c>
      <c r="B18" s="125"/>
      <c r="C18" s="125"/>
      <c r="D18" s="125"/>
      <c r="E18" s="126"/>
    </row>
    <row r="19" spans="1:5" ht="27.75" customHeight="1">
      <c r="A19" s="127" t="s">
        <v>78</v>
      </c>
      <c r="B19" s="128"/>
      <c r="C19" s="128"/>
      <c r="D19" s="128"/>
      <c r="E19" s="129"/>
    </row>
    <row r="20" spans="1:5" ht="27.75" customHeight="1">
      <c r="A20" s="127" t="s">
        <v>82</v>
      </c>
      <c r="B20" s="128"/>
      <c r="C20" s="128"/>
      <c r="D20" s="128"/>
      <c r="E20" s="129"/>
    </row>
    <row r="21" spans="1:5" ht="12.75">
      <c r="A21" s="87"/>
      <c r="B21" s="84"/>
      <c r="C21" s="84"/>
      <c r="D21" s="84"/>
      <c r="E21" s="82"/>
    </row>
    <row r="22" spans="1:5" ht="12.75">
      <c r="A22" s="88"/>
      <c r="B22" s="84"/>
      <c r="C22" s="84"/>
      <c r="D22" s="84"/>
      <c r="E22" s="82"/>
    </row>
    <row r="23" spans="1:5" ht="12.75">
      <c r="A23" s="83"/>
      <c r="B23" s="84"/>
      <c r="C23" s="84"/>
      <c r="D23" s="84"/>
      <c r="E23" s="82"/>
    </row>
    <row r="24" spans="1:5" ht="12.75">
      <c r="A24" s="83"/>
      <c r="B24" s="84"/>
      <c r="C24" s="84"/>
      <c r="D24" s="84"/>
      <c r="E24" s="82"/>
    </row>
    <row r="25" spans="1:5" ht="12.75">
      <c r="A25" s="83"/>
      <c r="B25" s="84"/>
      <c r="C25" s="84"/>
      <c r="D25" s="84"/>
      <c r="E25" s="82"/>
    </row>
    <row r="26" spans="1:5" ht="12.75">
      <c r="A26" s="83"/>
      <c r="B26" s="84"/>
      <c r="C26" s="84"/>
      <c r="D26" s="84"/>
      <c r="E26" s="82"/>
    </row>
    <row r="27" spans="1:5" ht="12.75">
      <c r="A27" s="83"/>
      <c r="B27" s="84"/>
      <c r="C27" s="84"/>
      <c r="D27" s="84"/>
      <c r="E27" s="82"/>
    </row>
    <row r="28" spans="1:5" ht="12.75">
      <c r="A28" s="83"/>
      <c r="B28" s="84"/>
      <c r="C28" s="84"/>
      <c r="D28" s="84"/>
      <c r="E28" s="82"/>
    </row>
    <row r="29" spans="1:5" ht="12.75">
      <c r="A29" s="83"/>
      <c r="B29" s="84"/>
      <c r="C29" s="84"/>
      <c r="D29" s="84"/>
      <c r="E29" s="82"/>
    </row>
    <row r="30" spans="1:5" ht="12.75">
      <c r="A30" s="83"/>
      <c r="B30" s="84"/>
      <c r="C30" s="84"/>
      <c r="D30" s="84"/>
      <c r="E30" s="82"/>
    </row>
    <row r="31" spans="1:5" ht="12.75">
      <c r="A31" s="83"/>
      <c r="B31" s="84"/>
      <c r="C31" s="84"/>
      <c r="D31" s="84"/>
      <c r="E31" s="82"/>
    </row>
    <row r="32" spans="1:5" ht="12.75">
      <c r="A32" s="83"/>
      <c r="B32" s="84"/>
      <c r="C32" s="84"/>
      <c r="D32" s="84"/>
      <c r="E32" s="82"/>
    </row>
    <row r="33" spans="1:5" ht="12.75">
      <c r="A33" s="83"/>
      <c r="B33" s="84"/>
      <c r="C33" s="84"/>
      <c r="D33" s="84"/>
      <c r="E33" s="82"/>
    </row>
    <row r="34" spans="1:5" ht="12.75">
      <c r="A34" s="83"/>
      <c r="B34" s="84"/>
      <c r="C34" s="84"/>
      <c r="D34" s="84"/>
      <c r="E34" s="82"/>
    </row>
    <row r="35" spans="1:5" ht="12.75">
      <c r="A35" s="83"/>
      <c r="B35" s="84"/>
      <c r="C35" s="84"/>
      <c r="D35" s="84"/>
      <c r="E35" s="82"/>
    </row>
    <row r="36" spans="1:5" ht="12.75">
      <c r="A36" s="83"/>
      <c r="B36" s="84"/>
      <c r="C36" s="84"/>
      <c r="D36" s="84"/>
      <c r="E36" s="82"/>
    </row>
    <row r="37" spans="1:5" ht="12.75">
      <c r="A37" s="83"/>
      <c r="B37" s="84"/>
      <c r="C37" s="84"/>
      <c r="D37" s="84"/>
      <c r="E37" s="82"/>
    </row>
    <row r="38" spans="1:5" ht="12.75">
      <c r="A38" s="83"/>
      <c r="B38" s="84"/>
      <c r="C38" s="84"/>
      <c r="D38" s="84"/>
      <c r="E38" s="82"/>
    </row>
    <row r="39" spans="1:5" ht="12.75">
      <c r="A39" s="83"/>
      <c r="B39" s="84"/>
      <c r="C39" s="84"/>
      <c r="D39" s="84"/>
      <c r="E39" s="82"/>
    </row>
    <row r="40" spans="1:5" ht="12.75">
      <c r="A40" s="89"/>
      <c r="B40" s="40"/>
      <c r="C40" s="40"/>
      <c r="D40" s="84"/>
      <c r="E40" s="82"/>
    </row>
    <row r="41" spans="1:5" ht="12.75">
      <c r="A41" s="89"/>
      <c r="B41" s="40"/>
      <c r="C41" s="42"/>
      <c r="D41" s="84"/>
      <c r="E41" s="82"/>
    </row>
    <row r="42" spans="1:5" ht="12.75">
      <c r="A42" s="89"/>
      <c r="B42" s="40"/>
      <c r="C42" s="42"/>
      <c r="D42" s="84"/>
      <c r="E42" s="82"/>
    </row>
    <row r="43" spans="1:5" ht="12.75">
      <c r="A43" s="89"/>
      <c r="B43" s="40"/>
      <c r="C43" s="42"/>
      <c r="D43" s="84"/>
      <c r="E43" s="82"/>
    </row>
    <row r="44" spans="1:5" ht="12.75" customHeight="1">
      <c r="A44" s="114" t="s">
        <v>96</v>
      </c>
      <c r="B44" s="115"/>
      <c r="C44" s="115"/>
      <c r="D44" s="115"/>
      <c r="E44" s="116"/>
    </row>
    <row r="45" spans="1:5" ht="12.75">
      <c r="A45" s="114"/>
      <c r="B45" s="115"/>
      <c r="C45" s="115"/>
      <c r="D45" s="115"/>
      <c r="E45" s="116"/>
    </row>
    <row r="46" spans="1:5" ht="12.75">
      <c r="A46" s="114"/>
      <c r="B46" s="115"/>
      <c r="C46" s="115"/>
      <c r="D46" s="115"/>
      <c r="E46" s="116"/>
    </row>
    <row r="47" spans="1:5" ht="12.75">
      <c r="A47" s="114"/>
      <c r="B47" s="115"/>
      <c r="C47" s="115"/>
      <c r="D47" s="115"/>
      <c r="E47" s="116"/>
    </row>
    <row r="48" spans="1:5" ht="12.75">
      <c r="A48" s="114"/>
      <c r="B48" s="115"/>
      <c r="C48" s="115"/>
      <c r="D48" s="115"/>
      <c r="E48" s="116"/>
    </row>
    <row r="49" spans="1:5" ht="12.75">
      <c r="A49" s="114"/>
      <c r="B49" s="115"/>
      <c r="C49" s="115"/>
      <c r="D49" s="115"/>
      <c r="E49" s="116"/>
    </row>
    <row r="50" spans="1:5" ht="12.75">
      <c r="A50" s="114"/>
      <c r="B50" s="115"/>
      <c r="C50" s="115"/>
      <c r="D50" s="115"/>
      <c r="E50" s="116"/>
    </row>
    <row r="51" spans="1:5" ht="12.75">
      <c r="A51" s="114"/>
      <c r="B51" s="115"/>
      <c r="C51" s="115"/>
      <c r="D51" s="115"/>
      <c r="E51" s="116"/>
    </row>
    <row r="52" spans="1:5" ht="12.75">
      <c r="A52" s="117"/>
      <c r="B52" s="118"/>
      <c r="C52" s="118"/>
      <c r="D52" s="118"/>
      <c r="E52" s="119"/>
    </row>
    <row r="53" spans="1:5" ht="12.75">
      <c r="A53" s="76"/>
      <c r="B53" s="76"/>
      <c r="C53" s="76"/>
      <c r="D53" s="76"/>
      <c r="E53" s="76"/>
    </row>
    <row r="54" spans="1:5" ht="12.75">
      <c r="A54" s="76"/>
      <c r="B54" s="76"/>
      <c r="C54" s="76"/>
      <c r="D54" s="76"/>
      <c r="E54" s="76"/>
    </row>
    <row r="55" spans="1:5" ht="12.75">
      <c r="A55" s="76"/>
      <c r="B55" s="76"/>
      <c r="C55" s="76"/>
      <c r="D55" s="76"/>
      <c r="E55" s="76"/>
    </row>
    <row r="56" spans="1:5" ht="12.75">
      <c r="A56" s="76"/>
      <c r="B56" s="76"/>
      <c r="C56" s="76"/>
      <c r="D56" s="76"/>
      <c r="E56" s="76"/>
    </row>
    <row r="60" ht="12.75">
      <c r="C60" s="77"/>
    </row>
  </sheetData>
  <sheetProtection password="EC8A" sheet="1" objects="1" scenarios="1"/>
  <mergeCells count="9">
    <mergeCell ref="A44:E52"/>
    <mergeCell ref="A3:D4"/>
    <mergeCell ref="A18:E18"/>
    <mergeCell ref="A19:E19"/>
    <mergeCell ref="A20:E20"/>
    <mergeCell ref="A6:A7"/>
    <mergeCell ref="A8:A9"/>
    <mergeCell ref="D6:D7"/>
    <mergeCell ref="D8:D9"/>
  </mergeCells>
  <printOptions/>
  <pageMargins left="0.75" right="0.75" top="1" bottom="1" header="0.5" footer="0.5"/>
  <pageSetup horizontalDpi="600" verticalDpi="600" orientation="portrait" scale="62" r:id="rId2"/>
  <drawing r:id="rId1"/>
</worksheet>
</file>

<file path=xl/worksheets/sheet2.xml><?xml version="1.0" encoding="utf-8"?>
<worksheet xmlns="http://schemas.openxmlformats.org/spreadsheetml/2006/main" xmlns:r="http://schemas.openxmlformats.org/officeDocument/2006/relationships">
  <dimension ref="A1:I90"/>
  <sheetViews>
    <sheetView zoomScale="70" zoomScaleNormal="70" zoomScaleSheetLayoutView="70" workbookViewId="0" topLeftCell="A1">
      <selection activeCell="A1" sqref="A1"/>
    </sheetView>
  </sheetViews>
  <sheetFormatPr defaultColWidth="9.140625" defaultRowHeight="12.75"/>
  <cols>
    <col min="1" max="1" width="44.140625" style="9" customWidth="1"/>
    <col min="2" max="2" width="35.7109375" style="9" customWidth="1"/>
    <col min="3" max="3" width="43.28125" style="9" bestFit="1" customWidth="1"/>
    <col min="4" max="4" width="37.00390625" style="9" customWidth="1"/>
    <col min="5" max="5" width="16.421875" style="9" customWidth="1"/>
    <col min="6" max="6" width="53.00390625" style="9" customWidth="1"/>
    <col min="7" max="7" width="51.7109375" style="9" customWidth="1"/>
    <col min="8" max="8" width="21.57421875" style="9" customWidth="1"/>
    <col min="9" max="9" width="7.8515625" style="9" customWidth="1"/>
    <col min="10" max="10" width="12.421875" style="9" customWidth="1"/>
    <col min="11" max="16384" width="9.140625" style="9" customWidth="1"/>
  </cols>
  <sheetData>
    <row r="1" spans="1:8" ht="18">
      <c r="A1" s="90" t="s">
        <v>75</v>
      </c>
      <c r="B1" s="26"/>
      <c r="C1" s="26"/>
      <c r="D1" s="26"/>
      <c r="E1" s="26"/>
      <c r="F1" s="26"/>
      <c r="G1" s="26"/>
      <c r="H1" s="91"/>
    </row>
    <row r="2" spans="1:8" ht="18">
      <c r="A2" s="113">
        <v>40525</v>
      </c>
      <c r="B2" s="11"/>
      <c r="C2" s="11"/>
      <c r="D2" s="11"/>
      <c r="E2" s="11"/>
      <c r="F2" s="11"/>
      <c r="G2" s="11"/>
      <c r="H2" s="92"/>
    </row>
    <row r="3" spans="1:8" ht="12.75">
      <c r="A3" s="145" t="s">
        <v>0</v>
      </c>
      <c r="B3" s="146"/>
      <c r="C3" s="146"/>
      <c r="D3" s="146"/>
      <c r="E3" s="11"/>
      <c r="F3" s="11"/>
      <c r="G3" s="11"/>
      <c r="H3" s="92"/>
    </row>
    <row r="4" spans="1:8" ht="18">
      <c r="A4" s="93"/>
      <c r="B4" s="94"/>
      <c r="C4" s="94"/>
      <c r="D4" s="11"/>
      <c r="E4" s="11"/>
      <c r="F4" s="10"/>
      <c r="G4" s="11"/>
      <c r="H4" s="92"/>
    </row>
    <row r="5" spans="1:8" ht="18">
      <c r="A5" s="93"/>
      <c r="B5" s="95"/>
      <c r="C5" s="95"/>
      <c r="D5" s="11"/>
      <c r="E5" s="11"/>
      <c r="F5" s="11"/>
      <c r="G5" s="11"/>
      <c r="H5" s="92"/>
    </row>
    <row r="6" spans="1:9" ht="31.5">
      <c r="A6" s="7" t="s">
        <v>16</v>
      </c>
      <c r="B6" s="7" t="s">
        <v>73</v>
      </c>
      <c r="C6" s="7" t="s">
        <v>17</v>
      </c>
      <c r="D6" s="7" t="s">
        <v>72</v>
      </c>
      <c r="E6" s="7" t="s">
        <v>6</v>
      </c>
      <c r="F6" s="7" t="s">
        <v>7</v>
      </c>
      <c r="G6" s="7" t="s">
        <v>8</v>
      </c>
      <c r="H6" s="92"/>
      <c r="I6" s="12"/>
    </row>
    <row r="7" spans="1:9" ht="92.25">
      <c r="A7" s="17" t="s">
        <v>2</v>
      </c>
      <c r="B7" s="14" t="s">
        <v>76</v>
      </c>
      <c r="C7" s="14" t="s">
        <v>97</v>
      </c>
      <c r="D7" s="15">
        <v>396</v>
      </c>
      <c r="E7" s="16" t="s">
        <v>101</v>
      </c>
      <c r="F7" s="27" t="s">
        <v>104</v>
      </c>
      <c r="G7" s="18" t="s">
        <v>65</v>
      </c>
      <c r="H7" s="92"/>
      <c r="I7" s="19"/>
    </row>
    <row r="8" spans="1:9" ht="89.25">
      <c r="A8" s="17" t="s">
        <v>15</v>
      </c>
      <c r="B8" s="20" t="s">
        <v>77</v>
      </c>
      <c r="C8" s="14" t="s">
        <v>98</v>
      </c>
      <c r="D8" s="15">
        <f>23*60*24*365</f>
        <v>12088800</v>
      </c>
      <c r="E8" s="55" t="s">
        <v>102</v>
      </c>
      <c r="F8" s="62" t="s">
        <v>105</v>
      </c>
      <c r="G8" s="18" t="s">
        <v>81</v>
      </c>
      <c r="H8" s="92"/>
      <c r="I8" s="19"/>
    </row>
    <row r="9" spans="1:9" ht="38.25">
      <c r="A9" s="17" t="s">
        <v>93</v>
      </c>
      <c r="B9" s="20" t="s">
        <v>20</v>
      </c>
      <c r="C9" s="14" t="s">
        <v>99</v>
      </c>
      <c r="D9" s="21">
        <f>15*C75</f>
        <v>14.010000000000002</v>
      </c>
      <c r="E9" s="16" t="s">
        <v>103</v>
      </c>
      <c r="F9" s="27" t="s">
        <v>9</v>
      </c>
      <c r="G9" s="18" t="s">
        <v>106</v>
      </c>
      <c r="H9" s="92"/>
      <c r="I9" s="19"/>
    </row>
    <row r="10" spans="1:9" ht="51">
      <c r="A10" s="61" t="s">
        <v>3</v>
      </c>
      <c r="B10" s="22" t="s">
        <v>4</v>
      </c>
      <c r="C10" s="23" t="s">
        <v>100</v>
      </c>
      <c r="D10" s="13" t="s">
        <v>22</v>
      </c>
      <c r="E10" s="24" t="s">
        <v>5</v>
      </c>
      <c r="F10" s="135" t="s">
        <v>56</v>
      </c>
      <c r="G10" s="136"/>
      <c r="H10" s="92"/>
      <c r="I10" s="25"/>
    </row>
    <row r="11" spans="1:9" ht="12.75">
      <c r="A11" s="153" t="s">
        <v>67</v>
      </c>
      <c r="B11" s="153"/>
      <c r="C11" s="26"/>
      <c r="D11" s="26"/>
      <c r="E11" s="11"/>
      <c r="F11" s="11"/>
      <c r="G11" s="11"/>
      <c r="H11" s="92"/>
      <c r="I11" s="11"/>
    </row>
    <row r="12" spans="1:9" ht="12.75">
      <c r="A12" s="152" t="s">
        <v>94</v>
      </c>
      <c r="B12" s="152"/>
      <c r="C12" s="11"/>
      <c r="D12" s="96"/>
      <c r="E12" s="11"/>
      <c r="F12" s="11"/>
      <c r="G12" s="11"/>
      <c r="H12" s="92"/>
      <c r="I12" s="28"/>
    </row>
    <row r="13" spans="1:9" ht="13.5" thickBot="1">
      <c r="A13" s="97"/>
      <c r="B13" s="11"/>
      <c r="C13" s="11"/>
      <c r="D13" s="96"/>
      <c r="E13" s="11"/>
      <c r="F13" s="11"/>
      <c r="G13" s="11"/>
      <c r="H13" s="92"/>
      <c r="I13" s="28"/>
    </row>
    <row r="14" spans="1:9" ht="14.25">
      <c r="A14" s="97"/>
      <c r="B14" s="11"/>
      <c r="C14" s="11"/>
      <c r="D14" s="133" t="s">
        <v>107</v>
      </c>
      <c r="E14" s="134"/>
      <c r="F14" s="39" t="s">
        <v>29</v>
      </c>
      <c r="G14" s="11"/>
      <c r="H14" s="92"/>
      <c r="I14" s="28"/>
    </row>
    <row r="15" spans="1:9" ht="12.75">
      <c r="A15" s="97"/>
      <c r="B15" s="11"/>
      <c r="C15" s="11"/>
      <c r="D15" s="4" t="s">
        <v>31</v>
      </c>
      <c r="E15" s="57">
        <f>B49</f>
        <v>749562.3586983834</v>
      </c>
      <c r="F15" s="59">
        <f>E15/$E$19</f>
        <v>0.4864924256951191</v>
      </c>
      <c r="G15" s="11"/>
      <c r="H15" s="92"/>
      <c r="I15" s="28"/>
    </row>
    <row r="16" spans="1:9" ht="12.75">
      <c r="A16" s="97"/>
      <c r="B16" s="11"/>
      <c r="C16" s="11"/>
      <c r="D16" s="4" t="s">
        <v>33</v>
      </c>
      <c r="E16" s="57">
        <f>B50+B69</f>
        <v>313083.46391685423</v>
      </c>
      <c r="F16" s="59">
        <f>E16/$E$19</f>
        <v>0.20320221798548166</v>
      </c>
      <c r="G16" s="11"/>
      <c r="H16" s="92"/>
      <c r="I16" s="28"/>
    </row>
    <row r="17" spans="1:9" ht="12.75">
      <c r="A17" s="97"/>
      <c r="B17" s="11"/>
      <c r="C17" s="11"/>
      <c r="D17" s="4" t="s">
        <v>80</v>
      </c>
      <c r="E17" s="57">
        <f>B62</f>
        <v>147242.46278534507</v>
      </c>
      <c r="F17" s="59">
        <f>E17/$E$19</f>
        <v>0.09556555509291519</v>
      </c>
      <c r="G17" s="11"/>
      <c r="H17" s="92"/>
      <c r="I17" s="28"/>
    </row>
    <row r="18" spans="1:9" ht="12.75">
      <c r="A18" s="97"/>
      <c r="B18" s="11"/>
      <c r="C18" s="11"/>
      <c r="D18" s="4" t="s">
        <v>64</v>
      </c>
      <c r="E18" s="57">
        <f>B46+B48+B58</f>
        <v>330859.97522727784</v>
      </c>
      <c r="F18" s="59">
        <f>E18/$E$19</f>
        <v>0.21473980122648406</v>
      </c>
      <c r="G18" s="11" t="s">
        <v>1</v>
      </c>
      <c r="H18" s="92"/>
      <c r="I18" s="28"/>
    </row>
    <row r="19" spans="1:9" ht="13.5" thickBot="1">
      <c r="A19" s="97"/>
      <c r="B19" s="11"/>
      <c r="C19" s="11"/>
      <c r="D19" s="32" t="s">
        <v>37</v>
      </c>
      <c r="E19" s="58">
        <f>SUM(E15:E18)</f>
        <v>1540748.2606278607</v>
      </c>
      <c r="F19" s="60">
        <f>SUM(F15:F18)</f>
        <v>1</v>
      </c>
      <c r="G19" s="11"/>
      <c r="H19" s="92"/>
      <c r="I19" s="28"/>
    </row>
    <row r="20" spans="1:9" ht="12.75">
      <c r="A20" s="97"/>
      <c r="B20" s="11"/>
      <c r="C20" s="11"/>
      <c r="D20" s="96"/>
      <c r="E20" s="11"/>
      <c r="F20" s="11"/>
      <c r="G20" s="11"/>
      <c r="H20" s="92"/>
      <c r="I20" s="28"/>
    </row>
    <row r="21" spans="1:9" ht="12.75">
      <c r="A21" s="97"/>
      <c r="B21" s="11"/>
      <c r="C21" s="11"/>
      <c r="D21" s="96"/>
      <c r="E21" s="11"/>
      <c r="F21" s="11"/>
      <c r="G21" s="11"/>
      <c r="H21" s="92"/>
      <c r="I21" s="28"/>
    </row>
    <row r="22" spans="1:9" ht="12.75">
      <c r="A22" s="97"/>
      <c r="B22" s="11"/>
      <c r="C22" s="11"/>
      <c r="D22" s="96"/>
      <c r="E22" s="11"/>
      <c r="F22" s="11"/>
      <c r="G22" s="11"/>
      <c r="H22" s="92"/>
      <c r="I22" s="28"/>
    </row>
    <row r="23" spans="1:9" ht="12.75">
      <c r="A23" s="97"/>
      <c r="B23" s="11"/>
      <c r="C23" s="11"/>
      <c r="D23" s="96"/>
      <c r="E23" s="11"/>
      <c r="F23" s="11"/>
      <c r="G23" s="11"/>
      <c r="H23" s="92"/>
      <c r="I23" s="28"/>
    </row>
    <row r="24" spans="1:9" ht="12.75">
      <c r="A24" s="97"/>
      <c r="B24" s="11"/>
      <c r="C24" s="11"/>
      <c r="D24" s="96"/>
      <c r="E24" s="11"/>
      <c r="F24" s="11"/>
      <c r="G24" s="11"/>
      <c r="H24" s="92"/>
      <c r="I24" s="28"/>
    </row>
    <row r="25" spans="1:9" ht="12.75">
      <c r="A25" s="97"/>
      <c r="B25" s="11"/>
      <c r="C25" s="11"/>
      <c r="D25" s="96"/>
      <c r="E25" s="11"/>
      <c r="F25" s="11"/>
      <c r="G25" s="11"/>
      <c r="H25" s="92"/>
      <c r="I25" s="28"/>
    </row>
    <row r="26" spans="1:9" ht="12.75">
      <c r="A26" s="97"/>
      <c r="B26" s="11"/>
      <c r="C26" s="11"/>
      <c r="D26" s="96"/>
      <c r="E26" s="11"/>
      <c r="F26" s="11"/>
      <c r="G26" s="11"/>
      <c r="H26" s="92"/>
      <c r="I26" s="28"/>
    </row>
    <row r="27" spans="1:9" ht="12.75">
      <c r="A27" s="97"/>
      <c r="B27" s="11"/>
      <c r="C27" s="11"/>
      <c r="D27" s="96"/>
      <c r="E27" s="11"/>
      <c r="F27" s="11"/>
      <c r="G27" s="11"/>
      <c r="H27" s="92"/>
      <c r="I27" s="28"/>
    </row>
    <row r="28" spans="1:9" ht="12.75">
      <c r="A28" s="97"/>
      <c r="B28" s="11"/>
      <c r="C28" s="11"/>
      <c r="D28" s="96"/>
      <c r="E28" s="11"/>
      <c r="F28" s="11"/>
      <c r="G28" s="11"/>
      <c r="H28" s="92"/>
      <c r="I28" s="28"/>
    </row>
    <row r="29" spans="1:9" ht="12.75">
      <c r="A29" s="97"/>
      <c r="B29" s="11"/>
      <c r="C29" s="11"/>
      <c r="D29" s="96"/>
      <c r="E29" s="11"/>
      <c r="F29" s="11"/>
      <c r="G29" s="11"/>
      <c r="H29" s="92"/>
      <c r="I29" s="28"/>
    </row>
    <row r="30" spans="1:9" ht="12.75">
      <c r="A30" s="97"/>
      <c r="B30" s="11"/>
      <c r="C30" s="11"/>
      <c r="D30" s="96"/>
      <c r="E30" s="11"/>
      <c r="F30" s="11"/>
      <c r="G30" s="11"/>
      <c r="H30" s="92"/>
      <c r="I30" s="28"/>
    </row>
    <row r="31" spans="1:9" ht="12.75">
      <c r="A31" s="97"/>
      <c r="B31" s="11"/>
      <c r="C31" s="11"/>
      <c r="D31" s="96"/>
      <c r="E31" s="11"/>
      <c r="F31" s="11"/>
      <c r="G31" s="11"/>
      <c r="H31" s="92"/>
      <c r="I31" s="28"/>
    </row>
    <row r="32" spans="1:9" ht="12.75">
      <c r="A32" s="97"/>
      <c r="B32" s="11"/>
      <c r="C32" s="11"/>
      <c r="D32" s="96"/>
      <c r="E32" s="11"/>
      <c r="F32" s="11"/>
      <c r="G32" s="11"/>
      <c r="H32" s="92"/>
      <c r="I32" s="28"/>
    </row>
    <row r="33" spans="1:9" ht="12.75">
      <c r="A33" s="97"/>
      <c r="B33" s="11"/>
      <c r="C33" s="11"/>
      <c r="D33" s="96"/>
      <c r="E33" s="11"/>
      <c r="F33" s="11"/>
      <c r="G33" s="11"/>
      <c r="H33" s="92"/>
      <c r="I33" s="28"/>
    </row>
    <row r="34" spans="1:9" ht="12.75">
      <c r="A34" s="97"/>
      <c r="B34" s="11"/>
      <c r="C34" s="11"/>
      <c r="D34" s="96"/>
      <c r="E34" s="11"/>
      <c r="F34" s="11"/>
      <c r="G34" s="11"/>
      <c r="H34" s="92"/>
      <c r="I34" s="28"/>
    </row>
    <row r="35" spans="1:9" ht="12.75">
      <c r="A35" s="97"/>
      <c r="B35" s="11"/>
      <c r="C35" s="11"/>
      <c r="D35" s="96"/>
      <c r="E35" s="11"/>
      <c r="F35" s="11"/>
      <c r="G35" s="11"/>
      <c r="H35" s="92"/>
      <c r="I35" s="28"/>
    </row>
    <row r="36" spans="1:9" ht="12.75">
      <c r="A36" s="97"/>
      <c r="B36" s="11"/>
      <c r="C36" s="11"/>
      <c r="D36" s="96"/>
      <c r="E36" s="11"/>
      <c r="F36" s="11"/>
      <c r="G36" s="11"/>
      <c r="H36" s="92"/>
      <c r="I36" s="28"/>
    </row>
    <row r="37" spans="1:9" ht="12.75">
      <c r="A37" s="97"/>
      <c r="B37" s="11"/>
      <c r="C37" s="11"/>
      <c r="D37" s="96"/>
      <c r="E37" s="11"/>
      <c r="F37" s="11"/>
      <c r="G37" s="11"/>
      <c r="H37" s="92"/>
      <c r="I37" s="28"/>
    </row>
    <row r="38" spans="1:9" ht="12.75">
      <c r="A38" s="97"/>
      <c r="B38" s="11"/>
      <c r="C38" s="11"/>
      <c r="D38" s="96"/>
      <c r="E38" s="11"/>
      <c r="F38" s="11"/>
      <c r="G38" s="11"/>
      <c r="H38" s="92"/>
      <c r="I38" s="28"/>
    </row>
    <row r="39" spans="1:8" ht="12.75">
      <c r="A39" s="93"/>
      <c r="B39" s="11"/>
      <c r="C39" s="11"/>
      <c r="D39" s="11"/>
      <c r="E39" s="11"/>
      <c r="F39" s="11"/>
      <c r="G39" s="11"/>
      <c r="H39" s="92"/>
    </row>
    <row r="40" spans="1:9" ht="15" customHeight="1">
      <c r="A40" s="154" t="s">
        <v>92</v>
      </c>
      <c r="B40" s="155"/>
      <c r="C40" s="11"/>
      <c r="D40" s="11"/>
      <c r="E40" s="11"/>
      <c r="F40" s="11"/>
      <c r="G40" s="11"/>
      <c r="H40" s="92"/>
      <c r="I40" s="19"/>
    </row>
    <row r="41" spans="1:9" ht="12.75">
      <c r="A41" s="93" t="s">
        <v>23</v>
      </c>
      <c r="B41" s="11"/>
      <c r="C41" s="11"/>
      <c r="D41" s="98"/>
      <c r="E41" s="98"/>
      <c r="F41" s="11"/>
      <c r="G41" s="11"/>
      <c r="H41" s="92"/>
      <c r="I41" s="29"/>
    </row>
    <row r="42" spans="1:9" ht="12.75">
      <c r="A42" s="99"/>
      <c r="B42" s="146" t="s">
        <v>26</v>
      </c>
      <c r="C42" s="146"/>
      <c r="D42" s="98"/>
      <c r="E42" s="98"/>
      <c r="F42" s="11"/>
      <c r="G42" s="11"/>
      <c r="H42" s="92"/>
      <c r="I42" s="30"/>
    </row>
    <row r="43" spans="1:8" ht="13.5" thickBot="1">
      <c r="A43" s="93"/>
      <c r="B43" s="11"/>
      <c r="C43" s="11"/>
      <c r="D43" s="11"/>
      <c r="E43" s="11"/>
      <c r="F43" s="11"/>
      <c r="G43" s="11"/>
      <c r="H43" s="92"/>
    </row>
    <row r="44" spans="1:8" ht="27.75" customHeight="1" thickBot="1">
      <c r="A44" s="145" t="s">
        <v>24</v>
      </c>
      <c r="B44" s="146"/>
      <c r="C44" s="156" t="s">
        <v>84</v>
      </c>
      <c r="D44" s="157"/>
      <c r="E44" s="11"/>
      <c r="F44" s="11"/>
      <c r="G44" s="11"/>
      <c r="H44" s="92"/>
    </row>
    <row r="45" spans="1:8" ht="12.75">
      <c r="A45" s="100" t="s">
        <v>27</v>
      </c>
      <c r="B45" s="74" t="s">
        <v>28</v>
      </c>
      <c r="C45" s="66" t="s">
        <v>85</v>
      </c>
      <c r="D45" s="67" t="s">
        <v>18</v>
      </c>
      <c r="E45" s="11"/>
      <c r="F45" s="11"/>
      <c r="G45" s="11"/>
      <c r="H45" s="92"/>
    </row>
    <row r="46" spans="1:8" ht="12.75">
      <c r="A46" s="101" t="s">
        <v>30</v>
      </c>
      <c r="B46" s="3">
        <v>3205.4725356132158</v>
      </c>
      <c r="C46" s="68">
        <v>294488</v>
      </c>
      <c r="D46" s="69" t="s">
        <v>86</v>
      </c>
      <c r="E46" s="11"/>
      <c r="F46" s="11"/>
      <c r="G46" s="11"/>
      <c r="H46" s="92"/>
    </row>
    <row r="47" spans="1:8" ht="12.75">
      <c r="A47" s="102" t="s">
        <v>32</v>
      </c>
      <c r="B47" s="46"/>
      <c r="C47" s="70"/>
      <c r="D47" s="71"/>
      <c r="E47" s="11"/>
      <c r="F47" s="11"/>
      <c r="G47" s="11"/>
      <c r="H47" s="92"/>
    </row>
    <row r="48" spans="1:8" ht="12.75" customHeight="1">
      <c r="A48" s="101" t="s">
        <v>34</v>
      </c>
      <c r="B48" s="3">
        <v>108226.756937454</v>
      </c>
      <c r="C48" s="68">
        <v>1748.1056482894967</v>
      </c>
      <c r="D48" s="69" t="s">
        <v>87</v>
      </c>
      <c r="E48" s="11"/>
      <c r="F48" s="11"/>
      <c r="G48" s="11"/>
      <c r="H48" s="92"/>
    </row>
    <row r="49" spans="1:8" ht="12.75">
      <c r="A49" s="101" t="s">
        <v>35</v>
      </c>
      <c r="B49" s="3">
        <v>749562.3586983834</v>
      </c>
      <c r="C49" s="68">
        <v>7028.354823447846</v>
      </c>
      <c r="D49" s="69" t="s">
        <v>54</v>
      </c>
      <c r="E49" s="11"/>
      <c r="F49" s="11"/>
      <c r="G49" s="11"/>
      <c r="H49" s="92"/>
    </row>
    <row r="50" spans="1:8" ht="12.75">
      <c r="A50" s="101" t="s">
        <v>36</v>
      </c>
      <c r="B50" s="3">
        <v>149636.60174085427</v>
      </c>
      <c r="C50" s="68">
        <v>704.9080070298769</v>
      </c>
      <c r="D50" s="69" t="s">
        <v>54</v>
      </c>
      <c r="E50" s="11"/>
      <c r="F50" s="11"/>
      <c r="G50" s="11"/>
      <c r="H50" s="92"/>
    </row>
    <row r="51" spans="1:8" ht="12.75">
      <c r="A51" s="103" t="s">
        <v>38</v>
      </c>
      <c r="B51" s="31"/>
      <c r="C51" s="68"/>
      <c r="D51" s="69"/>
      <c r="E51" s="11"/>
      <c r="F51" s="11"/>
      <c r="G51" s="11"/>
      <c r="H51" s="92"/>
    </row>
    <row r="52" spans="1:8" ht="12.75">
      <c r="A52" s="102" t="s">
        <v>39</v>
      </c>
      <c r="B52" s="70"/>
      <c r="C52" s="70"/>
      <c r="D52" s="71"/>
      <c r="E52" s="11"/>
      <c r="F52" s="11"/>
      <c r="G52" s="11"/>
      <c r="H52" s="92"/>
    </row>
    <row r="53" spans="1:8" ht="12.75">
      <c r="A53" s="104" t="s">
        <v>40</v>
      </c>
      <c r="B53" s="31">
        <v>2017.97169780533</v>
      </c>
      <c r="C53" s="68">
        <v>1114305.4720230636</v>
      </c>
      <c r="D53" s="69" t="s">
        <v>88</v>
      </c>
      <c r="E53" s="11"/>
      <c r="F53" s="11"/>
      <c r="G53" s="11"/>
      <c r="H53" s="92"/>
    </row>
    <row r="54" spans="1:8" ht="12.75">
      <c r="A54" s="102" t="s">
        <v>41</v>
      </c>
      <c r="B54" s="70"/>
      <c r="C54" s="70"/>
      <c r="D54" s="71"/>
      <c r="E54" s="11"/>
      <c r="F54" s="11"/>
      <c r="G54" s="11"/>
      <c r="H54" s="92"/>
    </row>
    <row r="55" spans="1:8" ht="12.75">
      <c r="A55" s="104" t="s">
        <v>42</v>
      </c>
      <c r="B55" s="31">
        <v>208394.83261527473</v>
      </c>
      <c r="C55" s="68">
        <v>46332.379689412235</v>
      </c>
      <c r="D55" s="69" t="s">
        <v>89</v>
      </c>
      <c r="E55" s="11"/>
      <c r="F55" s="11"/>
      <c r="G55" s="11"/>
      <c r="H55" s="92"/>
    </row>
    <row r="56" spans="1:8" ht="12.75">
      <c r="A56" s="104" t="s">
        <v>43</v>
      </c>
      <c r="B56" s="31">
        <v>1180.9621109681545</v>
      </c>
      <c r="C56" s="68">
        <v>11055.28673371686</v>
      </c>
      <c r="D56" s="69" t="s">
        <v>89</v>
      </c>
      <c r="E56" s="11"/>
      <c r="F56" s="11"/>
      <c r="G56" s="11"/>
      <c r="H56" s="92"/>
    </row>
    <row r="57" spans="1:8" ht="12.75">
      <c r="A57" s="102" t="s">
        <v>44</v>
      </c>
      <c r="B57" s="70"/>
      <c r="C57" s="70"/>
      <c r="D57" s="71"/>
      <c r="E57" s="11"/>
      <c r="F57" s="11"/>
      <c r="G57" s="11"/>
      <c r="H57" s="92"/>
    </row>
    <row r="58" spans="1:8" ht="12.75">
      <c r="A58" s="101" t="s">
        <v>45</v>
      </c>
      <c r="B58" s="3">
        <v>219427.74575421066</v>
      </c>
      <c r="C58" s="68">
        <v>68808.51316309521</v>
      </c>
      <c r="D58" s="69" t="s">
        <v>90</v>
      </c>
      <c r="E58" s="11"/>
      <c r="F58" s="11"/>
      <c r="G58" s="11"/>
      <c r="H58" s="92"/>
    </row>
    <row r="59" spans="1:8" ht="12.75">
      <c r="A59" s="102" t="s">
        <v>46</v>
      </c>
      <c r="B59" s="70"/>
      <c r="C59" s="70"/>
      <c r="D59" s="71"/>
      <c r="E59" s="11"/>
      <c r="F59" s="11"/>
      <c r="G59" s="11"/>
      <c r="H59" s="92"/>
    </row>
    <row r="60" spans="1:8" ht="12.75">
      <c r="A60" s="104" t="s">
        <v>47</v>
      </c>
      <c r="B60" s="31">
        <v>178870.72093612334</v>
      </c>
      <c r="C60" s="68">
        <v>294488</v>
      </c>
      <c r="D60" s="69" t="s">
        <v>86</v>
      </c>
      <c r="E60" s="11"/>
      <c r="F60" s="11"/>
      <c r="G60" s="11"/>
      <c r="H60" s="92"/>
    </row>
    <row r="61" spans="1:8" ht="12.75">
      <c r="A61" s="102" t="s">
        <v>48</v>
      </c>
      <c r="B61" s="70"/>
      <c r="C61" s="70"/>
      <c r="D61" s="71"/>
      <c r="E61" s="11"/>
      <c r="F61" s="11"/>
      <c r="G61" s="11"/>
      <c r="H61" s="92"/>
    </row>
    <row r="62" spans="1:8" ht="13.5" thickBot="1">
      <c r="A62" s="105" t="s">
        <v>49</v>
      </c>
      <c r="B62" s="75">
        <v>147242.46278534507</v>
      </c>
      <c r="C62" s="72">
        <v>1748.1056482894967</v>
      </c>
      <c r="D62" s="73" t="s">
        <v>91</v>
      </c>
      <c r="E62" s="11"/>
      <c r="F62" s="11"/>
      <c r="G62" s="11"/>
      <c r="H62" s="92"/>
    </row>
    <row r="63" spans="1:8" ht="12.75">
      <c r="A63" s="106"/>
      <c r="B63" s="33"/>
      <c r="C63" s="33"/>
      <c r="D63" s="11"/>
      <c r="E63" s="11"/>
      <c r="F63" s="11"/>
      <c r="G63" s="11"/>
      <c r="H63" s="92"/>
    </row>
    <row r="64" spans="1:8" ht="27.75" customHeight="1" thickBot="1">
      <c r="A64" s="150" t="s">
        <v>25</v>
      </c>
      <c r="B64" s="151"/>
      <c r="C64" s="11"/>
      <c r="D64" s="11"/>
      <c r="E64" s="11"/>
      <c r="F64" s="11"/>
      <c r="G64" s="11"/>
      <c r="H64" s="92"/>
    </row>
    <row r="65" spans="1:8" ht="12.75">
      <c r="A65" s="147" t="s">
        <v>50</v>
      </c>
      <c r="B65" s="148"/>
      <c r="C65" s="149"/>
      <c r="D65" s="11"/>
      <c r="E65" s="11"/>
      <c r="F65" s="11"/>
      <c r="G65" s="11"/>
      <c r="H65" s="92"/>
    </row>
    <row r="66" spans="1:8" ht="12.75">
      <c r="A66" s="34" t="s">
        <v>51</v>
      </c>
      <c r="B66" s="34">
        <v>23</v>
      </c>
      <c r="C66" s="35" t="s">
        <v>52</v>
      </c>
      <c r="D66" s="11"/>
      <c r="E66" s="11"/>
      <c r="F66" s="11"/>
      <c r="G66" s="11"/>
      <c r="H66" s="92"/>
    </row>
    <row r="67" spans="1:8" ht="12.75">
      <c r="A67" s="36" t="s">
        <v>53</v>
      </c>
      <c r="B67" s="36">
        <v>702</v>
      </c>
      <c r="C67" s="37" t="s">
        <v>54</v>
      </c>
      <c r="D67" s="11"/>
      <c r="E67" s="11"/>
      <c r="F67" s="11"/>
      <c r="G67" s="11"/>
      <c r="H67" s="92"/>
    </row>
    <row r="68" spans="1:8" ht="15.75">
      <c r="A68" s="36" t="s">
        <v>55</v>
      </c>
      <c r="B68" s="38">
        <f>B66*B67*60*8760*0.000404</f>
        <v>3428480.3904</v>
      </c>
      <c r="C68" s="37" t="s">
        <v>108</v>
      </c>
      <c r="D68" s="11"/>
      <c r="E68" s="11"/>
      <c r="F68" s="11"/>
      <c r="G68" s="11"/>
      <c r="H68" s="92"/>
    </row>
    <row r="69" spans="1:8" ht="13.5" customHeight="1" thickBot="1">
      <c r="A69" s="107"/>
      <c r="B69" s="5">
        <f>(B66*B67*60*8760*19.26)/1000000</f>
        <v>163446.862176</v>
      </c>
      <c r="C69" s="6" t="s">
        <v>109</v>
      </c>
      <c r="D69" s="11"/>
      <c r="E69" s="11"/>
      <c r="F69" s="11"/>
      <c r="G69" s="11"/>
      <c r="H69" s="92"/>
    </row>
    <row r="70" spans="1:8" ht="12.75">
      <c r="A70" s="93"/>
      <c r="B70" s="11"/>
      <c r="C70" s="11"/>
      <c r="D70" s="11"/>
      <c r="E70" s="11"/>
      <c r="F70" s="11"/>
      <c r="G70" s="11"/>
      <c r="H70" s="92"/>
    </row>
    <row r="71" spans="1:8" ht="12.75">
      <c r="A71" s="93"/>
      <c r="B71" s="11"/>
      <c r="C71" s="11"/>
      <c r="D71" s="11"/>
      <c r="E71" s="11"/>
      <c r="F71" s="11"/>
      <c r="G71" s="11"/>
      <c r="H71" s="92"/>
    </row>
    <row r="72" spans="1:8" ht="20.25">
      <c r="A72" s="137" t="s">
        <v>57</v>
      </c>
      <c r="B72" s="138"/>
      <c r="C72" s="139"/>
      <c r="D72" s="11"/>
      <c r="E72" s="11"/>
      <c r="F72" s="11"/>
      <c r="G72" s="11"/>
      <c r="H72" s="92"/>
    </row>
    <row r="73" spans="1:8" ht="12.75">
      <c r="A73" s="8" t="s">
        <v>58</v>
      </c>
      <c r="B73" s="8" t="s">
        <v>59</v>
      </c>
      <c r="C73" s="8" t="s">
        <v>60</v>
      </c>
      <c r="D73" s="11"/>
      <c r="E73" s="11"/>
      <c r="F73" s="11"/>
      <c r="G73" s="11"/>
      <c r="H73" s="92"/>
    </row>
    <row r="74" spans="1:8" ht="15.75">
      <c r="A74" s="39" t="s">
        <v>110</v>
      </c>
      <c r="B74" s="39" t="s">
        <v>108</v>
      </c>
      <c r="C74" s="39">
        <v>0.000404</v>
      </c>
      <c r="D74" s="11"/>
      <c r="E74" s="11"/>
      <c r="F74" s="11"/>
      <c r="G74" s="11"/>
      <c r="H74" s="92"/>
    </row>
    <row r="75" spans="1:8" ht="15.75">
      <c r="A75" s="39" t="s">
        <v>66</v>
      </c>
      <c r="B75" s="39" t="s">
        <v>111</v>
      </c>
      <c r="C75" s="39">
        <v>0.934</v>
      </c>
      <c r="D75" s="11"/>
      <c r="E75" s="11"/>
      <c r="F75" s="11"/>
      <c r="G75" s="11"/>
      <c r="H75" s="92"/>
    </row>
    <row r="76" spans="1:8" ht="12.75">
      <c r="A76" s="108"/>
      <c r="B76" s="19"/>
      <c r="C76" s="19"/>
      <c r="D76" s="11"/>
      <c r="E76" s="11"/>
      <c r="F76" s="11"/>
      <c r="G76" s="11"/>
      <c r="H76" s="92"/>
    </row>
    <row r="77" spans="1:8" ht="20.25" customHeight="1">
      <c r="A77" s="140" t="s">
        <v>112</v>
      </c>
      <c r="B77" s="141"/>
      <c r="C77" s="141"/>
      <c r="D77" s="141"/>
      <c r="E77" s="11"/>
      <c r="F77" s="11"/>
      <c r="G77" s="11"/>
      <c r="H77" s="92"/>
    </row>
    <row r="78" spans="1:8" ht="12.75">
      <c r="A78" s="142"/>
      <c r="B78" s="141"/>
      <c r="C78" s="141"/>
      <c r="D78" s="141"/>
      <c r="E78" s="41"/>
      <c r="F78" s="41"/>
      <c r="G78" s="11"/>
      <c r="H78" s="92"/>
    </row>
    <row r="79" spans="1:8" ht="12.75">
      <c r="A79" s="142"/>
      <c r="B79" s="141"/>
      <c r="C79" s="141"/>
      <c r="D79" s="141"/>
      <c r="E79" s="43"/>
      <c r="F79" s="44"/>
      <c r="G79" s="11"/>
      <c r="H79" s="92"/>
    </row>
    <row r="80" spans="1:8" ht="12.75">
      <c r="A80" s="142"/>
      <c r="B80" s="141"/>
      <c r="C80" s="141"/>
      <c r="D80" s="141"/>
      <c r="E80" s="43"/>
      <c r="F80" s="44"/>
      <c r="G80" s="11"/>
      <c r="H80" s="92"/>
    </row>
    <row r="81" spans="1:8" ht="12.75">
      <c r="A81" s="142"/>
      <c r="B81" s="141"/>
      <c r="C81" s="141"/>
      <c r="D81" s="141"/>
      <c r="E81" s="43"/>
      <c r="F81" s="44"/>
      <c r="G81" s="11"/>
      <c r="H81" s="92"/>
    </row>
    <row r="82" spans="1:8" ht="12.75">
      <c r="A82" s="142"/>
      <c r="B82" s="141"/>
      <c r="C82" s="141"/>
      <c r="D82" s="141"/>
      <c r="E82" s="43"/>
      <c r="F82" s="44"/>
      <c r="G82" s="11"/>
      <c r="H82" s="92"/>
    </row>
    <row r="83" spans="1:8" ht="20.25">
      <c r="A83" s="143"/>
      <c r="B83" s="144"/>
      <c r="C83" s="144"/>
      <c r="D83" s="144"/>
      <c r="E83" s="109"/>
      <c r="F83" s="109"/>
      <c r="G83" s="110"/>
      <c r="H83" s="111"/>
    </row>
    <row r="84" spans="1:6" ht="12.75">
      <c r="A84" s="40"/>
      <c r="B84" s="40"/>
      <c r="C84" s="45"/>
      <c r="D84" s="40"/>
      <c r="E84" s="40"/>
      <c r="F84" s="44"/>
    </row>
    <row r="85" spans="1:6" ht="12.75">
      <c r="A85" s="40"/>
      <c r="B85" s="40"/>
      <c r="C85" s="40"/>
      <c r="D85" s="40"/>
      <c r="E85" s="40"/>
      <c r="F85" s="40"/>
    </row>
    <row r="86" spans="1:6" ht="12.75">
      <c r="A86" s="40"/>
      <c r="B86" s="40"/>
      <c r="C86" s="42"/>
      <c r="D86" s="40"/>
      <c r="E86" s="11"/>
      <c r="F86" s="11"/>
    </row>
    <row r="87" spans="1:6" ht="12.75">
      <c r="A87" s="40"/>
      <c r="B87" s="40"/>
      <c r="C87" s="42"/>
      <c r="D87" s="40"/>
      <c r="E87" s="11"/>
      <c r="F87" s="11"/>
    </row>
    <row r="88" spans="1:6" ht="12.75">
      <c r="A88" s="40"/>
      <c r="B88" s="40"/>
      <c r="C88" s="40"/>
      <c r="D88" s="40"/>
      <c r="E88" s="11"/>
      <c r="F88" s="11"/>
    </row>
    <row r="89" spans="1:6" ht="12.75">
      <c r="A89" s="40"/>
      <c r="B89" s="40"/>
      <c r="C89" s="11"/>
      <c r="D89" s="11"/>
      <c r="E89" s="11"/>
      <c r="F89" s="11"/>
    </row>
    <row r="90" spans="1:6" ht="20.25">
      <c r="A90" s="40"/>
      <c r="B90" s="40"/>
      <c r="C90" s="25"/>
      <c r="D90" s="25"/>
      <c r="E90" s="25"/>
      <c r="F90" s="25"/>
    </row>
  </sheetData>
  <sheetProtection password="EC8A" sheet="1" objects="1" scenarios="1"/>
  <mergeCells count="13">
    <mergeCell ref="A3:D3"/>
    <mergeCell ref="A65:C65"/>
    <mergeCell ref="B42:C42"/>
    <mergeCell ref="A44:B44"/>
    <mergeCell ref="A64:B64"/>
    <mergeCell ref="A12:B12"/>
    <mergeCell ref="A11:B11"/>
    <mergeCell ref="A40:B40"/>
    <mergeCell ref="C44:D44"/>
    <mergeCell ref="D14:E14"/>
    <mergeCell ref="F10:G10"/>
    <mergeCell ref="A72:C72"/>
    <mergeCell ref="A77:D83"/>
  </mergeCells>
  <printOptions/>
  <pageMargins left="0.75" right="0.75" top="1" bottom="1" header="0.5" footer="0.5"/>
  <pageSetup horizontalDpi="600" verticalDpi="600" orientation="landscape" paperSize="17" scale="36"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2010-12-13T14:50:28Z</cp:lastPrinted>
  <dcterms:created xsi:type="dcterms:W3CDTF">1901-01-01T05:00:00Z</dcterms:created>
  <dcterms:modified xsi:type="dcterms:W3CDTF">2010-12-13T16:07:21Z</dcterms:modified>
  <cp:category/>
  <cp:version/>
  <cp:contentType/>
  <cp:contentStatus/>
</cp:coreProperties>
</file>