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960" yWindow="690" windowWidth="16380" windowHeight="8760" activeTab="1"/>
  </bookViews>
  <sheets>
    <sheet name="Emissions Calcs" sheetId="1" r:id="rId1"/>
    <sheet name="Guidance &amp; Sources" sheetId="2" r:id="rId2"/>
  </sheets>
  <definedNames>
    <definedName name="_xlnm.Print_Area" localSheetId="0">'Emissions Calcs'!$A$1:$E$35</definedName>
    <definedName name="_xlnm.Print_Area" localSheetId="1">'Guidance &amp; Sources'!$A$1:$L$46</definedName>
  </definedNames>
  <calcPr fullCalcOnLoad="1"/>
</workbook>
</file>

<file path=xl/sharedStrings.xml><?xml version="1.0" encoding="utf-8"?>
<sst xmlns="http://schemas.openxmlformats.org/spreadsheetml/2006/main" count="194" uniqueCount="114">
  <si>
    <r>
      <t xml:space="preserve">Service line equipment leaks
</t>
    </r>
    <r>
      <rPr>
        <sz val="10"/>
        <rFont val="Arial"/>
        <family val="2"/>
      </rPr>
      <t>98.232 (i)(5)</t>
    </r>
  </si>
  <si>
    <r>
      <t xml:space="preserve">Pipeline main equipment leaks
</t>
    </r>
    <r>
      <rPr>
        <sz val="10"/>
        <rFont val="Arial"/>
        <family val="2"/>
      </rPr>
      <t>98.232 (i)(4)</t>
    </r>
  </si>
  <si>
    <r>
      <t xml:space="preserve">Below ground meters and regulators and vault equipment leaks
</t>
    </r>
    <r>
      <rPr>
        <sz val="10"/>
        <rFont val="Arial"/>
        <family val="2"/>
      </rPr>
      <t>98.232 (i)(3)</t>
    </r>
  </si>
  <si>
    <t>This sheet provides details on the data sources, equations and emission calculation methodologies, and conversions used in this screening tool.</t>
  </si>
  <si>
    <r>
      <t xml:space="preserve">Above ground meters and regulators (at custody and </t>
    </r>
    <r>
      <rPr>
        <b/>
        <i/>
        <sz val="10"/>
        <rFont val="Arial"/>
        <family val="2"/>
      </rPr>
      <t xml:space="preserve">non-custody </t>
    </r>
    <r>
      <rPr>
        <b/>
        <sz val="10"/>
        <rFont val="Arial"/>
        <family val="2"/>
      </rPr>
      <t xml:space="preserve">transfer city gate stations)
</t>
    </r>
    <r>
      <rPr>
        <sz val="10"/>
        <rFont val="Arial"/>
        <family val="2"/>
      </rPr>
      <t>98.232 (i)(1) and 98.232 (i)(2)</t>
    </r>
  </si>
  <si>
    <r>
      <t>Emissions (metric tons CO</t>
    </r>
    <r>
      <rPr>
        <b/>
        <vertAlign val="subscript"/>
        <sz val="14"/>
        <color indexed="9"/>
        <rFont val="Arial"/>
        <family val="2"/>
      </rPr>
      <t>2</t>
    </r>
    <r>
      <rPr>
        <b/>
        <sz val="14"/>
        <color indexed="9"/>
        <rFont val="Arial"/>
        <family val="2"/>
      </rPr>
      <t>e/year)</t>
    </r>
  </si>
  <si>
    <t>Pipeline main equipment leaks</t>
  </si>
  <si>
    <t>Service line equipment leaks</t>
  </si>
  <si>
    <t>Natural Gas Distribution</t>
  </si>
  <si>
    <t>Methane Emissions Source</t>
  </si>
  <si>
    <t>Input Data</t>
  </si>
  <si>
    <t>Units</t>
  </si>
  <si>
    <t>Notes:</t>
  </si>
  <si>
    <t>Emission Source</t>
  </si>
  <si>
    <t>General Methodology/Equation</t>
  </si>
  <si>
    <t>Guidance for Natural Gas Distribution Tool (Subpart W)</t>
  </si>
  <si>
    <t>Conversions:</t>
  </si>
  <si>
    <t>From</t>
  </si>
  <si>
    <t>To</t>
  </si>
  <si>
    <t>Factor</t>
  </si>
  <si>
    <t>GRI - 94 - Methane Emissions from the Natural Gas Industry, Volume 9, page no. 39,42, 56, table 8-2, 8-4, 9-2</t>
  </si>
  <si>
    <t>For unprotected steel</t>
  </si>
  <si>
    <t>For protected steel</t>
  </si>
  <si>
    <t>For plastic</t>
  </si>
  <si>
    <t>For copper</t>
  </si>
  <si>
    <t>GRI - 94 - Methane Emissions from the Natural Gas Industry, Volume 9, page no. 39, table 8-2</t>
  </si>
  <si>
    <t>ICF memo on plastic pipe EF dated June 30, 2005.  This EF is an average of GRI and SoCal emissions estimates</t>
  </si>
  <si>
    <t>For cast iron</t>
  </si>
  <si>
    <t>GRI - 94 - Methane Emissions from the Natural Gas Industry, Volume 10, page no. 15, table 5-1</t>
  </si>
  <si>
    <t>For inlet pressure &gt;300 psig
EF is for regulating stations located in vaults</t>
  </si>
  <si>
    <t>For inlet pressure 100-300 psig
EF is for regulating stations located in vaults</t>
  </si>
  <si>
    <t>For inlet pressure &gt;300 psig
EF is for metering/pressure regulating stations located aboveground</t>
  </si>
  <si>
    <t>For inlet pressure &lt;100 psig
EF is for metering/pressure regulating stations located aboveground</t>
  </si>
  <si>
    <t>For inlet pressure 100-300 psig
EF is for metering/pressure regulating stations located aboveground</t>
  </si>
  <si>
    <t>Activity Factor (Input Required)</t>
  </si>
  <si>
    <t>Number of stations with inlet pressure &gt;300 psig</t>
  </si>
  <si>
    <t>Number of stations with inlet pressure 100-300 psig</t>
  </si>
  <si>
    <t>Number of stations with inlet pressure &lt;100 psig</t>
  </si>
  <si>
    <t>Number of stations in vaults with inlet pressure &gt;300 psig</t>
  </si>
  <si>
    <t>Number of stations in vaults with inlet pressure 100-300 psig</t>
  </si>
  <si>
    <r>
      <t>Distribution Total (metric tons CO</t>
    </r>
    <r>
      <rPr>
        <b/>
        <vertAlign val="subscript"/>
        <sz val="10"/>
        <rFont val="Arial"/>
        <family val="2"/>
      </rPr>
      <t>2</t>
    </r>
    <r>
      <rPr>
        <b/>
        <sz val="10"/>
        <rFont val="Arial"/>
        <family val="2"/>
      </rPr>
      <t>e/year)</t>
    </r>
  </si>
  <si>
    <t>miles of cast iron pipeline mains</t>
  </si>
  <si>
    <t>miles of unprotected steel pipeline mains</t>
  </si>
  <si>
    <t>number of unprotected steel services</t>
  </si>
  <si>
    <t>GRI/EPA, Methane Emissions from the Natural Gas Industry, Vol.11, April 1996. pg 11</t>
  </si>
  <si>
    <t>2006 Petroleum ("Gas Engines") &amp; NG ("Gas Engines", all regions) Inventories</t>
  </si>
  <si>
    <t>Compressor engine exhaust</t>
  </si>
  <si>
    <t>Miles of plastic pipeline mains</t>
  </si>
  <si>
    <t>Miles of protected steel pipeline mains</t>
  </si>
  <si>
    <t>Miles of cast iron pipeline mains</t>
  </si>
  <si>
    <t>Miles of unprotected steel pipeline mains</t>
  </si>
  <si>
    <t>Number of stations in vaults with inlet pressure &lt;100 psig</t>
  </si>
  <si>
    <t>number of stations in vaults with inlet pressure &gt;300 psig</t>
  </si>
  <si>
    <t>number of stations in vaults with inlet pressure 100-300 psig</t>
  </si>
  <si>
    <t>number of stations in vaults with inlet pressure &lt;100 psig</t>
  </si>
  <si>
    <t xml:space="preserve">GRI - 94 - Methane Emissions from the Natural Gas Industry, Volume 10, page no. 15, table 5-1
EPA.  Background Technical Support Document (docket # EPA-HQ-OAR-2009-0923) for Subpart W. &lt;www.regulations.gov&gt;. </t>
  </si>
  <si>
    <t>For inlet pressure &lt;100 psig
EF is for regulating stations located in vaults</t>
  </si>
  <si>
    <t>N/A</t>
  </si>
  <si>
    <t>Default Methane EF</t>
  </si>
  <si>
    <r>
      <t>Default CO</t>
    </r>
    <r>
      <rPr>
        <b/>
        <vertAlign val="subscript"/>
        <sz val="12"/>
        <color indexed="9"/>
        <rFont val="Arial"/>
        <family val="2"/>
      </rPr>
      <t>2</t>
    </r>
    <r>
      <rPr>
        <b/>
        <sz val="12"/>
        <color indexed="9"/>
        <rFont val="Arial"/>
        <family val="2"/>
      </rPr>
      <t xml:space="preserve"> EF</t>
    </r>
  </si>
  <si>
    <t>number of stations with inlet pressure &lt;100 psig</t>
  </si>
  <si>
    <t>number of stations with inlet pressure 100-300 psig</t>
  </si>
  <si>
    <t>number of stations with inlet pressure &gt;300 psig</t>
  </si>
  <si>
    <t>Number of unprotected steel services</t>
  </si>
  <si>
    <t>Number of protected steel services</t>
  </si>
  <si>
    <t>Number of plastic services</t>
  </si>
  <si>
    <t>Number of copper services</t>
  </si>
  <si>
    <t>Total horsepower hours for all compressors in one year</t>
  </si>
  <si>
    <t>total million horsepower hours for all compressors in one year (MMHPhr)</t>
  </si>
  <si>
    <r>
      <t xml:space="preserve">1) </t>
    </r>
    <r>
      <rPr>
        <sz val="12"/>
        <rFont val="Arial"/>
        <family val="2"/>
      </rPr>
      <t>Customer meters (residential, commercial, industrial) are excluded from this screening tool.  Neither above nor below ground meters and regulators include them.</t>
    </r>
  </si>
  <si>
    <r>
      <t xml:space="preserve">2) </t>
    </r>
    <r>
      <rPr>
        <sz val="12"/>
        <rFont val="Arial"/>
        <family val="2"/>
      </rPr>
      <t>Because of their minimal emissions, miles of protected steel and plastic pipeline mains were combined into one source in the "Emissions Calcs" tab.  This was done using an average of the 2 EFs from the 1996 GRI study.</t>
    </r>
  </si>
  <si>
    <r>
      <t xml:space="preserve">3) </t>
    </r>
    <r>
      <rPr>
        <sz val="12"/>
        <rFont val="Arial"/>
        <family val="2"/>
      </rPr>
      <t>Because of their minimal emissions, number of protected steel, plastic, and copper services were combined into one source in the "Emissions Calcs" tab.  This was done using an average of the 3 EFs from the 1996 GRI study.</t>
    </r>
  </si>
  <si>
    <t>Please see the "Guidance &amp; Sources" tab for further information on the calculation methodologies of the above emissions sources.</t>
  </si>
  <si>
    <t>Methane EF Units</t>
  </si>
  <si>
    <t>Methane EF Sources</t>
  </si>
  <si>
    <t>Methane EF Comments</t>
  </si>
  <si>
    <r>
      <t>CO</t>
    </r>
    <r>
      <rPr>
        <b/>
        <vertAlign val="subscript"/>
        <sz val="12"/>
        <color indexed="9"/>
        <rFont val="Arial"/>
        <family val="2"/>
      </rPr>
      <t>2</t>
    </r>
    <r>
      <rPr>
        <b/>
        <sz val="12"/>
        <color indexed="9"/>
        <rFont val="Arial"/>
        <family val="2"/>
      </rPr>
      <t xml:space="preserve"> EF Units</t>
    </r>
  </si>
  <si>
    <r>
      <t>CO</t>
    </r>
    <r>
      <rPr>
        <b/>
        <vertAlign val="subscript"/>
        <sz val="12"/>
        <color indexed="9"/>
        <rFont val="Arial"/>
        <family val="2"/>
      </rPr>
      <t>2</t>
    </r>
    <r>
      <rPr>
        <b/>
        <sz val="12"/>
        <color indexed="9"/>
        <rFont val="Arial"/>
        <family val="2"/>
      </rPr>
      <t xml:space="preserve"> EF Sources</t>
    </r>
  </si>
  <si>
    <r>
      <t>CO</t>
    </r>
    <r>
      <rPr>
        <b/>
        <vertAlign val="subscript"/>
        <sz val="12"/>
        <color indexed="9"/>
        <rFont val="Arial"/>
        <family val="2"/>
      </rPr>
      <t>2</t>
    </r>
    <r>
      <rPr>
        <b/>
        <sz val="12"/>
        <color indexed="9"/>
        <rFont val="Arial"/>
        <family val="2"/>
      </rPr>
      <t xml:space="preserve"> EF Comments</t>
    </r>
  </si>
  <si>
    <r>
      <t>4)</t>
    </r>
    <r>
      <rPr>
        <sz val="12"/>
        <rFont val="Arial"/>
        <family val="2"/>
      </rPr>
      <t xml:space="preserve"> Combustion emissions from compressor engine exhaust are calculated using CO</t>
    </r>
    <r>
      <rPr>
        <vertAlign val="subscript"/>
        <sz val="12"/>
        <rFont val="Arial"/>
        <family val="2"/>
      </rPr>
      <t>2</t>
    </r>
    <r>
      <rPr>
        <sz val="12"/>
        <rFont val="Arial"/>
        <family val="2"/>
      </rPr>
      <t xml:space="preserve"> and CH</t>
    </r>
    <r>
      <rPr>
        <vertAlign val="subscript"/>
        <sz val="12"/>
        <rFont val="Arial"/>
        <family val="2"/>
      </rPr>
      <t xml:space="preserve">4 </t>
    </r>
    <r>
      <rPr>
        <sz val="12"/>
        <rFont val="Arial"/>
        <family val="2"/>
      </rPr>
      <t>EFs with the assumption of 98% efficiency.  N</t>
    </r>
    <r>
      <rPr>
        <vertAlign val="subscript"/>
        <sz val="12"/>
        <rFont val="Arial"/>
        <family val="2"/>
      </rPr>
      <t>2</t>
    </r>
    <r>
      <rPr>
        <sz val="12"/>
        <rFont val="Arial"/>
        <family val="2"/>
      </rPr>
      <t>O emissions are excluded.</t>
    </r>
  </si>
  <si>
    <r>
      <t>Combustion emissions</t>
    </r>
    <r>
      <rPr>
        <b/>
        <u val="single"/>
        <sz val="10"/>
        <rFont val="Arial"/>
        <family val="2"/>
      </rPr>
      <t>:</t>
    </r>
  </si>
  <si>
    <r>
      <t xml:space="preserve">Above ground meters and regulators (at custody and </t>
    </r>
    <r>
      <rPr>
        <i/>
        <sz val="10"/>
        <rFont val="Arial"/>
        <family val="2"/>
      </rPr>
      <t>non-custody</t>
    </r>
    <r>
      <rPr>
        <sz val="10"/>
        <rFont val="Arial"/>
        <family val="2"/>
      </rPr>
      <t xml:space="preserve"> transfer city gate stations)</t>
    </r>
  </si>
  <si>
    <t>Below ground meters and regulators and vault equipment leaks</t>
  </si>
  <si>
    <t>miles of pipeline mains for all other materials</t>
  </si>
  <si>
    <t>number of services for all other materials</t>
  </si>
  <si>
    <r>
      <t>Note:</t>
    </r>
    <r>
      <rPr>
        <sz val="10"/>
        <rFont val="Arial"/>
        <family val="2"/>
      </rPr>
      <t xml:space="preserve"> </t>
    </r>
  </si>
  <si>
    <t xml:space="preserve">The emissions factors and calculation methods used in this tool are based on publicly available sources including: the Technical Support Document for Subpart W; the U.S. GHG Inventory; and the 2009 API Compendium.  More details can be found in the Guidance and Sources tab of this worksheet. This tool is only a guide to help companies determine their Subpart W applicability.   The results of this tool are not legally binding.  A reporter must make the final determination regarding their Subpart W applicability. </t>
  </si>
  <si>
    <r>
      <t>Applicability Tool Disclaimer</t>
    </r>
    <r>
      <rPr>
        <sz val="10"/>
        <rFont val="Arial"/>
        <family val="2"/>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</si>
  <si>
    <r>
      <t>CH</t>
    </r>
    <r>
      <rPr>
        <vertAlign val="subscript"/>
        <sz val="10"/>
        <rFont val="Arial"/>
        <family val="2"/>
      </rPr>
      <t>4</t>
    </r>
    <r>
      <rPr>
        <sz val="10"/>
        <rFont val="Arial"/>
        <family val="2"/>
      </rPr>
      <t xml:space="preserve"> EF * Number of &gt;300 psig stations</t>
    </r>
  </si>
  <si>
    <r>
      <t>CH</t>
    </r>
    <r>
      <rPr>
        <vertAlign val="subscript"/>
        <sz val="10"/>
        <rFont val="Arial"/>
        <family val="2"/>
      </rPr>
      <t>4</t>
    </r>
    <r>
      <rPr>
        <sz val="10"/>
        <rFont val="Arial"/>
        <family val="2"/>
      </rPr>
      <t xml:space="preserve"> EF * Number of 100-300 psig stations</t>
    </r>
  </si>
  <si>
    <r>
      <t>CH</t>
    </r>
    <r>
      <rPr>
        <vertAlign val="subscript"/>
        <sz val="10"/>
        <rFont val="Arial"/>
        <family val="2"/>
      </rPr>
      <t>4</t>
    </r>
    <r>
      <rPr>
        <sz val="10"/>
        <rFont val="Arial"/>
        <family val="2"/>
      </rPr>
      <t xml:space="preserve"> EF * Number of &lt;100 psig stations</t>
    </r>
  </si>
  <si>
    <r>
      <t>CH</t>
    </r>
    <r>
      <rPr>
        <vertAlign val="subscript"/>
        <sz val="10"/>
        <rFont val="Arial"/>
        <family val="2"/>
      </rPr>
      <t xml:space="preserve">4 </t>
    </r>
    <r>
      <rPr>
        <sz val="10"/>
        <rFont val="Arial"/>
        <family val="2"/>
      </rPr>
      <t>EF * Number of &lt;100 psig stations</t>
    </r>
  </si>
  <si>
    <r>
      <t>CH</t>
    </r>
    <r>
      <rPr>
        <vertAlign val="subscript"/>
        <sz val="10"/>
        <rFont val="Arial"/>
        <family val="2"/>
      </rPr>
      <t>4</t>
    </r>
    <r>
      <rPr>
        <sz val="10"/>
        <rFont val="Arial"/>
        <family val="2"/>
      </rPr>
      <t xml:space="preserve"> EF * miles of cast iron pipeline mains</t>
    </r>
  </si>
  <si>
    <r>
      <t>CH</t>
    </r>
    <r>
      <rPr>
        <vertAlign val="subscript"/>
        <sz val="10"/>
        <rFont val="Arial"/>
        <family val="2"/>
      </rPr>
      <t>4</t>
    </r>
    <r>
      <rPr>
        <sz val="10"/>
        <rFont val="Arial"/>
        <family val="2"/>
      </rPr>
      <t xml:space="preserve"> EF * miles of unprotected steel pipeline mains</t>
    </r>
  </si>
  <si>
    <r>
      <t>CH</t>
    </r>
    <r>
      <rPr>
        <vertAlign val="subscript"/>
        <sz val="10"/>
        <rFont val="Arial"/>
        <family val="2"/>
      </rPr>
      <t>4</t>
    </r>
    <r>
      <rPr>
        <sz val="10"/>
        <rFont val="Arial"/>
        <family val="2"/>
      </rPr>
      <t xml:space="preserve"> EF * miles of protected steel pipeline mains</t>
    </r>
  </si>
  <si>
    <r>
      <t>CH</t>
    </r>
    <r>
      <rPr>
        <vertAlign val="subscript"/>
        <sz val="10"/>
        <rFont val="Arial"/>
        <family val="2"/>
      </rPr>
      <t>4</t>
    </r>
    <r>
      <rPr>
        <sz val="10"/>
        <rFont val="Arial"/>
        <family val="2"/>
      </rPr>
      <t xml:space="preserve"> EF * miles of plastic pipeline mains</t>
    </r>
  </si>
  <si>
    <r>
      <t>CH</t>
    </r>
    <r>
      <rPr>
        <vertAlign val="subscript"/>
        <sz val="10"/>
        <rFont val="Arial"/>
        <family val="2"/>
      </rPr>
      <t>4</t>
    </r>
    <r>
      <rPr>
        <sz val="10"/>
        <rFont val="Arial"/>
        <family val="2"/>
      </rPr>
      <t xml:space="preserve"> EF * number of unprotected steel services</t>
    </r>
  </si>
  <si>
    <r>
      <t>CH</t>
    </r>
    <r>
      <rPr>
        <vertAlign val="subscript"/>
        <sz val="10"/>
        <rFont val="Arial"/>
        <family val="2"/>
      </rPr>
      <t>4</t>
    </r>
    <r>
      <rPr>
        <sz val="10"/>
        <rFont val="Arial"/>
        <family val="2"/>
      </rPr>
      <t xml:space="preserve"> EF * number of protected steel services</t>
    </r>
  </si>
  <si>
    <r>
      <t>CH</t>
    </r>
    <r>
      <rPr>
        <vertAlign val="subscript"/>
        <sz val="10"/>
        <rFont val="Arial"/>
        <family val="2"/>
      </rPr>
      <t>4</t>
    </r>
    <r>
      <rPr>
        <sz val="10"/>
        <rFont val="Arial"/>
        <family val="2"/>
      </rPr>
      <t xml:space="preserve"> EF * number of plastic services</t>
    </r>
  </si>
  <si>
    <r>
      <t>CH</t>
    </r>
    <r>
      <rPr>
        <vertAlign val="subscript"/>
        <sz val="10"/>
        <rFont val="Arial"/>
        <family val="2"/>
      </rPr>
      <t>4</t>
    </r>
    <r>
      <rPr>
        <sz val="10"/>
        <rFont val="Arial"/>
        <family val="2"/>
      </rPr>
      <t xml:space="preserve"> EF * number of copper services</t>
    </r>
  </si>
  <si>
    <r>
      <t>(CH</t>
    </r>
    <r>
      <rPr>
        <vertAlign val="subscript"/>
        <sz val="10"/>
        <rFont val="Arial"/>
        <family val="2"/>
      </rPr>
      <t>4</t>
    </r>
    <r>
      <rPr>
        <sz val="10"/>
        <rFont val="Arial"/>
        <family val="2"/>
      </rPr>
      <t xml:space="preserve"> EF + CO</t>
    </r>
    <r>
      <rPr>
        <vertAlign val="subscript"/>
        <sz val="10"/>
        <rFont val="Arial"/>
        <family val="2"/>
      </rPr>
      <t>2</t>
    </r>
    <r>
      <rPr>
        <sz val="10"/>
        <rFont val="Arial"/>
        <family val="2"/>
      </rPr>
      <t xml:space="preserve"> EF) * Total horsepower hours for all compressors in one year</t>
    </r>
  </si>
  <si>
    <r>
      <t>scfh CH</t>
    </r>
    <r>
      <rPr>
        <vertAlign val="subscript"/>
        <sz val="10"/>
        <rFont val="Arial"/>
        <family val="2"/>
      </rPr>
      <t>4</t>
    </r>
    <r>
      <rPr>
        <sz val="10"/>
        <rFont val="Arial"/>
        <family val="2"/>
      </rPr>
      <t>/station</t>
    </r>
  </si>
  <si>
    <r>
      <t>Mscf CH</t>
    </r>
    <r>
      <rPr>
        <vertAlign val="subscript"/>
        <sz val="10"/>
        <rFont val="Arial"/>
        <family val="2"/>
      </rPr>
      <t>4</t>
    </r>
    <r>
      <rPr>
        <sz val="10"/>
        <rFont val="Arial"/>
        <family val="2"/>
      </rPr>
      <t>/mile-year</t>
    </r>
  </si>
  <si>
    <r>
      <t>Mscf CH</t>
    </r>
    <r>
      <rPr>
        <vertAlign val="subscript"/>
        <sz val="10"/>
        <rFont val="Arial"/>
        <family val="2"/>
      </rPr>
      <t>4</t>
    </r>
    <r>
      <rPr>
        <sz val="10"/>
        <rFont val="Arial"/>
        <family val="2"/>
      </rPr>
      <t>/service-year</t>
    </r>
  </si>
  <si>
    <r>
      <t>scf CH</t>
    </r>
    <r>
      <rPr>
        <vertAlign val="subscript"/>
        <sz val="10"/>
        <rFont val="Arial"/>
        <family val="2"/>
      </rPr>
      <t>4</t>
    </r>
    <r>
      <rPr>
        <sz val="10"/>
        <rFont val="Arial"/>
        <family val="2"/>
      </rPr>
      <t>/HPhr</t>
    </r>
  </si>
  <si>
    <r>
      <t>tCO</t>
    </r>
    <r>
      <rPr>
        <vertAlign val="subscript"/>
        <sz val="10"/>
        <rFont val="Arial"/>
        <family val="2"/>
      </rPr>
      <t>2</t>
    </r>
    <r>
      <rPr>
        <sz val="10"/>
        <rFont val="Arial"/>
        <family val="2"/>
      </rPr>
      <t>/MMHPhr</t>
    </r>
  </si>
  <si>
    <r>
      <t>CO</t>
    </r>
    <r>
      <rPr>
        <vertAlign val="subscript"/>
        <sz val="10"/>
        <rFont val="Arial"/>
        <family val="2"/>
      </rPr>
      <t>2</t>
    </r>
    <r>
      <rPr>
        <sz val="10"/>
        <rFont val="Arial"/>
        <family val="2"/>
      </rPr>
      <t xml:space="preserve"> EF per rig calculated from original combustion EF in Table 4-1 assuming:
1) 0.24 scf CH4/HPhr (1996 GRI. Vol: 11)
2) 98% combustion efficiency
3) 0.93 methane content in gas
4) 12.90 scf natural gas/HPhr
5) 1,050 BTU/scf gas
6) 13,548 BTU/HPhr</t>
    </r>
  </si>
  <si>
    <r>
      <t>0.0531 tonnes CO</t>
    </r>
    <r>
      <rPr>
        <vertAlign val="subscript"/>
        <sz val="10"/>
        <rFont val="Arial"/>
        <family val="2"/>
      </rPr>
      <t>2</t>
    </r>
    <r>
      <rPr>
        <sz val="10"/>
        <rFont val="Arial"/>
        <family val="2"/>
      </rPr>
      <t>/10^6 BTU 
[EF for "Natural Gas (Pipeline)" fuel; Low Heating Value]
2004 API Compendium.  Table 4-1. pg 4-8 (PDF pg 81)</t>
    </r>
  </si>
  <si>
    <r>
      <t>scf CH</t>
    </r>
    <r>
      <rPr>
        <vertAlign val="subscript"/>
        <sz val="10"/>
        <rFont val="Arial"/>
        <family val="2"/>
      </rPr>
      <t>4</t>
    </r>
  </si>
  <si>
    <r>
      <t>tCO</t>
    </r>
    <r>
      <rPr>
        <vertAlign val="subscript"/>
        <sz val="10"/>
        <rFont val="Arial"/>
        <family val="2"/>
      </rPr>
      <t>2</t>
    </r>
    <r>
      <rPr>
        <sz val="10"/>
        <rFont val="Arial"/>
        <family val="2"/>
      </rPr>
      <t>e</t>
    </r>
  </si>
  <si>
    <r>
      <t>Compressor engine exhaust (combustion emissions: CH</t>
    </r>
    <r>
      <rPr>
        <b/>
        <vertAlign val="subscript"/>
        <sz val="10"/>
        <rFont val="Arial"/>
        <family val="2"/>
      </rPr>
      <t>4</t>
    </r>
    <r>
      <rPr>
        <b/>
        <sz val="10"/>
        <rFont val="Arial"/>
        <family val="2"/>
      </rPr>
      <t xml:space="preserve"> and CO</t>
    </r>
    <r>
      <rPr>
        <b/>
        <vertAlign val="subscript"/>
        <sz val="10"/>
        <rFont val="Arial"/>
        <family val="2"/>
      </rPr>
      <t>2</t>
    </r>
    <r>
      <rPr>
        <b/>
        <sz val="10"/>
        <rFont val="Arial"/>
        <family val="2"/>
      </rPr>
      <t xml:space="preserve">)
</t>
    </r>
    <r>
      <rPr>
        <sz val="10"/>
        <rFont val="Arial"/>
        <family val="2"/>
      </rPr>
      <t>98.232 (i)(6)</t>
    </r>
  </si>
  <si>
    <r>
      <t>Applicability Tool Disclaimer</t>
    </r>
    <r>
      <rPr>
        <sz val="10"/>
        <rFont val="Arial"/>
        <family val="2"/>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</si>
  <si>
    <t>Data Collection Year 2014 and later - This tool has been updated from previous versions to account for a change in the global warming potential (GWP) of methane (CH4) that is applicable in 2014 and later years. This tool should not be used for years 2011 to 2013. For years 2011 to 2013, use the version of the tool that is in the GHGRP Applicability Tool archive.</t>
  </si>
  <si>
    <r>
      <t>INSTRUCTIONS:</t>
    </r>
    <r>
      <rPr>
        <u val="single"/>
        <sz val="10"/>
        <rFont val="Arial"/>
        <family val="2"/>
      </rPr>
      <t xml:space="preserve">
</t>
    </r>
    <r>
      <rPr>
        <sz val="10"/>
        <rFont val="Arial"/>
        <family val="2"/>
      </rPr>
      <t>This sheet provides a simple tool for estimating equipment leak and combustion emissions from natural gas distribution.  Enter the required information into the “Input Data” field for each source of emissions at your facility. The tool will automatically sum emissions from each input and provide a total estimate of annual CO</t>
    </r>
    <r>
      <rPr>
        <vertAlign val="subscript"/>
        <sz val="10"/>
        <rFont val="Arial"/>
        <family val="2"/>
      </rPr>
      <t>2</t>
    </r>
    <r>
      <rPr>
        <sz val="10"/>
        <rFont val="Arial"/>
        <family val="2"/>
      </rPr>
      <t>e equipment leak and combustion emissions. Enter this total into the CO</t>
    </r>
    <r>
      <rPr>
        <vertAlign val="subscript"/>
        <sz val="10"/>
        <rFont val="Arial"/>
        <family val="2"/>
      </rPr>
      <t>2</t>
    </r>
    <r>
      <rPr>
        <sz val="10"/>
        <rFont val="Arial"/>
        <family val="2"/>
      </rPr>
      <t>e emissions field for natural gas distribution in the applicability tool.  
Data Collection Year 2014 and later - This tool has been updated from previous versions to account for a change in the global warming potential (GWP) of methane (CH4) that is applicable in 2014 and later years. This tool should not be used for years 2011 to 2013. For years 2011 to 2013, use the version of the tool that is in the GHGRP Applicability Tool archive.
For screening purposes related to co-located industry segments, emissions from all applicable industry segments should be combined to determine whether the emissions from the facility with the co-located industry segments would exceed the 25,000 metric ton CO</t>
    </r>
    <r>
      <rPr>
        <vertAlign val="subscript"/>
        <sz val="10"/>
        <rFont val="Arial"/>
        <family val="2"/>
      </rPr>
      <t>2</t>
    </r>
    <r>
      <rPr>
        <sz val="10"/>
        <rFont val="Arial"/>
        <family val="2"/>
      </rPr>
      <t>e reporting threshold.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</si>
</sst>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name val="Arial"/>
      <family val="0"/>
    </font>
    <font>
      <sz val="11"/>
      <color indexed="8"/>
      <name val="Calibri"/>
      <family val="2"/>
    </font>
    <font>
      <sz val="8"/>
      <name val="Arial"/>
      <family val="2"/>
    </font>
    <font>
      <sz val="14"/>
      <name val="Arial"/>
      <family val="2"/>
    </font>
    <font>
      <b/>
      <sz val="10"/>
      <name val="Arial"/>
      <family val="2"/>
    </font>
    <font>
      <sz val="10"/>
      <color indexed="10"/>
      <name val="Arial"/>
      <family val="2"/>
    </font>
    <font>
      <b/>
      <sz val="14"/>
      <name val="Arial"/>
      <family val="2"/>
    </font>
    <font>
      <b/>
      <i/>
      <sz val="10"/>
      <name val="Arial"/>
      <family val="2"/>
    </font>
    <font>
      <b/>
      <sz val="10"/>
      <color indexed="9"/>
      <name val="Arial"/>
      <family val="2"/>
    </font>
    <font>
      <b/>
      <vertAlign val="subscript"/>
      <sz val="10"/>
      <name val="Arial"/>
      <family val="2"/>
    </font>
    <font>
      <b/>
      <u val="single"/>
      <sz val="10"/>
      <name val="Arial"/>
      <family val="2"/>
    </font>
    <font>
      <b/>
      <sz val="12"/>
      <color indexed="9"/>
      <name val="Arial"/>
      <family val="2"/>
    </font>
    <font>
      <b/>
      <sz val="16"/>
      <name val="Arial"/>
      <family val="2"/>
    </font>
    <font>
      <b/>
      <vertAlign val="subscript"/>
      <sz val="12"/>
      <color indexed="9"/>
      <name val="Arial"/>
      <family val="2"/>
    </font>
    <font>
      <i/>
      <sz val="10"/>
      <name val="Arial"/>
      <family val="2"/>
    </font>
    <font>
      <b/>
      <sz val="12"/>
      <name val="Arial"/>
      <family val="2"/>
    </font>
    <font>
      <b/>
      <sz val="14"/>
      <color indexed="9"/>
      <name val="Arial"/>
      <family val="2"/>
    </font>
    <font>
      <b/>
      <vertAlign val="subscript"/>
      <sz val="14"/>
      <color indexed="9"/>
      <name val="Arial"/>
      <family val="2"/>
    </font>
    <font>
      <sz val="12"/>
      <name val="Arial"/>
      <family val="2"/>
    </font>
    <font>
      <vertAlign val="subscript"/>
      <sz val="12"/>
      <name val="Arial"/>
      <family val="2"/>
    </font>
    <font>
      <u val="single"/>
      <sz val="10"/>
      <name val="Arial"/>
      <family val="2"/>
    </font>
    <font>
      <vertAlign val="sub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thin"/>
    </border>
    <border>
      <left style="thin"/>
      <right style="thin"/>
      <top style="thin"/>
      <bottom style="medium"/>
    </border>
    <border>
      <left style="thin"/>
      <right style="thin"/>
      <top/>
      <bottom style="medium"/>
    </border>
    <border>
      <left style="thin"/>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border>
    <border>
      <left style="thin"/>
      <right style="medium"/>
      <top style="thin"/>
      <bottom/>
    </border>
    <border>
      <left style="thin"/>
      <right style="medium"/>
      <top style="medium"/>
      <bottom style="medium"/>
    </border>
    <border>
      <left style="thin"/>
      <right style="thin"/>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medium"/>
      <right style="thin"/>
      <top/>
      <bottom/>
    </border>
    <border>
      <left style="thin"/>
      <right/>
      <top/>
      <bottom/>
    </border>
    <border>
      <left style="thin"/>
      <right/>
      <top/>
      <bottom style="thin"/>
    </border>
    <border>
      <left/>
      <right/>
      <top/>
      <bottom style="thin"/>
    </border>
    <border>
      <left/>
      <right style="thin"/>
      <top/>
      <bottom style="thin"/>
    </border>
    <border>
      <left style="thin"/>
      <right style="thin"/>
      <top style="medium"/>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1">
    <xf numFmtId="0" fontId="0" fillId="0" borderId="0" xfId="0" applyAlignment="1">
      <alignment/>
    </xf>
    <xf numFmtId="0" fontId="0" fillId="33" borderId="10" xfId="0" applyFill="1" applyBorder="1" applyAlignment="1" applyProtection="1">
      <alignment/>
      <protection locked="0"/>
    </xf>
    <xf numFmtId="0" fontId="11" fillId="34" borderId="10" xfId="0" applyFont="1" applyFill="1" applyBorder="1" applyAlignment="1">
      <alignment horizontal="center" vertical="center" wrapText="1"/>
    </xf>
    <xf numFmtId="0" fontId="11" fillId="34" borderId="10" xfId="0" applyFont="1" applyFill="1" applyBorder="1" applyAlignment="1">
      <alignment horizontal="center" vertical="center"/>
    </xf>
    <xf numFmtId="0" fontId="0" fillId="34" borderId="11" xfId="0" applyFill="1" applyBorder="1" applyAlignment="1">
      <alignment/>
    </xf>
    <xf numFmtId="0" fontId="0" fillId="33" borderId="12" xfId="0" applyFill="1" applyBorder="1" applyAlignment="1" applyProtection="1">
      <alignment/>
      <protection locked="0"/>
    </xf>
    <xf numFmtId="0" fontId="0" fillId="33" borderId="13" xfId="0" applyFill="1" applyBorder="1" applyAlignment="1" applyProtection="1">
      <alignment/>
      <protection locked="0"/>
    </xf>
    <xf numFmtId="0" fontId="0" fillId="33" borderId="14" xfId="0" applyFill="1" applyBorder="1" applyAlignment="1" applyProtection="1">
      <alignment/>
      <protection locked="0"/>
    </xf>
    <xf numFmtId="3" fontId="0" fillId="34" borderId="11" xfId="0" applyNumberFormat="1" applyFill="1" applyBorder="1" applyAlignment="1">
      <alignment vertical="center"/>
    </xf>
    <xf numFmtId="0" fontId="8" fillId="34" borderId="10" xfId="0" applyFont="1" applyFill="1" applyBorder="1" applyAlignment="1" applyProtection="1">
      <alignment horizontal="center"/>
      <protection/>
    </xf>
    <xf numFmtId="0" fontId="0" fillId="34" borderId="15" xfId="0" applyFill="1" applyBorder="1" applyAlignment="1" applyProtection="1">
      <alignment/>
      <protection locked="0"/>
    </xf>
    <xf numFmtId="0" fontId="0" fillId="34" borderId="15" xfId="0" applyFill="1" applyBorder="1" applyAlignment="1">
      <alignment wrapText="1"/>
    </xf>
    <xf numFmtId="3" fontId="0" fillId="34" borderId="16" xfId="0" applyNumberFormat="1" applyFill="1" applyBorder="1" applyAlignment="1">
      <alignment vertical="center"/>
    </xf>
    <xf numFmtId="3" fontId="0" fillId="33" borderId="14" xfId="0" applyNumberFormat="1" applyFill="1" applyBorder="1" applyAlignment="1" applyProtection="1">
      <alignment/>
      <protection locked="0"/>
    </xf>
    <xf numFmtId="0" fontId="0" fillId="35" borderId="0" xfId="0" applyFill="1" applyAlignment="1">
      <alignment/>
    </xf>
    <xf numFmtId="0" fontId="6" fillId="35" borderId="0" xfId="0" applyFont="1" applyFill="1" applyAlignment="1" applyProtection="1">
      <alignment/>
      <protection/>
    </xf>
    <xf numFmtId="0" fontId="0" fillId="35" borderId="0" xfId="0" applyFill="1" applyAlignment="1" applyProtection="1">
      <alignment/>
      <protection/>
    </xf>
    <xf numFmtId="0" fontId="6" fillId="35" borderId="0" xfId="0" applyFont="1" applyFill="1" applyAlignment="1" applyProtection="1">
      <alignment horizontal="left"/>
      <protection/>
    </xf>
    <xf numFmtId="0" fontId="5" fillId="35" borderId="0" xfId="0" applyFont="1" applyFill="1" applyBorder="1" applyAlignment="1" applyProtection="1">
      <alignment/>
      <protection/>
    </xf>
    <xf numFmtId="0" fontId="3" fillId="35" borderId="0" xfId="0" applyFont="1" applyFill="1" applyAlignment="1" applyProtection="1">
      <alignment horizontal="center"/>
      <protection/>
    </xf>
    <xf numFmtId="0" fontId="0" fillId="35" borderId="10" xfId="0" applyFill="1" applyBorder="1" applyAlignment="1" applyProtection="1">
      <alignment vertical="center" wrapText="1"/>
      <protection/>
    </xf>
    <xf numFmtId="3" fontId="0" fillId="35" borderId="10" xfId="0" applyNumberFormat="1" applyFill="1" applyBorder="1" applyAlignment="1" applyProtection="1">
      <alignment horizontal="left" vertical="center" wrapText="1"/>
      <protection/>
    </xf>
    <xf numFmtId="0" fontId="0" fillId="35" borderId="10" xfId="0" applyFill="1" applyBorder="1" applyAlignment="1">
      <alignment vertical="center" wrapText="1"/>
    </xf>
    <xf numFmtId="0" fontId="0" fillId="35" borderId="10" xfId="0" applyFont="1" applyFill="1" applyBorder="1" applyAlignment="1">
      <alignment vertical="center" wrapText="1"/>
    </xf>
    <xf numFmtId="0" fontId="0" fillId="35" borderId="10" xfId="0" applyFont="1" applyFill="1" applyBorder="1" applyAlignment="1" applyProtection="1">
      <alignment vertical="center" wrapText="1"/>
      <protection/>
    </xf>
    <xf numFmtId="0" fontId="0" fillId="35" borderId="10" xfId="0" applyFill="1" applyBorder="1" applyAlignment="1">
      <alignment horizontal="center" vertical="center" wrapText="1"/>
    </xf>
    <xf numFmtId="2" fontId="0" fillId="35" borderId="10" xfId="0" applyNumberFormat="1" applyFill="1" applyBorder="1" applyAlignment="1" applyProtection="1">
      <alignment vertical="center" wrapText="1"/>
      <protection/>
    </xf>
    <xf numFmtId="0" fontId="0" fillId="35" borderId="10" xfId="0" applyFill="1" applyBorder="1" applyAlignment="1">
      <alignment vertical="center"/>
    </xf>
    <xf numFmtId="0" fontId="0" fillId="35" borderId="10" xfId="0" applyFont="1" applyFill="1" applyBorder="1" applyAlignment="1">
      <alignment vertical="center" wrapText="1"/>
    </xf>
    <xf numFmtId="0" fontId="4" fillId="35" borderId="10" xfId="0" applyFont="1" applyFill="1" applyBorder="1" applyAlignment="1">
      <alignment vertical="center" wrapText="1"/>
    </xf>
    <xf numFmtId="4" fontId="0" fillId="35" borderId="10" xfId="0" applyNumberFormat="1" applyFill="1" applyBorder="1" applyAlignment="1">
      <alignment vertical="center" wrapText="1"/>
    </xf>
    <xf numFmtId="0" fontId="0" fillId="35" borderId="10" xfId="42" applyNumberFormat="1" applyFont="1" applyFill="1" applyBorder="1" applyAlignment="1">
      <alignment vertical="center" wrapText="1"/>
    </xf>
    <xf numFmtId="0" fontId="0" fillId="35" borderId="0" xfId="0" applyFill="1" applyBorder="1" applyAlignment="1">
      <alignment vertical="center" wrapText="1"/>
    </xf>
    <xf numFmtId="0" fontId="5" fillId="35" borderId="0" xfId="0" applyFont="1" applyFill="1" applyBorder="1" applyAlignment="1" applyProtection="1">
      <alignment vertical="center" wrapText="1"/>
      <protection/>
    </xf>
    <xf numFmtId="0" fontId="0" fillId="35" borderId="0" xfId="0" applyFont="1" applyFill="1" applyBorder="1" applyAlignment="1" applyProtection="1">
      <alignment horizontal="left" vertical="center" wrapText="1"/>
      <protection/>
    </xf>
    <xf numFmtId="0" fontId="0" fillId="35" borderId="10" xfId="0" applyFill="1" applyBorder="1" applyAlignment="1">
      <alignment horizontal="center"/>
    </xf>
    <xf numFmtId="0" fontId="0" fillId="35" borderId="0" xfId="0" applyFill="1" applyAlignment="1" applyProtection="1">
      <alignment horizontal="center"/>
      <protection/>
    </xf>
    <xf numFmtId="0" fontId="5" fillId="35" borderId="0" xfId="0" applyFont="1" applyFill="1" applyAlignment="1">
      <alignment/>
    </xf>
    <xf numFmtId="3" fontId="0" fillId="35" borderId="0" xfId="0" applyNumberFormat="1" applyFont="1" applyFill="1" applyBorder="1" applyAlignment="1" applyProtection="1">
      <alignment horizontal="right" vertical="center" wrapText="1"/>
      <protection/>
    </xf>
    <xf numFmtId="0" fontId="8" fillId="35" borderId="0" xfId="0" applyFont="1" applyFill="1" applyBorder="1" applyAlignment="1">
      <alignment horizontal="center" vertical="center" wrapText="1"/>
    </xf>
    <xf numFmtId="0" fontId="4" fillId="35" borderId="0" xfId="0" applyFont="1" applyFill="1" applyBorder="1" applyAlignment="1">
      <alignment vertical="center" wrapText="1"/>
    </xf>
    <xf numFmtId="0" fontId="0" fillId="35" borderId="13" xfId="0" applyFill="1" applyBorder="1" applyAlignment="1" applyProtection="1">
      <alignment vertical="center" wrapText="1"/>
      <protection/>
    </xf>
    <xf numFmtId="3" fontId="0" fillId="35" borderId="17" xfId="0" applyNumberFormat="1" applyFill="1" applyBorder="1" applyAlignment="1">
      <alignment vertical="center"/>
    </xf>
    <xf numFmtId="3" fontId="0" fillId="35" borderId="18" xfId="0" applyNumberFormat="1" applyFill="1" applyBorder="1" applyAlignment="1">
      <alignment/>
    </xf>
    <xf numFmtId="0" fontId="0" fillId="35" borderId="14" xfId="0" applyFill="1" applyBorder="1" applyAlignment="1" applyProtection="1">
      <alignment vertical="center" wrapText="1"/>
      <protection/>
    </xf>
    <xf numFmtId="3" fontId="0" fillId="35" borderId="19" xfId="0" applyNumberFormat="1" applyFill="1" applyBorder="1" applyAlignment="1">
      <alignment vertical="center"/>
    </xf>
    <xf numFmtId="3" fontId="0" fillId="35" borderId="20" xfId="0" applyNumberFormat="1" applyFill="1" applyBorder="1" applyAlignment="1">
      <alignment horizontal="right" vertical="center"/>
    </xf>
    <xf numFmtId="3" fontId="0" fillId="35" borderId="21" xfId="0" applyNumberFormat="1" applyFill="1" applyBorder="1" applyAlignment="1">
      <alignment horizontal="right" vertical="center"/>
    </xf>
    <xf numFmtId="0" fontId="0" fillId="35" borderId="12" xfId="0" applyFill="1" applyBorder="1" applyAlignment="1" applyProtection="1">
      <alignment vertical="center" wrapText="1"/>
      <protection/>
    </xf>
    <xf numFmtId="3" fontId="0" fillId="35" borderId="18" xfId="0" applyNumberFormat="1" applyFill="1" applyBorder="1" applyAlignment="1">
      <alignment vertical="center"/>
    </xf>
    <xf numFmtId="0" fontId="0" fillId="35" borderId="14" xfId="0" applyFill="1" applyBorder="1" applyAlignment="1">
      <alignment wrapText="1"/>
    </xf>
    <xf numFmtId="0" fontId="0" fillId="35" borderId="13" xfId="0" applyFill="1" applyBorder="1" applyAlignment="1">
      <alignment wrapText="1"/>
    </xf>
    <xf numFmtId="0" fontId="10" fillId="35" borderId="13" xfId="0" applyFont="1" applyFill="1" applyBorder="1" applyAlignment="1">
      <alignment vertical="center" wrapText="1"/>
    </xf>
    <xf numFmtId="3" fontId="0" fillId="35" borderId="22" xfId="0" applyNumberFormat="1" applyFont="1" applyFill="1" applyBorder="1" applyAlignment="1">
      <alignment vertical="center"/>
    </xf>
    <xf numFmtId="3" fontId="0" fillId="35" borderId="10" xfId="0" applyNumberFormat="1" applyFill="1" applyBorder="1" applyAlignment="1">
      <alignment vertical="center"/>
    </xf>
    <xf numFmtId="0" fontId="8" fillId="35" borderId="0" xfId="0" applyFont="1" applyFill="1" applyBorder="1" applyAlignment="1">
      <alignment horizontal="center" vertical="center"/>
    </xf>
    <xf numFmtId="0" fontId="3" fillId="35" borderId="0" xfId="0" applyFont="1" applyFill="1" applyAlignment="1">
      <alignment/>
    </xf>
    <xf numFmtId="0" fontId="0" fillId="35" borderId="0" xfId="0" applyFill="1" applyAlignment="1">
      <alignment horizontal="center"/>
    </xf>
    <xf numFmtId="0" fontId="16" fillId="34" borderId="12" xfId="0" applyFont="1" applyFill="1" applyBorder="1" applyAlignment="1">
      <alignment vertical="center"/>
    </xf>
    <xf numFmtId="0" fontId="16" fillId="34" borderId="12" xfId="0" applyFont="1" applyFill="1" applyBorder="1" applyAlignment="1">
      <alignment horizontal="center" vertical="center"/>
    </xf>
    <xf numFmtId="0" fontId="16" fillId="34" borderId="12" xfId="0" applyFont="1" applyFill="1" applyBorder="1" applyAlignment="1">
      <alignment horizontal="center" vertical="center" wrapText="1"/>
    </xf>
    <xf numFmtId="1" fontId="0" fillId="0" borderId="10" xfId="0" applyNumberFormat="1" applyFill="1" applyBorder="1" applyAlignment="1">
      <alignment vertical="center" wrapText="1"/>
    </xf>
    <xf numFmtId="0" fontId="0" fillId="0" borderId="10" xfId="0" applyFill="1" applyBorder="1" applyAlignment="1">
      <alignment horizontal="left" vertical="center" wrapText="1"/>
    </xf>
    <xf numFmtId="0" fontId="0" fillId="0" borderId="10" xfId="42" applyNumberFormat="1" applyFont="1" applyFill="1" applyBorder="1" applyAlignment="1">
      <alignment vertical="center" wrapText="1"/>
    </xf>
    <xf numFmtId="0" fontId="0" fillId="0" borderId="10" xfId="0" applyFill="1" applyBorder="1" applyAlignment="1">
      <alignment vertical="center" wrapText="1"/>
    </xf>
    <xf numFmtId="0" fontId="0" fillId="0" borderId="23" xfId="0" applyFill="1" applyBorder="1" applyAlignment="1">
      <alignment vertical="center" wrapText="1"/>
    </xf>
    <xf numFmtId="0" fontId="0" fillId="33" borderId="23" xfId="0" applyFill="1" applyBorder="1" applyAlignment="1" applyProtection="1">
      <alignment vertical="center"/>
      <protection locked="0"/>
    </xf>
    <xf numFmtId="0" fontId="12" fillId="35" borderId="24" xfId="0" applyFont="1" applyFill="1" applyBorder="1" applyAlignment="1" applyProtection="1">
      <alignment horizontal="left"/>
      <protection/>
    </xf>
    <xf numFmtId="0" fontId="12" fillId="35" borderId="25" xfId="0" applyFont="1" applyFill="1" applyBorder="1" applyAlignment="1" applyProtection="1">
      <alignment horizontal="left"/>
      <protection/>
    </xf>
    <xf numFmtId="0" fontId="12" fillId="35" borderId="26" xfId="0" applyFont="1" applyFill="1" applyBorder="1" applyAlignment="1" applyProtection="1">
      <alignment horizontal="left"/>
      <protection/>
    </xf>
    <xf numFmtId="0" fontId="6" fillId="35" borderId="27" xfId="0" applyFont="1" applyFill="1" applyBorder="1" applyAlignment="1">
      <alignment/>
    </xf>
    <xf numFmtId="0" fontId="0" fillId="35" borderId="28" xfId="0" applyFill="1" applyBorder="1" applyAlignment="1">
      <alignment/>
    </xf>
    <xf numFmtId="0" fontId="0" fillId="35" borderId="29" xfId="0" applyFill="1" applyBorder="1" applyAlignment="1">
      <alignment/>
    </xf>
    <xf numFmtId="0" fontId="0" fillId="35" borderId="29" xfId="0" applyFont="1" applyFill="1" applyBorder="1" applyAlignment="1">
      <alignment horizontal="left" wrapText="1"/>
    </xf>
    <xf numFmtId="0" fontId="0" fillId="35" borderId="30" xfId="0" applyFont="1" applyFill="1" applyBorder="1" applyAlignment="1">
      <alignment horizontal="left" wrapText="1"/>
    </xf>
    <xf numFmtId="0" fontId="8" fillId="35" borderId="30" xfId="0" applyFont="1" applyFill="1" applyBorder="1" applyAlignment="1">
      <alignment horizontal="center" vertical="center" wrapText="1"/>
    </xf>
    <xf numFmtId="3" fontId="5" fillId="35" borderId="31" xfId="0" applyNumberFormat="1" applyFont="1" applyFill="1" applyBorder="1" applyAlignment="1" applyProtection="1">
      <alignment horizontal="right" vertical="center"/>
      <protection/>
    </xf>
    <xf numFmtId="0" fontId="5" fillId="35" borderId="31" xfId="0" applyFont="1" applyFill="1" applyBorder="1" applyAlignment="1">
      <alignment vertical="center"/>
    </xf>
    <xf numFmtId="0" fontId="0" fillId="35" borderId="31" xfId="0" applyFill="1" applyBorder="1" applyAlignment="1">
      <alignment vertical="center"/>
    </xf>
    <xf numFmtId="3" fontId="0" fillId="35" borderId="30" xfId="0" applyNumberFormat="1" applyFill="1" applyBorder="1" applyAlignment="1">
      <alignment vertical="center"/>
    </xf>
    <xf numFmtId="0" fontId="0" fillId="35" borderId="14" xfId="0" applyFill="1" applyBorder="1" applyAlignment="1">
      <alignment horizontal="right" vertical="center" wrapText="1"/>
    </xf>
    <xf numFmtId="0" fontId="0" fillId="35" borderId="32" xfId="0" applyFill="1" applyBorder="1" applyAlignment="1">
      <alignment/>
    </xf>
    <xf numFmtId="0" fontId="0" fillId="35" borderId="0" xfId="0" applyFill="1" applyBorder="1" applyAlignment="1">
      <alignment/>
    </xf>
    <xf numFmtId="0" fontId="4" fillId="35" borderId="32" xfId="0" applyFont="1" applyFill="1" applyBorder="1" applyAlignment="1">
      <alignment vertical="center"/>
    </xf>
    <xf numFmtId="0" fontId="14" fillId="35" borderId="32" xfId="0" applyFont="1" applyFill="1" applyBorder="1" applyAlignment="1">
      <alignment/>
    </xf>
    <xf numFmtId="14" fontId="6" fillId="35" borderId="27" xfId="0" applyNumberFormat="1" applyFont="1" applyFill="1" applyBorder="1" applyAlignment="1">
      <alignment horizontal="left"/>
    </xf>
    <xf numFmtId="14" fontId="6" fillId="35" borderId="0" xfId="0" applyNumberFormat="1" applyFont="1" applyFill="1" applyAlignment="1" applyProtection="1">
      <alignment horizontal="left"/>
      <protection/>
    </xf>
    <xf numFmtId="0" fontId="4" fillId="35" borderId="32"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30"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0" fillId="35" borderId="33" xfId="0" applyFont="1" applyFill="1" applyBorder="1" applyAlignment="1">
      <alignment horizontal="left" vertical="center" wrapText="1"/>
    </xf>
    <xf numFmtId="0" fontId="0" fillId="35" borderId="34"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10" fillId="35" borderId="27" xfId="0" applyFont="1" applyFill="1" applyBorder="1" applyAlignment="1">
      <alignment horizontal="left" wrapText="1"/>
    </xf>
    <xf numFmtId="0" fontId="0" fillId="35" borderId="28" xfId="0" applyFill="1" applyBorder="1" applyAlignment="1">
      <alignment horizontal="left" wrapText="1"/>
    </xf>
    <xf numFmtId="0" fontId="0" fillId="35" borderId="29" xfId="0" applyFill="1" applyBorder="1" applyAlignment="1">
      <alignment horizontal="left" wrapText="1"/>
    </xf>
    <xf numFmtId="0" fontId="10" fillId="35" borderId="27" xfId="0" applyFont="1" applyFill="1" applyBorder="1" applyAlignment="1">
      <alignment horizontal="left" vertical="center" wrapText="1"/>
    </xf>
    <xf numFmtId="0" fontId="0" fillId="35" borderId="28" xfId="0" applyFont="1" applyFill="1" applyBorder="1" applyAlignment="1">
      <alignment vertical="center"/>
    </xf>
    <xf numFmtId="0" fontId="0" fillId="35" borderId="33" xfId="0" applyFont="1" applyFill="1" applyBorder="1" applyAlignment="1">
      <alignment vertical="center"/>
    </xf>
    <xf numFmtId="0" fontId="0" fillId="35" borderId="34" xfId="0" applyFont="1" applyFill="1" applyBorder="1" applyAlignment="1">
      <alignment vertical="center"/>
    </xf>
    <xf numFmtId="0" fontId="0" fillId="35" borderId="13" xfId="0" applyFont="1" applyFill="1" applyBorder="1" applyAlignment="1">
      <alignment vertical="center" wrapText="1"/>
    </xf>
    <xf numFmtId="0" fontId="0" fillId="35" borderId="10" xfId="0" applyFont="1" applyFill="1" applyBorder="1" applyAlignment="1">
      <alignment vertical="center" wrapText="1"/>
    </xf>
    <xf numFmtId="0" fontId="0" fillId="35" borderId="14" xfId="0" applyFont="1" applyFill="1" applyBorder="1" applyAlignment="1">
      <alignment vertical="center" wrapText="1"/>
    </xf>
    <xf numFmtId="0" fontId="0" fillId="35" borderId="14" xfId="0" applyFill="1" applyBorder="1" applyAlignment="1">
      <alignment vertical="center" wrapText="1"/>
    </xf>
    <xf numFmtId="0" fontId="0" fillId="35" borderId="36"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4" fillId="35" borderId="12" xfId="0" applyFont="1" applyFill="1" applyBorder="1" applyAlignment="1">
      <alignment horizontal="left" vertical="center" wrapText="1"/>
    </xf>
    <xf numFmtId="0" fontId="4" fillId="35" borderId="37" xfId="0" applyFont="1" applyFill="1" applyBorder="1" applyAlignment="1">
      <alignment horizontal="left" vertical="center" wrapText="1"/>
    </xf>
    <xf numFmtId="0" fontId="4" fillId="35" borderId="11" xfId="0" applyFont="1" applyFill="1" applyBorder="1" applyAlignment="1">
      <alignment horizontal="left" vertical="center" wrapText="1"/>
    </xf>
    <xf numFmtId="0" fontId="4" fillId="35" borderId="0" xfId="0" applyFont="1" applyFill="1" applyAlignment="1">
      <alignment horizontal="left" vertical="top" wrapText="1"/>
    </xf>
    <xf numFmtId="0" fontId="0" fillId="35" borderId="0" xfId="0" applyFill="1" applyAlignment="1">
      <alignment horizontal="left" vertical="top"/>
    </xf>
    <xf numFmtId="0" fontId="0" fillId="35" borderId="0" xfId="0" applyFill="1" applyAlignment="1" applyProtection="1">
      <alignment horizontal="left" wrapText="1"/>
      <protection/>
    </xf>
    <xf numFmtId="0" fontId="15" fillId="35" borderId="24" xfId="0" applyFont="1" applyFill="1" applyBorder="1" applyAlignment="1">
      <alignment horizontal="left" wrapText="1"/>
    </xf>
    <xf numFmtId="0" fontId="15" fillId="35" borderId="25" xfId="0" applyFont="1" applyFill="1" applyBorder="1" applyAlignment="1">
      <alignment horizontal="left" wrapText="1"/>
    </xf>
    <xf numFmtId="0" fontId="15" fillId="35" borderId="26" xfId="0" applyFont="1" applyFill="1" applyBorder="1" applyAlignment="1">
      <alignment horizontal="left" wrapText="1"/>
    </xf>
    <xf numFmtId="0" fontId="15" fillId="35" borderId="24" xfId="0" applyFont="1" applyFill="1" applyBorder="1" applyAlignment="1" applyProtection="1">
      <alignment horizontal="left" vertical="center" wrapText="1"/>
      <protection/>
    </xf>
    <xf numFmtId="0" fontId="15" fillId="35" borderId="25" xfId="0" applyFont="1" applyFill="1" applyBorder="1" applyAlignment="1" applyProtection="1">
      <alignment horizontal="left" vertical="center" wrapText="1"/>
      <protection/>
    </xf>
    <xf numFmtId="0" fontId="15" fillId="35" borderId="26" xfId="0" applyFont="1" applyFill="1" applyBorder="1" applyAlignment="1" applyProtection="1">
      <alignment horizontal="left" vertical="center" wrapText="1"/>
      <protection/>
    </xf>
    <xf numFmtId="0" fontId="0" fillId="35" borderId="0" xfId="0" applyFont="1" applyFill="1" applyAlignment="1">
      <alignment horizontal="left" vertical="center" wrapText="1"/>
    </xf>
    <xf numFmtId="0" fontId="0" fillId="35" borderId="0" xfId="0"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85" zoomScaleNormal="85" zoomScaleSheetLayoutView="85" zoomScalePageLayoutView="0" workbookViewId="0" topLeftCell="A1">
      <selection activeCell="A3" sqref="A3:D4"/>
    </sheetView>
  </sheetViews>
  <sheetFormatPr defaultColWidth="9.140625" defaultRowHeight="12.75"/>
  <cols>
    <col min="1" max="1" width="38.8515625" style="14" customWidth="1"/>
    <col min="2" max="2" width="17.57421875" style="14" customWidth="1"/>
    <col min="3" max="3" width="45.57421875" style="14" customWidth="1"/>
    <col min="4" max="4" width="24.28125" style="14" customWidth="1"/>
    <col min="5" max="5" width="5.8515625" style="14" customWidth="1"/>
    <col min="6" max="6" width="30.00390625" style="14" customWidth="1"/>
    <col min="7" max="7" width="9.140625" style="14" customWidth="1"/>
    <col min="8" max="8" width="2.421875" style="14" customWidth="1"/>
    <col min="9" max="16384" width="9.140625" style="14" customWidth="1"/>
  </cols>
  <sheetData>
    <row r="1" spans="1:5" ht="18">
      <c r="A1" s="70" t="s">
        <v>8</v>
      </c>
      <c r="B1" s="71"/>
      <c r="C1" s="71"/>
      <c r="D1" s="71"/>
      <c r="E1" s="72"/>
    </row>
    <row r="2" spans="1:5" ht="18">
      <c r="A2" s="85">
        <v>41607</v>
      </c>
      <c r="B2" s="71"/>
      <c r="C2" s="71"/>
      <c r="D2" s="71"/>
      <c r="E2" s="72"/>
    </row>
    <row r="3" spans="1:5" ht="76.5" customHeight="1">
      <c r="A3" s="97" t="s">
        <v>113</v>
      </c>
      <c r="B3" s="98"/>
      <c r="C3" s="98"/>
      <c r="D3" s="98"/>
      <c r="E3" s="73"/>
    </row>
    <row r="4" spans="1:6" ht="80.25" customHeight="1">
      <c r="A4" s="99"/>
      <c r="B4" s="100"/>
      <c r="C4" s="100"/>
      <c r="D4" s="100"/>
      <c r="E4" s="74"/>
      <c r="F4" s="38"/>
    </row>
    <row r="5" spans="1:6" ht="42.75" customHeight="1" thickBot="1">
      <c r="A5" s="58" t="s">
        <v>9</v>
      </c>
      <c r="B5" s="59" t="s">
        <v>10</v>
      </c>
      <c r="C5" s="59" t="s">
        <v>11</v>
      </c>
      <c r="D5" s="60" t="s">
        <v>5</v>
      </c>
      <c r="E5" s="75"/>
      <c r="F5" s="40"/>
    </row>
    <row r="6" spans="1:6" ht="12.75">
      <c r="A6" s="101" t="s">
        <v>81</v>
      </c>
      <c r="B6" s="6"/>
      <c r="C6" s="41" t="s">
        <v>62</v>
      </c>
      <c r="D6" s="42">
        <f>B6*'Guidance &amp; Sources'!D7*8760*'Guidance &amp; Sources'!C33</f>
        <v>0</v>
      </c>
      <c r="E6" s="76"/>
      <c r="F6" s="40"/>
    </row>
    <row r="7" spans="1:6" ht="12.75">
      <c r="A7" s="102"/>
      <c r="B7" s="1"/>
      <c r="C7" s="20" t="s">
        <v>61</v>
      </c>
      <c r="D7" s="43">
        <f>B7*'Guidance &amp; Sources'!D8*8760*'Guidance &amp; Sources'!C33</f>
        <v>0</v>
      </c>
      <c r="E7" s="77"/>
      <c r="F7" s="40"/>
    </row>
    <row r="8" spans="1:6" ht="13.5" thickBot="1">
      <c r="A8" s="103"/>
      <c r="B8" s="7"/>
      <c r="C8" s="44" t="s">
        <v>60</v>
      </c>
      <c r="D8" s="45">
        <f>B8*'Guidance &amp; Sources'!D9*8760*'Guidance &amp; Sources'!C33</f>
        <v>0</v>
      </c>
      <c r="E8" s="78"/>
      <c r="F8" s="37"/>
    </row>
    <row r="9" spans="1:6" ht="25.5" customHeight="1">
      <c r="A9" s="105" t="s">
        <v>82</v>
      </c>
      <c r="B9" s="6"/>
      <c r="C9" s="41" t="s">
        <v>52</v>
      </c>
      <c r="D9" s="46">
        <f>B9*'Guidance &amp; Sources'!D10*8760*'Guidance &amp; Sources'!C33</f>
        <v>0</v>
      </c>
      <c r="E9" s="76"/>
      <c r="F9" s="37"/>
    </row>
    <row r="10" spans="1:5" ht="25.5">
      <c r="A10" s="106"/>
      <c r="B10" s="1"/>
      <c r="C10" s="20" t="s">
        <v>53</v>
      </c>
      <c r="D10" s="47">
        <f>B10*'Guidance &amp; Sources'!D11*8760*'Guidance &amp; Sources'!C33</f>
        <v>0</v>
      </c>
      <c r="E10" s="79"/>
    </row>
    <row r="11" spans="1:5" ht="26.25" thickBot="1">
      <c r="A11" s="106"/>
      <c r="B11" s="5"/>
      <c r="C11" s="48" t="s">
        <v>54</v>
      </c>
      <c r="D11" s="47">
        <f>B11*'Guidance &amp; Sources'!D12*8760*'Guidance &amp; Sources'!C33</f>
        <v>0</v>
      </c>
      <c r="E11" s="79"/>
    </row>
    <row r="12" spans="1:5" ht="12.75">
      <c r="A12" s="101" t="s">
        <v>6</v>
      </c>
      <c r="B12" s="6"/>
      <c r="C12" s="41" t="s">
        <v>41</v>
      </c>
      <c r="D12" s="42">
        <f>B12*'Guidance &amp; Sources'!D13*1000*'Guidance &amp; Sources'!C33</f>
        <v>0</v>
      </c>
      <c r="E12" s="79"/>
    </row>
    <row r="13" spans="1:5" ht="12.75">
      <c r="A13" s="102"/>
      <c r="B13" s="1"/>
      <c r="C13" s="20" t="s">
        <v>42</v>
      </c>
      <c r="D13" s="49">
        <f>B13*'Guidance &amp; Sources'!D14*1000*'Guidance &amp; Sources'!C33</f>
        <v>0</v>
      </c>
      <c r="E13" s="79"/>
    </row>
    <row r="14" spans="1:5" ht="13.5" thickBot="1">
      <c r="A14" s="103"/>
      <c r="B14" s="7"/>
      <c r="C14" s="50" t="s">
        <v>83</v>
      </c>
      <c r="D14" s="45">
        <f>B14*(('Guidance &amp; Sources'!D15+'Guidance &amp; Sources'!D16)/2)*1000*'Guidance &amp; Sources'!C33</f>
        <v>0</v>
      </c>
      <c r="E14" s="79"/>
    </row>
    <row r="15" spans="1:5" ht="12.75">
      <c r="A15" s="101" t="s">
        <v>7</v>
      </c>
      <c r="B15" s="6"/>
      <c r="C15" s="51" t="s">
        <v>43</v>
      </c>
      <c r="D15" s="42">
        <f>B15*'Guidance &amp; Sources'!D17*1000*'Guidance &amp; Sources'!C33</f>
        <v>0</v>
      </c>
      <c r="E15" s="79"/>
    </row>
    <row r="16" spans="1:5" ht="13.5" thickBot="1">
      <c r="A16" s="104"/>
      <c r="B16" s="13"/>
      <c r="C16" s="50" t="s">
        <v>84</v>
      </c>
      <c r="D16" s="45">
        <f>B16*(('Guidance &amp; Sources'!D18+'Guidance &amp; Sources'!D19+'Guidance &amp; Sources'!D20)/3)*1000*'Guidance &amp; Sources'!C33</f>
        <v>0</v>
      </c>
      <c r="E16" s="79"/>
    </row>
    <row r="17" spans="1:5" ht="13.5" thickBot="1">
      <c r="A17" s="52" t="s">
        <v>80</v>
      </c>
      <c r="B17" s="10"/>
      <c r="C17" s="11"/>
      <c r="D17" s="12"/>
      <c r="E17" s="79"/>
    </row>
    <row r="18" spans="1:5" ht="26.25" thickBot="1">
      <c r="A18" s="80" t="s">
        <v>46</v>
      </c>
      <c r="B18" s="66"/>
      <c r="C18" s="65" t="s">
        <v>68</v>
      </c>
      <c r="D18" s="53">
        <f>B18*(('Guidance &amp; Sources'!D21*'Guidance &amp; Sources'!C33*1000000)+'Guidance &amp; Sources'!H21)</f>
        <v>0</v>
      </c>
      <c r="E18" s="79"/>
    </row>
    <row r="19" spans="1:5" ht="12.75">
      <c r="A19" s="81"/>
      <c r="B19" s="82"/>
      <c r="C19" s="4"/>
      <c r="D19" s="8"/>
      <c r="E19" s="79"/>
    </row>
    <row r="20" spans="1:5" ht="14.25">
      <c r="A20" s="81"/>
      <c r="B20" s="82"/>
      <c r="C20" s="29" t="s">
        <v>40</v>
      </c>
      <c r="D20" s="54">
        <f>SUM(D6:D18)</f>
        <v>0</v>
      </c>
      <c r="E20" s="79"/>
    </row>
    <row r="21" spans="1:5" ht="12.75">
      <c r="A21" s="83"/>
      <c r="B21" s="55"/>
      <c r="C21" s="55"/>
      <c r="D21" s="39"/>
      <c r="E21" s="75"/>
    </row>
    <row r="22" spans="1:5" ht="12.75">
      <c r="A22" s="84" t="s">
        <v>72</v>
      </c>
      <c r="B22" s="82"/>
      <c r="C22" s="55"/>
      <c r="D22" s="39"/>
      <c r="E22" s="75"/>
    </row>
    <row r="23" spans="1:5" ht="12.75">
      <c r="A23" s="81"/>
      <c r="B23" s="82"/>
      <c r="C23" s="55"/>
      <c r="D23" s="39"/>
      <c r="E23" s="75"/>
    </row>
    <row r="24" spans="1:5" ht="12.75">
      <c r="A24" s="94" t="s">
        <v>85</v>
      </c>
      <c r="B24" s="95"/>
      <c r="C24" s="95"/>
      <c r="D24" s="95"/>
      <c r="E24" s="96"/>
    </row>
    <row r="25" spans="1:5" ht="53.25" customHeight="1">
      <c r="A25" s="90" t="s">
        <v>86</v>
      </c>
      <c r="B25" s="88"/>
      <c r="C25" s="88"/>
      <c r="D25" s="88"/>
      <c r="E25" s="89"/>
    </row>
    <row r="26" spans="1:5" ht="12.75">
      <c r="A26" s="87" t="s">
        <v>87</v>
      </c>
      <c r="B26" s="88"/>
      <c r="C26" s="88"/>
      <c r="D26" s="88"/>
      <c r="E26" s="89"/>
    </row>
    <row r="27" spans="1:5" ht="12.75">
      <c r="A27" s="90"/>
      <c r="B27" s="88"/>
      <c r="C27" s="88"/>
      <c r="D27" s="88"/>
      <c r="E27" s="89"/>
    </row>
    <row r="28" spans="1:5" ht="12.75">
      <c r="A28" s="90"/>
      <c r="B28" s="88"/>
      <c r="C28" s="88"/>
      <c r="D28" s="88"/>
      <c r="E28" s="89"/>
    </row>
    <row r="29" spans="1:5" ht="12.75">
      <c r="A29" s="90"/>
      <c r="B29" s="88"/>
      <c r="C29" s="88"/>
      <c r="D29" s="88"/>
      <c r="E29" s="89"/>
    </row>
    <row r="30" spans="1:6" ht="12" customHeight="1">
      <c r="A30" s="90"/>
      <c r="B30" s="88"/>
      <c r="C30" s="88"/>
      <c r="D30" s="88"/>
      <c r="E30" s="89"/>
      <c r="F30" s="56"/>
    </row>
    <row r="31" spans="1:6" ht="13.5" customHeight="1">
      <c r="A31" s="90"/>
      <c r="B31" s="88"/>
      <c r="C31" s="88"/>
      <c r="D31" s="88"/>
      <c r="E31" s="89"/>
      <c r="F31" s="56"/>
    </row>
    <row r="32" spans="1:5" ht="12.75">
      <c r="A32" s="90"/>
      <c r="B32" s="88"/>
      <c r="C32" s="88"/>
      <c r="D32" s="88"/>
      <c r="E32" s="89"/>
    </row>
    <row r="33" spans="1:5" ht="12.75">
      <c r="A33" s="90"/>
      <c r="B33" s="88"/>
      <c r="C33" s="88"/>
      <c r="D33" s="88"/>
      <c r="E33" s="89"/>
    </row>
    <row r="34" spans="1:5" ht="12.75">
      <c r="A34" s="90"/>
      <c r="B34" s="88"/>
      <c r="C34" s="88"/>
      <c r="D34" s="88"/>
      <c r="E34" s="89"/>
    </row>
    <row r="35" spans="1:6" ht="12.75">
      <c r="A35" s="91"/>
      <c r="B35" s="92"/>
      <c r="C35" s="92"/>
      <c r="D35" s="92"/>
      <c r="E35" s="93"/>
      <c r="F35" s="37"/>
    </row>
    <row r="36" ht="12.75">
      <c r="A36" s="57"/>
    </row>
    <row r="37" ht="12.75">
      <c r="A37" s="57"/>
    </row>
    <row r="38" ht="12.75">
      <c r="A38" s="57"/>
    </row>
    <row r="39" ht="12.75">
      <c r="A39" s="57"/>
    </row>
    <row r="40" ht="12.75">
      <c r="A40" s="57"/>
    </row>
    <row r="43" ht="12.75">
      <c r="F43" s="37"/>
    </row>
    <row r="44" ht="12.75">
      <c r="F44" s="37"/>
    </row>
    <row r="45" ht="12.75">
      <c r="F45" s="37"/>
    </row>
    <row r="46" ht="12.75">
      <c r="F46" s="37"/>
    </row>
    <row r="47" ht="12.75">
      <c r="F47" s="37"/>
    </row>
    <row r="48" ht="12.75">
      <c r="F48" s="37"/>
    </row>
  </sheetData>
  <sheetProtection password="EC8A" sheet="1" objects="1" scenarios="1"/>
  <mergeCells count="8">
    <mergeCell ref="A26:E35"/>
    <mergeCell ref="A25:E25"/>
    <mergeCell ref="A24:E24"/>
    <mergeCell ref="A3:D4"/>
    <mergeCell ref="A6:A8"/>
    <mergeCell ref="A12:A14"/>
    <mergeCell ref="A15:A16"/>
    <mergeCell ref="A9:A11"/>
  </mergeCells>
  <printOptions/>
  <pageMargins left="0.75" right="0.75" top="1" bottom="1" header="0.5" footer="0.5"/>
  <pageSetup horizontalDpi="600" verticalDpi="600" orientation="portrait" scale="49" r:id="rId1"/>
</worksheet>
</file>

<file path=xl/worksheets/sheet2.xml><?xml version="1.0" encoding="utf-8"?>
<worksheet xmlns="http://schemas.openxmlformats.org/spreadsheetml/2006/main" xmlns:r="http://schemas.openxmlformats.org/officeDocument/2006/relationships">
  <dimension ref="A1:K46"/>
  <sheetViews>
    <sheetView tabSelected="1" zoomScale="70" zoomScaleNormal="70" zoomScaleSheetLayoutView="70" zoomScalePageLayoutView="0" workbookViewId="0" topLeftCell="A1">
      <selection activeCell="A4" sqref="A4:E4"/>
    </sheetView>
  </sheetViews>
  <sheetFormatPr defaultColWidth="9.140625" defaultRowHeight="12.75"/>
  <cols>
    <col min="1" max="1" width="44.140625" style="14" customWidth="1"/>
    <col min="2" max="2" width="43.28125" style="14" bestFit="1" customWidth="1"/>
    <col min="3" max="3" width="38.00390625" style="14" customWidth="1"/>
    <col min="4" max="4" width="19.57421875" style="14" customWidth="1"/>
    <col min="5" max="5" width="19.140625" style="14" customWidth="1"/>
    <col min="6" max="6" width="56.7109375" style="14" customWidth="1"/>
    <col min="7" max="7" width="46.57421875" style="14" customWidth="1"/>
    <col min="8" max="8" width="14.00390625" style="14" customWidth="1"/>
    <col min="9" max="9" width="12.421875" style="14" customWidth="1"/>
    <col min="10" max="10" width="28.7109375" style="14" customWidth="1"/>
    <col min="11" max="11" width="41.421875" style="14" customWidth="1"/>
    <col min="12" max="16384" width="9.140625" style="14" customWidth="1"/>
  </cols>
  <sheetData>
    <row r="1" spans="1:7" ht="18">
      <c r="A1" s="15" t="s">
        <v>15</v>
      </c>
      <c r="B1" s="16"/>
      <c r="C1" s="16"/>
      <c r="D1" s="16"/>
      <c r="E1" s="16"/>
      <c r="F1" s="16"/>
      <c r="G1" s="16"/>
    </row>
    <row r="2" spans="1:7" ht="18">
      <c r="A2" s="86">
        <v>41607</v>
      </c>
      <c r="B2" s="17"/>
      <c r="C2" s="16"/>
      <c r="D2" s="16"/>
      <c r="E2" s="18"/>
      <c r="F2" s="16"/>
      <c r="G2" s="16"/>
    </row>
    <row r="3" spans="1:7" ht="12.75">
      <c r="A3" s="112" t="s">
        <v>3</v>
      </c>
      <c r="B3" s="112"/>
      <c r="C3" s="112"/>
      <c r="D3" s="16"/>
      <c r="E3" s="16"/>
      <c r="F3" s="16"/>
      <c r="G3" s="16"/>
    </row>
    <row r="4" spans="1:5" ht="44.25" customHeight="1">
      <c r="A4" s="119" t="s">
        <v>112</v>
      </c>
      <c r="B4" s="120"/>
      <c r="C4" s="120"/>
      <c r="D4" s="120"/>
      <c r="E4" s="120"/>
    </row>
    <row r="5" spans="1:7" ht="18">
      <c r="A5" s="16"/>
      <c r="B5" s="19"/>
      <c r="G5" s="16"/>
    </row>
    <row r="6" spans="1:11" ht="34.5">
      <c r="A6" s="2" t="s">
        <v>13</v>
      </c>
      <c r="B6" s="2" t="s">
        <v>34</v>
      </c>
      <c r="C6" s="2" t="s">
        <v>14</v>
      </c>
      <c r="D6" s="2" t="s">
        <v>58</v>
      </c>
      <c r="E6" s="2" t="s">
        <v>73</v>
      </c>
      <c r="F6" s="2" t="s">
        <v>74</v>
      </c>
      <c r="G6" s="2" t="s">
        <v>75</v>
      </c>
      <c r="H6" s="2" t="s">
        <v>59</v>
      </c>
      <c r="I6" s="2" t="s">
        <v>76</v>
      </c>
      <c r="J6" s="2" t="s">
        <v>77</v>
      </c>
      <c r="K6" s="3" t="s">
        <v>78</v>
      </c>
    </row>
    <row r="7" spans="1:11" ht="51">
      <c r="A7" s="107" t="s">
        <v>4</v>
      </c>
      <c r="B7" s="20" t="s">
        <v>35</v>
      </c>
      <c r="C7" s="21" t="s">
        <v>88</v>
      </c>
      <c r="D7" s="20">
        <v>179.8</v>
      </c>
      <c r="E7" s="22" t="s">
        <v>101</v>
      </c>
      <c r="F7" s="23" t="s">
        <v>28</v>
      </c>
      <c r="G7" s="24" t="s">
        <v>31</v>
      </c>
      <c r="H7" s="25" t="s">
        <v>57</v>
      </c>
      <c r="I7" s="25" t="s">
        <v>57</v>
      </c>
      <c r="J7" s="25" t="s">
        <v>57</v>
      </c>
      <c r="K7" s="25" t="s">
        <v>57</v>
      </c>
    </row>
    <row r="8" spans="1:11" ht="51">
      <c r="A8" s="108"/>
      <c r="B8" s="20" t="s">
        <v>36</v>
      </c>
      <c r="C8" s="21" t="s">
        <v>89</v>
      </c>
      <c r="D8" s="20">
        <v>95.6</v>
      </c>
      <c r="E8" s="22" t="s">
        <v>101</v>
      </c>
      <c r="F8" s="23" t="s">
        <v>28</v>
      </c>
      <c r="G8" s="24" t="s">
        <v>33</v>
      </c>
      <c r="H8" s="25" t="s">
        <v>57</v>
      </c>
      <c r="I8" s="25" t="s">
        <v>57</v>
      </c>
      <c r="J8" s="25" t="s">
        <v>57</v>
      </c>
      <c r="K8" s="25" t="s">
        <v>57</v>
      </c>
    </row>
    <row r="9" spans="1:11" ht="51">
      <c r="A9" s="109"/>
      <c r="B9" s="20" t="s">
        <v>37</v>
      </c>
      <c r="C9" s="21" t="s">
        <v>90</v>
      </c>
      <c r="D9" s="20">
        <v>4.31</v>
      </c>
      <c r="E9" s="22" t="s">
        <v>101</v>
      </c>
      <c r="F9" s="23" t="s">
        <v>28</v>
      </c>
      <c r="G9" s="24" t="s">
        <v>32</v>
      </c>
      <c r="H9" s="25" t="s">
        <v>57</v>
      </c>
      <c r="I9" s="25" t="s">
        <v>57</v>
      </c>
      <c r="J9" s="25" t="s">
        <v>57</v>
      </c>
      <c r="K9" s="25" t="s">
        <v>57</v>
      </c>
    </row>
    <row r="10" spans="1:11" ht="63.75">
      <c r="A10" s="107" t="s">
        <v>2</v>
      </c>
      <c r="B10" s="20" t="s">
        <v>38</v>
      </c>
      <c r="C10" s="21" t="s">
        <v>88</v>
      </c>
      <c r="D10" s="20">
        <v>1.3</v>
      </c>
      <c r="E10" s="22" t="s">
        <v>101</v>
      </c>
      <c r="F10" s="23" t="s">
        <v>55</v>
      </c>
      <c r="G10" s="24" t="s">
        <v>29</v>
      </c>
      <c r="H10" s="25" t="s">
        <v>57</v>
      </c>
      <c r="I10" s="25" t="s">
        <v>57</v>
      </c>
      <c r="J10" s="25" t="s">
        <v>57</v>
      </c>
      <c r="K10" s="25" t="s">
        <v>57</v>
      </c>
    </row>
    <row r="11" spans="1:11" ht="63.75">
      <c r="A11" s="108"/>
      <c r="B11" s="20" t="s">
        <v>39</v>
      </c>
      <c r="C11" s="21" t="s">
        <v>89</v>
      </c>
      <c r="D11" s="26">
        <v>0.2</v>
      </c>
      <c r="E11" s="22" t="s">
        <v>101</v>
      </c>
      <c r="F11" s="23" t="s">
        <v>55</v>
      </c>
      <c r="G11" s="24" t="s">
        <v>30</v>
      </c>
      <c r="H11" s="25" t="s">
        <v>57</v>
      </c>
      <c r="I11" s="25" t="s">
        <v>57</v>
      </c>
      <c r="J11" s="25" t="s">
        <v>57</v>
      </c>
      <c r="K11" s="25" t="s">
        <v>57</v>
      </c>
    </row>
    <row r="12" spans="1:11" ht="63.75">
      <c r="A12" s="109"/>
      <c r="B12" s="20" t="s">
        <v>51</v>
      </c>
      <c r="C12" s="21" t="s">
        <v>91</v>
      </c>
      <c r="D12" s="26">
        <v>0.1</v>
      </c>
      <c r="E12" s="22" t="s">
        <v>101</v>
      </c>
      <c r="F12" s="23" t="s">
        <v>55</v>
      </c>
      <c r="G12" s="24" t="s">
        <v>56</v>
      </c>
      <c r="H12" s="25" t="s">
        <v>57</v>
      </c>
      <c r="I12" s="25" t="s">
        <v>57</v>
      </c>
      <c r="J12" s="25" t="s">
        <v>57</v>
      </c>
      <c r="K12" s="25" t="s">
        <v>57</v>
      </c>
    </row>
    <row r="13" spans="1:11" ht="25.5">
      <c r="A13" s="107" t="s">
        <v>1</v>
      </c>
      <c r="B13" s="20" t="s">
        <v>49</v>
      </c>
      <c r="C13" s="21" t="s">
        <v>92</v>
      </c>
      <c r="D13" s="27">
        <v>238.7</v>
      </c>
      <c r="E13" s="22" t="s">
        <v>102</v>
      </c>
      <c r="F13" s="23" t="s">
        <v>25</v>
      </c>
      <c r="G13" s="27" t="s">
        <v>27</v>
      </c>
      <c r="H13" s="25" t="s">
        <v>57</v>
      </c>
      <c r="I13" s="25" t="s">
        <v>57</v>
      </c>
      <c r="J13" s="25" t="s">
        <v>57</v>
      </c>
      <c r="K13" s="25" t="s">
        <v>57</v>
      </c>
    </row>
    <row r="14" spans="1:11" ht="28.5">
      <c r="A14" s="108"/>
      <c r="B14" s="20" t="s">
        <v>50</v>
      </c>
      <c r="C14" s="21" t="s">
        <v>93</v>
      </c>
      <c r="D14" s="27">
        <v>110.19</v>
      </c>
      <c r="E14" s="22" t="s">
        <v>102</v>
      </c>
      <c r="F14" s="28" t="s">
        <v>20</v>
      </c>
      <c r="G14" s="27" t="s">
        <v>21</v>
      </c>
      <c r="H14" s="25" t="s">
        <v>57</v>
      </c>
      <c r="I14" s="25" t="s">
        <v>57</v>
      </c>
      <c r="J14" s="25" t="s">
        <v>57</v>
      </c>
      <c r="K14" s="25" t="s">
        <v>57</v>
      </c>
    </row>
    <row r="15" spans="1:11" ht="28.5">
      <c r="A15" s="108"/>
      <c r="B15" s="20" t="s">
        <v>48</v>
      </c>
      <c r="C15" s="21" t="s">
        <v>94</v>
      </c>
      <c r="D15" s="27">
        <v>3.07</v>
      </c>
      <c r="E15" s="22" t="s">
        <v>102</v>
      </c>
      <c r="F15" s="28" t="s">
        <v>20</v>
      </c>
      <c r="G15" s="20" t="s">
        <v>22</v>
      </c>
      <c r="H15" s="25" t="s">
        <v>57</v>
      </c>
      <c r="I15" s="25" t="s">
        <v>57</v>
      </c>
      <c r="J15" s="25" t="s">
        <v>57</v>
      </c>
      <c r="K15" s="25" t="s">
        <v>57</v>
      </c>
    </row>
    <row r="16" spans="1:11" ht="25.5">
      <c r="A16" s="109"/>
      <c r="B16" s="20" t="s">
        <v>47</v>
      </c>
      <c r="C16" s="21" t="s">
        <v>95</v>
      </c>
      <c r="D16" s="27">
        <v>9.91</v>
      </c>
      <c r="E16" s="22" t="s">
        <v>102</v>
      </c>
      <c r="F16" s="23" t="s">
        <v>26</v>
      </c>
      <c r="G16" s="20" t="s">
        <v>23</v>
      </c>
      <c r="H16" s="25" t="s">
        <v>57</v>
      </c>
      <c r="I16" s="25" t="s">
        <v>57</v>
      </c>
      <c r="J16" s="25" t="s">
        <v>57</v>
      </c>
      <c r="K16" s="25" t="s">
        <v>57</v>
      </c>
    </row>
    <row r="17" spans="1:11" ht="33" customHeight="1">
      <c r="A17" s="107" t="s">
        <v>0</v>
      </c>
      <c r="B17" s="20" t="s">
        <v>63</v>
      </c>
      <c r="C17" s="21" t="s">
        <v>96</v>
      </c>
      <c r="D17" s="26">
        <v>1.7</v>
      </c>
      <c r="E17" s="22" t="s">
        <v>103</v>
      </c>
      <c r="F17" s="28" t="s">
        <v>20</v>
      </c>
      <c r="G17" s="20" t="s">
        <v>21</v>
      </c>
      <c r="H17" s="25" t="s">
        <v>57</v>
      </c>
      <c r="I17" s="25" t="s">
        <v>57</v>
      </c>
      <c r="J17" s="25" t="s">
        <v>57</v>
      </c>
      <c r="K17" s="25" t="s">
        <v>57</v>
      </c>
    </row>
    <row r="18" spans="1:11" ht="28.5">
      <c r="A18" s="108"/>
      <c r="B18" s="20" t="s">
        <v>64</v>
      </c>
      <c r="C18" s="21" t="s">
        <v>97</v>
      </c>
      <c r="D18" s="20">
        <v>0.18</v>
      </c>
      <c r="E18" s="22" t="s">
        <v>103</v>
      </c>
      <c r="F18" s="28" t="s">
        <v>20</v>
      </c>
      <c r="G18" s="20" t="s">
        <v>22</v>
      </c>
      <c r="H18" s="25" t="s">
        <v>57</v>
      </c>
      <c r="I18" s="25" t="s">
        <v>57</v>
      </c>
      <c r="J18" s="25" t="s">
        <v>57</v>
      </c>
      <c r="K18" s="25" t="s">
        <v>57</v>
      </c>
    </row>
    <row r="19" spans="1:11" ht="28.5">
      <c r="A19" s="108"/>
      <c r="B19" s="20" t="s">
        <v>65</v>
      </c>
      <c r="C19" s="21" t="s">
        <v>98</v>
      </c>
      <c r="D19" s="20">
        <v>0.01</v>
      </c>
      <c r="E19" s="22" t="s">
        <v>103</v>
      </c>
      <c r="F19" s="28" t="s">
        <v>20</v>
      </c>
      <c r="G19" s="20" t="s">
        <v>23</v>
      </c>
      <c r="H19" s="25" t="s">
        <v>57</v>
      </c>
      <c r="I19" s="25" t="s">
        <v>57</v>
      </c>
      <c r="J19" s="25" t="s">
        <v>57</v>
      </c>
      <c r="K19" s="25" t="s">
        <v>57</v>
      </c>
    </row>
    <row r="20" spans="1:11" ht="28.5">
      <c r="A20" s="109"/>
      <c r="B20" s="20" t="s">
        <v>66</v>
      </c>
      <c r="C20" s="21" t="s">
        <v>99</v>
      </c>
      <c r="D20" s="20">
        <v>0.25</v>
      </c>
      <c r="E20" s="22" t="s">
        <v>103</v>
      </c>
      <c r="F20" s="28" t="s">
        <v>20</v>
      </c>
      <c r="G20" s="20" t="s">
        <v>24</v>
      </c>
      <c r="H20" s="25" t="s">
        <v>57</v>
      </c>
      <c r="I20" s="25" t="s">
        <v>57</v>
      </c>
      <c r="J20" s="25" t="s">
        <v>57</v>
      </c>
      <c r="K20" s="25" t="s">
        <v>57</v>
      </c>
    </row>
    <row r="21" spans="1:11" ht="105">
      <c r="A21" s="29" t="s">
        <v>110</v>
      </c>
      <c r="B21" s="22" t="s">
        <v>67</v>
      </c>
      <c r="C21" s="22" t="s">
        <v>100</v>
      </c>
      <c r="D21" s="30">
        <v>0.24</v>
      </c>
      <c r="E21" s="28" t="s">
        <v>104</v>
      </c>
      <c r="F21" s="31" t="s">
        <v>44</v>
      </c>
      <c r="G21" s="22" t="s">
        <v>45</v>
      </c>
      <c r="H21" s="61">
        <f>0.0531*13548</f>
        <v>719.3988</v>
      </c>
      <c r="I21" s="62" t="s">
        <v>105</v>
      </c>
      <c r="J21" s="63" t="s">
        <v>107</v>
      </c>
      <c r="K21" s="64" t="s">
        <v>106</v>
      </c>
    </row>
    <row r="22" spans="1:7" ht="15.75">
      <c r="A22" s="113" t="s">
        <v>12</v>
      </c>
      <c r="B22" s="114"/>
      <c r="C22" s="115"/>
      <c r="F22" s="32"/>
      <c r="G22" s="33"/>
    </row>
    <row r="23" spans="1:7" ht="30.75" customHeight="1">
      <c r="A23" s="113" t="s">
        <v>69</v>
      </c>
      <c r="B23" s="114"/>
      <c r="C23" s="115"/>
      <c r="F23" s="32"/>
      <c r="G23" s="33"/>
    </row>
    <row r="24" spans="1:7" ht="32.25" customHeight="1">
      <c r="A24" s="113" t="s">
        <v>70</v>
      </c>
      <c r="B24" s="114"/>
      <c r="C24" s="115"/>
      <c r="F24" s="32"/>
      <c r="G24" s="33"/>
    </row>
    <row r="25" spans="1:7" ht="34.5" customHeight="1">
      <c r="A25" s="113" t="s">
        <v>71</v>
      </c>
      <c r="B25" s="114"/>
      <c r="C25" s="115"/>
      <c r="F25" s="32"/>
      <c r="G25" s="33"/>
    </row>
    <row r="26" spans="1:7" ht="36.75" customHeight="1">
      <c r="A26" s="116" t="s">
        <v>79</v>
      </c>
      <c r="B26" s="117"/>
      <c r="C26" s="118"/>
      <c r="F26" s="32"/>
      <c r="G26" s="33"/>
    </row>
    <row r="27" spans="6:7" ht="12.75">
      <c r="F27" s="32"/>
      <c r="G27" s="33"/>
    </row>
    <row r="28" spans="6:7" ht="12.75">
      <c r="F28" s="32"/>
      <c r="G28" s="33"/>
    </row>
    <row r="29" spans="1:7" ht="12.75">
      <c r="A29" s="34"/>
      <c r="B29" s="34"/>
      <c r="C29" s="34"/>
      <c r="F29" s="32"/>
      <c r="G29" s="33"/>
    </row>
    <row r="31" spans="1:3" ht="20.25">
      <c r="A31" s="67" t="s">
        <v>16</v>
      </c>
      <c r="B31" s="68"/>
      <c r="C31" s="69"/>
    </row>
    <row r="32" spans="1:3" ht="12.75">
      <c r="A32" s="9" t="s">
        <v>17</v>
      </c>
      <c r="B32" s="9" t="s">
        <v>18</v>
      </c>
      <c r="C32" s="9" t="s">
        <v>19</v>
      </c>
    </row>
    <row r="33" spans="1:3" ht="15.75">
      <c r="A33" s="35" t="s">
        <v>108</v>
      </c>
      <c r="B33" s="35" t="s">
        <v>109</v>
      </c>
      <c r="C33" s="35">
        <v>0.000479</v>
      </c>
    </row>
    <row r="34" spans="1:2" ht="12.75">
      <c r="A34" s="36"/>
      <c r="B34" s="36"/>
    </row>
    <row r="35" spans="1:3" ht="12.75">
      <c r="A35" s="110" t="s">
        <v>111</v>
      </c>
      <c r="B35" s="111"/>
      <c r="C35" s="111"/>
    </row>
    <row r="36" spans="1:3" ht="12.75">
      <c r="A36" s="111"/>
      <c r="B36" s="111"/>
      <c r="C36" s="111"/>
    </row>
    <row r="37" spans="1:3" ht="12.75">
      <c r="A37" s="111"/>
      <c r="B37" s="111"/>
      <c r="C37" s="111"/>
    </row>
    <row r="38" spans="1:3" ht="12.75">
      <c r="A38" s="111"/>
      <c r="B38" s="111"/>
      <c r="C38" s="111"/>
    </row>
    <row r="39" spans="1:3" ht="12.75">
      <c r="A39" s="111"/>
      <c r="B39" s="111"/>
      <c r="C39" s="111"/>
    </row>
    <row r="40" spans="1:3" ht="12.75">
      <c r="A40" s="111"/>
      <c r="B40" s="111"/>
      <c r="C40" s="111"/>
    </row>
    <row r="41" spans="1:3" ht="12.75">
      <c r="A41" s="111"/>
      <c r="B41" s="111"/>
      <c r="C41" s="111"/>
    </row>
    <row r="42" spans="1:3" ht="12.75">
      <c r="A42" s="111"/>
      <c r="B42" s="111"/>
      <c r="C42" s="111"/>
    </row>
    <row r="43" spans="1:3" ht="12.75">
      <c r="A43" s="111"/>
      <c r="B43" s="111"/>
      <c r="C43" s="111"/>
    </row>
    <row r="44" spans="1:3" ht="12.75">
      <c r="A44" s="111"/>
      <c r="B44" s="111"/>
      <c r="C44" s="111"/>
    </row>
    <row r="45" spans="1:3" ht="12.75">
      <c r="A45" s="111"/>
      <c r="B45" s="111"/>
      <c r="C45" s="111"/>
    </row>
    <row r="46" spans="1:3" ht="12.75">
      <c r="A46" s="111"/>
      <c r="B46" s="111"/>
      <c r="C46" s="111"/>
    </row>
  </sheetData>
  <sheetProtection password="EC8A" sheet="1" objects="1" scenarios="1"/>
  <mergeCells count="12">
    <mergeCell ref="A7:A9"/>
    <mergeCell ref="A4:E4"/>
    <mergeCell ref="A10:A12"/>
    <mergeCell ref="A17:A20"/>
    <mergeCell ref="A13:A16"/>
    <mergeCell ref="A35:C46"/>
    <mergeCell ref="A3:C3"/>
    <mergeCell ref="A22:C22"/>
    <mergeCell ref="A23:C23"/>
    <mergeCell ref="A24:C24"/>
    <mergeCell ref="A25:C25"/>
    <mergeCell ref="A26:C26"/>
  </mergeCells>
  <printOptions/>
  <pageMargins left="0.75" right="0.75" top="1" bottom="1" header="0.5" footer="0.5"/>
  <pageSetup horizontalDpi="600" verticalDpi="600" orientation="landscape" paperSize="17"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2010-12-13T14:07:52Z</cp:lastPrinted>
  <dcterms:created xsi:type="dcterms:W3CDTF">1901-01-01T05:00:00Z</dcterms:created>
  <dcterms:modified xsi:type="dcterms:W3CDTF">2013-12-09T18:44:10Z</dcterms:modified>
  <cp:category/>
  <cp:version/>
  <cp:contentType/>
  <cp:contentStatus/>
</cp:coreProperties>
</file>